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 defaultThemeVersion="124226"/>
  <bookViews>
    <workbookView xWindow="0" yWindow="0" windowWidth="7455" windowHeight="7635" tabRatio="835" firstSheet="13" activeTab="13"/>
  </bookViews>
  <sheets>
    <sheet name="Hospital" sheetId="1" r:id="rId1"/>
    <sheet name="BF" sheetId="2" r:id="rId2"/>
    <sheet name="Train" sheetId="3" r:id="rId3"/>
    <sheet name="Observe" sheetId="15" r:id="rId4"/>
    <sheet name="interview" sheetId="14" r:id="rId5"/>
    <sheet name="interview_anc" sheetId="31" r:id="rId6"/>
    <sheet name="interview_pp" sheetId="12" r:id="rId7"/>
    <sheet name="interview_NICU" sheetId="11" r:id="rId8"/>
    <sheet name="Interview_wbc" sheetId="10" r:id="rId9"/>
    <sheet name="Lead" sheetId="9" r:id="rId10"/>
    <sheet name="ANC" sheetId="8" r:id="rId11"/>
    <sheet name="PP" sheetId="6" r:id="rId12"/>
    <sheet name="LR" sheetId="32" r:id="rId13"/>
    <sheet name="NICU" sheetId="30" r:id="rId14"/>
    <sheet name="WBC" sheetId="5" r:id="rId15"/>
    <sheet name="PS" sheetId="33" r:id="rId16"/>
    <sheet name="club" sheetId="4" r:id="rId17"/>
    <sheet name="result" sheetId="18" r:id="rId18"/>
    <sheet name="กราฟresult" sheetId="29" r:id="rId19"/>
    <sheet name="กราฟสรุป" sheetId="16" r:id="rId20"/>
    <sheet name="กราฟนมแม่" sheetId="23" r:id="rId21"/>
    <sheet name="summary" sheetId="22" state="hidden" r:id="rId22"/>
    <sheet name="กราฟผลลัพธ์" sheetId="20" state="hidden" r:id="rId23"/>
    <sheet name="conclude" sheetId="17" state="hidden" r:id="rId24"/>
    <sheet name="BFH" sheetId="21" state="hidden" r:id="rId25"/>
  </sheets>
  <externalReferences>
    <externalReference r:id="rId26"/>
  </externalReferences>
  <calcPr calcId="171026"/>
</workbook>
</file>

<file path=xl/calcChain.xml><?xml version="1.0" encoding="utf-8"?>
<calcChain xmlns="http://schemas.openxmlformats.org/spreadsheetml/2006/main">
  <c r="E175" i="32" l="1"/>
  <c r="F175" i="32"/>
  <c r="E51" i="32"/>
  <c r="F51" i="32"/>
  <c r="E75" i="32"/>
  <c r="F75" i="32"/>
  <c r="E176" i="32"/>
  <c r="E177" i="32"/>
  <c r="F177" i="32"/>
  <c r="F176" i="32"/>
  <c r="F187" i="32"/>
  <c r="F50" i="32"/>
  <c r="F52" i="32"/>
  <c r="F13" i="8"/>
  <c r="F12" i="8"/>
  <c r="F68" i="30"/>
  <c r="F80" i="30"/>
  <c r="F78" i="30"/>
  <c r="F9" i="30"/>
  <c r="F12" i="30"/>
  <c r="F48" i="30"/>
  <c r="F38" i="30"/>
  <c r="F60" i="30"/>
  <c r="F63" i="30"/>
  <c r="F75" i="30"/>
  <c r="F103" i="30"/>
  <c r="F105" i="30"/>
  <c r="F97" i="30"/>
  <c r="F96" i="30"/>
  <c r="F89" i="30"/>
  <c r="F86" i="30"/>
  <c r="F74" i="30"/>
  <c r="F71" i="30"/>
  <c r="F70" i="30"/>
  <c r="F67" i="30"/>
  <c r="F66" i="30"/>
  <c r="F65" i="30"/>
  <c r="F62" i="30"/>
  <c r="F51" i="30"/>
  <c r="F52" i="30"/>
  <c r="F53" i="30"/>
  <c r="F54" i="30"/>
  <c r="F55" i="30"/>
  <c r="F50" i="30"/>
  <c r="F45" i="30"/>
  <c r="F46" i="30"/>
  <c r="F47" i="30"/>
  <c r="F42" i="30"/>
  <c r="F43" i="30"/>
  <c r="F41" i="30"/>
  <c r="F36" i="30"/>
  <c r="F34" i="30"/>
  <c r="F33" i="30"/>
  <c r="F29" i="30"/>
  <c r="F30" i="30"/>
  <c r="F31" i="30"/>
  <c r="F28" i="30"/>
  <c r="F17" i="30"/>
  <c r="F16" i="30"/>
  <c r="F11" i="30"/>
  <c r="F25" i="30"/>
  <c r="F23" i="30"/>
  <c r="F6" i="30"/>
  <c r="E110" i="30"/>
  <c r="F110" i="30"/>
  <c r="F111" i="30"/>
  <c r="C7" i="17"/>
  <c r="F161" i="32"/>
  <c r="E22" i="33"/>
  <c r="C111" i="33"/>
  <c r="C93" i="33"/>
  <c r="C94" i="33"/>
  <c r="C95" i="33"/>
  <c r="F67" i="5"/>
  <c r="F101" i="5"/>
  <c r="F102" i="5"/>
  <c r="F103" i="5"/>
  <c r="F62" i="5"/>
  <c r="F63" i="5"/>
  <c r="G57" i="5"/>
  <c r="G58" i="5"/>
  <c r="G56" i="5"/>
  <c r="F27" i="5"/>
  <c r="F28" i="5"/>
  <c r="F29" i="5"/>
  <c r="F30" i="5"/>
  <c r="F24" i="5"/>
  <c r="F23" i="5"/>
  <c r="F21" i="5"/>
  <c r="G132" i="5"/>
  <c r="G84" i="8"/>
  <c r="G82" i="8"/>
  <c r="G79" i="8"/>
  <c r="F47" i="8"/>
  <c r="F65" i="8"/>
  <c r="M100" i="31"/>
  <c r="M101" i="31"/>
  <c r="M102" i="31"/>
  <c r="H59" i="5"/>
  <c r="F116" i="5"/>
  <c r="E132" i="5"/>
  <c r="F129" i="5"/>
  <c r="F121" i="5"/>
  <c r="F113" i="5"/>
  <c r="F112" i="5"/>
  <c r="F111" i="5"/>
  <c r="F109" i="5"/>
  <c r="F107" i="5"/>
  <c r="F99" i="5"/>
  <c r="F100" i="5"/>
  <c r="F98" i="5"/>
  <c r="F87" i="5"/>
  <c r="F88" i="5"/>
  <c r="F89" i="5"/>
  <c r="F90" i="5"/>
  <c r="F91" i="5"/>
  <c r="F92" i="5"/>
  <c r="F93" i="5"/>
  <c r="F94" i="5"/>
  <c r="F95" i="5"/>
  <c r="F86" i="5"/>
  <c r="F84" i="5"/>
  <c r="F82" i="5"/>
  <c r="F81" i="5"/>
  <c r="F78" i="5"/>
  <c r="F77" i="5"/>
  <c r="F75" i="5"/>
  <c r="F71" i="5"/>
  <c r="F68" i="5"/>
  <c r="F66" i="5"/>
  <c r="F61" i="5"/>
  <c r="F55" i="5"/>
  <c r="F56" i="5"/>
  <c r="F57" i="5"/>
  <c r="F58" i="5"/>
  <c r="F54" i="5"/>
  <c r="F51" i="5"/>
  <c r="F43" i="5"/>
  <c r="F38" i="5"/>
  <c r="F39" i="5"/>
  <c r="F40" i="5"/>
  <c r="F37" i="5"/>
  <c r="F32" i="5"/>
  <c r="F31" i="5"/>
  <c r="F8" i="5"/>
  <c r="F9" i="5"/>
  <c r="F10" i="5"/>
  <c r="F11" i="5"/>
  <c r="F12" i="5"/>
  <c r="F13" i="5"/>
  <c r="F14" i="5"/>
  <c r="F15" i="5"/>
  <c r="F16" i="5"/>
  <c r="F17" i="5"/>
  <c r="F7" i="5"/>
  <c r="F129" i="32"/>
  <c r="F130" i="32"/>
  <c r="F131" i="32"/>
  <c r="E189" i="32"/>
  <c r="F181" i="32"/>
  <c r="F179" i="32"/>
  <c r="F167" i="32"/>
  <c r="F127" i="32"/>
  <c r="E108" i="6"/>
  <c r="E41" i="6"/>
  <c r="F39" i="6"/>
  <c r="F40" i="6"/>
  <c r="F38" i="6"/>
  <c r="F36" i="6"/>
  <c r="M107" i="31"/>
  <c r="L107" i="31"/>
  <c r="D56" i="8"/>
  <c r="F56" i="8"/>
  <c r="A96" i="33"/>
  <c r="B93" i="33"/>
  <c r="B105" i="33"/>
  <c r="B108" i="33"/>
  <c r="B94" i="33"/>
  <c r="B103" i="33"/>
  <c r="B95" i="33"/>
  <c r="B107" i="33"/>
  <c r="B110" i="33"/>
  <c r="A129" i="31"/>
  <c r="A128" i="31"/>
  <c r="A127" i="31"/>
  <c r="A126" i="31"/>
  <c r="A85" i="10"/>
  <c r="A84" i="10"/>
  <c r="A83" i="10"/>
  <c r="A82" i="10"/>
  <c r="A81" i="10"/>
  <c r="A80" i="10"/>
  <c r="A79" i="10"/>
  <c r="A78" i="10"/>
  <c r="A77" i="10"/>
  <c r="A76" i="10"/>
  <c r="A75" i="10"/>
  <c r="M70" i="10"/>
  <c r="F35" i="33"/>
  <c r="L70" i="10"/>
  <c r="O92" i="12"/>
  <c r="F34" i="33"/>
  <c r="C106" i="33"/>
  <c r="N92" i="12"/>
  <c r="D42" i="33"/>
  <c r="E31" i="33"/>
  <c r="E30" i="33"/>
  <c r="C103" i="33"/>
  <c r="E29" i="33"/>
  <c r="C102" i="33"/>
  <c r="E15" i="33"/>
  <c r="E19" i="33"/>
  <c r="C99" i="33"/>
  <c r="E20" i="33"/>
  <c r="C100" i="33"/>
  <c r="E21" i="33"/>
  <c r="E14" i="33"/>
  <c r="C97" i="33"/>
  <c r="E13" i="33"/>
  <c r="C96" i="33"/>
  <c r="E9" i="33"/>
  <c r="E10" i="33"/>
  <c r="E8" i="33"/>
  <c r="L121" i="31"/>
  <c r="D72" i="8"/>
  <c r="F72" i="8"/>
  <c r="M121" i="31"/>
  <c r="M120" i="31"/>
  <c r="L120" i="31"/>
  <c r="D71" i="8"/>
  <c r="F71" i="8"/>
  <c r="L101" i="31"/>
  <c r="D67" i="8"/>
  <c r="F67" i="8"/>
  <c r="L102" i="31"/>
  <c r="D70" i="8"/>
  <c r="F70" i="8"/>
  <c r="L44" i="31"/>
  <c r="D60" i="8"/>
  <c r="F60" i="8"/>
  <c r="M44" i="31"/>
  <c r="M45" i="31"/>
  <c r="L85" i="31"/>
  <c r="D45" i="8"/>
  <c r="F45" i="8"/>
  <c r="E97" i="8"/>
  <c r="F10" i="8"/>
  <c r="F14" i="8"/>
  <c r="F18" i="8"/>
  <c r="F20" i="8"/>
  <c r="F22" i="8"/>
  <c r="F24" i="8"/>
  <c r="F27" i="8"/>
  <c r="F28" i="8"/>
  <c r="F41" i="8"/>
  <c r="F42" i="8"/>
  <c r="F51" i="8"/>
  <c r="F73" i="8"/>
  <c r="F74" i="8"/>
  <c r="F75" i="8"/>
  <c r="F76" i="8"/>
  <c r="F79" i="8"/>
  <c r="F80" i="8"/>
  <c r="F82" i="8"/>
  <c r="F84" i="8"/>
  <c r="F85" i="8"/>
  <c r="F88" i="8"/>
  <c r="F94" i="8"/>
  <c r="F7" i="8"/>
  <c r="F30" i="9"/>
  <c r="F38" i="9"/>
  <c r="F21" i="9"/>
  <c r="F20" i="9"/>
  <c r="F19" i="9"/>
  <c r="F18" i="9"/>
  <c r="F188" i="32"/>
  <c r="F186" i="32"/>
  <c r="F184" i="32"/>
  <c r="F183" i="32"/>
  <c r="F178" i="32"/>
  <c r="F172" i="32"/>
  <c r="F166" i="32"/>
  <c r="F164" i="32"/>
  <c r="F163" i="32"/>
  <c r="F160" i="32"/>
  <c r="F158" i="32"/>
  <c r="F156" i="32"/>
  <c r="F154" i="32"/>
  <c r="F139" i="32"/>
  <c r="F137" i="32"/>
  <c r="F136" i="32"/>
  <c r="F135" i="32"/>
  <c r="F132" i="32"/>
  <c r="F128" i="32"/>
  <c r="F126" i="32"/>
  <c r="F121" i="32"/>
  <c r="F120" i="32"/>
  <c r="F117" i="32"/>
  <c r="F116" i="32"/>
  <c r="F115" i="32"/>
  <c r="F114" i="32"/>
  <c r="F112" i="32"/>
  <c r="F111" i="32"/>
  <c r="F109" i="32"/>
  <c r="F84" i="32"/>
  <c r="F83" i="32"/>
  <c r="F82" i="32"/>
  <c r="F80" i="32"/>
  <c r="F78" i="32"/>
  <c r="F77" i="32"/>
  <c r="F68" i="32"/>
  <c r="F65" i="32"/>
  <c r="F61" i="32"/>
  <c r="F57" i="32"/>
  <c r="F55" i="32"/>
  <c r="F35" i="32"/>
  <c r="F30" i="32"/>
  <c r="F29" i="32"/>
  <c r="F27" i="32"/>
  <c r="F24" i="32"/>
  <c r="F22" i="32"/>
  <c r="F19" i="32"/>
  <c r="F16" i="32"/>
  <c r="F14" i="32"/>
  <c r="F12" i="32"/>
  <c r="N24" i="14"/>
  <c r="N14" i="14"/>
  <c r="E23" i="18"/>
  <c r="E24" i="18"/>
  <c r="C9" i="3"/>
  <c r="C8" i="22"/>
  <c r="C11" i="3"/>
  <c r="C9" i="22"/>
  <c r="C25" i="15"/>
  <c r="D25" i="15"/>
  <c r="C16" i="22"/>
  <c r="F30" i="4"/>
  <c r="F105" i="6"/>
  <c r="F48" i="9"/>
  <c r="L40" i="31"/>
  <c r="M40" i="31"/>
  <c r="C2" i="3"/>
  <c r="C5" i="2"/>
  <c r="C4" i="2"/>
  <c r="F26" i="18"/>
  <c r="H26" i="18"/>
  <c r="D15" i="17"/>
  <c r="E26" i="18"/>
  <c r="F25" i="18"/>
  <c r="E25" i="18"/>
  <c r="F24" i="18"/>
  <c r="C13" i="17"/>
  <c r="F23" i="18"/>
  <c r="C12" i="17"/>
  <c r="C3" i="3"/>
  <c r="C4" i="3"/>
  <c r="C3" i="2"/>
  <c r="C2" i="2"/>
  <c r="C5" i="3"/>
  <c r="M8" i="10"/>
  <c r="M8" i="14"/>
  <c r="B3" i="14"/>
  <c r="M118" i="31"/>
  <c r="G52" i="8"/>
  <c r="D52" i="8"/>
  <c r="L118" i="31"/>
  <c r="F104" i="6"/>
  <c r="F82" i="6"/>
  <c r="F73" i="6"/>
  <c r="F34" i="6"/>
  <c r="E31" i="4"/>
  <c r="F29" i="4"/>
  <c r="F25" i="4"/>
  <c r="F24" i="4"/>
  <c r="F23" i="4"/>
  <c r="F22" i="4"/>
  <c r="F19" i="4"/>
  <c r="F18" i="4"/>
  <c r="F15" i="4"/>
  <c r="F14" i="4"/>
  <c r="F11" i="4"/>
  <c r="F9" i="4"/>
  <c r="F8" i="4"/>
  <c r="F29" i="9"/>
  <c r="F28" i="9"/>
  <c r="F25" i="9"/>
  <c r="M42" i="31"/>
  <c r="M39" i="31"/>
  <c r="M116" i="31"/>
  <c r="G48" i="8"/>
  <c r="M114" i="31"/>
  <c r="G49" i="8"/>
  <c r="D49" i="8"/>
  <c r="F49" i="8"/>
  <c r="M115" i="31"/>
  <c r="G50" i="8"/>
  <c r="L86" i="31"/>
  <c r="L116" i="31"/>
  <c r="D48" i="8"/>
  <c r="F48" i="8"/>
  <c r="L115" i="31"/>
  <c r="D50" i="8"/>
  <c r="F50" i="8"/>
  <c r="L114" i="31"/>
  <c r="M111" i="31"/>
  <c r="L111" i="31"/>
  <c r="D57" i="8"/>
  <c r="F57" i="8"/>
  <c r="M109" i="31"/>
  <c r="L109" i="31"/>
  <c r="D43" i="8"/>
  <c r="F43" i="8"/>
  <c r="M104" i="31"/>
  <c r="L104" i="31"/>
  <c r="D55" i="8"/>
  <c r="F55" i="8"/>
  <c r="L100" i="31"/>
  <c r="D68" i="8"/>
  <c r="F68" i="8"/>
  <c r="M99" i="31"/>
  <c r="L99" i="31"/>
  <c r="M96" i="31"/>
  <c r="M95" i="31"/>
  <c r="M94" i="31"/>
  <c r="M93" i="31"/>
  <c r="M92" i="31"/>
  <c r="M91" i="31"/>
  <c r="M90" i="31"/>
  <c r="N6" i="31"/>
  <c r="B3" i="31"/>
  <c r="B88" i="31"/>
  <c r="C88" i="31"/>
  <c r="D88" i="31"/>
  <c r="E88" i="31"/>
  <c r="F88" i="31"/>
  <c r="G88" i="31"/>
  <c r="H88" i="31"/>
  <c r="I88" i="31"/>
  <c r="J88" i="31"/>
  <c r="K88" i="31"/>
  <c r="M86" i="31"/>
  <c r="F33" i="33"/>
  <c r="M83" i="31"/>
  <c r="M82" i="31"/>
  <c r="M81" i="31"/>
  <c r="M80" i="31"/>
  <c r="M79" i="31"/>
  <c r="M78" i="31"/>
  <c r="M77" i="31"/>
  <c r="M76" i="31"/>
  <c r="B73" i="31"/>
  <c r="C73" i="31"/>
  <c r="D73" i="31"/>
  <c r="E73" i="31"/>
  <c r="F73" i="31"/>
  <c r="G73" i="31"/>
  <c r="H73" i="31"/>
  <c r="I73" i="31"/>
  <c r="J73" i="31"/>
  <c r="K73" i="31"/>
  <c r="B59" i="31"/>
  <c r="C59" i="31"/>
  <c r="D59" i="31"/>
  <c r="E59" i="31"/>
  <c r="F59" i="31"/>
  <c r="G59" i="31"/>
  <c r="H59" i="31"/>
  <c r="I59" i="31"/>
  <c r="J59" i="31"/>
  <c r="K59" i="31"/>
  <c r="M66" i="31"/>
  <c r="M65" i="31"/>
  <c r="M64" i="31"/>
  <c r="M63" i="31"/>
  <c r="M62" i="31"/>
  <c r="M61" i="31"/>
  <c r="M52" i="31"/>
  <c r="B49" i="31"/>
  <c r="B50" i="31"/>
  <c r="C49" i="31"/>
  <c r="C50" i="31"/>
  <c r="D49" i="31"/>
  <c r="D50" i="31"/>
  <c r="E49" i="31"/>
  <c r="E50" i="31"/>
  <c r="F49" i="31"/>
  <c r="F50" i="31"/>
  <c r="G49" i="31"/>
  <c r="G50" i="31"/>
  <c r="H49" i="31"/>
  <c r="H50" i="31"/>
  <c r="I49" i="31"/>
  <c r="I50" i="31"/>
  <c r="J49" i="31"/>
  <c r="J50" i="31"/>
  <c r="K49" i="31"/>
  <c r="K50" i="31"/>
  <c r="M11" i="31"/>
  <c r="M14" i="31"/>
  <c r="M18" i="31"/>
  <c r="M21" i="31"/>
  <c r="M24" i="31"/>
  <c r="M28" i="31"/>
  <c r="M32" i="31"/>
  <c r="L45" i="31"/>
  <c r="L42" i="31"/>
  <c r="D59" i="8"/>
  <c r="F59" i="8"/>
  <c r="L39" i="31"/>
  <c r="L32" i="31"/>
  <c r="L28" i="31"/>
  <c r="L24" i="31"/>
  <c r="L21" i="31"/>
  <c r="L18" i="31"/>
  <c r="L14" i="31"/>
  <c r="L11" i="31"/>
  <c r="M6" i="31"/>
  <c r="L6" i="31"/>
  <c r="D61" i="8"/>
  <c r="F61" i="8"/>
  <c r="K8" i="11"/>
  <c r="C5" i="11"/>
  <c r="C5" i="15"/>
  <c r="F99" i="6"/>
  <c r="F94" i="6"/>
  <c r="F91" i="6"/>
  <c r="F90" i="6"/>
  <c r="F88" i="6"/>
  <c r="F86" i="6"/>
  <c r="F81" i="6"/>
  <c r="F80" i="6"/>
  <c r="F77" i="6"/>
  <c r="F76" i="6"/>
  <c r="F74" i="6"/>
  <c r="F68" i="6"/>
  <c r="F66" i="6"/>
  <c r="F62" i="6"/>
  <c r="F61" i="6"/>
  <c r="F59" i="6"/>
  <c r="F54" i="6"/>
  <c r="F52" i="6"/>
  <c r="F50" i="6"/>
  <c r="F32" i="6"/>
  <c r="F31" i="6"/>
  <c r="F30" i="6"/>
  <c r="F19" i="6"/>
  <c r="F6" i="6"/>
  <c r="E51" i="9"/>
  <c r="F45" i="9"/>
  <c r="F40" i="9"/>
  <c r="F33" i="9"/>
  <c r="F22" i="9"/>
  <c r="F16" i="9"/>
  <c r="F9" i="9"/>
  <c r="N94" i="12"/>
  <c r="O85" i="12"/>
  <c r="N85" i="12"/>
  <c r="O83" i="12"/>
  <c r="N83" i="12"/>
  <c r="O81" i="12"/>
  <c r="N81" i="12"/>
  <c r="O74" i="12"/>
  <c r="N74" i="12"/>
  <c r="O71" i="12"/>
  <c r="N71" i="12"/>
  <c r="M38" i="12"/>
  <c r="L38" i="12"/>
  <c r="K38" i="12"/>
  <c r="J38" i="12"/>
  <c r="I38" i="12"/>
  <c r="H38" i="12"/>
  <c r="G38" i="12"/>
  <c r="F38" i="12"/>
  <c r="E38" i="12"/>
  <c r="D38" i="12"/>
  <c r="O33" i="12"/>
  <c r="P15" i="12"/>
  <c r="E27" i="22"/>
  <c r="O15" i="12"/>
  <c r="E26" i="22"/>
  <c r="P10" i="12"/>
  <c r="E24" i="22"/>
  <c r="O10" i="12"/>
  <c r="E23" i="22"/>
  <c r="P7" i="12"/>
  <c r="D27" i="22"/>
  <c r="O7" i="12"/>
  <c r="D26" i="22"/>
  <c r="D14" i="2"/>
  <c r="D13" i="2"/>
  <c r="D12" i="2"/>
  <c r="D11" i="2"/>
  <c r="D10" i="2"/>
  <c r="D9" i="2"/>
  <c r="M23" i="10"/>
  <c r="L23" i="10"/>
  <c r="B75" i="10"/>
  <c r="N8" i="14"/>
  <c r="N64" i="14"/>
  <c r="N68" i="14"/>
  <c r="N91" i="14"/>
  <c r="N97" i="14"/>
  <c r="C7" i="22"/>
  <c r="J55" i="14"/>
  <c r="I55" i="14"/>
  <c r="H55" i="14"/>
  <c r="G55" i="14"/>
  <c r="B55" i="14"/>
  <c r="C55" i="14"/>
  <c r="D55" i="14"/>
  <c r="E55" i="14"/>
  <c r="F55" i="14"/>
  <c r="K55" i="14"/>
  <c r="B104" i="14"/>
  <c r="C104" i="14"/>
  <c r="D104" i="14"/>
  <c r="E104" i="14"/>
  <c r="F104" i="14"/>
  <c r="G104" i="14"/>
  <c r="H104" i="14"/>
  <c r="I104" i="14"/>
  <c r="J104" i="14"/>
  <c r="D75" i="14"/>
  <c r="G75" i="14"/>
  <c r="H75" i="14"/>
  <c r="I75" i="14"/>
  <c r="J75" i="14"/>
  <c r="B75" i="14"/>
  <c r="C75" i="14"/>
  <c r="E75" i="14"/>
  <c r="F75" i="14"/>
  <c r="K75" i="14"/>
  <c r="L8" i="14"/>
  <c r="L14" i="14"/>
  <c r="L24" i="14"/>
  <c r="M40" i="10"/>
  <c r="M46" i="10"/>
  <c r="M49" i="10"/>
  <c r="M53" i="10"/>
  <c r="M56" i="10"/>
  <c r="M59" i="10"/>
  <c r="M11" i="10"/>
  <c r="M16" i="10"/>
  <c r="M18" i="10"/>
  <c r="M28" i="10"/>
  <c r="M33" i="10"/>
  <c r="M36" i="10"/>
  <c r="M43" i="10"/>
  <c r="F13" i="15"/>
  <c r="G13" i="15"/>
  <c r="C4" i="22"/>
  <c r="N101" i="14"/>
  <c r="C61" i="22"/>
  <c r="L8" i="10"/>
  <c r="L11" i="10"/>
  <c r="L16" i="10"/>
  <c r="L18" i="10"/>
  <c r="L36" i="10"/>
  <c r="B78" i="10"/>
  <c r="L46" i="10"/>
  <c r="B81" i="10"/>
  <c r="L49" i="10"/>
  <c r="B82" i="10"/>
  <c r="L56" i="10"/>
  <c r="B84" i="10"/>
  <c r="L40" i="10"/>
  <c r="B79" i="10"/>
  <c r="L33" i="10"/>
  <c r="B77" i="10"/>
  <c r="L28" i="10"/>
  <c r="B76" i="10"/>
  <c r="L53" i="10"/>
  <c r="B83" i="10"/>
  <c r="L59" i="10"/>
  <c r="B85" i="10"/>
  <c r="L43" i="10"/>
  <c r="B80" i="10"/>
  <c r="C13" i="15"/>
  <c r="C64" i="22"/>
  <c r="C65" i="22"/>
  <c r="C66" i="22"/>
  <c r="K104" i="14"/>
  <c r="I14" i="18"/>
  <c r="J14" i="18"/>
  <c r="C3" i="15"/>
  <c r="C4" i="15"/>
  <c r="C2" i="15"/>
  <c r="E8" i="21"/>
  <c r="B15" i="17"/>
  <c r="B14" i="17"/>
  <c r="B13" i="17"/>
  <c r="B12" i="17"/>
  <c r="J16" i="18"/>
  <c r="I15" i="18"/>
  <c r="J15" i="18"/>
  <c r="J13" i="18"/>
  <c r="I16" i="18"/>
  <c r="I13" i="18"/>
  <c r="D19" i="18"/>
  <c r="C19" i="18"/>
  <c r="D18" i="18"/>
  <c r="C18" i="18"/>
  <c r="D17" i="18"/>
  <c r="C17" i="18"/>
  <c r="D16" i="18"/>
  <c r="C16" i="18"/>
  <c r="L101" i="14"/>
  <c r="L97" i="14"/>
  <c r="L91" i="14"/>
  <c r="L68" i="14"/>
  <c r="L64" i="14"/>
  <c r="L52" i="14"/>
  <c r="L46" i="14"/>
  <c r="F23" i="9"/>
  <c r="N34" i="14"/>
  <c r="G25" i="18"/>
  <c r="G29" i="18"/>
  <c r="C15" i="17"/>
  <c r="F28" i="18"/>
  <c r="G23" i="18"/>
  <c r="G30" i="18"/>
  <c r="G26" i="18"/>
  <c r="F29" i="18"/>
  <c r="G24" i="18"/>
  <c r="G28" i="18"/>
  <c r="H28" i="18"/>
  <c r="H24" i="18"/>
  <c r="D13" i="17"/>
  <c r="F30" i="18"/>
  <c r="H23" i="9"/>
  <c r="I23" i="9"/>
  <c r="N93" i="12"/>
  <c r="C40" i="33"/>
  <c r="E40" i="33"/>
  <c r="C109" i="33"/>
  <c r="D23" i="22"/>
  <c r="C23" i="22"/>
  <c r="C104" i="33"/>
  <c r="C101" i="33"/>
  <c r="C98" i="33"/>
  <c r="F31" i="4"/>
  <c r="F32" i="4"/>
  <c r="C9" i="17"/>
  <c r="D9" i="17"/>
  <c r="L103" i="31"/>
  <c r="E110" i="6"/>
  <c r="Q7" i="12"/>
  <c r="C4" i="12"/>
  <c r="N68" i="12"/>
  <c r="D13" i="15"/>
  <c r="C3" i="22"/>
  <c r="C10" i="22"/>
  <c r="D28" i="22"/>
  <c r="G97" i="8"/>
  <c r="B98" i="33"/>
  <c r="B96" i="33"/>
  <c r="B100" i="33"/>
  <c r="B104" i="33"/>
  <c r="B102" i="33"/>
  <c r="B106" i="33"/>
  <c r="B109" i="33"/>
  <c r="F132" i="5"/>
  <c r="F133" i="5"/>
  <c r="C8" i="17"/>
  <c r="D66" i="8"/>
  <c r="F66" i="8"/>
  <c r="C67" i="22"/>
  <c r="C79" i="22"/>
  <c r="B97" i="33"/>
  <c r="B101" i="33"/>
  <c r="B99" i="33"/>
  <c r="M71" i="10"/>
  <c r="B86" i="10"/>
  <c r="C41" i="33"/>
  <c r="E41" i="33"/>
  <c r="C110" i="33"/>
  <c r="L71" i="10"/>
  <c r="E35" i="33"/>
  <c r="C107" i="33"/>
  <c r="F189" i="32"/>
  <c r="F190" i="32"/>
  <c r="C5" i="17"/>
  <c r="J14" i="11"/>
  <c r="I14" i="11"/>
  <c r="C10" i="21"/>
  <c r="J8" i="11"/>
  <c r="I8" i="11"/>
  <c r="C38" i="22"/>
  <c r="J11" i="11"/>
  <c r="I11" i="11"/>
  <c r="C9" i="21"/>
  <c r="C34" i="33"/>
  <c r="E34" i="33"/>
  <c r="Q15" i="12"/>
  <c r="E25" i="22"/>
  <c r="Q10" i="12"/>
  <c r="C105" i="33"/>
  <c r="C33" i="33"/>
  <c r="E33" i="33"/>
  <c r="F108" i="6"/>
  <c r="F109" i="6"/>
  <c r="D7" i="17"/>
  <c r="E28" i="22"/>
  <c r="C26" i="22"/>
  <c r="C27" i="22"/>
  <c r="C14" i="17"/>
  <c r="D24" i="22"/>
  <c r="M41" i="31"/>
  <c r="M46" i="31"/>
  <c r="F52" i="8"/>
  <c r="E89" i="31"/>
  <c r="E74" i="31"/>
  <c r="B51" i="31"/>
  <c r="J51" i="31"/>
  <c r="B89" i="31"/>
  <c r="I74" i="31"/>
  <c r="H89" i="31"/>
  <c r="K51" i="31"/>
  <c r="D60" i="31"/>
  <c r="C74" i="31"/>
  <c r="K60" i="31"/>
  <c r="E51" i="31"/>
  <c r="C60" i="31"/>
  <c r="K74" i="31"/>
  <c r="F51" i="31"/>
  <c r="K89" i="31"/>
  <c r="D74" i="31"/>
  <c r="F89" i="31"/>
  <c r="C89" i="31"/>
  <c r="G60" i="31"/>
  <c r="H74" i="31"/>
  <c r="E60" i="31"/>
  <c r="L52" i="31"/>
  <c r="B126" i="31"/>
  <c r="J60" i="31"/>
  <c r="B74" i="31"/>
  <c r="G74" i="31"/>
  <c r="I60" i="31"/>
  <c r="F74" i="31"/>
  <c r="H51" i="31"/>
  <c r="I89" i="31"/>
  <c r="C51" i="31"/>
  <c r="G89" i="31"/>
  <c r="H60" i="31"/>
  <c r="D51" i="31"/>
  <c r="B60" i="31"/>
  <c r="G51" i="31"/>
  <c r="I51" i="31"/>
  <c r="J89" i="31"/>
  <c r="F60" i="31"/>
  <c r="D89" i="31"/>
  <c r="J74" i="31"/>
  <c r="L34" i="14"/>
  <c r="L35" i="14"/>
  <c r="F13" i="9"/>
  <c r="F51" i="9"/>
  <c r="F52" i="9"/>
  <c r="D105" i="14"/>
  <c r="I105" i="14"/>
  <c r="L80" i="14"/>
  <c r="K105" i="14"/>
  <c r="G105" i="14"/>
  <c r="C105" i="14"/>
  <c r="J105" i="14"/>
  <c r="E105" i="14"/>
  <c r="H105" i="14"/>
  <c r="F105" i="14"/>
  <c r="L55" i="14"/>
  <c r="C12" i="22"/>
  <c r="L75" i="14"/>
  <c r="B105" i="14"/>
  <c r="K39" i="12"/>
  <c r="G39" i="12"/>
  <c r="H29" i="18"/>
  <c r="H25" i="18"/>
  <c r="D14" i="17"/>
  <c r="H30" i="18"/>
  <c r="H23" i="18"/>
  <c r="D12" i="17"/>
  <c r="D9" i="21"/>
  <c r="I39" i="12"/>
  <c r="D39" i="12"/>
  <c r="C5" i="22"/>
  <c r="D53" i="8"/>
  <c r="F53" i="8"/>
  <c r="D22" i="6"/>
  <c r="F22" i="6"/>
  <c r="N54" i="12"/>
  <c r="C51" i="22"/>
  <c r="N58" i="12"/>
  <c r="C20" i="21"/>
  <c r="N48" i="12"/>
  <c r="C15" i="21"/>
  <c r="N45" i="12"/>
  <c r="C14" i="21"/>
  <c r="N51" i="12"/>
  <c r="N33" i="12"/>
  <c r="D21" i="6"/>
  <c r="F21" i="6"/>
  <c r="N21" i="12"/>
  <c r="C32" i="22"/>
  <c r="N64" i="12"/>
  <c r="C59" i="22"/>
  <c r="N59" i="12"/>
  <c r="C55" i="22"/>
  <c r="F39" i="12"/>
  <c r="L39" i="12"/>
  <c r="N24" i="12"/>
  <c r="C3" i="21"/>
  <c r="N41" i="12"/>
  <c r="D24" i="6"/>
  <c r="F24" i="6"/>
  <c r="N15" i="12"/>
  <c r="C39" i="22"/>
  <c r="E39" i="12"/>
  <c r="J39" i="12"/>
  <c r="H39" i="12"/>
  <c r="N27" i="12"/>
  <c r="C4" i="21"/>
  <c r="N61" i="12"/>
  <c r="C58" i="22"/>
  <c r="M39" i="12"/>
  <c r="N10" i="12"/>
  <c r="D13" i="6"/>
  <c r="F13" i="6"/>
  <c r="D5" i="17"/>
  <c r="D8" i="17"/>
  <c r="C3" i="17"/>
  <c r="C40" i="22"/>
  <c r="D10" i="21"/>
  <c r="C8" i="21"/>
  <c r="D8" i="21"/>
  <c r="C28" i="22"/>
  <c r="M74" i="31"/>
  <c r="C25" i="21"/>
  <c r="C60" i="22"/>
  <c r="C24" i="22"/>
  <c r="D25" i="22"/>
  <c r="C25" i="22"/>
  <c r="L60" i="31"/>
  <c r="M89" i="31"/>
  <c r="L89" i="31"/>
  <c r="M51" i="31"/>
  <c r="L51" i="31"/>
  <c r="B125" i="31"/>
  <c r="C18" i="22"/>
  <c r="M60" i="31"/>
  <c r="L74" i="31"/>
  <c r="L105" i="14"/>
  <c r="C13" i="22"/>
  <c r="C35" i="22"/>
  <c r="C5" i="21"/>
  <c r="D17" i="6"/>
  <c r="F17" i="6"/>
  <c r="C37" i="22"/>
  <c r="C7" i="21"/>
  <c r="C69" i="22"/>
  <c r="C21" i="21"/>
  <c r="C46" i="22"/>
  <c r="D27" i="6"/>
  <c r="F27" i="6"/>
  <c r="C18" i="21"/>
  <c r="C54" i="22"/>
  <c r="C56" i="22"/>
  <c r="C77" i="22"/>
  <c r="D28" i="6"/>
  <c r="F28" i="6"/>
  <c r="C47" i="22"/>
  <c r="C34" i="22"/>
  <c r="D26" i="6"/>
  <c r="F26" i="6"/>
  <c r="C12" i="21"/>
  <c r="C17" i="21"/>
  <c r="N39" i="12"/>
  <c r="I14" i="6"/>
  <c r="C43" i="22"/>
  <c r="C44" i="22"/>
  <c r="C74" i="22"/>
  <c r="C50" i="22"/>
  <c r="C52" i="22"/>
  <c r="C23" i="21"/>
  <c r="C2" i="21"/>
  <c r="C24" i="21"/>
  <c r="C33" i="22"/>
  <c r="D33" i="6"/>
  <c r="F33" i="6"/>
  <c r="C14" i="22"/>
  <c r="D3" i="17"/>
  <c r="C29" i="22"/>
  <c r="C72" i="22"/>
  <c r="D31" i="8"/>
  <c r="F31" i="8"/>
  <c r="B129" i="31"/>
  <c r="C19" i="22"/>
  <c r="B127" i="31"/>
  <c r="D44" i="8"/>
  <c r="F44" i="8"/>
  <c r="B128" i="31"/>
  <c r="L67" i="31"/>
  <c r="C62" i="22"/>
  <c r="C78" i="22"/>
  <c r="C76" i="22"/>
  <c r="C48" i="22"/>
  <c r="C75" i="22"/>
  <c r="C6" i="21"/>
  <c r="H14" i="6"/>
  <c r="D14" i="6"/>
  <c r="F14" i="6"/>
  <c r="F41" i="6"/>
  <c r="F110" i="6"/>
  <c r="F111" i="6"/>
  <c r="C6" i="17"/>
  <c r="C36" i="22"/>
  <c r="C41" i="22"/>
  <c r="C73" i="22"/>
  <c r="F97" i="8"/>
  <c r="F98" i="8"/>
  <c r="C4" i="17"/>
  <c r="C20" i="22"/>
  <c r="C70" i="22"/>
  <c r="B131" i="31"/>
  <c r="C39" i="33"/>
  <c r="E39" i="33"/>
  <c r="C108" i="33"/>
  <c r="F42" i="6"/>
  <c r="D4" i="17"/>
  <c r="C71" i="22"/>
  <c r="D6" i="17"/>
  <c r="E42" i="33"/>
  <c r="E43" i="33"/>
  <c r="C10" i="17"/>
  <c r="D10" i="17"/>
</calcChain>
</file>

<file path=xl/comments1.xml><?xml version="1.0" encoding="utf-8"?>
<comments xmlns="http://schemas.openxmlformats.org/spreadsheetml/2006/main">
  <authors>
    <author>iLLuSioN</author>
  </authors>
  <commentList>
    <comment ref="C6" authorId="0">
      <text>
        <r>
          <rPr>
            <b/>
            <sz val="12"/>
            <color indexed="10"/>
            <rFont val="Tahoma"/>
            <family val="2"/>
          </rPr>
          <t>รพ.ทั่วไป,รพ.ศูนย์</t>
        </r>
        <r>
          <rPr>
            <sz val="12"/>
            <color indexed="81"/>
            <rFont val="Tahoma"/>
            <family val="2"/>
          </rPr>
          <t xml:space="preserve"> ใส่ </t>
        </r>
        <r>
          <rPr>
            <b/>
            <sz val="12"/>
            <color indexed="10"/>
            <rFont val="Tahoma"/>
            <family val="2"/>
          </rPr>
          <t xml:space="preserve">1   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รพ. ชุมชน</t>
        </r>
        <r>
          <rPr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8"/>
            <rFont val="Tahoma"/>
            <family val="2"/>
          </rPr>
          <t>ใส่</t>
        </r>
        <r>
          <rPr>
            <sz val="12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3</t>
        </r>
        <r>
          <rPr>
            <sz val="12"/>
            <color indexed="81"/>
            <rFont val="Tahoma"/>
            <family val="2"/>
          </rPr>
          <t xml:space="preserve">
ถ้าใส่ไม่ถูกต้อง การคำนวณด้านในจะผิดพลาด</t>
        </r>
      </text>
    </comment>
  </commentList>
</comments>
</file>

<file path=xl/comments10.xml><?xml version="1.0" encoding="utf-8"?>
<comments xmlns="http://schemas.openxmlformats.org/spreadsheetml/2006/main">
  <authors>
    <author>Microsoft Office 2003</author>
  </authors>
  <commentList>
    <comment ref="D3" authorId="0">
      <text>
        <r>
          <rPr>
            <sz val="14"/>
            <color indexed="81"/>
            <rFont val="Tahoma"/>
            <family val="2"/>
          </rPr>
          <t>การให้คะแนนให้ 0 หรือ 1 เท่านั้น เพราะว่า weight ละเอียดแล้ว</t>
        </r>
      </text>
    </comment>
  </commentList>
</comments>
</file>

<file path=xl/comments11.xml><?xml version="1.0" encoding="utf-8"?>
<comments xmlns="http://schemas.openxmlformats.org/spreadsheetml/2006/main">
  <authors>
    <author>iLLUSiON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 xml:space="preserve">การประเมิน
1 ชมรมก่อตั้งมากกว่า 6เดือน
2 สมาชิกอย่างน้อยต้องมีหญิงตั้งครรภ์และหลังคลอด
3หลักฐาตรต้องมีใบสมัครและทะเบียนสมาชิกและ tel
4สมาชิกต้องรู้บทบาทหน้าที่
ให้ข้อละ .25
</t>
        </r>
      </text>
    </comment>
    <comment ref="D17" authorId="0">
      <text>
        <r>
          <rPr>
            <sz val="8"/>
            <color indexed="81"/>
            <rFont val="Tahoma"/>
            <family val="2"/>
          </rPr>
          <t xml:space="preserve">การประเมิน
1มีแผนตารางกิจกรรม ให้ .25
2 มีการประชุมแลกเปลี่ยนเรียนรู้            .25
3 เรื่องประชุมต้องเกี่ยวกับแม่และเด็กหรือBF .5
</t>
        </r>
      </text>
    </comment>
    <comment ref="D21" authorId="0">
      <text>
        <r>
          <rPr>
            <sz val="8"/>
            <color indexed="81"/>
            <rFont val="Tahoma"/>
            <family val="2"/>
          </rPr>
          <t>1 สมาชิกต้องเยียมสมาชิก  .5
2 ถามถึงทักษะหรือการแนะนำเกี่ยวกับปัญหา BF  .5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>1มีการวางแผนแก้ไขปัญหา  .5
2 มีการส่งต่อ  .5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HPH01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 xml:space="preserve">yai :
-  ใส่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color indexed="81"/>
            <rFont val="Tahoma"/>
            <family val="2"/>
          </rPr>
          <t xml:space="preserve"> ต้องการกรอก </t>
        </r>
        <r>
          <rPr>
            <b/>
            <sz val="8"/>
            <color indexed="10"/>
            <rFont val="Tahoma"/>
            <family val="2"/>
          </rPr>
          <t>%</t>
        </r>
        <r>
          <rPr>
            <b/>
            <sz val="8"/>
            <color indexed="81"/>
            <rFont val="Tahoma"/>
            <family val="2"/>
          </rPr>
          <t xml:space="preserve">
-  ใส่ </t>
        </r>
        <r>
          <rPr>
            <b/>
            <sz val="8"/>
            <color indexed="10"/>
            <rFont val="Tahoma"/>
            <family val="2"/>
          </rPr>
          <t>2</t>
        </r>
        <r>
          <rPr>
            <b/>
            <sz val="8"/>
            <color indexed="81"/>
            <rFont val="Tahoma"/>
            <family val="2"/>
          </rPr>
          <t xml:space="preserve"> ถ้าต้องการกรอก </t>
        </r>
        <r>
          <rPr>
            <b/>
            <sz val="8"/>
            <color indexed="10"/>
            <rFont val="Tahoma"/>
            <family val="2"/>
          </rPr>
          <t xml:space="preserve">จำนวน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yai : กรณีมีเลขจำนวนให้กรอกสีเหลืองด้านซ้ายมือ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yai1:</t>
        </r>
        <r>
          <rPr>
            <sz val="8"/>
            <color indexed="81"/>
            <rFont val="Tahoma"/>
            <family val="2"/>
          </rPr>
          <t xml:space="preserve">
กรณีมีตัวเลข % ให้กรอกข้อมุลส่วนนี้</t>
        </r>
      </text>
    </comment>
  </commentList>
</comments>
</file>

<file path=xl/comments2.xml><?xml version="1.0" encoding="utf-8"?>
<comments xmlns="http://schemas.openxmlformats.org/spreadsheetml/2006/main">
  <authors>
    <author>CHOL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CHOL:</t>
        </r>
        <r>
          <rPr>
            <sz val="8"/>
            <color indexed="81"/>
            <rFont val="Tahoma"/>
            <family val="2"/>
          </rPr>
          <t xml:space="preserve">
สูติแพทย์ กุมารแพทย์ ANC LR PP
</t>
        </r>
      </text>
    </comment>
  </commentList>
</comments>
</file>

<file path=xl/comments3.xml><?xml version="1.0" encoding="utf-8"?>
<comments xmlns="http://schemas.openxmlformats.org/spreadsheetml/2006/main">
  <authors>
    <author>iLLUSiON</author>
    <author>CHOL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iLLUSiON:</t>
        </r>
        <r>
          <rPr>
            <sz val="8"/>
            <color indexed="81"/>
            <rFont val="Tahoma"/>
            <family val="2"/>
          </rPr>
          <t xml:space="preserve">
รพ.ชุมชนไม่ต้องใส่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iLLUSiON:</t>
        </r>
        <r>
          <rPr>
            <sz val="8"/>
            <color indexed="81"/>
            <rFont val="Tahoma"/>
            <family val="2"/>
          </rPr>
          <t xml:space="preserve">
เช่นแผ่นพับ CD วัดความสูง
สมุดโนต กระเป๋า ปากกา
ที่ตรวจพัฒนาการเด็ก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iLLUSiON:</t>
        </r>
        <r>
          <rPr>
            <sz val="8"/>
            <color indexed="81"/>
            <rFont val="Tahoma"/>
            <family val="2"/>
          </rPr>
          <t xml:space="preserve">
ที่ ANC ดูแผนการสอน .5
            มีเอกสารครบ  .5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CHOL:</t>
        </r>
        <r>
          <rPr>
            <sz val="8"/>
            <color indexed="81"/>
            <rFont val="Tahoma"/>
            <family val="2"/>
          </rPr>
          <t xml:space="preserve">
3 ด. + Milk express
</t>
        </r>
      </text>
    </comment>
    <comment ref="B26" authorId="0">
      <text>
        <r>
          <rPr>
            <sz val="8"/>
            <color indexed="81"/>
            <rFont val="Tahoma"/>
            <family val="2"/>
          </rPr>
          <t>ดูเอกสารอย่างเดียว ดูที่pp</t>
        </r>
      </text>
    </comment>
  </commentList>
</comments>
</file>

<file path=xl/comments4.xml><?xml version="1.0" encoding="utf-8"?>
<comments xmlns="http://schemas.openxmlformats.org/spreadsheetml/2006/main">
  <authors>
    <author>iLLUSiON</author>
  </authors>
  <commentList>
    <comment ref="A24" authorId="0">
      <text>
        <r>
          <rPr>
            <b/>
            <sz val="8"/>
            <color indexed="81"/>
            <rFont val="Tahoma"/>
            <family val="2"/>
          </rPr>
          <t>iLLUSiON:</t>
        </r>
        <r>
          <rPr>
            <sz val="8"/>
            <color indexed="81"/>
            <rFont val="Tahoma"/>
            <family val="2"/>
          </rPr>
          <t xml:space="preserve">
ต้องตอบได้อย่างน้อย ข้อละ 2 ข้อ ต้องตอบถูกทั้งแม่และลูกจึงผ่าน</t>
        </r>
      </text>
    </comment>
    <comment ref="A64" authorId="0">
      <text>
        <r>
          <rPr>
            <b/>
            <sz val="8"/>
            <color indexed="81"/>
            <rFont val="Tahoma"/>
            <family val="2"/>
          </rPr>
          <t xml:space="preserve">1.ท่านั่ง ปกติ 
2. ท่า cross หรือ  football
3. ท่านอน
ต้องได้ทั้ง 3 ข้อจึงผ่าน
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iLLUSiON:</t>
        </r>
        <r>
          <rPr>
            <sz val="8"/>
            <color indexed="81"/>
            <rFont val="Tahoma"/>
            <family val="2"/>
          </rPr>
          <t xml:space="preserve">
ต้องได้ทั้ง สามข้อจึงให้ .5</t>
        </r>
      </text>
    </comment>
  </commentList>
</comments>
</file>

<file path=xl/comments5.xml><?xml version="1.0" encoding="utf-8"?>
<comments xmlns="http://schemas.openxmlformats.org/spreadsheetml/2006/main">
  <authors>
    <author>iLLUSiON</author>
  </authors>
  <commentList>
    <comment ref="L86" authorId="0">
      <text>
        <r>
          <rPr>
            <b/>
            <sz val="8"/>
            <color indexed="81"/>
            <rFont val="Tahoma"/>
            <family val="2"/>
          </rPr>
          <t>iLLUSiON:</t>
        </r>
        <r>
          <rPr>
            <sz val="8"/>
            <color indexed="81"/>
            <rFont val="Tahoma"/>
            <family val="2"/>
          </rPr>
          <t xml:space="preserve">
เข้าร่วมมากกว่า
50%ถือว่าผ่าน</t>
        </r>
      </text>
    </comment>
  </commentList>
</comments>
</file>

<file path=xl/comments6.xml><?xml version="1.0" encoding="utf-8"?>
<comments xmlns="http://schemas.openxmlformats.org/spreadsheetml/2006/main">
  <authors>
    <author>poo</author>
    <author>iLLUSiON</author>
  </authors>
  <commentList>
    <comment ref="B10" authorId="0">
      <text>
        <r>
          <rPr>
            <sz val="8"/>
            <color indexed="81"/>
            <rFont val="Tahoma"/>
            <family val="2"/>
          </rPr>
          <t xml:space="preserve">ถ้า NL ให้ใส่ n1 ถ้า C/S ให้ใส่ c1
</t>
        </r>
      </text>
    </comment>
    <comment ref="B12" authorId="1">
      <text>
        <r>
          <rPr>
            <sz val="10"/>
            <color indexed="81"/>
            <rFont val="Tahoma"/>
            <family val="2"/>
          </rPr>
          <t xml:space="preserve">การถามถ้าได้โอบกอดได้ประมาณ ครึ่ง ชม.ถือว่าผ่าน
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poo:</t>
        </r>
        <r>
          <rPr>
            <sz val="8"/>
            <color indexed="81"/>
            <rFont val="Tahoma"/>
            <family val="2"/>
          </rPr>
          <t xml:space="preserve">
ถ้า NL ให้ใส่ n1
 ถ้า C/S ให้ใส่ c1
</t>
        </r>
      </text>
    </comment>
  </commentList>
</comments>
</file>

<file path=xl/comments7.xml><?xml version="1.0" encoding="utf-8"?>
<comments xmlns="http://schemas.openxmlformats.org/spreadsheetml/2006/main">
  <authors>
    <author>iLLUSiON</author>
  </authors>
  <commentList>
    <comment ref="L70" authorId="0">
      <text>
        <r>
          <rPr>
            <b/>
            <sz val="8"/>
            <color indexed="81"/>
            <rFont val="Tahoma"/>
            <family val="2"/>
          </rPr>
          <t>iLLUSiON:</t>
        </r>
        <r>
          <rPr>
            <sz val="8"/>
            <color indexed="81"/>
            <rFont val="Tahoma"/>
            <family val="2"/>
          </rPr>
          <t xml:space="preserve">
เข้าร่วมมากกว่า
30%ถือว่าผ่าน</t>
        </r>
      </text>
    </comment>
  </commentList>
</comments>
</file>

<file path=xl/comments8.xml><?xml version="1.0" encoding="utf-8"?>
<comments xmlns="http://schemas.openxmlformats.org/spreadsheetml/2006/main">
  <authors>
    <author>Microsoft Office 2003</author>
    <author>iLLUSiON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Microsoft Office 2003:</t>
        </r>
        <r>
          <rPr>
            <sz val="8"/>
            <color indexed="81"/>
            <rFont val="Tahoma"/>
            <family val="2"/>
          </rPr>
          <t xml:space="preserve">
ถ้าอัตราส่วน :;21-30 ให้ .5
                   &gt; 1:30  ให้ 0
</t>
        </r>
      </text>
    </comment>
    <comment ref="B51" authorId="1">
      <text>
        <r>
          <rPr>
            <b/>
            <sz val="8"/>
            <color indexed="81"/>
            <rFont val="Tahoma"/>
            <family val="2"/>
          </rPr>
          <t>iLLUSiON:</t>
        </r>
        <r>
          <rPr>
            <sz val="8"/>
            <color indexed="81"/>
            <rFont val="Tahoma"/>
            <family val="2"/>
          </rPr>
          <t xml:space="preserve">
สอบถามการตรวจประเมิน
และสังเกตการบันทึกในเวชระเบียน</t>
        </r>
      </text>
    </comment>
  </commentList>
</comments>
</file>

<file path=xl/comments9.xml><?xml version="1.0" encoding="utf-8"?>
<comments xmlns="http://schemas.openxmlformats.org/spreadsheetml/2006/main">
  <authors>
    <author>MOM</author>
  </authors>
  <commentList>
    <comment ref="D35" authorId="0">
      <text>
        <r>
          <rPr>
            <b/>
            <sz val="8"/>
            <color indexed="81"/>
            <rFont val="Tahoma"/>
            <family val="2"/>
          </rPr>
          <t>MOM:</t>
        </r>
        <r>
          <rPr>
            <sz val="8"/>
            <color indexed="81"/>
            <rFont val="Tahoma"/>
            <family val="2"/>
          </rPr>
          <t xml:space="preserve">
ต้องมีอุปกรณ์ครบ</t>
        </r>
      </text>
    </comment>
  </commentList>
</comments>
</file>

<file path=xl/sharedStrings.xml><?xml version="1.0" encoding="utf-8"?>
<sst xmlns="http://schemas.openxmlformats.org/spreadsheetml/2006/main" count="1861" uniqueCount="1661">
  <si>
    <t>ชื่อ ร.พ.</t>
  </si>
  <si>
    <t>อำนาจเจริญ</t>
  </si>
  <si>
    <t>วันที่เก็บรวมรวมข้อมูล</t>
  </si>
  <si>
    <t>ผู้ประเมิน</t>
  </si>
  <si>
    <t>ส่วนกลางร่วมกับศูนย์เขต</t>
  </si>
  <si>
    <t>วันที่รายงาน</t>
  </si>
  <si>
    <t>ประเภทโรงพยาบาล</t>
  </si>
  <si>
    <t>I.รายงานสรุปการให้อาหารทารก</t>
  </si>
  <si>
    <t>กรอกข้อมูลสำหรับการติดตามเพื่อพัฒนาครั้งนี้จาก รายงานการให้นมทารก และคำนวณออกมาเป็นเปอร์เซนต์ สำหรับตัววัดข้างล่าง หาก ร.พ.ไม่มี รายงานการให้นมทารก แต่มีข้อมูลจากแหล่งอื่น ให้ระบุแหล่งที่มาด้วย</t>
  </si>
  <si>
    <t>จำนวน</t>
  </si>
  <si>
    <t xml:space="preserve"> %</t>
  </si>
  <si>
    <t>I.1</t>
  </si>
  <si>
    <t>จำนวนทารกทั้งหมดที่จำหน่ายออกจาก ร.พ.ในระยะเวลาที่เก็บข้อมูล</t>
  </si>
  <si>
    <t>I.2</t>
  </si>
  <si>
    <t>ทารกที่คลอดผ่าตัด (C/S)</t>
  </si>
  <si>
    <t>I.3</t>
  </si>
  <si>
    <t>ทารกที่ดูดนมแม่ภายใน 1 ชั่วโมงหรือน้อยกว่าหลังคลอด หรือ (ในกรณีที่คลอดผ่าตัด ภายในหนึ่งชั่วโมงหรือน้อยกว่า หลังจากแม่สามารถตอบสนองได้</t>
  </si>
  <si>
    <t>I.4</t>
  </si>
  <si>
    <t>ทารกกินนมแม่ขณะที่ออกจาก ร.พ.</t>
  </si>
  <si>
    <t>I.5</t>
  </si>
  <si>
    <t>ทารกกินนมแม่อย่างเดียว</t>
  </si>
  <si>
    <t>I.6</t>
  </si>
  <si>
    <t>ทารกกินนมขวด</t>
  </si>
  <si>
    <t>I.7</t>
  </si>
  <si>
    <t>ทารกอยู่ห้องเดียวกับแม่ (Rooming in)</t>
  </si>
  <si>
    <t>I.8</t>
  </si>
  <si>
    <t>แหล่งข้อมูล</t>
  </si>
  <si>
    <t>รายงานการให้นมทารก</t>
  </si>
  <si>
    <t>อื่นๆ ระบุ………………………………………………………………..</t>
  </si>
  <si>
    <t>II. รายงานสรุปการฝึกอบรมเจ้าหน้าที่</t>
  </si>
  <si>
    <t>II.1</t>
  </si>
  <si>
    <t>จำนวนเจ้าหน้าที่ที่ดูแลแม่และเด็ก</t>
  </si>
  <si>
    <t>(2 ก)</t>
  </si>
  <si>
    <t>II.2</t>
  </si>
  <si>
    <r>
      <t xml:space="preserve">จำนวนเจ้าหน้าที่ที่เคยได้รับการฝึกอบรมอย่างน้อย </t>
    </r>
    <r>
      <rPr>
        <sz val="14"/>
        <color indexed="10"/>
        <rFont val="Cordia New"/>
        <family val="2"/>
      </rPr>
      <t>20</t>
    </r>
    <r>
      <rPr>
        <sz val="14"/>
        <rFont val="Cordia New"/>
        <family val="2"/>
      </rPr>
      <t xml:space="preserve"> ชั่วโมง (รวมประสบการณ์ภายใต้การดูแลอย่างน้อย 3 ชั่วโมง)</t>
    </r>
  </si>
  <si>
    <t>II.3</t>
  </si>
  <si>
    <t>เปอร์เซนต์ของเจ้าหน้าที่ ที่ผ่านการอบรม</t>
  </si>
  <si>
    <r>
      <t>(2 ก1)</t>
    </r>
    <r>
      <rPr>
        <sz val="14"/>
        <color indexed="12"/>
        <rFont val="Cordia New"/>
        <family val="2"/>
      </rPr>
      <t xml:space="preserve"> </t>
    </r>
    <r>
      <rPr>
        <sz val="14"/>
        <rFont val="Cordia New"/>
        <family val="2"/>
      </rPr>
      <t>หน้า 21</t>
    </r>
  </si>
  <si>
    <t>II.4</t>
  </si>
  <si>
    <t>จำนวนเจ้าหน้าที่ที่ไม่ได้รับการอบรมแต่ทำงานยังไม่ถึง 6 เดือน และมีกำหนดการที่จะฝึกอบรมภายใน 6 เดือนนับตั้งแต่วันที่เริ่มทำงาน</t>
  </si>
  <si>
    <t>II.5</t>
  </si>
  <si>
    <t>เปอร์เซนต์ของเจ้าหน้าที่เข้าใหม่ที่มีกำหนดว่าจะเข้ารับการอบรม</t>
  </si>
  <si>
    <r>
      <t>(2 ก2)</t>
    </r>
    <r>
      <rPr>
        <sz val="14"/>
        <rFont val="Cordia New"/>
        <family val="2"/>
      </rPr>
      <t xml:space="preserve"> หน้า 21</t>
    </r>
  </si>
  <si>
    <t>รายงานการฝึกอบรมเจ้าหน้าที่</t>
  </si>
  <si>
    <t xml:space="preserve">อบรมอื่นๆที่ตึก </t>
  </si>
  <si>
    <t>III.แบบตรวจสอบเอกสารและสังเกตการณ์</t>
  </si>
  <si>
    <t>III.1</t>
  </si>
  <si>
    <t>การเลี้ยงลูกด้วยนมแม่</t>
  </si>
  <si>
    <t>III.1.1</t>
  </si>
  <si>
    <t>มีการประกาศนโยบายตามที่ต่างๆที่กำหนด</t>
  </si>
  <si>
    <t>ใช่(1) /ไม่ใช่ (0)</t>
  </si>
  <si>
    <t>หมายเหตุ</t>
  </si>
  <si>
    <t>คลินิกฝากครรภ์</t>
  </si>
  <si>
    <t>หอผู้ป่วยสูติกรรม</t>
  </si>
  <si>
    <t>ห้องทารกแรกคลอดปรกติ</t>
  </si>
  <si>
    <t>ห้องทารกแรกคลอดที่ต้องดูแลเป็นพิเศษ</t>
  </si>
  <si>
    <t>รวมทั้งหมด</t>
  </si>
  <si>
    <t>(1 ก)</t>
  </si>
  <si>
    <t>III.1.2</t>
  </si>
  <si>
    <r>
      <t>ไม่มีโปสเตอร์หรือสิ่งที่สนับสนุนการให้อาหารทดแทนนมแม่ ขวดนม หัวนมหลอก</t>
    </r>
    <r>
      <rPr>
        <sz val="14"/>
        <color indexed="48"/>
        <rFont val="Cordia New"/>
        <family val="2"/>
      </rPr>
      <t>(1 ข)</t>
    </r>
  </si>
  <si>
    <t>(1 ใช่ 0 ไม่ใช่)</t>
  </si>
  <si>
    <t>III.2</t>
  </si>
  <si>
    <t>ให้บริการ ANC แก่หญิงตั้งครรภ์</t>
  </si>
  <si>
    <t>III.2.1</t>
  </si>
  <si>
    <t>มีเอกสารแสดงเนื้อหาและการนัดหมายและแนะนำความรู้แก่แม่เป็นรายบุคคล/เป็นกลุ่มเรื่องการเลี้ยงลูกด้วยนมแม่</t>
  </si>
  <si>
    <t>III.2.2</t>
  </si>
  <si>
    <t>หัวข้อครอบคลุม</t>
  </si>
  <si>
    <t xml:space="preserve">ก.ประโยชน์ของ BF </t>
  </si>
  <si>
    <t>ข.ความสำคัญของดูดเร็ว</t>
  </si>
  <si>
    <t>ค.ความสำคัญของ Rooming in</t>
  </si>
  <si>
    <t>ง.ท่าแม่และลูกและการอมหัวนม</t>
  </si>
  <si>
    <t>จ.ความสำคัญของการให้นมลูกดูดนมแม่ทุกครั้งที่ต้องการ</t>
  </si>
  <si>
    <t>ฉ.แม่จะทำอะไรบ้างเพื่อให้มั่นใจว่าจะสร้างน้ำนมได้พอเพียงแก่ความต้องการของลูก</t>
  </si>
  <si>
    <t>ช.ความสำคัญของการให้ลูกได้กินนมแม่อย่างเดียว</t>
  </si>
  <si>
    <t>สรุป คะแนนรวม</t>
  </si>
  <si>
    <t>(3 ก)</t>
  </si>
  <si>
    <t>III.3</t>
  </si>
  <si>
    <t>มีการแจกเอกสารข้อมูล พร้อมการอธิบายที่เหมาะสมว่าเมื่อแม่มีปัญหาเรื่อง BF จะขอความช่วยเหลือจากที่ใด อย่างไร เมื่อแม่ออกจาก ร.พ.แล้ว</t>
  </si>
  <si>
    <t xml:space="preserve">(10 ง) </t>
  </si>
  <si>
    <t>การเลี้ยงลูกด้วยนมแม่จะขอความช่วยเหลือได้จากที่ใดและอย่างไร</t>
  </si>
  <si>
    <t>III.4</t>
  </si>
  <si>
    <t>การรับบริจาคอาหารทดแทนนมแม่หรือซื้อราคาถูกหรือแจกตัวอย่าง</t>
  </si>
  <si>
    <t>III.4.1</t>
  </si>
  <si>
    <t>ร.พ.ไม่รับบริจาคอาหารทดแทนนมแม่</t>
  </si>
  <si>
    <t>III.4.2</t>
  </si>
  <si>
    <t>รพ.ไม่ซื้อราคาถูกน้อยกว่า 80%ของท้องตลาด</t>
  </si>
  <si>
    <t>III.4.3</t>
  </si>
  <si>
    <t>ร.พ.ไม่อนุญาตให้แจก gift pack ที่มีอาหารทดแทนนมแม่ ขวดนม หรือหัวนมแก่หญิงตั้งครรภ์</t>
  </si>
  <si>
    <r>
      <t xml:space="preserve">แบบสัมภาษณ์เจ้าหน้าที่ฯ </t>
    </r>
    <r>
      <rPr>
        <b/>
        <sz val="12"/>
        <color indexed="10"/>
        <rFont val="Arial"/>
        <family val="2"/>
      </rPr>
      <t>(ต้องทำงานนานมากกว่า 6 เดือน)</t>
    </r>
  </si>
  <si>
    <t>ให้ใส่ตัวเลข 1= ผ่าน  0= ไม่ผ่าน</t>
  </si>
  <si>
    <t>(ช่องสีเหลืองด้านล่าง  ที่ไม่มีข้อมูลการสัมภาษณ์  ให้เว้นว่าง)</t>
  </si>
  <si>
    <t xml:space="preserve">คน     </t>
  </si>
  <si>
    <t>ประเด็นการประเมิน</t>
  </si>
  <si>
    <t>ผู้ถูกสัมภาษณ์คนที่</t>
  </si>
  <si>
    <t>สรุป</t>
  </si>
  <si>
    <t>(1ผ่าน 0ไม่)</t>
  </si>
  <si>
    <r>
      <t>ผู้รับการสัมภาษณ์</t>
    </r>
    <r>
      <rPr>
        <b/>
        <sz val="10"/>
        <rFont val="Arial"/>
        <family val="2"/>
      </rPr>
      <t xml:space="preserve"> (ผู้รับผิดชอบ/ผู้ให้บริการรวมทั้งสุติแพทย์และกุมารแพทย์ แผนกละ 3 ท่าน)</t>
    </r>
  </si>
  <si>
    <r>
      <t xml:space="preserve">   </t>
    </r>
    <r>
      <rPr>
        <b/>
        <sz val="10"/>
        <rFont val="Wingdings"/>
        <charset val="2"/>
      </rPr>
      <t>o</t>
    </r>
    <r>
      <rPr>
        <b/>
        <sz val="10"/>
        <rFont val="Arial"/>
        <family val="2"/>
      </rPr>
      <t xml:space="preserve">ANC     </t>
    </r>
    <r>
      <rPr>
        <b/>
        <sz val="10"/>
        <rFont val="Wingdings"/>
        <charset val="2"/>
      </rPr>
      <t>o</t>
    </r>
    <r>
      <rPr>
        <b/>
        <sz val="10"/>
        <rFont val="Arial"/>
        <family val="2"/>
      </rPr>
      <t xml:space="preserve"> LR      </t>
    </r>
    <r>
      <rPr>
        <b/>
        <sz val="10"/>
        <rFont val="Wingdings"/>
        <charset val="2"/>
      </rPr>
      <t>o</t>
    </r>
    <r>
      <rPr>
        <b/>
        <sz val="10"/>
        <rFont val="Arial"/>
        <family val="2"/>
      </rPr>
      <t xml:space="preserve"> PP     </t>
    </r>
    <r>
      <rPr>
        <b/>
        <sz val="10"/>
        <rFont val="Wingdings"/>
        <charset val="2"/>
      </rPr>
      <t>o</t>
    </r>
    <r>
      <rPr>
        <b/>
        <sz val="10"/>
        <rFont val="Arial"/>
        <family val="2"/>
      </rPr>
      <t xml:space="preserve"> NS     </t>
    </r>
    <r>
      <rPr>
        <b/>
        <sz val="10"/>
        <rFont val="Wingdings"/>
        <charset val="2"/>
      </rPr>
      <t>o</t>
    </r>
    <r>
      <rPr>
        <b/>
        <sz val="10"/>
        <rFont val="Arial"/>
        <family val="2"/>
      </rPr>
      <t xml:space="preserve"> WCC  ระบุว่าอยู่ห้องใด</t>
    </r>
  </si>
  <si>
    <t>1. นโยบายงานอนามัยแม่และเด็ก ของโรงพยาบาลมีอะไรบ้าง (กุญแจสำคัญ)</t>
  </si>
  <si>
    <t>ตอบแนวคิดของการพัฒนางานอนามัยแม่และเด็ก ประกอบด้วย 3 องค์ประกอบ คือ การพันาคุณภาพบริการ</t>
  </si>
  <si>
    <r>
      <t>ตอบได้อย่างน้อย 5 เรื่อง</t>
    </r>
    <r>
      <rPr>
        <sz val="10"/>
        <rFont val="Arial"/>
        <family val="2"/>
      </rPr>
      <t xml:space="preserve">  เช่น ฝากครรภ์คุณภาพ, </t>
    </r>
  </si>
  <si>
    <t>แต่ละแผนก  การมีส่วนร่วมของชุมชน เช่นชมรม อาสาสมัคร ต่าง ๆ ผลการดำเนินบรรลุผลลัพท์ 4 ข้อ</t>
  </si>
  <si>
    <t xml:space="preserve"> การป้องกันโรคพันธุกรรมธาลัสซีเมีย, เอดส์ในแม่และเด็ก, </t>
  </si>
  <si>
    <t>คือ อัตราทาแรกเกิดขาดออกซิเจน ไม่เกิน 25 : 1000 เกิดมีชีพหรือลดลง 2.5/ปี อัตราทารกน้ำหนักแรกเกิดน้อยกว่า</t>
  </si>
  <si>
    <t>การส่งเสริมการเลี้ยงลูกด้วยนมแม่,</t>
  </si>
  <si>
    <t xml:space="preserve">2,500 ไม่เกินร้อยละ 7 หรือลดลงปีละร้อยละ 0.5/ อัตราการเลี้ยงลูกด้วยนมแม่อย่างเดียว 6 เดือน </t>
  </si>
  <si>
    <t xml:space="preserve"> การป้องกันภาวะปัญญาอ่อนจากภาวะพร่องธัยรอยด์ฮอร์โมน,</t>
  </si>
  <si>
    <t>ร้อยละ 50  หรือเพิ่มขึ้นปีละร้อยละ 2.5 เด็ก 0-5 ปีพัฒนาการสมวัย ร้อยละ 85(อนามัย 55)</t>
  </si>
  <si>
    <t>จ่ายเกลือหญิงตั้งครรภ์, การจ่ายวิตามินเสริมธาตุเหล็กหญิงตั้งครรภ์,</t>
  </si>
  <si>
    <t>2. ในรอบปีที่ผ่านมา ท่านได้รับการอบรม / ประชุม ทางวิชาการต่าง ๆ เพื่อส่งเสริมการ</t>
  </si>
  <si>
    <t xml:space="preserve">     ดำเนินงานอนามัยแม่และเด็ก หรือไม่</t>
  </si>
  <si>
    <t>เรื่องที่ท่านได้รับการอบรม / ประชุม ทางวิชาการได้แก่ เรื่องอะไรบ้าง</t>
  </si>
  <si>
    <t>2.1……………………………………………………………………………...….ระยะเวลา...........วัน</t>
  </si>
  <si>
    <t>2.2……………………………………………………………………………...….ระยะเวลา...........วัน</t>
  </si>
  <si>
    <t>2.3……………………………………………………………………………...….ระยะเวลา...........วัน</t>
  </si>
  <si>
    <t>2.4……………………………………………………………………………...….ระยะเวลา...........วัน</t>
  </si>
  <si>
    <t>2.5……………………………………………………………………………...….ระยะเวลา...........วัน</t>
  </si>
  <si>
    <r>
      <t>สรุป</t>
    </r>
    <r>
      <rPr>
        <sz val="10"/>
        <color indexed="10"/>
        <rFont val="Arial"/>
        <family val="2"/>
      </rPr>
      <t xml:space="preserve"> : อย่างน้อย 1 คน ได้อบรม 1 ครั้ง ถือว่า ผ่าน</t>
    </r>
  </si>
  <si>
    <t>3. ท่านทราบสาเหตุการตายของมารดาทารกปริกำเนิดของโรงพยาบาลท่านหรือไม่</t>
  </si>
  <si>
    <t>ระบุสาเหตุ  การตายของมารดา</t>
  </si>
  <si>
    <t>1………………………………………………………………………………………………………….</t>
  </si>
  <si>
    <t>2………………………………………………………………………………………………………….</t>
  </si>
  <si>
    <t>3………………………………………………………………………………………………………….</t>
  </si>
  <si>
    <t>( กุญแจสำคัญ : ระบุสาเหตุได้ถูกต้องตามสถิติข้อมูลของรพ.  ถือว่า ทราบ )</t>
  </si>
  <si>
    <t>ระบุสาเหตุ  การตายทารกปริกำเนิด</t>
  </si>
  <si>
    <t>สรุป : ผลการสัมภาษณ์ที่เกี่ยวกับนโยบาย</t>
  </si>
  <si>
    <t>4. คุณเข้ามาเป็นเจ้าหน้าของงานบริการสูติกรรมตั้งแต่เมื่อใด?....................................</t>
  </si>
  <si>
    <t>(สุ่มสัมภาษณ์เฉพาะบุคลากรที่ทำงานมาแล้วตั้งแต่ 6 เดือนขึ้นไป ถ้าเป็นบุคลากรที่เข้ามาทำงานน้อยกว่า</t>
  </si>
  <si>
    <t xml:space="preserve"> 6 เดือนให้ขอบคุณและจบการสัมภาษณ์)</t>
  </si>
  <si>
    <t>5. คุณมีตำแหน่งอะไรในหน่วยสูติกรรมนี้?</t>
  </si>
  <si>
    <t>6. ขณะที่คุณทำงานอยู่โรงพยาบาลนี้ คุณเคยได้รับการฝึก</t>
  </si>
  <si>
    <t xml:space="preserve">    อบรมเรื่องการเลี้ยงลูกด้วยนมแม่บ้างหรือไม่.......................</t>
  </si>
  <si>
    <t>(ถ้าเคย:) ระยะเวลา (เป็นชั่วโมง) ของ</t>
  </si>
  <si>
    <t>การฝึกอบรมครั้งแรก..............การฝึกอบรมครั้งที่สอง.................การฝึกอบรมครั้งสุดท้าย...............</t>
  </si>
  <si>
    <t>( เจ้าหน้าที่รายงานว่าได้รับการฝึกอบรมอย่างน้อย 15 ชั่วโมง)</t>
  </si>
  <si>
    <t>7. คุณเคยได้รับ on the job training บ้างหรือไม่? .....................</t>
  </si>
  <si>
    <t>(ถ้าเคย:) รวมเป็นเวลาทั้งหมดกี่ชั่วโมง? ( กุญแจสำคัญ : อย่างน้อย 3 ชั่วโมง )</t>
  </si>
  <si>
    <r>
      <t>สรุป</t>
    </r>
    <r>
      <rPr>
        <sz val="10"/>
        <rFont val="Arial"/>
        <family val="2"/>
      </rPr>
      <t xml:space="preserve">  : เจ้าหน้าที่ที่ได้รับการอบรม 20 ชั่วโมง (ข้อ 6 + ข้อ 7 )</t>
    </r>
  </si>
  <si>
    <t>(2 ข)</t>
  </si>
  <si>
    <t>ที่นี้จะขอถามคุณเกี่ยวกับการเลี้ยงลูกด้วยนมแม่สักบางคำถาม อย่าวิตกหากคุณตอบบางคำถามไม่ได้</t>
  </si>
  <si>
    <t>เพราะไม่ใช่เป็นการทดสอบความรู้ของคุณโดยเฉพาะ และจะเก็บชื่อของคุณไว้เป็นความลับ</t>
  </si>
  <si>
    <t>8. คุณสอนแม่ ให้รู้จักท่าทางในการอุ้มลูกและการให้ลูกอมหัวนมเพื่อให้ลูกดูดนมแม่บ้างหรือไม่?</t>
  </si>
  <si>
    <t>9. โปรดทำสิ่งต่อไปนี้ด้วย</t>
  </si>
  <si>
    <r>
      <t xml:space="preserve"> </t>
    </r>
    <r>
      <rPr>
        <sz val="10"/>
        <rFont val="Wingdings"/>
        <charset val="2"/>
      </rPr>
      <t>¨</t>
    </r>
    <r>
      <rPr>
        <sz val="10"/>
        <rFont val="Arial"/>
        <family val="2"/>
      </rPr>
      <t>สาธิตโดยลองสอนแม่ที่มีลูกอยู่                                                          ท่าทางการอุ้มลูก: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</t>
    </r>
  </si>
  <si>
    <r>
      <t xml:space="preserve">     ด้วยกันในหอผู้ป่วยแล้วจริงๆ หรือ                            </t>
    </r>
    <r>
      <rPr>
        <sz val="10"/>
        <rFont val="Arial"/>
        <family val="2"/>
      </rPr>
      <t xml:space="preserve">  </t>
    </r>
  </si>
  <si>
    <r>
      <t xml:space="preserve"> </t>
    </r>
    <r>
      <rPr>
        <sz val="10"/>
        <rFont val="Wingdings"/>
        <charset val="2"/>
      </rPr>
      <t>¨</t>
    </r>
    <r>
      <rPr>
        <sz val="10"/>
        <rFont val="Arial"/>
        <family val="2"/>
      </rPr>
      <t>ชี้ให้ดูแม่ที่กำลังอุ้มลูกและลูกกำลังดูดนมแม่</t>
    </r>
    <r>
      <rPr>
        <sz val="10"/>
        <rFont val="Arial"/>
        <family val="2"/>
      </rPr>
      <t xml:space="preserve">                </t>
    </r>
    <r>
      <rPr>
        <sz val="10"/>
        <color indexed="53"/>
        <rFont val="Wingdings"/>
        <charset val="2"/>
      </rPr>
      <t/>
    </r>
  </si>
  <si>
    <t xml:space="preserve">    อย่างถูกต้อง อธิบายด้วยว่าเพราะว่าอะไร หรือ                                       การอมหัวนมของลูก:</t>
  </si>
  <si>
    <r>
      <t xml:space="preserve"> </t>
    </r>
    <r>
      <rPr>
        <sz val="10"/>
        <rFont val="Wingdings"/>
        <charset val="2"/>
      </rPr>
      <t>¨</t>
    </r>
    <r>
      <rPr>
        <sz val="10"/>
        <rFont val="Arial"/>
        <family val="2"/>
      </rPr>
      <t>อธิบายและทำท่าที่คุณสอนแม่ (อาจใช้ตุ๊กตา)</t>
    </r>
    <r>
      <rPr>
        <sz val="10"/>
        <rFont val="Arial"/>
        <family val="2"/>
      </rPr>
      <t xml:space="preserve">           </t>
    </r>
    <r>
      <rPr>
        <sz val="10"/>
        <color indexed="53"/>
        <rFont val="Wingdings"/>
        <charset val="2"/>
      </rPr>
      <t/>
    </r>
  </si>
  <si>
    <r>
      <t xml:space="preserve">     รวมทั้งอธิบายถึงกุญแจสำคัญด้วย                         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</t>
    </r>
  </si>
  <si>
    <t xml:space="preserve">(กุญแจสำคัญ:ลูกตะแคงตัวและหน้าเข้าหาตัวแม่, แนบชิด, ท้องแนบท้อง; </t>
  </si>
  <si>
    <t>ปากอ้ากว้าง, ริมฝีปากล่างไม่เม้มเข้า; คางแตะเต้านม; ส่วนใหญ่ของลานหัวนม</t>
  </si>
  <si>
    <t>ที่อยู่เหนือหัวนมอยู่ในปาก; หยุด, ดูด และกลืนเป็นจังหวะ)</t>
  </si>
  <si>
    <r>
      <t>สรุป</t>
    </r>
    <r>
      <rPr>
        <sz val="10"/>
        <rFont val="Arial"/>
        <family val="2"/>
      </rPr>
      <t xml:space="preserve">  : เจ้าหน้าที่สาธิตท่าแม่และลูก  และการอมหัวนมของลูกได้ถูกต้อง </t>
    </r>
  </si>
  <si>
    <t>(5 ง)</t>
  </si>
  <si>
    <t xml:space="preserve">10. คุณแสดงหรือสอนแม่ให้รู้จักวิธีใช้มือบีบน้ำนมตัวเองหรือไม่? </t>
  </si>
  <si>
    <t>11. โปรดบอกเทคนิคในการบีบน้ำนมที่ได้สอนแม่ไว้</t>
  </si>
  <si>
    <t>(5 ฉ)</t>
  </si>
  <si>
    <r>
      <t xml:space="preserve"> </t>
    </r>
    <r>
      <rPr>
        <sz val="10"/>
        <rFont val="Wingdings"/>
        <charset val="2"/>
      </rPr>
      <t>¨</t>
    </r>
    <r>
      <rPr>
        <sz val="10"/>
        <rFont val="Arial"/>
        <family val="2"/>
      </rPr>
      <t>สอน</t>
    </r>
    <r>
      <rPr>
        <sz val="10"/>
        <rFont val="Arial"/>
        <family val="2"/>
      </rPr>
      <t xml:space="preserve">   </t>
    </r>
  </si>
  <si>
    <r>
      <t xml:space="preserve"> </t>
    </r>
    <r>
      <rPr>
        <sz val="10"/>
        <rFont val="Wingdings"/>
        <charset val="2"/>
      </rPr>
      <t>¨</t>
    </r>
    <r>
      <rPr>
        <sz val="10"/>
        <rFont val="Arial"/>
        <family val="2"/>
      </rPr>
      <t>ไม่ได้สอน ( ข้ามไปข้อ 12 )</t>
    </r>
  </si>
  <si>
    <t>ขี้นเตรียม .5  ขั้นบีบ .5</t>
  </si>
  <si>
    <t>(กุญแจสำคัญ: หัวแม่มืออยู่บนขอบลานหัวนม นิ้วอื่นอยู่ตรงข้าม; กดเข้าหาตัว; อย่ารูดนิ้วมือไปบนผิวหนัง;</t>
  </si>
  <si>
    <t>บีบ-คลาย บีบ-คลาย ซ้ำไปซ้ำมาหลายๆ นาที; กระตุ้น let-down reflex; เลื่อนนิ้วไปตำแหน่งอื่นๆ แล้วทำ</t>
  </si>
  <si>
    <t>เช่นเดียวกันจนรอบหัวนม เพื่อบีบน้ำนมออกหมดทุกท่อ)</t>
  </si>
  <si>
    <t>(หมายเหตุ:ไม่ได้หวังว่าเจ้าหน้าที่จะสาธิตกับแม่จริงๆ )</t>
  </si>
  <si>
    <t>ต้องมีขั้นเตรียมความพร้อมก่อนบีบนม เช่น1ล้างมือ 2 ให้แม่คิดถึงลูกหรือ ฟังเพลง 3นวดเต้านม</t>
  </si>
  <si>
    <t>12. การให้นมผสมหรือน้ำก่อน จะกระทบความสำเร็จในการเลี้ยงลูกด้วยนมแม่อย่างไรบ้าง?</t>
  </si>
  <si>
    <t xml:space="preserve">    (หยั่งถามหากมีความจำเป็น)</t>
  </si>
  <si>
    <t>(กุญแจสำคัญ:ทารกอยากนมแม่น้อยลง; เกิดความสับสนเรื่องหัวนมหากให้ดูดขวด;เพิ่มความเสี่ยงต่อ</t>
  </si>
  <si>
    <t>ภูมิแพ้;อาจทำให้แม่คิดว่านมตัวเองไม่พอ)( หมายเหตุ  จนท.ต้องตอบอย่างน้อย 2 ประการ ถือว่า ถูกต้อง )</t>
  </si>
  <si>
    <t>13. สาเหตุที่สำคัญของการเจ็บหัวนมคืออะไร</t>
  </si>
  <si>
    <t>(กุญแจสำคัญ:1 ลูกอมหัวนมได้ไม่กระซับพอ;ส่วนของเต้านมเข้าไปปากลูกไม่มากพอ)  0.5</t>
  </si>
  <si>
    <t xml:space="preserve">                  2.  ท่าอุ้มที่ถูกต้อง  0.5</t>
  </si>
  <si>
    <t>14. สาเหตุที่พบบ่อยที่สุดของการมีน้ำนมไม่พอคืออะไร</t>
  </si>
  <si>
    <t xml:space="preserve">(กุญแจสำคัญ:ถูกต้องหากตอบอย่างน้อยหนึ่งอย่าง:ดูดไม่บ่อยพอ; ดูดนมแม่อย่างไม่ถูกต้อง; </t>
  </si>
  <si>
    <t>อมหัวนมไม่กระซับ; ใช้ขวดนมหรือหัวนมหลอก; ให้สิ่งอื่นเสริมเร็วเกินไป)</t>
  </si>
  <si>
    <r>
      <t>สรุป</t>
    </r>
    <r>
      <rPr>
        <sz val="10"/>
        <rFont val="Arial"/>
        <family val="2"/>
      </rPr>
      <t xml:space="preserve">  : เจ้าหน้าที่ที่ได้รับการสุ่มเลือกสามารถตอบคำถามเรื่องการเลี้ยงลูกด้วยนมแม่อย่างถูกต้องอย่างน้อย</t>
    </r>
  </si>
  <si>
    <t>(2 ค)</t>
  </si>
  <si>
    <t>2 ใน 3 ( ข้อ 12 -  ข้อ 14 )</t>
  </si>
  <si>
    <t>แบบสัมภาษณ์หญิงตั้งครรภ์  ที่แผนกฝากครรภ์</t>
  </si>
  <si>
    <t xml:space="preserve">(สอบถามหญิงตั้งครรภ์ที่มีอายุครรภ์ 32 สัปดาห์ขึ้นไป 10 คน  แต่ละข้อจะต้องผ่าน 8 คนใน10 คนจึงสรุปว่าผ่าน) </t>
  </si>
  <si>
    <t>ให้ใส่จำนวนผู้รับบริการ   ที่แผนกฝากครรภ์ ซึ่งถูกสัมภาษณ์ทั้งหมด</t>
  </si>
  <si>
    <t>สัมภาษณ์ผู้รับบริการคนที่ (ถ้าผ่านใส่ 1 ไม่ผ่านใส่ 0  ในช่องที่ระบายสีเหลืองเท่านั้น)</t>
  </si>
  <si>
    <t>1 ผ่าน 0 ไม่</t>
  </si>
  <si>
    <r>
      <t>1. สมุดบนทึกสุขภาพแม่และเด็กใช้ทำอะไร มีประโยชน์อะไร</t>
    </r>
    <r>
      <rPr>
        <sz val="10"/>
        <rFont val="Arial"/>
        <family val="2"/>
      </rPr>
      <t/>
    </r>
  </si>
  <si>
    <t xml:space="preserve"> (Key: เป็นคู่มือดูแลสุขภาพ / ใช้บันทึกสุขภาพมารดาและทารก)</t>
  </si>
  <si>
    <t xml:space="preserve">2. ท่านได้รับบริการ / ความรู้ในเรื่องดังต่อไปนี้อย่างไร </t>
  </si>
  <si>
    <r>
      <t xml:space="preserve">    </t>
    </r>
    <r>
      <rPr>
        <sz val="10"/>
        <rFont val="Arial"/>
        <family val="2"/>
      </rPr>
      <t>(แต่ละข้อให้เป็นคำถามปลายเปิด  )</t>
    </r>
  </si>
  <si>
    <t xml:space="preserve">   2.1 ความสำคัญของการฝากครรภ์ท่านเข้าใจอย่างไร</t>
  </si>
  <si>
    <t xml:space="preserve"> ( Key: ฝากทันทีที่รู้ว่าตั้งครรภ์  และฝากครรภ์ตามนัดต่อเนื่อง )</t>
  </si>
  <si>
    <r>
      <t xml:space="preserve">  2.2 </t>
    </r>
    <r>
      <rPr>
        <sz val="10"/>
        <color indexed="10"/>
        <rFont val="Arial"/>
        <family val="2"/>
      </rPr>
      <t>ท่านทราบหรือไม่ว่าน้ำหนักของท่านอยู่ในเกณฑ์ใด</t>
    </r>
  </si>
  <si>
    <t xml:space="preserve">(key: ปกติ  น้อยกว่าเกณฑ์  มากกว่าเกณฑ์  โดยดูจากเส้นทางลูกรัก </t>
  </si>
  <si>
    <t>กราฟโภชนาการหญิงตั้งครรภ์ หรือได้รับแจ้งจากเจ้าหน้าที่สาธารณสุข)</t>
  </si>
  <si>
    <t>2.3 ความสำคัญของการรับประทานยาเม็ดเสริมธาตุเหล็ก</t>
  </si>
  <si>
    <t xml:space="preserve"> (Key :ป้องกันภาวะเลือดจางในมารดา ช่วยส่งเสริมพัฒนาการทางสมองเด็ก) </t>
  </si>
  <si>
    <r>
      <t xml:space="preserve">2.4 </t>
    </r>
    <r>
      <rPr>
        <sz val="11"/>
        <rFont val="Arial"/>
        <family val="2"/>
      </rPr>
      <t>สาร</t>
    </r>
    <r>
      <rPr>
        <sz val="10"/>
        <rFont val="Arial"/>
        <family val="2"/>
      </rPr>
      <t>ไอโอดีนมีความสำคัญอย่างไร</t>
    </r>
  </si>
  <si>
    <t>(Key:ป้องกันโรคพร่องธัยรอยด์ฮอร์โมนในทารกที่เกิดจากมารดาขาดสารไอโอดีน)</t>
  </si>
  <si>
    <t>โรคเอ๋อ</t>
  </si>
  <si>
    <t>2.5 ท่านเข้าใจว่าโรคธาลัสซีเมีย เป็นอย่างไร</t>
  </si>
  <si>
    <t xml:space="preserve">(Key:เป็นโรคซีด ถ่ายทอดทางพันธุ์กรรม  ถ้าพ่อ / แม่เป็นโรค หรือเป็นพาหะ </t>
  </si>
  <si>
    <t xml:space="preserve"> ลูกที่เกิดมีโอกาสเป็นโรคได้  ทราบได้จากการเจาะเลือดพ่อและแม่ตรวจ)</t>
  </si>
  <si>
    <t xml:space="preserve">2.6 ท่านรู้ถึงวิธีป้องกัน HIV จากแม่สู่ลูกอย่างไร </t>
  </si>
  <si>
    <t>( Key: ใช้ถุงยางอนามัยขณะมีเพศสัมพันธ์ทุกครั้ง รับประทานยาต้านไวรัสตาม</t>
  </si>
  <si>
    <t>แพทย์สั่งทั้งแม่และลูกเพื่อป้องกันการแพร่เชื้อจากแม่สู่ลูก งดการเลี้ยงลูกด้วย</t>
  </si>
  <si>
    <t>นมแม่) (ตอบได้ข้อใดข้อหนึ่งถือว่าผ่าน)</t>
  </si>
  <si>
    <t>2.7 การนับลูกดิ้น ควรนับตั้งแต่อายุครรภ์เท่าไรและนับอย่างไร   เพื่อลดโอกาส</t>
  </si>
  <si>
    <t>ทารกเสียชีวิต</t>
  </si>
  <si>
    <t>( Key : การนับลูกดิ้นวิธีใดวิธีหนึ่ง :อายุครรภ์ 32 สัปดาห์ขึ้นไปทุกวันหลังอาหาร</t>
  </si>
  <si>
    <t xml:space="preserve">        : ลูกดิ้นอย่างน้อย 3 ครั้ง/ชั่วโมงหลังอาหารแต่ละมื้อ  หรือดิ้นอย่างน้อย</t>
  </si>
  <si>
    <t>10 ครั้ง/วัน ถ้าดิ้นน้อยกว่านี้ต้องพบเจ้าหน้าที่สาธารณสุขทันที)</t>
  </si>
  <si>
    <r>
      <t>2.8 วิเคราะห์</t>
    </r>
    <r>
      <rPr>
        <sz val="10"/>
        <color indexed="10"/>
        <rFont val="Arial"/>
        <family val="2"/>
      </rPr>
      <t xml:space="preserve">สุขภาพจิต </t>
    </r>
    <r>
      <rPr>
        <sz val="10"/>
        <rFont val="Arial"/>
        <family val="2"/>
      </rPr>
      <t>ด้วยตนเอง ตามสมุดบันทึกสุขภาพหรือไม่</t>
    </r>
  </si>
  <si>
    <r>
      <t xml:space="preserve">Key:ได้ทำถือว่าผ่าน </t>
    </r>
    <r>
      <rPr>
        <sz val="10"/>
        <color indexed="10"/>
        <rFont val="Arial"/>
        <family val="2"/>
      </rPr>
      <t>ต้องทำ 3 ครั้ง</t>
    </r>
  </si>
  <si>
    <r>
      <t xml:space="preserve">                           </t>
    </r>
    <r>
      <rPr>
        <sz val="10"/>
        <color indexed="10"/>
        <rFont val="Arial"/>
        <family val="2"/>
      </rPr>
      <t xml:space="preserve"> ทราบสภาพสุขภาพจิต</t>
    </r>
  </si>
  <si>
    <t>2.9 ได้รับการตรวจสุขภาพช่องปากเมื่อฝากครรภ์หรือไม่</t>
  </si>
  <si>
    <t>Key:ได้รับการตรวจและคำแนะนำถือว่าได้</t>
  </si>
  <si>
    <t xml:space="preserve">   -ตรวจฟันผิดปกติได้รับตรวจรักษาหรือส่งต่อ</t>
  </si>
  <si>
    <t>2.10 ได้รับการสอนเรื่องการออกกำลังกายหรือการบริหารร่างกายในหญิงตั้ง</t>
  </si>
  <si>
    <t>ครรภ์หรือไม่ ถ้าได้ ลองสาธิตสัก 2 ท่า</t>
  </si>
  <si>
    <t xml:space="preserve">Key : การอบอุ่นร่างกาย  การบริหารเพิ่มความแข็งแรงของแขน สะโพก </t>
  </si>
  <si>
    <t xml:space="preserve">หน้าท้อง และอุ้งเชิงกราน เทคนิกการผ่อนคลายอาการเจ็บท้องคลอด </t>
  </si>
  <si>
    <r>
      <t>สรุปรวม</t>
    </r>
    <r>
      <rPr>
        <i/>
        <sz val="10"/>
        <rFont val="Arial"/>
        <family val="2"/>
      </rPr>
      <t xml:space="preserve"> : ข้อ 2.1- 2.10หญิงตั้งครรภ์บอกได้ 8 ข้อใน 10 ข้อ</t>
    </r>
  </si>
  <si>
    <t xml:space="preserve"> จึงถือว่าผ่าน  (จำนวนข้อที่ตอบถูก)</t>
  </si>
  <si>
    <r>
      <t>ผ่านเกณฑ์</t>
    </r>
    <r>
      <rPr>
        <sz val="10"/>
        <rFont val="Arial"/>
        <family val="2"/>
      </rPr>
      <t xml:space="preserve"> (1 ผ่าน  0 ไม่ผ่าน) </t>
    </r>
  </si>
  <si>
    <t>2.11 ระหว่างการฝากครรภ์ เคยมีเจ้าหน้าที่โรงพยาบาลให้ข้อมูลเรื่องผลดีของ</t>
  </si>
  <si>
    <r>
      <t xml:space="preserve">การเลี้ยงลูกดวยนมแม่หรือไม่                                                    </t>
    </r>
    <r>
      <rPr>
        <b/>
        <sz val="10"/>
        <rFont val="Arial"/>
        <family val="2"/>
      </rPr>
      <t xml:space="preserve">   (3 ข)</t>
    </r>
  </si>
  <si>
    <t>(ถ้าได้) พอจะบอกผลดีของการเลี้ยงลูกด้วยนมแม่สักสองข้อได้หรือไม่</t>
  </si>
  <si>
    <r>
      <t xml:space="preserve">( ถ้าได้) มีอะไรบ้าง                                                               </t>
    </r>
    <r>
      <rPr>
        <b/>
        <sz val="10"/>
        <rFont val="Arial"/>
        <family val="2"/>
      </rPr>
      <t xml:space="preserve">    </t>
    </r>
  </si>
  <si>
    <t xml:space="preserve">( Key : โภชนาการ ภูมิคุ้มกันโรค  ความผูกพัน ประโยชน์ด้านสุขภาพต่อแม่) </t>
  </si>
  <si>
    <r>
      <t>สรุป</t>
    </r>
    <r>
      <rPr>
        <i/>
        <sz val="10"/>
        <rFont val="Arial"/>
        <family val="2"/>
      </rPr>
      <t xml:space="preserve"> : หญิงตั้งครรภ์ได้รับข้อมูลและบอกประโยชน์นมแม่ได้อย่างน้อย 2 ประการ</t>
    </r>
  </si>
  <si>
    <r>
      <t xml:space="preserve">2.12 เคยมีเจ้าหน้าที่พูดถึงเรื่องต่อไปนี้หรือไม่ ? (อ่านตามหัวข้อข้างล่าง) </t>
    </r>
    <r>
      <rPr>
        <b/>
        <sz val="10"/>
        <rFont val="Arial"/>
        <family val="2"/>
      </rPr>
      <t>(3 ค)</t>
    </r>
  </si>
  <si>
    <t xml:space="preserve">      - ความสำคัญของการให้ลูกดูดนมแม่โดยเร็วภายหลังคลอด</t>
  </si>
  <si>
    <t xml:space="preserve">      - ความสำคัญของการให้ลูกกับแม่อยู่ห้องหรือเตียงเดียวกัน</t>
  </si>
  <si>
    <t xml:space="preserve">      - ท่ากินนมของลูกและแม่ และการอมหัวนมของลูก.........</t>
  </si>
  <si>
    <t xml:space="preserve">      - ความสำคัญของการให้นมทุกครั้งเมื่อลูกต้องการ.......</t>
  </si>
  <si>
    <t xml:space="preserve">      - แม่ทำอย่างไรจึงจะมีน้ำนมพอ...............................</t>
  </si>
  <si>
    <t xml:space="preserve">      - ความสำคัญของการให้นมแม่เพียงอย่างเดียว..................</t>
  </si>
  <si>
    <t xml:space="preserve">    (หากไม่มีการพูดถึงเรื่องใดเลย ให้จบการสัมภาษณ์)</t>
  </si>
  <si>
    <r>
      <t xml:space="preserve">    ถ้ามี พอจะเล่าย่อๆ ได้ไหมว่า คุณรู้อะไรบ้างสัก</t>
    </r>
    <r>
      <rPr>
        <u/>
        <sz val="10"/>
        <rFont val="Arial"/>
        <family val="2"/>
      </rPr>
      <t>สองเรื่อง</t>
    </r>
    <r>
      <rPr>
        <sz val="10"/>
        <rFont val="Arial"/>
        <family val="2"/>
      </rPr>
      <t>.........</t>
    </r>
  </si>
  <si>
    <t xml:space="preserve">    กรุณาเล่าให้ฟังด้วย</t>
  </si>
  <si>
    <r>
      <t>สรุป</t>
    </r>
    <r>
      <rPr>
        <i/>
        <sz val="10"/>
        <rFont val="Arial"/>
        <family val="2"/>
      </rPr>
      <t xml:space="preserve"> : หญิงตั้งครรภ์ได้รับข้อมูลเกี่ยวกับการเลี้ยงลูกด้วยนมแม่และสามารถ</t>
    </r>
  </si>
  <si>
    <t xml:space="preserve">อธิบายได้อย่างน้อย 2 หัวข้อ </t>
  </si>
  <si>
    <t>3. อาการหรือภาวะเสี่ยงที่ต้องไปพบแพทย์มีอะไรบ้าง  (ไม่ถามนำ)</t>
  </si>
  <si>
    <t xml:space="preserve">    - แพ้ท้องมากกว่าปกติ</t>
  </si>
  <si>
    <t xml:space="preserve">    - ปวดท้อง</t>
  </si>
  <si>
    <t xml:space="preserve">    - ลูกดิ้นน้อย / ไม่ดิ้น</t>
  </si>
  <si>
    <t xml:space="preserve">    - เหนื่อยมากกว่าปกติ ใจสั่น</t>
  </si>
  <si>
    <t xml:space="preserve">    - บวม</t>
  </si>
  <si>
    <t xml:space="preserve">    - เลือด / น้ำไหลออกทางช่องคลอด</t>
  </si>
  <si>
    <t xml:space="preserve">    - ไข้สูง</t>
  </si>
  <si>
    <t xml:space="preserve">    - ปวดศรีษะ ตาพร่า ชัก</t>
  </si>
  <si>
    <r>
      <t>สรุป</t>
    </r>
    <r>
      <rPr>
        <i/>
        <sz val="10"/>
        <rFont val="Arial"/>
        <family val="2"/>
      </rPr>
      <t xml:space="preserve"> : บอกได้อย่างน้อย 4 อาการ ถือว่าผ่าน</t>
    </r>
  </si>
  <si>
    <t xml:space="preserve">    -หญิงตั้งครรภ์ทราบช่องทางที่จะติดต่อเจ้าหน้าที่ตลอด 24 ชม.</t>
  </si>
  <si>
    <t>4. ท่าน และ สามี / ญาติ ได้รับการบริการสอนเป็นกลุ่มอย่างน้อย</t>
  </si>
  <si>
    <t xml:space="preserve">   1 ครั้ง  ในขณะตั้งครรภ์  เมื่ออายุครรภ์ 28 สัปดาห์ขึ้นไป</t>
  </si>
  <si>
    <t xml:space="preserve">5. ได้รับทราบผลการตรวจเลือด/ปัสสาวะและได้รับคำแนะนำจากเจ้าหน้าที่ฯ </t>
  </si>
  <si>
    <t xml:space="preserve">    - ภาวะซีด (Hct / CBC) </t>
  </si>
  <si>
    <t xml:space="preserve">    - VDRL               </t>
  </si>
  <si>
    <t xml:space="preserve">    - ตรวจปัสสาวะ       </t>
  </si>
  <si>
    <t xml:space="preserve">    - ธาลัสซีเมีย           </t>
  </si>
  <si>
    <t xml:space="preserve">    - เอดส์                 </t>
  </si>
  <si>
    <t xml:space="preserve">    - ไวรัสตับอักเสบบี</t>
  </si>
  <si>
    <r>
      <t xml:space="preserve">    - Blood Group ,Rh.  </t>
    </r>
    <r>
      <rPr>
        <sz val="10"/>
        <color indexed="51"/>
        <rFont val="Arial"/>
        <family val="2"/>
      </rPr>
      <t>(ทำโปรแกรมช่องเหลืองให้ลิงค์ที่ช่องสีเขียวด้วย)</t>
    </r>
  </si>
  <si>
    <r>
      <t>สรุป</t>
    </r>
    <r>
      <rPr>
        <i/>
        <sz val="10"/>
        <rFont val="Arial"/>
        <family val="2"/>
      </rPr>
      <t xml:space="preserve"> : ต้องทราบผลว่าปกติหรือไม่ทุกข้อ  จึงถือว่าผ่าน (ให้ถามนำได้)</t>
    </r>
  </si>
  <si>
    <t>6. ท่านได้รับวิตามินเสริมและคำแนะนำจากเจ้าหน้าที่หรือไม่</t>
  </si>
  <si>
    <t xml:space="preserve">    6.1 ธาตุเหล็ก</t>
  </si>
  <si>
    <t xml:space="preserve">    6.2 ไอโอดีน</t>
  </si>
  <si>
    <t xml:space="preserve">    6.3 Folic acid</t>
  </si>
  <si>
    <t xml:space="preserve">    6.4  แคลเซี่ยมเมื่อมีข้อบ่งชี้ หรือภาวะเสียง</t>
  </si>
  <si>
    <t>7. ท่านได้ฉีดวัคซีนป้องกันบาดทะยัก หรือไม่ ในการตั้งครรภ์ครั้งนี้</t>
  </si>
  <si>
    <t xml:space="preserve">Key : ถ้าท้องแรกไม่เคยฉีดเลยต้องฉีด 0 ,1,6,เดือน   ฉีดครบ 3 เข็ม   </t>
  </si>
  <si>
    <t xml:space="preserve">  ภายใน 10 ปีไม่ต้องฉีดอีก</t>
  </si>
  <si>
    <t xml:space="preserve"> - หญิงตั้งครรภ์สามารถอธิบายความสำคัญการฉีดวัคซีนบาดทะยักได้</t>
  </si>
  <si>
    <t xml:space="preserve">8. ท่านได้พบแพทย์อย่างน้อย 1 ครั้ง ขณะตั้งครรภ์หรือไม่ </t>
  </si>
  <si>
    <t>9. ท่านได้รับการตรวจ และแก้ไขเต้านม หัวนมหรือไม่</t>
  </si>
  <si>
    <t xml:space="preserve">10.ฝากครรภ์ตาม WHO </t>
  </si>
  <si>
    <t xml:space="preserve"> 10.1 ได้รับการตรวจภายใน/ทราบประโยชน์ของการตรวจ</t>
  </si>
  <si>
    <t xml:space="preserve"> 10.2 ได้รับการตรวจอัลตร้าซาวน์/ทราบประโยชน์ของการอัลตร้าซาวด์หรือไม่</t>
  </si>
  <si>
    <t xml:space="preserve"> 10.3 ได้รับการตรวจ Multiple dipstick</t>
  </si>
  <si>
    <t>11. เจาะเลือดพร้อมสามี</t>
  </si>
  <si>
    <t>12. มีการประเมินภาวะโภชนาการให้ทราบภาวะโภชนาการและ                             แนวโน้มการเพิ่มน้ำหนักเป็นรายบุคคลทุกราย</t>
  </si>
  <si>
    <t>13. มีการประเมินพฤติกรรมการบริโภคอาหารเป็นรายบุคคล</t>
  </si>
  <si>
    <t>ความรู้</t>
  </si>
  <si>
    <t>แบบสัมภาษณ์มารดาตึกหลังคลอด (เกี่ยวกับคุณภาพบริการห้องคลอด และหลังคลอด)</t>
  </si>
  <si>
    <t>ควรสัมภาษณ์แม่ในช่วงใกล้จะออกจากโรงพยาบาลมากที่สุดเท่าที่จะทำได้ ( ในแต่ละข้อตอบ 8 ใน 10 ถือว่าผ่าน )</t>
  </si>
  <si>
    <t>สัมภาษณ์แม่คลอดทางช่องคลอด : คลอดโดยการผ่าตัด  ( อัตรา NL : C/S = ...............:........................ )</t>
  </si>
  <si>
    <t>ให้ใส่จำนวนผู้รับบริการตึกหลังคลอดซึ่งถูกสัมภาษณ์</t>
  </si>
  <si>
    <r>
      <t>คน</t>
    </r>
    <r>
      <rPr>
        <b/>
        <sz val="10"/>
        <color indexed="10"/>
        <rFont val="Arial"/>
        <family val="2"/>
      </rPr>
      <t xml:space="preserve">  (ช่องสีเหลืองด้านล่างที่ไม่มีข้อมูลการสัมภาษณ์  ให้เว้นว่าง)</t>
    </r>
  </si>
  <si>
    <t>ข้อที่</t>
  </si>
  <si>
    <t>คำถาม</t>
  </si>
  <si>
    <t>BFH</t>
  </si>
  <si>
    <t>NlL</t>
  </si>
  <si>
    <t>C/S</t>
  </si>
  <si>
    <t>รวม</t>
  </si>
  <si>
    <t>คุณคลอดโดยวิธี คลอดเองใส่ n ผ่าคลอดใส่ c</t>
  </si>
  <si>
    <t>n</t>
  </si>
  <si>
    <t>c</t>
  </si>
  <si>
    <t>ลูกคุณอายุกี่วัน</t>
  </si>
  <si>
    <t xml:space="preserve"> หลังคลอดท่านได้โอบกอดลูกครั้งแรกตอนไหนและกอดนานเท่าใด </t>
  </si>
  <si>
    <t>4ค.</t>
  </si>
  <si>
    <t>n1</t>
  </si>
  <si>
    <t>n0</t>
  </si>
  <si>
    <t>c0</t>
  </si>
  <si>
    <r>
      <t>สรุป</t>
    </r>
    <r>
      <rPr>
        <i/>
        <sz val="10"/>
        <rFont val="Arial"/>
        <family val="2"/>
      </rPr>
      <t xml:space="preserve">    แม่ได้โอบกอดลูกภายในครั่งชั่วโมงหลังคลอด</t>
    </r>
  </si>
  <si>
    <t>(Key  word : ถ้าคลอดปกติ ต้องนำลูกมาให้แม่โอบกอดภายครึ่ง ชม.หลังคลอด</t>
  </si>
  <si>
    <t>คลอดเองได้ใส่ n1 ไม่ได้ใส่ n0</t>
  </si>
  <si>
    <t>ผ่าคลอดได้ใส่ c1 ไม่ได้ใส่ c0</t>
  </si>
  <si>
    <t>และให้อยู่กับแม่นาน 1 ชม ถ้าผ่าตัดนำมาให้หลังจากแม่รู้สึกตัวดี )</t>
  </si>
  <si>
    <t>ตั้งแต่หลังคลอด ลูกคุณได้ดูดนมแม่แล้วหรือยัง.............................</t>
  </si>
  <si>
    <t>4ฉ.</t>
  </si>
  <si>
    <t>ถ้าได้ (สำหรับคลอดทางช่องคลอด)หลังคลอด นานเท่าใดที่ลูกได้ดูดนมคุณ</t>
  </si>
  <si>
    <t>เป็นครั้งแรก(สำหรับแม่ผ่าตัดคลอด) หลังคุณรู้สึกตัวตอบสนองต่อลูกได้นาน</t>
  </si>
  <si>
    <t xml:space="preserve"> เท่าใด   ที่ลูกคุณได้ดูดนมเป็นครั้งแรก__นาที__ชม__วัน</t>
  </si>
  <si>
    <r>
      <t>สรุป</t>
    </r>
    <r>
      <rPr>
        <sz val="10"/>
        <rFont val="Arial"/>
        <family val="2"/>
      </rPr>
      <t xml:space="preserve">  ทารกได้ดูดนมแม่ภายใน 1 ชั่วโมงหลังคลอดหรือหลังจากแม่ตอบสนองต่อลูกได้ในรายผ่าตัด</t>
    </r>
  </si>
  <si>
    <t>เคยมีเจ้าหน้าที่โรงพยาบาล เสนอให้ความช่วยเหลือในการให้ลูกคุณกินนม</t>
  </si>
  <si>
    <t>5ก.</t>
  </si>
  <si>
    <t>ตั้งแต่กลับมาอยู่ที่ห้องหรือไม่</t>
  </si>
  <si>
    <t>คุณเคยได้รับการเสนอให้ความช่วยเหลือในเรื่องท่าให้ลูกกินนมและให้ลุกคุณ</t>
  </si>
  <si>
    <t>5ข.</t>
  </si>
  <si>
    <t>ดูดนมคุณหรือไม่</t>
  </si>
  <si>
    <t>ขอให้คุณช่วยแสดงว่า ได้รับคำแนะนำเรื่องท่าให้ลูกกินนมและให้ลูกดูดนม</t>
  </si>
  <si>
    <t>5ค.</t>
  </si>
  <si>
    <t>คุณอย่างไรบ้าง</t>
  </si>
  <si>
    <t xml:space="preserve">(Key Word  ลูกตะแคงตัวและหน้าเข้าหาตัวแม่, แนบชิด, ท้องแนบท้อง, </t>
  </si>
  <si>
    <t>ปากอ้ากว้าง, ริมฝีปากล่างไม่เม้มเข้า, คางแตะเต้านม, ส่วนใหญ่ของลานหัวนม</t>
  </si>
  <si>
    <t>ที่อยุ่เหนือหัวนมอยู่ในปาก, หยุด ดูด และกลืนเป็นจังหวะ)</t>
  </si>
  <si>
    <t>ขอให้แสดงวิธีการบีบน้ำนม</t>
  </si>
  <si>
    <t xml:space="preserve">ตั้งแต่หลังคลอดคุณเคยได้รับการแนะนำวิธีบีบน้ำนมแม่หรือไม่ </t>
  </si>
  <si>
    <t>คุณได้รับเอกสารสอนวิธีปีบน้ำนมหรือไม่</t>
  </si>
  <si>
    <t>สรุป :  ข้อ6 + ข้อ7 แม่แจ้งว่าได้ดูวิธีและได้รับข้อมูลว่าจะบีบน้ำนมได้อย่างไร</t>
  </si>
  <si>
    <t>5จ.</t>
  </si>
  <si>
    <t>นอกจากนมแม่ ลูกได้กินอาหารอะไรบ้าง ( เช่น น้ำเปล่า น้ำกลูโคส นมผสม )</t>
  </si>
  <si>
    <t>6ก.</t>
  </si>
  <si>
    <t>(Key Word ถ้าเด็กได้รับสิ่งอื่นนอกจากวิตามิน เกลือแร่เสริม หรือยาให้ตรวจ</t>
  </si>
  <si>
    <t>สอบรายงานของแม่/ลูก เพื่อตัดสินเหตุผลทางการแพทย์ที่ยอมรับได้หรือไม่)</t>
  </si>
  <si>
    <t>ลูกอยู่ในห้องเดียวกันกับแม่ภายใน 1 ชั่วโมงหลังคลอดหรือไม่</t>
  </si>
  <si>
    <t>7ก.</t>
  </si>
  <si>
    <t>( ในรายผ่าตัดภายใน 1 ชั่วโมงหลังแม่ตอบสนองต่อลูกได้)</t>
  </si>
  <si>
    <t>ไม่ว่าเวลาใดก็ตามระหว่างที่อยู่ รพ.ลูกได้แยกจากคุณเกิน 1 ชั่วโมงหรือไม่</t>
  </si>
  <si>
    <t>7ข.</t>
  </si>
  <si>
    <t>(ไม่ได้แยก/ แยกไม่เกิน 1 ชั่วโมถือว่าผ่าน)</t>
  </si>
  <si>
    <t>มีการจำกัดการให้นมลูกของคุณหรือไม่ว่าจะให้ได้กี่ครั้งต่อวัน แต่ละครั้งต้องให้</t>
  </si>
  <si>
    <t>8ก.</t>
  </si>
  <si>
    <r>
      <t xml:space="preserve">นานเท่าใด </t>
    </r>
    <r>
      <rPr>
        <i/>
        <sz val="10"/>
        <rFont val="Arial"/>
        <family val="2"/>
      </rPr>
      <t>( ไม่มีถือว่าผ่าน )</t>
    </r>
  </si>
  <si>
    <t>คุณได้รับคำแนะนำจากจนท.รพ. ว่าควรให้ลูกดูดนมบ่อยแค่ไหนในระยะ 3 วัน</t>
  </si>
  <si>
    <t>8ข.</t>
  </si>
  <si>
    <t>แรกหลังคลอด</t>
  </si>
  <si>
    <t>(Keyword : ทุกครั้งที่ลูกต้องการหรือถ้าหลับเกิน 3 ชั่วโมงต้องปลุก)</t>
  </si>
  <si>
    <t>คุณ/จนท.รพ./ผู้ใดผู้หนึ่ง เคยให้ลูกดูดหัวนมยาง หัวนมหลอก (ไม่ได้ดูดถือว่าผ่าน)</t>
  </si>
  <si>
    <t>9ก</t>
  </si>
  <si>
    <r>
      <t>หรือดูดขวดนมหรือไม่</t>
    </r>
    <r>
      <rPr>
        <i/>
        <sz val="10"/>
        <rFont val="Arial"/>
        <family val="2"/>
      </rPr>
      <t xml:space="preserve"> (ไม่ได้ดูดนมขวด  ถือว่าผ่าน)</t>
    </r>
  </si>
  <si>
    <t>9ข</t>
  </si>
  <si>
    <t>ถ้าคุณมีปัญหาในเรื่องการเลี้ยงลูกด้วยนมแม่หลังออกจาก รพ.ไปแล้ว  คุณ</t>
  </si>
  <si>
    <t>10ก.</t>
  </si>
  <si>
    <r>
      <t>ได้รับคำแนะนำ</t>
    </r>
    <r>
      <rPr>
        <sz val="10"/>
        <rFont val="Arial"/>
        <family val="2"/>
      </rPr>
      <t xml:space="preserve">ว่าจะไปขอความช่วยเหลือจากใคร/หรือไม่ </t>
    </r>
  </si>
  <si>
    <t xml:space="preserve">คุณได้รับคำแนะนำอะไรบ้าง </t>
  </si>
  <si>
    <t>10ข.</t>
  </si>
  <si>
    <t>(Key word บอกจุดให้บริการหรือวิธีการได้  เช่น โทรศัพท์ อสม. โรงพยาบาล</t>
  </si>
  <si>
    <t>กลุ่มให้คำปรึกษาเกี่ยวกับการเลี้ยงลูกด้วยนมแม่แล้วแต่สถานการณ์ )</t>
  </si>
  <si>
    <r>
      <t>คุณ</t>
    </r>
    <r>
      <rPr>
        <u/>
        <sz val="10"/>
        <rFont val="Arial"/>
        <family val="2"/>
      </rPr>
      <t>ได้รับเอกสารหรือข้อมูล</t>
    </r>
    <r>
      <rPr>
        <sz val="10"/>
        <rFont val="Arial"/>
        <family val="2"/>
      </rPr>
      <t>ว่าจะไปขอความช่วยเหลือที่ใดหรืออย่างไรหาก</t>
    </r>
  </si>
  <si>
    <t>10ค.</t>
  </si>
  <si>
    <t>มัญหาการเลี้ยงลูกด้วยนมแม่หรือไม่</t>
  </si>
  <si>
    <t>ท่านทราบหรือไม่ว่าเด็กควรกินนมแม่อย่างเดียว...........เดือน</t>
  </si>
  <si>
    <t>(Keyword : 6 เดือน)</t>
  </si>
  <si>
    <t>ท่านได้รับความรู้ในเรื่องการดูแลสุขภาพทารกในประเด็นต่อไปนี้หรือไม่</t>
  </si>
  <si>
    <r>
      <t>20.1 การทำความสะอาดสะดือ</t>
    </r>
    <r>
      <rPr>
        <sz val="10"/>
        <rFont val="Angsana New"/>
        <family val="1"/>
      </rPr>
      <t xml:space="preserve">               </t>
    </r>
    <r>
      <rPr>
        <sz val="10"/>
        <color indexed="48"/>
        <rFont val="Wingdings"/>
        <charset val="2"/>
      </rPr>
      <t/>
    </r>
  </si>
  <si>
    <r>
      <t xml:space="preserve">20.2 การอาบน้ำ    </t>
    </r>
    <r>
      <rPr>
        <sz val="10"/>
        <rFont val="Angsana New"/>
        <family val="1"/>
      </rPr>
      <t xml:space="preserve">                                             </t>
    </r>
    <r>
      <rPr>
        <sz val="10"/>
        <color indexed="48"/>
        <rFont val="Wingdings"/>
        <charset val="2"/>
      </rPr>
      <t/>
    </r>
  </si>
  <si>
    <r>
      <t xml:space="preserve">20.3 การถ่ายอุจจาระ       </t>
    </r>
    <r>
      <rPr>
        <sz val="10"/>
        <rFont val="Angsana New"/>
        <family val="1"/>
      </rPr>
      <t xml:space="preserve">                      </t>
    </r>
  </si>
  <si>
    <r>
      <t xml:space="preserve">20.4 การได้รับวัคซีนวัณโรค   </t>
    </r>
    <r>
      <rPr>
        <sz val="10"/>
        <rFont val="Angsana New"/>
        <family val="1"/>
      </rPr>
      <t xml:space="preserve">               </t>
    </r>
    <r>
      <rPr>
        <sz val="10"/>
        <color indexed="48"/>
        <rFont val="Wingdings"/>
        <charset val="2"/>
      </rPr>
      <t/>
    </r>
  </si>
  <si>
    <r>
      <t xml:space="preserve">20.5  การได้รับวัคซีนตับอักเสบบี </t>
    </r>
    <r>
      <rPr>
        <sz val="10"/>
        <rFont val="Angsana New"/>
        <family val="1"/>
      </rPr>
      <t xml:space="preserve">     </t>
    </r>
    <r>
      <rPr>
        <sz val="10"/>
        <color indexed="48"/>
        <rFont val="Wingdings"/>
        <charset val="2"/>
      </rPr>
      <t/>
    </r>
  </si>
  <si>
    <t>(Keyword : ต้องตอบถูก 3 ใน 5 ข้อจึงถือว่าผ่าน</t>
  </si>
  <si>
    <t>ท่านได้รับคำแนะนำการคุมกำเนิดหลังคลอดวิธีใดวิธีหนึ่งหรือไม่</t>
  </si>
  <si>
    <t xml:space="preserve">ท่านได้รับคำแนะนำในการบริการตรวจหลังคลอดหรือไม่        </t>
  </si>
  <si>
    <t>ท่านได้รับทราบถึงอาการผิดปกติของทารกที่ต้องนำมาพบแพทย์</t>
  </si>
  <si>
    <r>
      <t xml:space="preserve">หรือไม่ </t>
    </r>
    <r>
      <rPr>
        <i/>
        <sz val="10"/>
        <rFont val="Arial"/>
        <family val="2"/>
      </rPr>
      <t>(ให้ตอบ)  แต่ละคนตอบอย่างน้อย 5 ข้อถือว่าทราบ</t>
    </r>
  </si>
  <si>
    <r>
      <t xml:space="preserve">         </t>
    </r>
    <r>
      <rPr>
        <sz val="10"/>
        <rFont val="Wingdings"/>
        <charset val="2"/>
      </rPr>
      <t>o</t>
    </r>
    <r>
      <rPr>
        <sz val="10"/>
        <rFont val="Angsana New"/>
        <family val="1"/>
      </rPr>
      <t xml:space="preserve">  </t>
    </r>
    <r>
      <rPr>
        <sz val="10"/>
        <rFont val="Arial"/>
        <family val="2"/>
      </rPr>
      <t xml:space="preserve">ซึม    </t>
    </r>
    <r>
      <rPr>
        <sz val="10"/>
        <rFont val="Angsana New"/>
        <family val="1"/>
      </rPr>
      <t xml:space="preserve">                             </t>
    </r>
    <r>
      <rPr>
        <sz val="10"/>
        <rFont val="Wingdings"/>
        <charset val="2"/>
      </rPr>
      <t>o</t>
    </r>
    <r>
      <rPr>
        <sz val="10"/>
        <rFont val="Angsana New"/>
        <family val="1"/>
      </rPr>
      <t xml:space="preserve">  </t>
    </r>
    <r>
      <rPr>
        <sz val="10"/>
        <rFont val="Arial"/>
        <family val="2"/>
      </rPr>
      <t>ซีด</t>
    </r>
  </si>
  <si>
    <r>
      <t xml:space="preserve">         </t>
    </r>
    <r>
      <rPr>
        <sz val="10"/>
        <rFont val="Wingdings"/>
        <charset val="2"/>
      </rPr>
      <t>o</t>
    </r>
    <r>
      <rPr>
        <sz val="10"/>
        <rFont val="Angsana New"/>
        <family val="1"/>
      </rPr>
      <t xml:space="preserve">  </t>
    </r>
    <r>
      <rPr>
        <sz val="10"/>
        <rFont val="Arial"/>
        <family val="2"/>
      </rPr>
      <t xml:space="preserve">ตัวเหลือง </t>
    </r>
    <r>
      <rPr>
        <sz val="10"/>
        <rFont val="Angsana New"/>
        <family val="1"/>
      </rPr>
      <t xml:space="preserve">                    </t>
    </r>
    <r>
      <rPr>
        <sz val="10"/>
        <rFont val="Wingdings"/>
        <charset val="2"/>
      </rPr>
      <t>o</t>
    </r>
    <r>
      <rPr>
        <sz val="10"/>
        <rFont val="Angsana New"/>
        <family val="1"/>
      </rPr>
      <t xml:space="preserve">  </t>
    </r>
    <r>
      <rPr>
        <sz val="10"/>
        <rFont val="Arial"/>
        <family val="2"/>
      </rPr>
      <t>เลือดออกจากสะดือ</t>
    </r>
  </si>
  <si>
    <r>
      <t xml:space="preserve"> o</t>
    </r>
    <r>
      <rPr>
        <sz val="10"/>
        <rFont val="Angsana New"/>
        <family val="1"/>
      </rPr>
      <t xml:space="preserve">  </t>
    </r>
    <r>
      <rPr>
        <sz val="10"/>
        <rFont val="Arial"/>
        <family val="2"/>
      </rPr>
      <t xml:space="preserve">ไข้      </t>
    </r>
    <r>
      <rPr>
        <sz val="10"/>
        <rFont val="Angsana New"/>
        <family val="1"/>
      </rPr>
      <t xml:space="preserve">                           </t>
    </r>
    <r>
      <rPr>
        <sz val="10"/>
        <rFont val="Wingdings"/>
        <charset val="2"/>
      </rPr>
      <t>o</t>
    </r>
    <r>
      <rPr>
        <sz val="10"/>
        <rFont val="Angsana New"/>
        <family val="1"/>
      </rPr>
      <t xml:space="preserve">  </t>
    </r>
    <r>
      <rPr>
        <sz val="10"/>
        <rFont val="Arial"/>
        <family val="2"/>
      </rPr>
      <t xml:space="preserve">ถ่ายเหลว ถ่ายบ่อย  </t>
    </r>
  </si>
  <si>
    <r>
      <t xml:space="preserve"> o</t>
    </r>
    <r>
      <rPr>
        <sz val="10"/>
        <rFont val="Angsana New"/>
        <family val="1"/>
      </rPr>
      <t xml:space="preserve"> </t>
    </r>
    <r>
      <rPr>
        <sz val="10"/>
        <rFont val="Arial"/>
        <family val="2"/>
      </rPr>
      <t xml:space="preserve"> หายใจเร็ว </t>
    </r>
    <r>
      <rPr>
        <sz val="10"/>
        <rFont val="Angsana New"/>
        <family val="1"/>
      </rPr>
      <t xml:space="preserve">                  </t>
    </r>
    <r>
      <rPr>
        <sz val="10"/>
        <rFont val="Wingdings"/>
        <charset val="2"/>
      </rPr>
      <t>o</t>
    </r>
    <r>
      <rPr>
        <sz val="10"/>
        <rFont val="Angsana New"/>
        <family val="1"/>
      </rPr>
      <t xml:space="preserve"> </t>
    </r>
    <r>
      <rPr>
        <sz val="10"/>
        <rFont val="Arial"/>
        <family val="2"/>
      </rPr>
      <t xml:space="preserve"> ท้องอืด อาเจียน</t>
    </r>
  </si>
  <si>
    <r>
      <t xml:space="preserve">        </t>
    </r>
    <r>
      <rPr>
        <sz val="10"/>
        <rFont val="Wingdings"/>
        <charset val="2"/>
      </rPr>
      <t>o</t>
    </r>
    <r>
      <rPr>
        <sz val="10"/>
        <rFont val="Angsana New"/>
        <family val="1"/>
      </rPr>
      <t xml:space="preserve">  </t>
    </r>
    <r>
      <rPr>
        <sz val="10"/>
        <rFont val="Arial"/>
        <family val="2"/>
      </rPr>
      <t xml:space="preserve">หายใจลำบาก </t>
    </r>
    <r>
      <rPr>
        <sz val="10"/>
        <rFont val="Angsana New"/>
        <family val="1"/>
      </rPr>
      <t xml:space="preserve">         </t>
    </r>
    <r>
      <rPr>
        <sz val="10"/>
        <rFont val="Wingdings"/>
        <charset val="2"/>
      </rPr>
      <t>o</t>
    </r>
    <r>
      <rPr>
        <sz val="10"/>
        <rFont val="Angsana New"/>
        <family val="1"/>
      </rPr>
      <t xml:space="preserve">  </t>
    </r>
    <r>
      <rPr>
        <sz val="10"/>
        <rFont val="Arial"/>
        <family val="2"/>
      </rPr>
      <t>อื่นๆ ระบุ...................................</t>
    </r>
  </si>
  <si>
    <t>4. ท่าน และ สามี / ญาติ ได้รับการบริการสอนเป็นกลุ่มอย่างน้อย 1ครั้ง</t>
  </si>
  <si>
    <t>เฉลี่ยความรู้ที่ PP</t>
  </si>
  <si>
    <t xml:space="preserve">เจ้าหน้าที่เจาะเลือดลูกเพื่ออะไร </t>
  </si>
  <si>
    <t>(Keyword : เจาะเลือดเพื่อตรวจหาระดับธัยรอยด์ฮอร์โมน)</t>
  </si>
  <si>
    <t xml:space="preserve"> </t>
  </si>
  <si>
    <t>แบบสัมภาษณ์แม่ที่ลูกต้องอยู่ในความดูแลเป็นพิเศษ(NICU)</t>
  </si>
  <si>
    <t xml:space="preserve">ตอบเฉพาะ รพ.ที่มี NICU </t>
  </si>
  <si>
    <t>จำนวนจนท.รพ.ทั่วไป /รพ.ศูนย์ที่สัมภาษณ์</t>
  </si>
  <si>
    <t>คน</t>
  </si>
  <si>
    <r>
      <t>จนท.</t>
    </r>
    <r>
      <rPr>
        <strike/>
        <sz val="10"/>
        <color rgb="FFFF0000"/>
        <rFont val="Arial"/>
        <family val="2"/>
      </rPr>
      <t>คนใด</t>
    </r>
    <r>
      <rPr>
        <sz val="10"/>
        <color rgb="FFFF0000"/>
        <rFont val="Arial"/>
        <family val="2"/>
      </rPr>
      <t xml:space="preserve">ได้สอนสาธิต </t>
    </r>
    <r>
      <rPr>
        <sz val="10"/>
        <rFont val="Arial"/>
        <family val="2"/>
      </rPr>
      <t>หรือให้ข้อมูล</t>
    </r>
    <r>
      <rPr>
        <strike/>
        <sz val="10"/>
        <color rgb="FFFF0000"/>
        <rFont val="Arial"/>
        <family val="2"/>
      </rPr>
      <t>ถึง</t>
    </r>
    <r>
      <rPr>
        <sz val="10"/>
        <rFont val="Arial"/>
        <family val="2"/>
      </rPr>
      <t>วิธี</t>
    </r>
    <r>
      <rPr>
        <strike/>
        <sz val="10"/>
        <rFont val="Arial"/>
        <family val="2"/>
      </rPr>
      <t>การ</t>
    </r>
    <r>
      <rPr>
        <sz val="10"/>
        <rFont val="Arial"/>
        <family val="2"/>
      </rPr>
      <t>ที่</t>
    </r>
    <r>
      <rPr>
        <strike/>
        <sz val="10"/>
        <rFont val="Arial"/>
        <family val="2"/>
      </rPr>
      <t>จะ</t>
    </r>
    <r>
      <rPr>
        <sz val="10"/>
        <rFont val="Arial"/>
        <family val="2"/>
      </rPr>
      <t>ทำให้</t>
    </r>
    <r>
      <rPr>
        <sz val="10"/>
        <rFont val="Arial"/>
        <family val="2"/>
      </rPr>
      <t>คุณแม่</t>
    </r>
    <r>
      <rPr>
        <strike/>
        <sz val="10"/>
        <rFont val="Arial"/>
        <family val="2"/>
      </rPr>
      <t>เริ่ม</t>
    </r>
    <r>
      <rPr>
        <sz val="10"/>
        <rFont val="Arial"/>
        <family val="2"/>
      </rPr>
      <t>มีน้ำนม</t>
    </r>
  </si>
  <si>
    <t>5ช.</t>
  </si>
  <si>
    <t>ออกมาหรือไม่</t>
  </si>
  <si>
    <r>
      <t>จนท.</t>
    </r>
    <r>
      <rPr>
        <strike/>
        <sz val="10"/>
        <color rgb="FFFF0000"/>
        <rFont val="Arial"/>
        <family val="2"/>
      </rPr>
      <t>คนใด</t>
    </r>
    <r>
      <rPr>
        <sz val="10"/>
        <color rgb="FFFF0000"/>
        <rFont val="Arial"/>
        <family val="2"/>
      </rPr>
      <t>ได้สอนสาธิต</t>
    </r>
    <r>
      <rPr>
        <strike/>
        <sz val="10"/>
        <rFont val="Arial"/>
        <family val="2"/>
      </rPr>
      <t>แสดง</t>
    </r>
    <r>
      <rPr>
        <sz val="10"/>
        <rFont val="Arial"/>
        <family val="2"/>
      </rPr>
      <t>หรือให้ข้อมูลวิธีที่จะทำให้</t>
    </r>
    <r>
      <rPr>
        <strike/>
        <sz val="10"/>
        <color rgb="FFFF0000"/>
        <rFont val="Arial"/>
        <family val="2"/>
      </rPr>
      <t>ถึงการที่</t>
    </r>
    <r>
      <rPr>
        <sz val="10"/>
        <color rgb="FFFF0000"/>
        <rFont val="Arial"/>
        <family val="2"/>
      </rPr>
      <t>คุณแม่มีปริมาณ</t>
    </r>
    <r>
      <rPr>
        <strike/>
        <sz val="10"/>
        <rFont val="Arial"/>
        <family val="2"/>
      </rPr>
      <t>จะสามารถทำให้</t>
    </r>
    <r>
      <rPr>
        <sz val="10"/>
        <rFont val="Arial"/>
        <family val="2"/>
      </rPr>
      <t>น้ำนม</t>
    </r>
  </si>
  <si>
    <t>5ซ.</t>
  </si>
  <si>
    <r>
      <rPr>
        <strike/>
        <sz val="10"/>
        <color rgb="FFFF0000"/>
        <rFont val="Arial"/>
        <family val="2"/>
      </rPr>
      <t>ของคุณ</t>
    </r>
    <r>
      <rPr>
        <strike/>
        <sz val="10"/>
        <rFont val="Arial"/>
        <family val="2"/>
      </rPr>
      <t>ยังคง</t>
    </r>
    <r>
      <rPr>
        <sz val="10"/>
        <rFont val="Arial"/>
        <family val="2"/>
      </rPr>
      <t>เพียงพอ</t>
    </r>
    <r>
      <rPr>
        <strike/>
        <sz val="10"/>
        <color rgb="FFFF0000"/>
        <rFont val="Arial"/>
        <family val="2"/>
      </rPr>
      <t>พอเพียง</t>
    </r>
    <r>
      <rPr>
        <sz val="10"/>
        <rFont val="Arial"/>
        <family val="2"/>
      </rPr>
      <t xml:space="preserve"> (หมายถึงวิธีบีบ</t>
    </r>
    <r>
      <rPr>
        <sz val="10"/>
        <color rgb="FFFF0000"/>
        <rFont val="Arial"/>
        <family val="2"/>
      </rPr>
      <t>และเก็บ</t>
    </r>
    <r>
      <rPr>
        <sz val="10"/>
        <rFont val="Arial"/>
        <family val="2"/>
      </rPr>
      <t>น้ำนม)</t>
    </r>
  </si>
  <si>
    <r>
      <t>จนท. ได้บอกคุณ</t>
    </r>
    <r>
      <rPr>
        <sz val="10"/>
        <color rgb="FFFF0000"/>
        <rFont val="Arial"/>
        <family val="2"/>
      </rPr>
      <t>แม่หรือไม่ว่า</t>
    </r>
    <r>
      <rPr>
        <strike/>
        <sz val="10"/>
        <rFont val="Arial"/>
        <family val="2"/>
      </rPr>
      <t>คำบอกเล่า</t>
    </r>
    <r>
      <rPr>
        <sz val="10"/>
        <rFont val="Arial"/>
        <family val="2"/>
      </rPr>
      <t>ควรบีบน้ำนม</t>
    </r>
    <r>
      <rPr>
        <sz val="10"/>
        <color rgb="FFFF0000"/>
        <rFont val="Arial"/>
        <family val="2"/>
      </rPr>
      <t>วันละกี่ครั้ง</t>
    </r>
    <r>
      <rPr>
        <strike/>
        <sz val="10"/>
        <rFont val="Arial"/>
        <family val="2"/>
      </rPr>
      <t>ออกบ่อยครั้งแค่ไหน</t>
    </r>
    <r>
      <rPr>
        <sz val="10"/>
        <color rgb="FFFF0000"/>
        <rFont val="Arial"/>
        <family val="2"/>
      </rPr>
      <t>จึงจะทำให้มีปริมาณ</t>
    </r>
    <r>
      <rPr>
        <strike/>
        <sz val="10"/>
        <rFont val="Arial"/>
        <family val="2"/>
      </rPr>
      <t>เพื่อให้</t>
    </r>
    <r>
      <rPr>
        <sz val="10"/>
        <rFont val="Arial"/>
        <family val="2"/>
      </rPr>
      <t>น้ำนม</t>
    </r>
    <r>
      <rPr>
        <sz val="10"/>
        <color rgb="FFFF0000"/>
        <rFont val="Arial"/>
        <family val="2"/>
      </rPr>
      <t>เพียงพอ</t>
    </r>
  </si>
  <si>
    <t>5ญ.</t>
  </si>
  <si>
    <r>
      <rPr>
        <strike/>
        <sz val="10"/>
        <rFont val="Arial"/>
        <family val="2"/>
      </rPr>
      <t>ยังคงมีปริมาณเพียงพอ</t>
    </r>
    <r>
      <rPr>
        <sz val="10"/>
        <rFont val="Arial"/>
        <family val="2"/>
      </rPr>
      <t xml:space="preserve"> (</t>
    </r>
    <r>
      <rPr>
        <strike/>
        <sz val="10"/>
        <rFont val="Arial"/>
        <family val="2"/>
      </rPr>
      <t>6 -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อย่างน้อย 8 ครั้ง ต่อวัน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ใน 24 ชั่วโมง</t>
    </r>
    <r>
      <rPr>
        <sz val="10"/>
        <rFont val="Arial"/>
        <family val="2"/>
      </rPr>
      <t>)</t>
    </r>
  </si>
  <si>
    <t xml:space="preserve">                                              แบบสัมภาษณ์สำหรับผู้รับบริการคลินิกส่งเสริมสุขภาพเด็กดี (ที่รับบริการมากกว่า 2 ครั้ง)</t>
  </si>
  <si>
    <t>สุ่มถามแม่ที่พาบุตรมารับบริการในวันประเมิน  (รพ.ละ 10 ราย:ตอบได้ 8 ใน 10 คน ถือว่าผ่าน)</t>
  </si>
  <si>
    <t>(ช่องสีเหลืองด้านล่างที่ไม่มีข้อมูลการสัมภาษณ์  ให้เว้นว่าง)</t>
  </si>
  <si>
    <t xml:space="preserve"> 1. ท่านทราบกำหนดการให้บริการส่งเสริมสุขภาพเด็กดีของโรงพยาบาล</t>
  </si>
  <si>
    <t xml:space="preserve">    หรือไม่</t>
  </si>
  <si>
    <t xml:space="preserve"> 2. จากข้อ 1 ท่านทราบกำหนดการจากแหล่งใด </t>
  </si>
  <si>
    <t xml:space="preserve">  Key  :  ตอบข้อใดข้อหนึ่งถือว่าผ่าน</t>
  </si>
  <si>
    <t xml:space="preserve"> 3. ท่านคิดว่าสถานที่การให้บริการมีความเหมาะสมหรือไม่ </t>
  </si>
  <si>
    <t xml:space="preserve"> 4. วัสดุอุปกรณ์ที่คลินิกสุขภาพเด็กดีจัดให้เพื่อการส่งเสริมพัฒนาการเด็ก</t>
  </si>
  <si>
    <r>
      <t xml:space="preserve">    เคยใช้หรือไม่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ให้แม่สาธิตการใช้อุปกรณ์ที่เหมาะสมกับลูก</t>
    </r>
  </si>
  <si>
    <t xml:space="preserve">    ถ้าตอบว่าไม่เคยใช้ สอบถามว่าเพราะอะไร  </t>
  </si>
  <si>
    <t xml:space="preserve">      (  ) ใช้ถูกต้อง     (  ) ใช้ไม่ถูกต้อง</t>
  </si>
  <si>
    <t xml:space="preserve"> 5. ท่านทราบหรือไม่ว่าภาวะโภชนาการของลูกเป็นอย่างไร</t>
  </si>
  <si>
    <t xml:space="preserve"> ถ้าหากตอบทราบ  ให้ระบุว่าผลเป็นอย่างไร ถ้าตอบถูกต้องหมายถึงทราบ</t>
  </si>
  <si>
    <t xml:space="preserve"> ถ้าตอบไม่ถูกต้อง  หมายถึง  ไม่ทราบ</t>
  </si>
  <si>
    <t xml:space="preserve"> key: ปกติ,อ้วน,ผอม, สูง,เตี้ยโดยผู้ประเมินดูสมุดบันทึกสุขภาพประกอบด้วย</t>
  </si>
  <si>
    <t xml:space="preserve"> 6. ท่านทราบหรือไม่ว่าพัฒนาการของลูกเป็นอย่างไร</t>
  </si>
  <si>
    <t xml:space="preserve"> ถ้าหากตอบทราบ  ให้ระบุว่าเป็นอย่างไร ถ้าตอบถูกต้องหมายถึง ทราบ</t>
  </si>
  <si>
    <t xml:space="preserve"> ถ้าตอบไม่ถูกต้อง หมายถึง ไม่ทราบ</t>
  </si>
  <si>
    <t xml:space="preserve"> Key: ปกติ, สงสัยล่าช้า, เร็ว</t>
  </si>
  <si>
    <t xml:space="preserve"> 7. เจ้าหน้าที่สอนและสาธิตการดูแลสุขภาพช่องปากลูกหรือไม่</t>
  </si>
  <si>
    <t xml:space="preserve"> สรุปรวม : ตอบสอน / สาธิต 8 คนใน 10 คน ถือว่าผ่าน</t>
  </si>
  <si>
    <t>Key: การแปรงฟันในกรณีอายุ 9 เดือนขึ้นไป</t>
  </si>
  <si>
    <r>
      <t xml:space="preserve"> 8. ท่านทราบหรือไม่ว่าวันนี้ลูกรับวัคซีนอะไร </t>
    </r>
    <r>
      <rPr>
        <sz val="10"/>
        <rFont val="Arial"/>
        <family val="2"/>
      </rPr>
      <t xml:space="preserve"> </t>
    </r>
  </si>
  <si>
    <t>9. ท่านเคยได้รับการอบรม / การให้ความรู้ตามหลักสูตร</t>
  </si>
  <si>
    <t>โรงเรียนพ่อแม่  เรื่องต่อไปนี้ หรือไม่</t>
  </si>
  <si>
    <r>
      <t xml:space="preserve"> 1) </t>
    </r>
    <r>
      <rPr>
        <sz val="10"/>
        <rFont val="Arial"/>
        <family val="2"/>
      </rPr>
      <t xml:space="preserve"> การเลี้ยงลูกด้วยนมแม่ </t>
    </r>
    <r>
      <rPr>
        <sz val="10"/>
        <rFont val="Arial"/>
        <family val="2"/>
      </rPr>
      <t xml:space="preserve">อย่างเดียว 6 เดือน </t>
    </r>
  </si>
  <si>
    <t>(Key : บอกกินนมแม่อย่างเดียวไม่กิน  แม้กระทั่งน้ำใน 6 เดือนแรก)</t>
  </si>
  <si>
    <t xml:space="preserve"> 2) การให้อาหารตามวัย</t>
  </si>
  <si>
    <t>(Key: เริ่มอายุ 6 เดือนขึ้นไปและกินควบคู่กับนมแม่จน 2 ขวบหรือมากกว่า)</t>
  </si>
  <si>
    <r>
      <t xml:space="preserve"> 3)  </t>
    </r>
    <r>
      <rPr>
        <sz val="10"/>
        <rFont val="Arial"/>
        <family val="2"/>
      </rPr>
      <t>การประเมินการเจริญเติบโตในสมุดบันทึกสุขภาพฯ</t>
    </r>
  </si>
  <si>
    <t>(Keyword สามารถจุดกราฟในสมุดบันทึกสุขภาพฯ ได้ถือว่าผ่าน)</t>
  </si>
  <si>
    <r>
      <t xml:space="preserve"> 4) </t>
    </r>
    <r>
      <rPr>
        <sz val="10"/>
        <rFont val="Arial"/>
        <family val="2"/>
      </rPr>
      <t>การประเมินพัฒนาการเด็กในสมุดบันทึกสุขภาพแม่ละเด็ก</t>
    </r>
  </si>
  <si>
    <t>(Key : ขอดูสมุดบันทึกสุขภาพและมีการบันทึกในสมุดฯ ถือว่า ผ่าน)</t>
  </si>
  <si>
    <t>สรุปรวม : มีการบันทึกในสมุดบันทึกสุขภาพถือว่าผ่าน</t>
  </si>
  <si>
    <r>
      <t xml:space="preserve"> 5)  </t>
    </r>
    <r>
      <rPr>
        <sz val="10"/>
        <rFont val="Arial"/>
        <family val="2"/>
      </rPr>
      <t>การดูแลหลังการได้รับวัคซีน</t>
    </r>
  </si>
  <si>
    <t>Key: เช็ดตัว ประคบบริเวณที่ฉีด ให้ยาลดไข้</t>
  </si>
  <si>
    <r>
      <t xml:space="preserve"> 6) </t>
    </r>
    <r>
      <rPr>
        <sz val="10"/>
        <rFont val="Arial"/>
        <family val="2"/>
      </rPr>
      <t>ประโยชน์ของสื่อเพื่อส่งเสริมพัฒนาการเด็ก(นิทาน ของเล่น)</t>
    </r>
  </si>
  <si>
    <t>Key : สร้างนิสัยรักการอ่าน, มีความคิดสร้างสรร, สร้างจินตนาการ</t>
  </si>
  <si>
    <r>
      <t xml:space="preserve"> 7) </t>
    </r>
    <r>
      <rPr>
        <sz val="10"/>
        <rFont val="Arial"/>
        <family val="2"/>
      </rPr>
      <t xml:space="preserve">การป้องกันอุบัติเหตุที่พบบ่อยในเด็กตามวัย </t>
    </r>
  </si>
  <si>
    <t xml:space="preserve">Key : อุบัติเหตุที่พบบ่อยเช่น จมน้ำ พลัดตกหกล้ม สัตว์กัด ความร้อนลวก </t>
  </si>
  <si>
    <t>อันตรายจากไฟฟ้า  อุบัติเหตุจราจร  ได้รับสารพิษ  ตกจากที่สูง</t>
  </si>
  <si>
    <t>การป้องกัน</t>
  </si>
  <si>
    <t>1 จัดสภาพแวดล้อมภายในบ้านให้ปลอดภัย เช่น ราวกั้นบันได ปลั๊กไฟฟ้าต่ำ</t>
  </si>
  <si>
    <t>จนเด็กแหย่นิ้วเข้าไปได้</t>
  </si>
  <si>
    <t>2. เก็บวัสดุ ของใช้ที่มีอันตรายให้มิดชิด</t>
  </si>
  <si>
    <t>3. ผู้ใหญ่ดูแลใกล้ชิด ไม่ปล่อยเด็กไว้คนเดียว</t>
  </si>
  <si>
    <t>4. สอนเด็กไม่ให้เล่นกับสุนักจรจัด, แกล้งสัตว์</t>
  </si>
  <si>
    <t>5. เด็กเล็กระวังเรื่องการนอนคว่ำบนที่นอนนิ่ม , คว่ำขณะไม่มีใครอยู่ด้วย ,</t>
  </si>
  <si>
    <t>Total</t>
  </si>
  <si>
    <t>มาตรฐานงานอนามัยแม่และเด็ก  กระทรวงสาธารณสุข</t>
  </si>
  <si>
    <t>ลำดับ</t>
  </si>
  <si>
    <t>ผู้รับการประเมิน/ประเด็นการประเมิน</t>
  </si>
  <si>
    <r>
      <t xml:space="preserve">วิธีตรวจสอบ </t>
    </r>
    <r>
      <rPr>
        <b/>
        <sz val="11"/>
        <color indexed="10"/>
        <rFont val="Arial"/>
        <family val="2"/>
      </rPr>
      <t xml:space="preserve"> (ตอบ 1 ผ่าน 0 ไม่ผ่าน เฉพาะข่องสีเหลือง)</t>
    </r>
  </si>
  <si>
    <t>ประเมิน</t>
  </si>
  <si>
    <t>Weight</t>
  </si>
  <si>
    <t>คะแนน</t>
  </si>
  <si>
    <t>1 ผ่าน 0 ไม่ผ่าน</t>
  </si>
  <si>
    <t>ผู้บริหาร (ระดับ รพศ./รพท. ผอ.รพ. หรือผู้แทนระดับรองผอ. หรือผู้ช่วย ผอ. ถ้าเป็นรพช. ผอ.หรือผู้แทน(แพทย์) หัวหน้าพยาบาล หรือหัวหน้าเวชปฏิบัติครอบครัว</t>
  </si>
  <si>
    <t>หัวหน้างาน รพศ. รพท. สูติแพทย์ กุมารแพทย์ หน.ฝ่ายการพยาบาล เวชสังคม, รพช. หน.ฝ่ายการพยาบาล หน.ฝ่ายเวชปฏิบัติครอบครัว</t>
  </si>
  <si>
    <t>1. นโยบาย</t>
  </si>
  <si>
    <t>1.1 มีนโยบายในการดำเนินงานและมีคณะกรรมการ / คณะทำงาน</t>
  </si>
  <si>
    <t>1.1 มีนโยบายงานอนามัยแม่และเด็ก ครอบคลุม</t>
  </si>
  <si>
    <t xml:space="preserve">     ที่มีการจัดระบบบริการที่ได้มาตรฐานคุณภาพงานอนามัยแม่และเด็ก</t>
  </si>
  <si>
    <t xml:space="preserve">      ประเด็นการพัฒนาคุณภาพบริการแม่และเด็ก ชุมชนมีส่วนร่วม</t>
  </si>
  <si>
    <t xml:space="preserve">     </t>
  </si>
  <si>
    <t xml:space="preserve">      และผลสัมฤทธ์ของงาน(ขอดูเอกสารนโยบาย/รายงานการ</t>
  </si>
  <si>
    <t xml:space="preserve">      ประชุม) เป็นลายลักษณ์อักษรและให้นำมาแสดงให้ผู้ประเมินดู </t>
  </si>
  <si>
    <t>1.2 แจ้งนโยบายงานอนามัยแม่และเด็กให้บุคลากร</t>
  </si>
  <si>
    <t>1.2 สุ่มถามเจ้าหน้าที่ฯ ผู้ให้บริการ(จากANC, LR, PP, NS, WCC )</t>
  </si>
  <si>
    <t xml:space="preserve">     หน่วยงานทราบโดยวิธีใดวิธีหนึ่ง </t>
  </si>
  <si>
    <t xml:space="preserve">    แผนกละ 2-3 คน ถึงนโยบายงานอนามัยแม่และเด็ก</t>
  </si>
  <si>
    <t xml:space="preserve">    จากแบบสัมภาษณ์เจ้าหน้าที่</t>
  </si>
  <si>
    <t>1.3 มีคำสั่งแต่งตั้งคณะกรรมการฯ / คณะทำงานเพื่อพัฒนางาน</t>
  </si>
  <si>
    <t>1.3 ขอเอกสารคำสั่งและ / รายงานการประชุมฯ แต่ละครั้ง</t>
  </si>
  <si>
    <t xml:space="preserve">     ตามเป้าหมาย งานอนามัยแม่และเด็ก</t>
  </si>
  <si>
    <t>1.4 มีการกำหนดนโยบายงานอนามัยแม่และเด็ก ใน DHS</t>
  </si>
  <si>
    <t>1.4 พูดคุยกับ ผู้อำนวยการ หรือ รอง หัวหน้าแผนกหรือผู้ที่รับผิดชอบ</t>
  </si>
  <si>
    <t>1.5 มีการถ่ายทอด แนวทางสู่การปฏิบัติ</t>
  </si>
  <si>
    <t>1.5 ขอดูแผนการประชุม รูปภาพ กิจกรรม และสรุป</t>
  </si>
  <si>
    <t xml:space="preserve">1.6 มีกลไกการขับเคลื่อนงาน MCH โดย  MCH Board </t>
  </si>
  <si>
    <t>1.6 ขอดูคำสั่งแต่งตั้งคณะกรรมการ MCH Board และ
     สรุปรายงานการประชุม</t>
  </si>
  <si>
    <t>1.7 มีการบูรณาการงานอนามัยแม่และเด็ก ใน DHS</t>
  </si>
  <si>
    <t>1.7 ขอดูแผนการดำเนินงานอนามัยแม่และเด็ก</t>
  </si>
  <si>
    <t>1.8 ไม่มีโปสเตอร์หรือสิ่งอื่นๆที่สนับสนุนการใช้อาหารทดแทนนมแม่</t>
  </si>
  <si>
    <t>1.8 แบบตรวจสอบเอกสารและสังเกตการณ์</t>
  </si>
  <si>
    <t xml:space="preserve">1.9 มีการจัดระบบบริการคุณภาพแผนก ANC  ห้องคลอด  </t>
  </si>
  <si>
    <t>1.9  มี Flow chart บริการ ANC, ห้องคลอด, หลังคลอด,WCC</t>
  </si>
  <si>
    <t xml:space="preserve">     หลังคลอด   NICU คลินิกสุขภาพเด็กดี</t>
  </si>
  <si>
    <t xml:space="preserve">      ขอดูCPG/ขั้นตอน/แนวทางการบริการแต่ละแผนก และการนำมาใช้</t>
  </si>
  <si>
    <t>1.10 มีระบบเครือข่ายในการดูแล กำกับ ติดตามมารดาและทารก</t>
  </si>
  <si>
    <t xml:space="preserve">1.10 ขอดูทะเบียนrefer /สรุปการติดตาม /การวิเคราะห์ข้อมูลการส่งต่อ </t>
  </si>
  <si>
    <t xml:space="preserve">     การดูแลหญิงตั้งครรภ์ หลังคลอด  การส่งเสริมการเลี้ยงลูกด้วย</t>
  </si>
  <si>
    <t xml:space="preserve">      /แนวทางแก้ปัญหาและมีการส่งต่อระหว่างโรงพยาบาลกับโรงพยาบาล</t>
  </si>
  <si>
    <t xml:space="preserve">     นมแม่  พัฒนาการเด็กจากโรงพยาบาล PCU, รพ.สต., อสม.</t>
  </si>
  <si>
    <t xml:space="preserve">     ในทุกระดับ /PCU รพ.สต. และอสม. </t>
  </si>
  <si>
    <r>
      <t>1.11 จัดให้มี</t>
    </r>
    <r>
      <rPr>
        <sz val="10"/>
        <color indexed="10"/>
        <rFont val="Arial"/>
        <family val="2"/>
      </rPr>
      <t>สถานที่สำหรับ</t>
    </r>
    <r>
      <rPr>
        <sz val="10"/>
        <color indexed="12"/>
        <rFont val="Arial"/>
        <family val="2"/>
      </rPr>
      <t>ให้นมแม่</t>
    </r>
    <r>
      <rPr>
        <sz val="10"/>
        <color indexed="10"/>
        <rFont val="Arial"/>
        <family val="2"/>
      </rPr>
      <t>ที่เหมาะสม</t>
    </r>
  </si>
  <si>
    <r>
      <t>1.11  - มี</t>
    </r>
    <r>
      <rPr>
        <sz val="10"/>
        <color indexed="10"/>
        <rFont val="Arial"/>
        <family val="2"/>
      </rPr>
      <t>ห้องหรือ</t>
    </r>
    <r>
      <rPr>
        <sz val="10"/>
        <rFont val="Arial"/>
        <family val="2"/>
      </rPr>
      <t xml:space="preserve">มุมให้นมแม่ </t>
    </r>
  </si>
  <si>
    <t xml:space="preserve">        - สามารถเข้าถึงได้ง่าย</t>
  </si>
  <si>
    <t xml:space="preserve">1.12 มีการกำกับ ติดตาม การดำเนินงานเช่น  การส่งเสริมการเลี้ยงลูก  ด้วย   นมแม่ Milk code  การควบคุมป้องกันโรค การส่งเสริมการ                เจริญเติบโต  </t>
  </si>
  <si>
    <t>1.12 ขอดูรายงานการประชุม / แผนการแก้ไขปัญหา MCH /
    ปรับปรุงคุณภาพห้องตรวจและการให้บริการ(กิจกรรมการบริการ 
    สถานที่ คน อุปกรณ์) เช่น ANC / WCCและงานอื่นๆ ที่ยังเป็น
    ปัญหา</t>
  </si>
  <si>
    <t>2. การพัฒนาศักยภาพบุคลากร</t>
  </si>
  <si>
    <t xml:space="preserve">    2.1 มีการพัฒนาศํกยภาพบุคลากรเพื่อการปรับปรุงคุณภาพบริการ</t>
  </si>
  <si>
    <t>2.1 ขอกำหนดการอบรม แผนพัฒนาบุคคล รูปภาพ กิจกรรม และรายงานผลการสรุปการ</t>
  </si>
  <si>
    <t xml:space="preserve">        งานอนามัยแม่และเด็ก</t>
  </si>
  <si>
    <t xml:space="preserve">     อบรมแผนและหลักสูตรระดับต่างๆ (อย่างน้อยต้องมีการอบรมเรื่องการ</t>
  </si>
  <si>
    <r>
      <t xml:space="preserve">     เลี้ยงลูกด้วยนมแม่ </t>
    </r>
    <r>
      <rPr>
        <b/>
        <sz val="10"/>
        <color indexed="10"/>
        <rFont val="Arial"/>
        <family val="2"/>
      </rPr>
      <t>20</t>
    </r>
    <r>
      <rPr>
        <b/>
        <sz val="10"/>
        <rFont val="Arial"/>
        <family val="2"/>
      </rPr>
      <t xml:space="preserve"> ชั่วโมง</t>
    </r>
  </si>
  <si>
    <t xml:space="preserve">      / การอบรมและการซ้อมช่วยฟื้นคืนชีพทั้งมารดาและทารก </t>
  </si>
  <si>
    <t xml:space="preserve">       (อย่างน้อยปีละ 1 ครั้ง) โดยร้อยละ 80 ของเจ้าหน้าที่ผ่านการอบรม</t>
  </si>
  <si>
    <t xml:space="preserve">   2.2 มีการจัดสรรงบประมาณเพื่อดำเนินงานพัฒนาอนามัยแม่และเด็ก </t>
  </si>
  <si>
    <t>2.2 ขอดูแผนการดำเนินงานอนามัยแม่และเด็ก</t>
  </si>
  <si>
    <t xml:space="preserve">         ที่ชัดเจน</t>
  </si>
  <si>
    <t xml:space="preserve">   2.3 สร้างทีมที่ปรึกษางานอนามัยแม่และเด็กของโรงพยาบาล</t>
  </si>
  <si>
    <t>2.3 ขอดูเอกสาร/คำสังแต่งตั้งทีมวิชาการหรือทีมแก้ไขปัญหาแม่และเด็ก</t>
  </si>
  <si>
    <t xml:space="preserve">         (อาจไม่จำเป็นเป็นทีม แต่มีบุคคลให้การปรึกษาแต่ละกลุ่มงาน)</t>
  </si>
  <si>
    <t xml:space="preserve">      หรือทีมเจรจาไกล่เกลี่ย (เป็นทีมให้คำปรึกษา teenage prenancy,</t>
  </si>
  <si>
    <r>
      <t xml:space="preserve">       unwanted pregnancy, HIV </t>
    </r>
    <r>
      <rPr>
        <b/>
        <sz val="10"/>
        <rFont val="Arial"/>
        <family val="2"/>
      </rPr>
      <t>ทีมไกล่เกลี่ย)</t>
    </r>
  </si>
  <si>
    <t>3. ข้อมูลและสถานการณ์อนามัยแม่และเด็ก</t>
  </si>
  <si>
    <t xml:space="preserve">     3.1 เก็บข้อมูลและประชุมเพื่อวิเคราะห์สถานการณ์เกี่ยวกับ</t>
  </si>
  <si>
    <t>3.1 มีแบบฟอร์มการเก็บข้อมูล (ก1, ก2) และหรืออื่นๆ เช่น</t>
  </si>
  <si>
    <t xml:space="preserve">         งานอนามัยแม่และเด็กของโรงพยาบาล</t>
  </si>
  <si>
    <t xml:space="preserve">     รายงานเฉพาะกิจฯ รายงานสถานการณ์อนามัยแม่และเด็ก</t>
  </si>
  <si>
    <t xml:space="preserve">     3.2 วิเคราะห์สถานการณ์หาสาเหตุ วางแผนปรับปรุงแก้ไข</t>
  </si>
  <si>
    <t>3.2 มีข้อมูลอนามัยแม่และเด็ก, รายงานการแก้ไขปัญหาแต่ละแผนก</t>
  </si>
  <si>
    <r>
      <t xml:space="preserve">         ปัญหาและนำเสนอต่อ</t>
    </r>
    <r>
      <rPr>
        <sz val="10"/>
        <color indexed="10"/>
        <rFont val="Arial"/>
        <family val="2"/>
      </rPr>
      <t>คณะกรรมการ</t>
    </r>
    <r>
      <rPr>
        <sz val="10"/>
        <rFont val="Arial"/>
        <family val="2"/>
      </rPr>
      <t>บริหารโรงพยาบาล</t>
    </r>
  </si>
  <si>
    <t xml:space="preserve">     มีรายงานการประชุม MCH board.ในการแก้ปัญหา</t>
  </si>
  <si>
    <r>
      <t xml:space="preserve">           /ระดับจังหวัด ระดับเขต อย่างน้อยปีละ </t>
    </r>
    <r>
      <rPr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ครั้ง</t>
    </r>
  </si>
  <si>
    <t xml:space="preserve">        * ผู้บริหารต้องผ่านเกณฑ์ 80% ของทั้งหมด</t>
  </si>
  <si>
    <t>คิดเป็นร้อยละ</t>
  </si>
  <si>
    <t>Leading</t>
  </si>
  <si>
    <t>มีข้อมูล ผลลัพธ์ เพื่อการพัฒนา เช่น</t>
  </si>
  <si>
    <t xml:space="preserve"> - ขอดูรายงานสถานะการณ์งานอนามัยแม่และเด็กของโรงพยาบาล</t>
  </si>
  <si>
    <t xml:space="preserve">  - ANC ก่อน 12 สัปดาห์</t>
  </si>
  <si>
    <t xml:space="preserve">   ปีก่อนหน้าประเมิน 1ปี และปีปัจจุบัน พร้อมทั้งสอบถามปัจจัย</t>
  </si>
  <si>
    <t xml:space="preserve">  - ความครอบคลุมของการให้วัคซีนหญิงตั้งครรภ์และกลุ่มปฐมวัย</t>
  </si>
  <si>
    <t xml:space="preserve">   แห่งความสำเร็จ สาเหตุของปัญหา แผนในการแก้ไขปัญหาและ</t>
  </si>
  <si>
    <t xml:space="preserve">  - Birth Asphyxia 25:1000 LB </t>
  </si>
  <si>
    <t xml:space="preserve">   แนวทางในการพัฒนาระบบการให้บริการ โดยมีการเปรียบเทียบ</t>
  </si>
  <si>
    <t xml:space="preserve">  - Low Birth Weight ไม่น้อยกว่าร้อยละ 7</t>
  </si>
  <si>
    <t xml:space="preserve">   ข้อมูลย้อนหลังว่ามีแนวโนม้ลดลงหรือไม่</t>
  </si>
  <si>
    <t xml:space="preserve"> - เด็ก 0-5 ปี มีส่วนสูงระดับดี และรูปร่างสมส่วน ไม่น้อยกว่าร้อยละ 70</t>
  </si>
  <si>
    <t xml:space="preserve"> - ข้อมูลให้แยกเป็นผู้รับบริการภายในจังหวัด/ต่างจังหวัด หากเป็นผู้รับ</t>
  </si>
  <si>
    <t xml:space="preserve"> -  Exclusive Breast Feeding </t>
  </si>
  <si>
    <t xml:space="preserve">   บริการภายในจังหวัดเดียวกันไม่ต้องแยกข้อมูลแม้จะมี caseส่งต่อ</t>
  </si>
  <si>
    <t xml:space="preserve"> -  อัตรามารดาตาย </t>
  </si>
  <si>
    <t xml:space="preserve">   จากพื้นที่อำเภออื่นก็ตาม ให้ใช้ข้อมูล CUP / Zone ในการนำเสนอ</t>
  </si>
  <si>
    <t xml:space="preserve"> -  มีการจ่ายยาเม็ดไอโอดีน โฟเลต และธาตุเหล็ก ในหญิงตั้งครรภ์</t>
  </si>
  <si>
    <t xml:space="preserve">   หากเป็น รพศ. รพท. ให้ใช้ข้อมูลของจังหวัด/ข้อมูลของ รพ.เอง</t>
  </si>
  <si>
    <t xml:space="preserve"> -  มีการจ่ายยาน้ำเสริมธาตุเหล็กสำหรับเด็ก 6 เดือน - 5 ปี</t>
  </si>
  <si>
    <r>
      <rPr>
        <sz val="10"/>
        <rFont val="Arial"/>
        <family val="2"/>
      </rPr>
      <t xml:space="preserve"> - ทารกแรกเกิดขาดออกซิเจนไม่เกิน </t>
    </r>
    <r>
      <rPr>
        <sz val="10"/>
        <color indexed="10"/>
        <rFont val="Arial"/>
        <family val="2"/>
      </rPr>
      <t>25</t>
    </r>
    <r>
      <rPr>
        <sz val="10"/>
        <rFont val="Arial"/>
        <family val="2"/>
      </rPr>
      <t>:1,000การเกิดมีชีพ/ลดลง 2.5:ปี</t>
    </r>
  </si>
  <si>
    <t xml:space="preserve"> - ทารกแรกเกิดมีน้ำหนักน้อยกว่า 2,500 กรัมร้อยละ 7 หรือลดลงร้อยละ</t>
  </si>
  <si>
    <t xml:space="preserve">    0.5 ต่อปี (จากฐานข้อมูลปีที่ผ่านมา)</t>
  </si>
  <si>
    <t xml:space="preserve"> - อัตราเด็กอายุ 0- 6 เดือน เลี้ยงลูกด้วยนมแม่อย่างเดียว 6 เดือน</t>
  </si>
  <si>
    <r>
      <t xml:space="preserve">   </t>
    </r>
    <r>
      <rPr>
        <sz val="10"/>
        <color indexed="10"/>
        <rFont val="Arial"/>
        <family val="2"/>
      </rPr>
      <t>ร้อยละ 50 (under 6 mo)</t>
    </r>
    <r>
      <rPr>
        <sz val="10"/>
        <color indexed="8"/>
        <rFont val="Arial"/>
        <family val="2"/>
      </rPr>
      <t xml:space="preserve"> หรือเพิ่มขึ้นร้อยละ 2.5 ต่อปี (จากฐานข้อมูลปีที่ผ่านมา)</t>
    </r>
  </si>
  <si>
    <r>
      <t xml:space="preserve"> - เด็ก0-2 ปีและ3-5ปีมีพัฒนาการสมวัยอย่างน้อยร้อยละ </t>
    </r>
    <r>
      <rPr>
        <sz val="10"/>
        <color indexed="10"/>
        <rFont val="Arial"/>
        <family val="2"/>
      </rPr>
      <t xml:space="preserve">85 </t>
    </r>
    <r>
      <rPr>
        <sz val="10"/>
        <color indexed="8"/>
        <rFont val="Arial"/>
        <family val="2"/>
      </rPr>
      <t xml:space="preserve">(อนามัย </t>
    </r>
    <r>
      <rPr>
        <sz val="10"/>
        <color indexed="10"/>
        <rFont val="Arial"/>
        <family val="2"/>
      </rPr>
      <t>55)</t>
    </r>
  </si>
  <si>
    <r>
      <t>วิธีตรวจสอบ</t>
    </r>
    <r>
      <rPr>
        <sz val="11"/>
        <rFont val="Arial"/>
        <family val="2"/>
      </rPr>
      <t>(ตอบ 1 ผ่าน 0 ไม่ผ่าน เฉพาะข่องสีเหลือง)</t>
    </r>
  </si>
  <si>
    <t>บริการฝากครรภ์ตามมาตรฐาน (ANC)</t>
  </si>
  <si>
    <t xml:space="preserve">1. สถานที่  อุปกรณ์ และบุคลากรผู้ให้บริการ </t>
  </si>
  <si>
    <t>1.1. สำรวจสถานที่ให้บริการ/สังเกตและซักถามการให้บริการ</t>
  </si>
  <si>
    <t xml:space="preserve">  1.1 สถานที่ ห้องแยกเป็นสัดส่วน</t>
  </si>
  <si>
    <t xml:space="preserve">      กับเจ้าหน้าที่  สถานที่ห้องบริการแยกเป็นสัดส่วน </t>
  </si>
  <si>
    <t xml:space="preserve">  1.2 อุปกรณ์ การให้บริการ เครื่องชั่งน้ำหนัก วัดส่วนสูง </t>
  </si>
  <si>
    <r>
      <t xml:space="preserve">       </t>
    </r>
    <r>
      <rPr>
        <sz val="10"/>
        <color indexed="10"/>
        <rFont val="Arial"/>
        <family val="2"/>
      </rPr>
      <t>เครื่องวัดความดันแบบปรอท(ใช้สำหรับผู้ที่มีประวัติความดันโลหิตสูง)</t>
    </r>
    <r>
      <rPr>
        <sz val="10"/>
        <rFont val="Arial"/>
        <family val="2"/>
      </rPr>
      <t xml:space="preserve">  </t>
    </r>
  </si>
  <si>
    <t>1.2  อุปกรณ์ครบและมีพร้อมใช้</t>
  </si>
  <si>
    <t xml:space="preserve">         หูฟัง   สายวัดมดลูก    </t>
  </si>
  <si>
    <t xml:space="preserve">      (หญิงตั้งครรภ์เสี่ยงสูงควรวัดความดันโลหิตด้วยเครื่องวัดความดันแบบปรอท</t>
  </si>
  <si>
    <t xml:space="preserve">       NST ที่มีสามารถใช้ร่วมกับคลินิกอื่นได้)</t>
  </si>
  <si>
    <t xml:space="preserve">      u/s  ที่มีสามารถใช้ร่วมกับคลินิกอื่นได้)</t>
  </si>
  <si>
    <t xml:space="preserve">  1.3 สัดส่วนผู้ให้บริการ/ผู้รับบริการไม่เกิน 1:20 และมีความรู้ที่เหมาะสม</t>
  </si>
  <si>
    <t>1.3 จากการซักถามเจ้าหน้าที่ และตรวจสอบจากทะเบียนการให้บริการฝากครรภ์</t>
  </si>
  <si>
    <t xml:space="preserve">       เพียงพอสำหรับการให้บริการฝากครรภ์อย่างมีคุณภาพ</t>
  </si>
  <si>
    <t xml:space="preserve">     (รายใหม่......คน/วัน รายเก่า......คน/วัน ผู้ให้บริการแพทย์ / พยาบาล...../.....คน)</t>
  </si>
  <si>
    <t xml:space="preserve">     เฉลี่ยผู้ให้บริการต่อผู้รับบริการ.........../คน</t>
  </si>
  <si>
    <t xml:space="preserve">     ความรู้ของผู้ให้บริการ (สัมภาษณ์เจ้าหน้าที่) มีความรู้ในเรื่องต่างๆ ดังนี้ (Key)</t>
  </si>
  <si>
    <t xml:space="preserve">     - ได้รับการตรวจภายใน/ทราบประโยชน์ของการตรวจ</t>
  </si>
  <si>
    <t xml:space="preserve">     - ทราบการติดเชื้อ/ความผิดปกติของช่องทางคลอด)</t>
  </si>
  <si>
    <t xml:space="preserve">     - ได้รับการตรวจอัลตร้าซาวน์/ทราบประโยชน์ของการอัลตร้าซาวด์หรือไม่</t>
  </si>
  <si>
    <t xml:space="preserve">     - ทราบอายุครรภ์/ความผิดปกติของทารก/ครรภ์แฝด)</t>
  </si>
  <si>
    <t xml:space="preserve">     - ได้รับการตรวจ Multiple dipstick</t>
  </si>
  <si>
    <t xml:space="preserve">     - ทราบการติดเชื้อในระบบทางเดินปัสสาวะ)</t>
  </si>
  <si>
    <t xml:space="preserve">     - เจ้าหน้าที่มีความรู้ ความเข้าใจในการใช้เส้นทางลูกรัก และ VC /น้ำหนัก                   หญิงตั้งครรภ์ที่เพิ่มขึ้น(weight gain) ที่เหมาะสมระหว่างตั้งครรภ์ </t>
  </si>
  <si>
    <t>2. การให้บริการฝากครรภ์ในสถานบริการ</t>
  </si>
  <si>
    <r>
      <t xml:space="preserve"> 2.1 ซักประวัติ </t>
    </r>
    <r>
      <rPr>
        <i/>
        <u/>
        <sz val="10"/>
        <color indexed="10"/>
        <rFont val="Arial"/>
        <family val="2"/>
      </rPr>
      <t/>
    </r>
  </si>
  <si>
    <t>2.1 ขอดูสมุดบันทึกสุขภาพ / ทะเบียนฝากครรภ์หากมีการปฏิบัติ ถือว่าผ่าน</t>
  </si>
  <si>
    <t xml:space="preserve"> 2.2 ตรวจร่างกายทั่วไป ชั่งน้ำหนัก วัดส่วนสูง และวัดความดันโลหิต </t>
  </si>
  <si>
    <t>2.2 ขอดูสมุดบันทึกสุขภาพ / ทะเบียนฝากครรภ์หากมีการปฏิบัติ ถือว่าผ่าน</t>
  </si>
  <si>
    <t xml:space="preserve"> 2.3 การตรวจทางห้องปฏิบัติการโดยสมัครใจ และแจ้งผลเลือดแก่หญิง</t>
  </si>
  <si>
    <t>2.3 ตรวจสอบจากสมุดบันทึกสุขภาพและจากเวชระเบียนหากปฏิบัติ ถือว่าผ่าน</t>
  </si>
  <si>
    <t xml:space="preserve">     มีครรภ์ / สามี พร้อมทั้งให้การปรึกษาแนะนำ ภาวะซีด (Hct, CBC) ,</t>
  </si>
  <si>
    <t xml:space="preserve">     VDRL ,ปัสสาวะ / Albumin / Sugar /HBsAg, ธาลัสซีเมีย, เอดส์</t>
  </si>
  <si>
    <t xml:space="preserve">     blood gr  Rh</t>
  </si>
  <si>
    <t xml:space="preserve"> 2.4 ประเมินภาวะเสี่ยงของหญิงตั้งครรภ์ โดยใช้เกณฑ์เสี่ยงโดยขอดู</t>
  </si>
  <si>
    <t xml:space="preserve">    ในสมุดบันทึกสุขภาพฯ และพบว่าภาวะเสี่ยงต้องมีการให้บริการตาม</t>
  </si>
  <si>
    <t xml:space="preserve">    มาตรฐานการดูแลภาวะเสี่ยง และหญิงตั้งครรภ์ได้รับคำแนะนำ เรื่องที่</t>
  </si>
  <si>
    <t xml:space="preserve">    ต้องมาพบแพทย์</t>
  </si>
  <si>
    <t xml:space="preserve">    (กรมอนามัยร่วมกับราชวิลัยสูติเขียน guidline )</t>
  </si>
  <si>
    <t xml:space="preserve">   2.4.1 มีคลินิก High risk เพื่อดูแลหญิงตั้งครรภ์ที่มีภาวะเสี่ยง</t>
  </si>
  <si>
    <t>2.4.1 ขอดูมีแนวทางการดูแลหญิงตั้งครรภ์เสี่ยงและข้อกำหนดในการส่งต่อฯ</t>
  </si>
  <si>
    <t xml:space="preserve">   2.4.2 มีแนวทางการดูแลหญิงตั้งครรภ์ที่มีภาวะเสี่ยงและการส่งต่อที่ชัดเจน</t>
  </si>
  <si>
    <t>2.4.2 ขอดูทะเบียนrefer /สรุปการติดตาม /ระบบการตอบกลับสำหรับโรงพยาบาล</t>
  </si>
  <si>
    <t xml:space="preserve">   2.4.3 ได้พบแพทย์ 1 ครั้งในครรภ์ปกติ</t>
  </si>
  <si>
    <t xml:space="preserve">        ที่รับการส่งต่อ</t>
  </si>
  <si>
    <t xml:space="preserve">   2.4.4  หญิงตั้งครรภ์ที่มีภาวะเสี่ยงได้รับการดูแลเพื่อการจัดการความเสี่ยง</t>
  </si>
  <si>
    <t xml:space="preserve">2.4.4 สุ่มถามหญิงตั้งครรภ์ถึงความเสี่ยงและการได้รับการจัดการความเสี่ยง </t>
  </si>
  <si>
    <t xml:space="preserve">   2.4.5  หญิงตั้งครรภ์ทราบช่องทางที่จะติดต่อเจ้าหน้าที่ตลอด 24 ชม.</t>
  </si>
  <si>
    <t xml:space="preserve">          (รพศ./รพท. จำนวน  10 คน, รพช./รพ.เอกชน  จำนวน 5 คน)</t>
  </si>
  <si>
    <t xml:space="preserve"> 2.5 การให้บริการตามมาตรฐานต่าง ๆ  ดังไปต่อนี้</t>
  </si>
  <si>
    <t>2.5  ขอดูสมุดบันทึกสุขภาพ / ทะเบียนฝากครรภ์หากมีการปฏิบัติ ถือว่าผ่าน</t>
  </si>
  <si>
    <r>
      <t xml:space="preserve">    2.5.1 ตรวจ Multiple dipstick  </t>
    </r>
    <r>
      <rPr>
        <i/>
        <u/>
        <sz val="10"/>
        <color indexed="10"/>
        <rFont val="Arial"/>
        <family val="2"/>
      </rPr>
      <t>ตรวจครั้งแรกที่มาฝากครรภ์</t>
    </r>
  </si>
  <si>
    <t>&gt;80%</t>
  </si>
  <si>
    <r>
      <t xml:space="preserve">    2.5.2 ตรวจภายใน </t>
    </r>
    <r>
      <rPr>
        <i/>
        <u/>
        <sz val="10"/>
        <color indexed="10"/>
        <rFont val="Arial"/>
        <family val="2"/>
      </rPr>
      <t>ตรวจครั้งแรก/ภายในไตรมาสแรก</t>
    </r>
  </si>
  <si>
    <t>น้อยกว่า  20% = 0 20-40% = .25 40-60% = .5 &gt;60% = 1</t>
  </si>
  <si>
    <r>
      <t xml:space="preserve">    2.5.3 อัลตร้าซาวน์ </t>
    </r>
    <r>
      <rPr>
        <i/>
        <u/>
        <sz val="10"/>
        <color indexed="10"/>
        <rFont val="Arial"/>
        <family val="2"/>
      </rPr>
      <t>ต้องมีการยินยอมจากผู้รับบริการ</t>
    </r>
  </si>
  <si>
    <t xml:space="preserve">    2.5.4 มาตรฐานการตรวจ และ ประเมินอายุครรภ์ </t>
  </si>
  <si>
    <r>
      <t xml:space="preserve"> </t>
    </r>
    <r>
      <rPr>
        <u/>
        <sz val="10"/>
        <rFont val="Arial"/>
        <family val="2"/>
      </rPr>
      <t>หมายเหตุ: - มีการใช้กราฟในการประเมินอายุครรภ์สัมพันธ์กับขนาดมดลูก /</t>
    </r>
  </si>
  <si>
    <t xml:space="preserve">    2.5.5 การให้คำปรึกษาคู่</t>
  </si>
  <si>
    <t>10-20% = .25 20-30% = 0.5  และ  มากกว่า 30% = 1</t>
  </si>
  <si>
    <r>
      <t xml:space="preserve">    2.5.6 ประเมินสุขภาพจิตหญิงตั้งครรภ์ </t>
    </r>
    <r>
      <rPr>
        <i/>
        <sz val="10"/>
        <color indexed="10"/>
        <rFont val="Arial"/>
        <family val="2"/>
      </rPr>
      <t>จำนวน 3ครั้ง</t>
    </r>
    <r>
      <rPr>
        <i/>
        <sz val="10"/>
        <rFont val="Arial"/>
        <family val="2"/>
      </rPr>
      <t xml:space="preserve"> </t>
    </r>
  </si>
  <si>
    <t xml:space="preserve">                   - การประเมินสุขภาพจิต/โดยหญิงตั้งครรภ์ประเมินตนเอง)</t>
  </si>
  <si>
    <r>
      <t xml:space="preserve">    2.5.7 มีการฉีดวัคซีนบาดทะยักตามมาตรฐาน  (dT) </t>
    </r>
    <r>
      <rPr>
        <sz val="10"/>
        <color theme="3" tint="0.39997558519241921"/>
        <rFont val="Arial"/>
        <family val="2"/>
      </rPr>
      <t>และวัคซีนไข้หวัดใหญ่</t>
    </r>
  </si>
  <si>
    <t xml:space="preserve">                   - รพ.ใช้วัคซีน dT ในการบริการฯ </t>
  </si>
  <si>
    <t xml:space="preserve"> (ขอแนวทางการปฏิบัติจาก คร.)</t>
  </si>
  <si>
    <t xml:space="preserve">                   - หญิงตั้งครรภ์สามารถอธิบายความสำคัญการฉีดวัคซีนบาดทะยักได้</t>
  </si>
  <si>
    <t xml:space="preserve">    2.5.8 มีการตรวจเต้านม - หัวนม  และให้คำแนะนำการดูแล</t>
  </si>
  <si>
    <t xml:space="preserve">    2.5.9 มีบริการตรวจสุขภาพช่องปาก และรักษาหรือส่งต่อเมื่อพบปัญหา</t>
  </si>
  <si>
    <t xml:space="preserve">         2.5.9.1 ได้รับการตรวจช่องปากอย่างน้อย 1 ครั้ง</t>
  </si>
  <si>
    <r>
      <t xml:space="preserve">         2.5.9.2 ได้รับการรักษาหรือส่งต่อ </t>
    </r>
    <r>
      <rPr>
        <i/>
        <u/>
        <sz val="10"/>
        <color indexed="10"/>
        <rFont val="Arial"/>
        <family val="2"/>
      </rPr>
      <t>ทุกราย</t>
    </r>
  </si>
  <si>
    <t xml:space="preserve">   2.5.10 มอบสมุดบันทึกสุขภาพแม่และเด็ก และมีการบันทึกข้อมูลพร้อม</t>
  </si>
  <si>
    <t xml:space="preserve">            อธิบายการใช้สมุดฯ แก่ผู้รับบริการ</t>
  </si>
  <si>
    <t xml:space="preserve"> 2.6 มีการให้บริการด้านโภชนาการสำหรับหญิงตั้งครรภ์</t>
  </si>
  <si>
    <t xml:space="preserve">   2.6.1 มีการจ่ายยาเสริมวิตามินและแร่ธาตุแก่หญิงตั้งครรภ์ และคำแนะนำ</t>
  </si>
  <si>
    <t>2.6.1ขอดูทะเบียนการจ่ายยา และสอบถามการให้ยาแก่ผู้รับบริการ</t>
  </si>
  <si>
    <t xml:space="preserve">   - วิตามินเสริมธาตุเหล็ก</t>
  </si>
  <si>
    <t xml:space="preserve">   - Folic acid</t>
  </si>
  <si>
    <t xml:space="preserve">   - ยาเม็ดเสริมไอโอดีนในหญิงตั้งครรภ์ตลอดการตั้งครรภ์และหญิงหลัง                </t>
  </si>
  <si>
    <t xml:space="preserve">    คลอดที่ให้นมบุตร 0-6 เดือน</t>
  </si>
  <si>
    <t xml:space="preserve">   - แคลเซี่ยม ให้ในกรณีเมื่อหญิงตั้งครรภ์เสี่ยง หรือมีข้อบ่งชี้</t>
  </si>
  <si>
    <r>
      <t xml:space="preserve">   2.6.2 มี</t>
    </r>
    <r>
      <rPr>
        <u/>
        <sz val="10"/>
        <color rgb="FFFF0000"/>
        <rFont val="Arial"/>
        <family val="2"/>
      </rPr>
      <t>การประเมินภาวะโภชนาการ</t>
    </r>
    <r>
      <rPr>
        <sz val="10"/>
        <color theme="3" tint="0.39997558519241921"/>
        <rFont val="Arial"/>
        <family val="2"/>
      </rPr>
      <t>ให้ทราบภาวะโภชนาการและ                      แนวโน้มการเพิ่มน้ำหนักเป็นรายบุคคลทุกราย</t>
    </r>
  </si>
  <si>
    <t>2.6.2 สุ่มถามหญิงตั้งครรภ์  (แบบสัมภาษณ์)</t>
  </si>
  <si>
    <r>
      <t xml:space="preserve">   2.6.3 มี</t>
    </r>
    <r>
      <rPr>
        <u/>
        <sz val="10"/>
        <color rgb="FFFF0000"/>
        <rFont val="Arial"/>
        <family val="2"/>
      </rPr>
      <t>การประเมินพฤติกรรม</t>
    </r>
    <r>
      <rPr>
        <sz val="10"/>
        <color theme="3" tint="0.39997558519241921"/>
        <rFont val="Arial"/>
        <family val="2"/>
      </rPr>
      <t>การบริโภคอาหารเป็นรายบุคคล</t>
    </r>
  </si>
  <si>
    <t>2.6.3 มีการประเมินพฤติกรรมการบริโภคในสมุดสีชมพูในหญิงตั้งครรภ์ทุกราย</t>
  </si>
  <si>
    <t xml:space="preserve">   2.6.4 มีการแจ้งและอธิบายผลการประเมินทั้งภาวะโภชนาการแนวโน้ม               การเพิ่มน้ำหนักและพฤติกรรมการบริโภคอาหาร</t>
  </si>
  <si>
    <t xml:space="preserve">2.6.4 ขอดูการปฏิบัติในสมุดบันทึกสุขภาพ / OPD Card และสุ่มถามหญิงตั้งครรภ์ </t>
  </si>
  <si>
    <t xml:space="preserve">   2.6.5 มีให้คำแนะนำอาหารหญิงตั้งครรภ์เป็รรายบุคคลตามภาวะ                       โภชนาการและพฤติกรรมการบริโภคอาหาร</t>
  </si>
  <si>
    <t xml:space="preserve">        ถ้าได้ปฏิบัติครบตามกิจกรรมที่กำหนดถือว่าผ่าน</t>
  </si>
  <si>
    <t xml:space="preserve">   2.6.6 มีการแก้ไขปัญหาหญิงตั้งครรภ์ที่มีน้ำหนักต่ำกว่าเกณฑ์ / เกินเกณฑ์              </t>
  </si>
  <si>
    <t xml:space="preserve">   2.6.7 มีกลยุทธ์/แนวทางการแก้ไขโภชนาการในหญิงตั้งครรภ์ที่ชัดเจน</t>
  </si>
  <si>
    <t xml:space="preserve">        ประเมิน   (ผ่าน 4ใน 5 คน/ผ่าน 8 ใน 10 คน)</t>
  </si>
  <si>
    <t>3.การดำเนินงานเชิงรุกในชุมชน</t>
  </si>
  <si>
    <t xml:space="preserve">   3.1 มีการจัดบริการฝากครรภ์เคลื่อนที่ในกลุ่มเป้าหมายที่เข้าถึงยาก</t>
  </si>
  <si>
    <t>3.1 ขอดูแผนงาน/โครงการ การสรุปรายงาน /ภาพกิจกรรม</t>
  </si>
  <si>
    <t>คะแนนแถม</t>
  </si>
  <si>
    <t xml:space="preserve">   3.2 มีการจัดกิจกรรมรณรงค์ /ประชาสัมพันธ์การดำเนินงานเชิงรุกในชุมชน</t>
  </si>
  <si>
    <t xml:space="preserve">        เพื่อการแก้ไขปัญหาการมาฝากครรภ์ช้าและการฝากครรภ์ไม่ครบ</t>
  </si>
  <si>
    <t xml:space="preserve">    3.3 มีข้อมูลกลุ่มเป้าหมายคู่สมรสใหม่เพื่อการรณรงค์การเตรียมพร้อมก่อน</t>
  </si>
  <si>
    <t xml:space="preserve">        การตั้งครรภ์ในชุมชน</t>
  </si>
  <si>
    <t xml:space="preserve">    3.4 มีนวตกรรมแก้ไขปัญหาเพื่อแก้ไขปัญหาสุขภาพหญิงตั้งครรภ์ในชุมชน</t>
  </si>
  <si>
    <t xml:space="preserve">    3.5 มีระบบการติดตามกลุ่มเป้าหมายโดยใช้กลไกของ อสม.หรืออื่น ๆ</t>
  </si>
  <si>
    <t xml:space="preserve">         ในชุมชน</t>
  </si>
  <si>
    <t>4. ข้อมูลและสถานการณ์อนามัยแม่และเด็ก</t>
  </si>
  <si>
    <r>
      <t xml:space="preserve">4.1 มีแบบฟอร์มการเก็บข้อมูล  เช่น ANCคุณภาพ </t>
    </r>
    <r>
      <rPr>
        <i/>
        <u/>
        <sz val="10"/>
        <color indexed="10"/>
        <rFont val="Arial"/>
        <family val="2"/>
      </rPr>
      <t>จากรายงาน 43 แฟ้ม</t>
    </r>
  </si>
  <si>
    <t>4.1 มีการเก็บข้อมูล วิเคราะห์ข้อมูลเพื่อดูผลสำเร็จของการพัฒนาบริการฝากครรภ์</t>
  </si>
  <si>
    <t>ได้แก่ - ร้อยละการฝากครรภ์เร็ว และการฝากครรภ์ครบ</t>
  </si>
  <si>
    <t xml:space="preserve">          - ร้อยละภาวะโลหิตจางในหญิงตั้งครรภ์</t>
  </si>
  <si>
    <t xml:space="preserve">          - ร้อยละหญิงตั้งครรภ์ที่มีภาวะเสี่ยงได้รับการดูแลและส่งต่อ</t>
  </si>
  <si>
    <t xml:space="preserve">          - ร้อยละหญิงตั้งครรภ์ที่มีภาวะโภชนาการไม่ดีได้รับการดูแลแก้ไขและส่งต่อ</t>
  </si>
  <si>
    <t xml:space="preserve">          - อัตราการคลอดก่อนกำหนด/ BBA /DFIU /Abortion</t>
  </si>
  <si>
    <t>4.2 มีการนำข้อมูลหรือตัวชี้วัดสำคัญของหน่วยงานมาใช้เฝ้าระวัง</t>
  </si>
  <si>
    <t>4.2 มีการวางแผนเพื่อแก้ไขปรับปรุง (CQI) ตามปัญหาที่พบอย่างต่อเนื่อง</t>
  </si>
  <si>
    <t xml:space="preserve">     หรือวิเคราะห์เพื่อปรับปรุงพัฒนางาน</t>
  </si>
  <si>
    <t>คะแนนรวม</t>
  </si>
  <si>
    <t>ผู้รับการประเมินประเด็นการประเมิน</t>
  </si>
  <si>
    <t>วิธีตรวจสอบ</t>
  </si>
  <si>
    <t>ตึกหลังคลอด</t>
  </si>
  <si>
    <t>มารดาหลังคลอด</t>
  </si>
  <si>
    <t>1. มีทะเบียน (ชื่อ-สกุล ที่อยู่ เบอร์โทรศัพท์) ทุกคน</t>
  </si>
  <si>
    <t>1. ขอดูทะเบียน    ถ้ามีถือว่าผ่าน</t>
  </si>
  <si>
    <t>2. ให้ความรู้ตามกระบวนการโรงเรียนพ่อแม่อย่างน้อย 1 ครั้ง</t>
  </si>
  <si>
    <r>
      <t>2. ขอดูแผนการสอน/ สื่อการสอน/ เอกสารคู่มือ /</t>
    </r>
    <r>
      <rPr>
        <sz val="10"/>
        <rFont val="Arial"/>
        <family val="2"/>
      </rPr>
      <t>เกณฑ์โรงเรียนพ่อ แม่</t>
    </r>
  </si>
  <si>
    <t xml:space="preserve">    2.1 มีสถานที่ให้ความรู้</t>
  </si>
  <si>
    <t xml:space="preserve">    ถ้ามีถือว่าผ่าน</t>
  </si>
  <si>
    <r>
      <t xml:space="preserve">    2.2 มีอุปกรณ์ สื่อการสอน/แผนการสอน สอดคล้องกับ</t>
    </r>
    <r>
      <rPr>
        <sz val="10"/>
        <color indexed="10"/>
        <rFont val="Arial"/>
        <family val="2"/>
      </rPr>
      <t>การดูแลมารดาและ</t>
    </r>
    <r>
      <rPr>
        <sz val="10"/>
        <rFont val="Arial"/>
        <family val="2"/>
      </rPr>
      <t>ทารกแรกเกิด</t>
    </r>
  </si>
  <si>
    <t xml:space="preserve">    - หัวข้อควรครอบคลุม</t>
  </si>
  <si>
    <r>
      <t xml:space="preserve">    2.3 รูปแบบการให้ความรู้เป็นแบบ</t>
    </r>
    <r>
      <rPr>
        <sz val="10"/>
        <color indexed="10"/>
        <rFont val="Arial"/>
        <family val="2"/>
      </rPr>
      <t>มารดาหลังคลอด</t>
    </r>
    <r>
      <rPr>
        <sz val="10"/>
        <rFont val="Arial"/>
        <family val="2"/>
      </rPr>
      <t>และสามี/ญาติมีส่วนร่วม</t>
    </r>
  </si>
  <si>
    <t xml:space="preserve">    - ท่าอุ้ม  ท่าดูด  การบีบเก็บน้ำนม  ทำไมต้องนมแม่อย่างเดียว 6 เดือน</t>
  </si>
  <si>
    <r>
      <t xml:space="preserve">    2.4 สามี และญาติ มีส่วนร่วม </t>
    </r>
    <r>
      <rPr>
        <sz val="10"/>
        <color indexed="10"/>
        <rFont val="Arial"/>
        <family val="2"/>
      </rPr>
      <t>ไม่น้อยกว่าร้อยละ 30</t>
    </r>
    <r>
      <rPr>
        <sz val="10"/>
        <rFont val="Arial"/>
        <family val="2"/>
      </rPr>
      <t xml:space="preserve"> </t>
    </r>
  </si>
  <si>
    <r>
      <t xml:space="preserve">    - ขอดูทะเบียนผู้เข้า</t>
    </r>
    <r>
      <rPr>
        <sz val="10"/>
        <color indexed="10"/>
        <rFont val="Arial"/>
        <family val="2"/>
      </rPr>
      <t>ร่วมกิจกรรมโรงเรียนพ่อแม่</t>
    </r>
    <r>
      <rPr>
        <sz val="10"/>
        <rFont val="Arial"/>
        <family val="2"/>
      </rPr>
      <t>รับการฝึกอบรม ข้อ 2.4</t>
    </r>
  </si>
  <si>
    <r>
      <t xml:space="preserve">3. ความรู้ </t>
    </r>
    <r>
      <rPr>
        <sz val="10"/>
        <color indexed="10"/>
        <rFont val="Arial"/>
        <family val="2"/>
      </rPr>
      <t>และ</t>
    </r>
    <r>
      <rPr>
        <sz val="10"/>
        <rFont val="Arial"/>
        <family val="2"/>
      </rPr>
      <t>การปฏิบัติของ</t>
    </r>
    <r>
      <rPr>
        <sz val="10"/>
        <color indexed="10"/>
        <rFont val="Arial"/>
        <family val="2"/>
      </rPr>
      <t>มารดา</t>
    </r>
  </si>
  <si>
    <t>3.1 สุ่มถามมารดา บันไดขั้นที่ 4 ตามแบบสัมภาษณ์มารดาหลังคลอดข้อ 2 - 3</t>
  </si>
  <si>
    <t xml:space="preserve">   - ในการเลี้ยงลูกด้วยนมแม่ และวิธีทำให้น้ำนมยังคงมีปริมาณเพียงพอ </t>
  </si>
  <si>
    <t>3.2 สุ่มถามมารดาตามแบบสัมภาษณ์มารดาหลังคลอดข้อ 6 - 10 (บันไดขั้นที่ 5)</t>
  </si>
  <si>
    <t xml:space="preserve">     แม้ว่าแม่และลูกจะต้องแยกจากกัน</t>
  </si>
  <si>
    <r>
      <t xml:space="preserve">      กรณี รพศ./รพท. สุ่มถามแม่ที่ลูกต้องอยู่ในความดูแลเป็นพิเศษ </t>
    </r>
    <r>
      <rPr>
        <sz val="10"/>
        <color indexed="10"/>
        <rFont val="Arial"/>
        <family val="2"/>
      </rPr>
      <t>3-</t>
    </r>
    <r>
      <rPr>
        <sz val="10"/>
        <rFont val="Arial"/>
        <family val="2"/>
      </rPr>
      <t xml:space="preserve">5 ราย </t>
    </r>
  </si>
  <si>
    <r>
      <t xml:space="preserve">    - </t>
    </r>
    <r>
      <rPr>
        <sz val="10"/>
        <color indexed="10"/>
        <rFont val="Arial"/>
        <family val="2"/>
      </rPr>
      <t xml:space="preserve">การดูแลสุขภาพทารก  </t>
    </r>
  </si>
  <si>
    <t xml:space="preserve">      (ตามแบบสัมภาษณ์ ข้อ1-3 : แม่ที่มีลูกอยู่ในความดูแลเป็นพิเศษ)</t>
  </si>
  <si>
    <t xml:space="preserve">    - การปฏิบัติของมารดา เรื่องคุมกำเนิดและการตรวจหลังคลอด</t>
  </si>
  <si>
    <t>3.3 สุ่มถามเจ้าหน้าที่และให้สาธิตวิธีสอนให้มารดาในหอผู้ป่วย</t>
  </si>
  <si>
    <t>(จากแบบสัมภาษณ์มารดาหลังคลอดและเจ้าหน้าที่)</t>
  </si>
  <si>
    <t xml:space="preserve">      ตามแบบสัมภาษณ์เจ้าหน้าที่ ข้อ 9 - 10.1</t>
  </si>
  <si>
    <t>3.4 ดูแบบบันทึก เช่น แบบบันทึกการให้นมมารดาหลังคลอด Latch score</t>
  </si>
  <si>
    <t xml:space="preserve">      หรืออื่น ๆ</t>
  </si>
  <si>
    <t>3.5 ขอให้แสดงวิธีการบีบน้ำนม</t>
  </si>
  <si>
    <r>
      <t>3.6 สุ่มถาม</t>
    </r>
    <r>
      <rPr>
        <sz val="10"/>
        <color indexed="10"/>
        <rFont val="Arial"/>
        <family val="2"/>
      </rPr>
      <t>มารดาหลังคลอด</t>
    </r>
    <r>
      <rPr>
        <sz val="10"/>
        <rFont val="Arial"/>
        <family val="2"/>
      </rPr>
      <t>ตั้งครรภ์(แบบสัมภาษณ์ ข้อ18-22)</t>
    </r>
  </si>
  <si>
    <t>4. อย่าให้น้ำ นมผสม หรืออาหารอื่นแก่ทารกแรกคลอด นอกจาก</t>
  </si>
  <si>
    <t>4. สุ่มถามมารดา (ตามแบบสัมภาษณ์มารดาหลังคลอด ข้อ 5)</t>
  </si>
  <si>
    <t xml:space="preserve">    นมแม่ เว้นแต่จะมีข้อบ่งชี้ทางการแพทย์</t>
  </si>
  <si>
    <t>5. มี Rooming-in ให้มารดาและทารกอยู่ในห้องเดียวกันตลอด 24 ชม.</t>
  </si>
  <si>
    <t xml:space="preserve">5. สุ่มถาม่มารดา  (ตามแบบสัมภาษณ์มารดาหลังคลอด ข้อ 13-14) </t>
  </si>
  <si>
    <t>6. สนับสนุนให้ทารกได้ดูดนมมารดาตามที่ลูกต้องการ</t>
  </si>
  <si>
    <t xml:space="preserve">6. สุ่มถามมารดา  (ตามแบบสัมภาษณ์มารดาหลังคลอด ข้อ 11-12) </t>
  </si>
  <si>
    <t xml:space="preserve">7. อย่าให้ทารกดูดหัวนมยางและหัวนมปลอม หรือ หัวนมหลอก </t>
  </si>
  <si>
    <t xml:space="preserve">7.สุ่มถามมารดา (ตามแบบสัมภาษณ์มารดาหลังคลอด ข้อ 4) </t>
  </si>
  <si>
    <t>8. มีการจัดตั้งคลินิกนมแม่ที่มีผู้รับผิดชอบประจำอย่างน้อย 1 คน เพื่อการติดตาม</t>
  </si>
  <si>
    <t>8. 1 มีการจัดตั้งคลินิกนมแม่</t>
  </si>
  <si>
    <t xml:space="preserve">   การเลี้ยงลูกด้วยนมแม่  ให้การปรึกษา  ช่วยเหลือมารดา กรณี ที่มีปัญหา</t>
  </si>
  <si>
    <t xml:space="preserve">       - ผู้รับผิดชอบ</t>
  </si>
  <si>
    <t xml:space="preserve">    การเลี้ยงลูกด้วยนมแม่ และมีระบบการติดตามสื่อสารกับแม่  เพื่อช่วยให้มารดา</t>
  </si>
  <si>
    <t xml:space="preserve">       - สถานที่และอุปกรณ์</t>
  </si>
  <si>
    <t xml:space="preserve">    เลี้ยงลูกด้วยนมแม่ได้ อย่างต่อเนื่องหลังจากจำหน่ายออกจากโรงพยาบาล</t>
  </si>
  <si>
    <t xml:space="preserve">       - ทะเบียนและการติดตามแม่หลังคลอด</t>
  </si>
  <si>
    <t xml:space="preserve">8.2 สุ่มถามมารดา ตามแบบสัมภาษณ์มารดาหลังคลอด ข้อ 15-17 </t>
  </si>
  <si>
    <r>
      <t>9. มี</t>
    </r>
    <r>
      <rPr>
        <sz val="10"/>
        <color indexed="10"/>
        <rFont val="Arial"/>
        <family val="2"/>
      </rPr>
      <t>บุคลากร</t>
    </r>
    <r>
      <rPr>
        <sz val="10"/>
        <rFont val="Arial"/>
        <family val="2"/>
      </rPr>
      <t>สาธารณสุข</t>
    </r>
    <r>
      <rPr>
        <sz val="10"/>
        <rFont val="Arial"/>
        <family val="2"/>
      </rPr>
      <t xml:space="preserve"> เป็นผู้นำในการส่งเสริมการเลี้ยงลูกด้วยนมแม่</t>
    </r>
  </si>
  <si>
    <t xml:space="preserve">       - มีอย่างน้อยโรงพยาบาลละ 1  ท่าน   ถ้ามีถือว่าผ่าน</t>
  </si>
  <si>
    <t xml:space="preserve">    (Ms.milk = มีสนมแม่) </t>
  </si>
  <si>
    <t xml:space="preserve">10. การดูแลแผลผ่าตัด การดูแผลฝีเย็บ น้ำคาวปลา การขับถ่ายอุจจาระ </t>
  </si>
  <si>
    <t xml:space="preserve">10.1 มีการประเมินแผลฝีเย็บ /ดูแลแผลผ่าตัดฝีเย็บ  น้ำคาวปลา </t>
  </si>
  <si>
    <t xml:space="preserve">     ปัสสาวะ ของมารดาหลังคลอด</t>
  </si>
  <si>
    <t xml:space="preserve">       ดูแลให้มารดาสามารถถ่ายปัสสาวะเอง ภายใน 4 - 6 ชั่วโมงหลังคลอด</t>
  </si>
  <si>
    <t>11. ภาวะโภชนาการของมารดาหลังคลอด</t>
  </si>
  <si>
    <t>11.1 ให้มารดาได้รับอาหารครบ 5 หมู่</t>
  </si>
  <si>
    <t>11.2 ให้ธาตุเหล็กเสริมในระยะหลังคลอด</t>
  </si>
  <si>
    <t>12. ประเมินภาวะเครียดของมารดาหลังคลอด</t>
  </si>
  <si>
    <t>12.1 มารดาหลังคลอดได้รับการประเมินภาวะเครียด อย่างน้อย 1 ครั้ง</t>
  </si>
  <si>
    <t>รวมคะแนนในส่วนของมารดาหลังคลอด (sub Total)</t>
  </si>
  <si>
    <t>ทารกตึกหลังคลอด</t>
  </si>
  <si>
    <t>ถาม/สังเกต/ดูรายงานของ จนท.</t>
  </si>
  <si>
    <t xml:space="preserve">1. มีการดูแลทารกแรกเกิดตามมาตรฐานทารกปกติ </t>
  </si>
  <si>
    <r>
      <t xml:space="preserve">   1.1 </t>
    </r>
    <r>
      <rPr>
        <b/>
        <u/>
        <sz val="10"/>
        <rFont val="Arial"/>
        <family val="2"/>
      </rPr>
      <t xml:space="preserve">การดูแลอุณหภูมิกาย </t>
    </r>
  </si>
  <si>
    <t xml:space="preserve"> 1) วัดอุณหภูมิทารกทางรักแร้ถูกต้อง </t>
  </si>
  <si>
    <t>1)สอบถามการปฎิบัติ ถูกต้องถือว่า ผ่าน</t>
  </si>
  <si>
    <t xml:space="preserve">     - ปรอทแก้วในทารกก่อนกำหนดวัดนาน 5 นาที ทารกครบกำหนดวัดนาน 8 นาที</t>
  </si>
  <si>
    <t xml:space="preserve">   - ปรอทดิจิตอลวัดนานจนถึงสัญญาณเตือนครั้งสุดท้าย (10 นาที)</t>
  </si>
  <si>
    <r>
      <t xml:space="preserve">         </t>
    </r>
    <r>
      <rPr>
        <sz val="10"/>
        <color rgb="FFFF000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>1</t>
    </r>
    <r>
      <rPr>
        <sz val="10"/>
        <rFont val="Arial"/>
        <family val="2"/>
      </rPr>
      <t>) วัดอุ</t>
    </r>
    <r>
      <rPr>
        <sz val="10"/>
        <color rgb="FFFF0000"/>
        <rFont val="Arial"/>
        <family val="2"/>
      </rPr>
      <t>ณ</t>
    </r>
    <r>
      <rPr>
        <sz val="10"/>
        <rFont val="Arial"/>
        <family val="2"/>
      </rPr>
      <t>หภูมิกาย</t>
    </r>
    <r>
      <rPr>
        <sz val="10"/>
        <color rgb="FFFF0000"/>
        <rFont val="Arial"/>
        <family val="2"/>
      </rPr>
      <t>ทางรักแร้</t>
    </r>
    <r>
      <rPr>
        <sz val="10"/>
        <rFont val="Arial"/>
        <family val="2"/>
      </rPr>
      <t xml:space="preserve">เมื่อมาถึงหอผู้ป่วย </t>
    </r>
    <r>
      <rPr>
        <sz val="10"/>
        <color rgb="FFFF0000"/>
        <rFont val="Arial"/>
        <family val="2"/>
      </rPr>
      <t>ถ้า</t>
    </r>
    <r>
      <rPr>
        <strike/>
        <sz val="10"/>
        <color rgb="FFFF0000"/>
        <rFont val="Arial"/>
        <family val="2"/>
      </rPr>
      <t>หาก</t>
    </r>
    <r>
      <rPr>
        <sz val="10"/>
        <rFont val="Arial"/>
        <family val="2"/>
      </rPr>
      <t xml:space="preserve">อุณภูมิกายต่ำกว่า </t>
    </r>
  </si>
  <si>
    <r>
      <rPr>
        <sz val="10"/>
        <color rgb="FFFF0000"/>
        <rFont val="Arial"/>
        <family val="2"/>
      </rPr>
      <t>2)</t>
    </r>
    <r>
      <rPr>
        <sz val="10"/>
        <rFont val="Arial"/>
        <family val="2"/>
      </rPr>
      <t xml:space="preserve"> ดูรายงาน(บันทึกการพยาบาล)การบันทึกอุณหภูมิห้อง</t>
    </r>
  </si>
  <si>
    <t xml:space="preserve">              36.5 องศาเซลเซียล ให้แก้ไข  </t>
  </si>
  <si>
    <r>
      <t xml:space="preserve">    ประจำวัน  หากมีการปฏิบัติถือว่า ผ่าน </t>
    </r>
    <r>
      <rPr>
        <sz val="10"/>
        <rFont val="Arial"/>
        <family val="2"/>
      </rPr>
      <t>สอบถามวิธีแก้ไข</t>
    </r>
  </si>
  <si>
    <r>
      <t xml:space="preserve">      </t>
    </r>
    <r>
      <rPr>
        <sz val="10"/>
        <color rgb="FFFF0000"/>
        <rFont val="Arial"/>
        <family val="2"/>
      </rPr>
      <t xml:space="preserve">  3</t>
    </r>
    <r>
      <rPr>
        <sz val="10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>2</t>
    </r>
    <r>
      <rPr>
        <sz val="10"/>
        <rFont val="Arial"/>
        <family val="2"/>
      </rPr>
      <t xml:space="preserve">) ให้ทารกนอนในตำแหน่งที่ไม่มีกระแสลมจากลมธรรมชาติ </t>
    </r>
  </si>
  <si>
    <r>
      <rPr>
        <sz val="10"/>
        <color rgb="FFFF0000"/>
        <rFont val="Arial"/>
        <family val="2"/>
      </rPr>
      <t>3)</t>
    </r>
    <r>
      <rPr>
        <sz val="10"/>
        <rFont val="Arial"/>
        <family val="2"/>
      </rPr>
      <t xml:space="preserve"> สัมภาษณ์โดยให้เล่าวิธีการปฏิบัติ และสังเกต  หากมีการปฏิบัติ </t>
    </r>
  </si>
  <si>
    <t xml:space="preserve">           พัดลม หรือเครื่องทำความเย็นพัดผ่าน</t>
  </si>
  <si>
    <t xml:space="preserve">    และถูกต้องถือว่า ผ่าน</t>
  </si>
  <si>
    <r>
      <t xml:space="preserve">         </t>
    </r>
    <r>
      <rPr>
        <sz val="10"/>
        <color rgb="FFFF0000"/>
        <rFont val="Arial"/>
        <family val="2"/>
      </rPr>
      <t xml:space="preserve">4 </t>
    </r>
    <r>
      <rPr>
        <strike/>
        <sz val="10"/>
        <color rgb="FFFF0000"/>
        <rFont val="Arial"/>
        <family val="2"/>
      </rPr>
      <t>3</t>
    </r>
    <r>
      <rPr>
        <sz val="10"/>
        <rFont val="Arial"/>
        <family val="2"/>
      </rPr>
      <t>) แต่งกายทารกให้เหมาะกับอุณหภูมิในตึกหลังคลอด ในฤดูกาล</t>
    </r>
  </si>
  <si>
    <r>
      <rPr>
        <sz val="10"/>
        <color rgb="FFFF0000"/>
        <rFont val="Arial"/>
        <family val="2"/>
      </rPr>
      <t>4</t>
    </r>
    <r>
      <rPr>
        <sz val="10"/>
        <rFont val="Arial"/>
        <family val="2"/>
      </rPr>
      <t xml:space="preserve">) สัมภาษณ์โดยให้เล่าวิธีการปฏิบัติ และสังเกต  หากมีการปฏิบัติ </t>
    </r>
  </si>
  <si>
    <t xml:space="preserve">           ที่อากาศร้อน ไม่ห่มผ้าให้ทารก ใน ฤดูกาลอากาศเย็นให้ </t>
  </si>
  <si>
    <t xml:space="preserve">           สวมหมวก ถุงมือ และถุงเท้า หรือห่มผ้า ปิดประตูและ</t>
  </si>
  <si>
    <t>วัดอุณหภูมิอย่างน้อยเวรละครั้ง</t>
  </si>
  <si>
    <r>
      <t xml:space="preserve">           หน้าต่างใน</t>
    </r>
    <r>
      <rPr>
        <sz val="10"/>
        <color indexed="10"/>
        <rFont val="Arial"/>
        <family val="2"/>
      </rPr>
      <t>ตึกหลังคลอด</t>
    </r>
  </si>
  <si>
    <r>
      <t xml:space="preserve">   1.2 </t>
    </r>
    <r>
      <rPr>
        <b/>
        <u/>
        <sz val="10"/>
        <rFont val="Arial"/>
        <family val="2"/>
      </rPr>
      <t>การดูดนม</t>
    </r>
  </si>
  <si>
    <t xml:space="preserve">         1) ต้องมีการส่งเสริม rooming in และ feeding on demand </t>
  </si>
  <si>
    <t>1) ให้เล่าวิธีการปฏิบัติ และสังเกต หากมีการปฏิบัติ ถือว่า ผ่าน</t>
  </si>
  <si>
    <r>
      <t xml:space="preserve">           โดยจัดสภาพ</t>
    </r>
    <r>
      <rPr>
        <sz val="10"/>
        <color indexed="10"/>
        <rFont val="Arial"/>
        <family val="2"/>
      </rPr>
      <t>ตึกหลังคลอด</t>
    </r>
    <r>
      <rPr>
        <sz val="10"/>
        <rFont val="Arial"/>
        <family val="2"/>
      </rPr>
      <t>ให้เอื้อต่อการส่งเสริม</t>
    </r>
  </si>
  <si>
    <t xml:space="preserve">         2) สนับสนุนให้ดูดนมจากเต้านมมารดา</t>
  </si>
  <si>
    <t>2) ให้เล่าวิธีการปฏิบัติ และสังเกต หากมีการปฏิบัติ ถือว่า ผ่าน</t>
  </si>
  <si>
    <t xml:space="preserve">         3) เมื่อมีความจำเป็นที่แม่และลูกต้องแยกจากกัน ควรมีกระบวน</t>
  </si>
  <si>
    <t>3) ให้เล่าวิธีการปฏิบัติ และสังเกต หากมีการปฏิบัติ ถือว่า ผ่าน</t>
  </si>
  <si>
    <t xml:space="preserve">           การกระตุ้นให้แม่บีบ เก็บนมแม่ และมาให้ทารกเมื่อพร้อม</t>
  </si>
  <si>
    <r>
      <t xml:space="preserve">   1.3 </t>
    </r>
    <r>
      <rPr>
        <b/>
        <u/>
        <sz val="10"/>
        <rFont val="Arial"/>
        <family val="2"/>
      </rPr>
      <t>การขับถ่าย</t>
    </r>
  </si>
  <si>
    <t xml:space="preserve">        1) การถ่ายปัสสาวะ เจ้าหน้าที่ควรทราบว่าทารกแรกเกิด 97% </t>
  </si>
  <si>
    <t xml:space="preserve">          จะปัสสาวะภายใน 24 ชั่วโมง ที่เหลือ 3% ภายใน 48 ชั่วโมง</t>
  </si>
  <si>
    <t xml:space="preserve">        2) การถ่ายอุจจาระ ทารกแรกเกิดจะถ่ายขี้เทาภายใน 24 ชั่วโมง </t>
  </si>
  <si>
    <t xml:space="preserve">          รู้การเปลี่ยนแปลงของอุจจาระจาก meconium </t>
  </si>
  <si>
    <t xml:space="preserve">          เป็น transitional stool และ yellow stool</t>
  </si>
  <si>
    <r>
      <t xml:space="preserve">   1.4 </t>
    </r>
    <r>
      <rPr>
        <b/>
        <u/>
        <sz val="10"/>
        <rFont val="Arial"/>
        <family val="2"/>
      </rPr>
      <t>การติดเชื้อ</t>
    </r>
    <r>
      <rPr>
        <b/>
        <sz val="10"/>
        <rFont val="Arial"/>
        <family val="2"/>
      </rPr>
      <t xml:space="preserve"> ตรวจสอบแนวทางการป้องกันการติดเชื้อ</t>
    </r>
  </si>
  <si>
    <t>ให้เล่าวิธีการปฏิบัติ และสังเกต หากมีการปฏิบัติ ถือว่า ผ่าน</t>
  </si>
  <si>
    <r>
      <t xml:space="preserve">         </t>
    </r>
    <r>
      <rPr>
        <b/>
        <u/>
        <sz val="10"/>
        <rFont val="Arial"/>
        <family val="2"/>
      </rPr>
      <t>ตรวจสอบสถานที่และอุปกรณ์</t>
    </r>
  </si>
  <si>
    <r>
      <t xml:space="preserve">        1) มีสถานที่ล้างมือใน</t>
    </r>
    <r>
      <rPr>
        <sz val="10"/>
        <color indexed="10"/>
        <rFont val="Arial"/>
        <family val="2"/>
      </rPr>
      <t>ตึกหลังคลอด</t>
    </r>
    <r>
      <rPr>
        <sz val="10"/>
        <rFont val="Arial"/>
        <family val="2"/>
      </rPr>
      <t xml:space="preserve"> สำหรับบุคลากรและมารดา</t>
    </r>
  </si>
  <si>
    <t>1) อุปกรณ์มีครบ และพร้อมใช้ทุกชิ้น ถือว่า ผ่าน</t>
  </si>
  <si>
    <t xml:space="preserve">        2) มีน้ำยาฟอกมือที่เหมาะสมกับสถานที่ ขวดบรรจุน้ำยาฟอกมือ</t>
  </si>
  <si>
    <t>2) อุปกรณ์มีครบ และพร้อมใช้ทุกชิ้น ถือว่า ผ่าน</t>
  </si>
  <si>
    <t xml:space="preserve">          ต้องทำความสะอาดตามข้อกำหนดของ IC แต่ละโรงพยาบาล</t>
  </si>
  <si>
    <t xml:space="preserve">        3) มีผ้าเช็ดมือที่ใช้ครั้งเดียวแล้วไปทำความสะอาดใหม่</t>
  </si>
  <si>
    <t>3) อุปกรณ์มีครบ และพร้อมใช้ทุกชิ้น ถือว่า ผ่าน</t>
  </si>
  <si>
    <t xml:space="preserve">        4) ตรวจสอบอุปกรณ์การแพทย์ที่ใช้กับทารก ต้องทำให้ไร้เชื้อ</t>
  </si>
  <si>
    <t>4) อุปกรณ์มีครบ และพร้อมใช้ทุกชิ้น ถือว่า ผ่าน</t>
  </si>
  <si>
    <t xml:space="preserve">          ก่อนใช้ทุกครั้ง</t>
  </si>
  <si>
    <t xml:space="preserve"> ตรวจสอบการปฏิบัติ</t>
  </si>
  <si>
    <t xml:space="preserve"> 1) ทารกแรกเกิดต้องไม่อยู่ปนกับผู้ป่วยเด็กและผู้ใหญ่</t>
  </si>
  <si>
    <t xml:space="preserve"> 2) มีข้อปฏิบัติเกี่ยวกับการล้างมือที่ถูกต้องในการปฏิบัติงาน</t>
  </si>
  <si>
    <t xml:space="preserve"> 3) อุปกรณ์ที่ใช้กับทารกต้องใช้เฉพาะคน</t>
  </si>
  <si>
    <r>
      <t xml:space="preserve">3) ให้เล่าวิธีการปฏิบัติ </t>
    </r>
    <r>
      <rPr>
        <sz val="10"/>
        <color indexed="10"/>
        <rFont val="Arial"/>
        <family val="2"/>
      </rPr>
      <t>และสังเกต  หาก</t>
    </r>
    <r>
      <rPr>
        <sz val="10"/>
        <rFont val="Arial"/>
        <family val="2"/>
      </rPr>
      <t>อุปกรณ์มีครบ ถือว่า ผ่าน</t>
    </r>
  </si>
  <si>
    <r>
      <t xml:space="preserve">  1.5 </t>
    </r>
    <r>
      <rPr>
        <b/>
        <u/>
        <sz val="10"/>
        <rFont val="Arial"/>
        <family val="2"/>
      </rPr>
      <t>มีการดูแลภาวะตัวเหลือง</t>
    </r>
  </si>
  <si>
    <t xml:space="preserve">       1) ตรวจสอบ guideline ในการประเมินและ รักษาภาวะตัวเหลือง</t>
  </si>
  <si>
    <t>1 ให้เล่าวิธีการปฏิบัติ และสังเกต และขอดูเอกสาร คู่มืออุปกรณ์รักษา</t>
  </si>
  <si>
    <t xml:space="preserve">           *ตัวเหลืองภายใน 24 ชั่วโมงแรก ต้องรายงานแพทย์ทันที</t>
  </si>
  <si>
    <t xml:space="preserve">      ตัวเหลืองได้มาตรฐาน  แนวทาง หากมีการปฏิบัติ ถือว่า ผ่าน</t>
  </si>
  <si>
    <t xml:space="preserve">        2) ประเมินระดับบิลิรูบิน</t>
  </si>
  <si>
    <t>2 ขอดูบันทึก ถ้ามีถือว่าผ่าน</t>
  </si>
  <si>
    <r>
      <t xml:space="preserve">  1.6 </t>
    </r>
    <r>
      <rPr>
        <b/>
        <u/>
        <sz val="10"/>
        <rFont val="Arial"/>
        <family val="2"/>
      </rPr>
      <t>การดูแลทั่วไป</t>
    </r>
  </si>
  <si>
    <t xml:space="preserve">       1) ทารกได้รับวัคซีนป้องกันวัณโรคและตับอักเสบบี</t>
  </si>
  <si>
    <t>1. ขอดูบันทึก  ถ้ามีถือว่าผ่าน</t>
  </si>
  <si>
    <t xml:space="preserve">       2) ทารกแรกเกิดได้รับการคัดกรองภาวะพร่องไทรอยด์เมื่ออายุมากกว่า</t>
  </si>
  <si>
    <t>2. ขอดูทะเบียน  บันทึกการแนะนำ ถ้ามีถือว่าผ่าน</t>
  </si>
  <si>
    <t xml:space="preserve">            48 ชม. อธิบายและให้คำแนะนำแม่เกี่ยวกับเหตุผลในการเจาะเลือด</t>
  </si>
  <si>
    <t xml:space="preserve">          และการนำทารกมาพบแพทย์ทันทีเมื่อได้รับแจ้งผลเลือดที่ผิดปกติ</t>
  </si>
  <si>
    <r>
      <t xml:space="preserve">       3) ประเมินน้ำหนักทารก</t>
    </r>
    <r>
      <rPr>
        <sz val="10"/>
        <color indexed="10"/>
        <rFont val="Arial"/>
        <family val="2"/>
      </rPr>
      <t>ทุกวัน</t>
    </r>
  </si>
  <si>
    <t>3. มีแนวทางการประเมินและแนวทางแก้ไข</t>
  </si>
  <si>
    <t xml:space="preserve">      </t>
  </si>
  <si>
    <t xml:space="preserve">    ชั่งน้ำหนักเด็กก่อนกลับ (โดยเฉพาะนน.ลด &gt; 8% ในวันจำหน่าย) </t>
  </si>
  <si>
    <t xml:space="preserve">        </t>
  </si>
  <si>
    <t xml:space="preserve">    จำนวนครั้งอุจจาระและปัสสาวะ  สีอุจจาระ(ถ้ายังสีเขียวอยู่ไม่ควรD/C)</t>
  </si>
  <si>
    <t xml:space="preserve">    ควรประเมินการกินนมและช่วยเหลือการให้นมแม่อย่างถูกต้อง</t>
  </si>
  <si>
    <r>
      <t xml:space="preserve">    กรณีที่จำหน่ายก่อน 48 ชั่วโมง ควรนัดให้มาเจาะเลือด</t>
    </r>
    <r>
      <rPr>
        <sz val="10"/>
        <color indexed="10"/>
        <rFont val="Arial"/>
        <family val="2"/>
      </rPr>
      <t>TSH</t>
    </r>
  </si>
  <si>
    <t xml:space="preserve"> 4)  การดูแลและส่งต่อทารกแรกเกิดพร้อมมารดาที่มีภาวะผิดปกติได้</t>
  </si>
  <si>
    <t xml:space="preserve">4. มีการเก็บข้อมูล/จำนวนของการส่งต่อ/ขอดู Flow chart </t>
  </si>
  <si>
    <t xml:space="preserve">     อย่างปลอดภัย </t>
  </si>
  <si>
    <t xml:space="preserve">    การส่งต่อ</t>
  </si>
  <si>
    <t>2. การเก็บข้อมูล  วิเคราะห์ วางแผน</t>
  </si>
  <si>
    <r>
      <t xml:space="preserve">2.1 เก็บข้อมูลและวิเคราะห์ </t>
    </r>
    <r>
      <rPr>
        <i/>
        <u/>
        <sz val="10"/>
        <color indexed="10"/>
        <rFont val="Arial"/>
        <family val="2"/>
      </rPr>
      <t xml:space="preserve">ได้แก่ อุณหภูมิกายต่ำ การเลี้ยงลูกด้วยนมแม่ ตัวเหลือง การติดเชื้อที่สะดือ โรงเรียนพ่อแม่  TSH  ข้อมูลการส่งต่อ  </t>
    </r>
  </si>
  <si>
    <t>2.1 การเก็บข้อมูล วิเคราะห์</t>
  </si>
  <si>
    <t>2.2   มีการนำข้อมูลหรือตัวชี้วัดสำคัญของหน่วยงานมาใช้เฝ้าระวัง</t>
  </si>
  <si>
    <t xml:space="preserve">2.2 ดูการวิเคราะห์สถานการณ์หาสาเหตุและวางแผนปรับปรุงแก้ไข (CQI) </t>
  </si>
  <si>
    <t>หรือวิเคราะห์เพื่อปรับปรุงพัฒนางาน</t>
  </si>
  <si>
    <t xml:space="preserve">หรือแนวทางการปฏิบัติ บันทึกการประชุม และนำเสนอต่อกรรมการ </t>
  </si>
  <si>
    <t>MCH Boardระดับต่างๆ</t>
  </si>
  <si>
    <t>คะแนนในส่วนของการดูแลเด็ก NB (Sub Total)</t>
  </si>
  <si>
    <t>Grand Total (คะแนนรวมในส่วนของแม่และลูก)</t>
  </si>
  <si>
    <t>PP</t>
  </si>
  <si>
    <t>ทารกแรกเกิดในห้องคลอด</t>
  </si>
  <si>
    <t xml:space="preserve">ผู้รับสัมภาษณ์ : ผู้ดูแลทารกแรกเกิดในห้องคลอด </t>
  </si>
  <si>
    <t xml:space="preserve">                         (กุมารแพทย์, พยาบาล)</t>
  </si>
  <si>
    <t>มีบริการดูแลทารกแรกเกิดในห้องคลอดอย่างถูกต้องตาม</t>
  </si>
  <si>
    <t>มาตรฐาน</t>
  </si>
  <si>
    <t>1. การดูแลอุณหภูมิกาย</t>
  </si>
  <si>
    <r>
      <t xml:space="preserve"> 1.1 ควบคุมอุณหภูมิห้อ</t>
    </r>
    <r>
      <rPr>
        <strike/>
        <sz val="10"/>
        <rFont val="Arial"/>
        <family val="2"/>
      </rPr>
      <t>ง</t>
    </r>
    <r>
      <rPr>
        <sz val="10"/>
        <rFont val="Arial"/>
        <family val="2"/>
      </rPr>
      <t>ไม่ต่ำกว่า</t>
    </r>
    <r>
      <rPr>
        <sz val="10"/>
        <color rgb="FFFF0000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 xml:space="preserve">25 </t>
    </r>
    <r>
      <rPr>
        <sz val="10"/>
        <color rgb="FFFF0000"/>
        <rFont val="Arial"/>
        <family val="2"/>
      </rPr>
      <t xml:space="preserve">26 </t>
    </r>
    <r>
      <rPr>
        <sz val="10"/>
        <rFont val="Arial"/>
        <family val="2"/>
      </rPr>
      <t>องศาเซลเซียล โดยมีการติดตั้ง</t>
    </r>
  </si>
  <si>
    <t xml:space="preserve">1.  ตรวจสอบเครื่องวัดอุณหภูมิห้องและการบันทึกอุณหภูมิห้อง </t>
  </si>
  <si>
    <t xml:space="preserve">     เครื่องวัดอุณหภูมิห้องบริเวณทารกนอน</t>
  </si>
  <si>
    <t xml:space="preserve">     ประจำวัน  หากมีการปฏิบัติถือว่า ผ่าน</t>
  </si>
  <si>
    <t xml:space="preserve"> 1.2 ไม่มีกระแสลมจากลมธรรมชาติ พัดลม หรือเครื่องทำความเย็น </t>
  </si>
  <si>
    <t>2.  สัมภาษณ์โดยให้เล่าวิธีการจัดการและสังเกต  หากมีการปฎิบัติ</t>
  </si>
  <si>
    <t xml:space="preserve">      พัดผ่านตำแหน่งที่ทารกนอน</t>
  </si>
  <si>
    <t xml:space="preserve">     และถูกต้อง ถือว่า ผ่าน</t>
  </si>
  <si>
    <t xml:space="preserve"> 1.3 มีแหล่งให้ความร้อนแก่ทารก ได้แก่ เครื่องให้ความอบอุ่นโดยการ</t>
  </si>
  <si>
    <t xml:space="preserve">3.  สัมภาษณ์โดยให้เล่าวิธีการปฏิบัติ และสังเกต  หากมีการปฏิบัติ </t>
  </si>
  <si>
    <t xml:space="preserve">      แผ่รังสีที่สามารถให้ความร้อนบริเวณที่ทารกนอนได้ไม่ต่ำกว่า</t>
  </si>
  <si>
    <t xml:space="preserve">     และถูกต้องถือว่า ผ่าน</t>
  </si>
  <si>
    <t xml:space="preserve">        35 องศาเซลเซียล</t>
  </si>
  <si>
    <t xml:space="preserve"> 1.4 ใช้ผ้าที่ทำให้อุ่นรับทารก เช็ดตัวทารกให้แห้ง ทิ้งผ้าที่เปียก และจัด</t>
  </si>
  <si>
    <t xml:space="preserve">4.  สัมภาษณ์โดยให้เล่าวิธีการปฏิบัติ และสังเกต  หากมีการปฏิบัติ  </t>
  </si>
  <si>
    <t xml:space="preserve">      ให้ทารกนอนบนผ้าแห้งที่อุ่น  ลดการสูญเสียความร้อนทางศีรษะ</t>
  </si>
  <si>
    <t xml:space="preserve">      เช่น สวมหมวก </t>
  </si>
  <si>
    <t xml:space="preserve"> 1.5 ทำความสะอาดทารกด้วยน้ำอุ่นในห้องคลอดหรือห้องผ่าตัด </t>
  </si>
  <si>
    <t>5. ให้เล่าวิธีการปฏิบัติ และสังเกต หากมีการปฏิบัติ ถือว่า ผ่าน</t>
  </si>
  <si>
    <t xml:space="preserve">      ในกรณีที่เด็กที่คลอดจากมารดาติดเชื้อ HIV และตับอักเสบบี</t>
  </si>
  <si>
    <t xml:space="preserve"> 1.6 หากมารดารู้สึกตัวดีและทารกปกติ วางทารกบนอกมารดา แล้วใช้ผ้าคลุมตัว</t>
  </si>
  <si>
    <t xml:space="preserve">6.  สัมภาษณ์โดยให้เล่าวิธีการปฏิบัติ และสังเกต  หากมีการปฏิบัติ </t>
  </si>
  <si>
    <t xml:space="preserve">      ทารกให้มารดาโอบกอดทารกเนื้อแนบเนื้อ ทันทีหลังคลอดและโอบกอดนาน</t>
  </si>
  <si>
    <t xml:space="preserve">        อย่างน้อย 1 ชั่วโมง</t>
  </si>
  <si>
    <r>
      <t xml:space="preserve"> 1.7 ให้การพยาบาลตามกิจวัตร (routine care) </t>
    </r>
    <r>
      <rPr>
        <strike/>
        <sz val="10"/>
        <color rgb="FFFF0000"/>
        <rFont val="Arial"/>
        <family val="2"/>
      </rPr>
      <t xml:space="preserve">ได้แก่   </t>
    </r>
  </si>
  <si>
    <t xml:space="preserve">7. สัมภาษณ์โดยให้เล่าวิธีการปฏิบัติ และสังเกต  หากมีการปฏิบัติ </t>
  </si>
  <si>
    <t xml:space="preserve"> 1.8 วัดอุณภูมิกายทารกก่อนออกจากห้องคลอด</t>
  </si>
  <si>
    <t>8. ดูรายงาน(บันทึกอุณหภูมิกายทารก)</t>
  </si>
  <si>
    <t xml:space="preserve"> 1.9 มีอุปกรณ์หรือวิธีการเพื่อให้ความอบอุ่นแก่ทารกเวลาส่งต่อ เช่น </t>
  </si>
  <si>
    <t xml:space="preserve">9. สัมภาษณ์โดยให้เล่าวิธีการปฏิบัติและสังเกต หากมีการปฏิบัติและถูกต้อง </t>
  </si>
  <si>
    <t xml:space="preserve">       Kangaroo mother care,   ถุงผ้าบรรจุธัญพืชที่ทำให้อุ่นแล้ว</t>
  </si>
  <si>
    <t xml:space="preserve">      ตู้อบเคลื่อนที่</t>
  </si>
  <si>
    <t>2. การดูแลการหายใจ</t>
  </si>
  <si>
    <r>
      <t xml:space="preserve"> 2.1  </t>
    </r>
    <r>
      <rPr>
        <u/>
        <sz val="10"/>
        <rFont val="Arial"/>
        <family val="2"/>
      </rPr>
      <t>อุปกรณ์ช่วยเหลือทารก</t>
    </r>
    <r>
      <rPr>
        <sz val="10"/>
        <rFont val="Arial"/>
        <family val="2"/>
      </rPr>
      <t xml:space="preserve"> ที่พร้อมใช้ประกอบด้วย</t>
    </r>
  </si>
  <si>
    <t xml:space="preserve">อุปกรณ์ครบ และพร้อมใช้ และหยิบใช้สะดวก </t>
  </si>
  <si>
    <r>
      <t xml:space="preserve">1) เครื่องดูดน้ำคัดหลั่งที่สามารถปรับแรงดูดให้อยู่ที่ -100 มม.ปรอท </t>
    </r>
    <r>
      <rPr>
        <sz val="10"/>
        <color rgb="FFFF0000"/>
        <rFont val="Arial"/>
        <family val="2"/>
      </rPr>
      <t>(ทำเครื่องหมาย</t>
    </r>
    <r>
      <rPr>
        <sz val="10"/>
        <rFont val="Arial"/>
        <family val="2"/>
      </rPr>
      <t>ที่ 100 มม.ปรอท)</t>
    </r>
  </si>
  <si>
    <r>
      <t xml:space="preserve">1)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</si>
  <si>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r>
      <t>2) ลูกยาง</t>
    </r>
    <r>
      <rPr>
        <strike/>
        <sz val="10"/>
        <color rgb="FFFF0000"/>
        <rFont val="Arial"/>
        <family val="2"/>
      </rPr>
      <t>แดง</t>
    </r>
    <r>
      <rPr>
        <sz val="10"/>
        <rFont val="Arial"/>
        <family val="2"/>
      </rPr>
      <t xml:space="preserve"> (bulb syringe) ที่ไร้เชื้อ</t>
    </r>
  </si>
  <si>
    <r>
      <t xml:space="preserve">2)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</si>
  <si>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t xml:space="preserve">3) แหล่งออกซิเจน และขวดบรรจุน้ำไร้เชื้อ </t>
  </si>
  <si>
    <r>
      <t xml:space="preserve">3)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</si>
  <si>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t>4) ท่อ (tubing) สำหรับให้ออกซิเจน</t>
  </si>
  <si>
    <r>
      <t xml:space="preserve">4)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</si>
  <si>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t xml:space="preserve">5) หน้ากาก (mask) 2 ขนาด ที่สะอาดหรือไร้เชื้อ </t>
  </si>
  <si>
    <r>
      <t xml:space="preserve">5)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</si>
  <si>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t xml:space="preserve">    (เบอร์ 00, 01 และ 02 อย่างละ 1 ชิ้น)</t>
  </si>
  <si>
    <r>
      <t>6) Ambu bag (</t>
    </r>
    <r>
      <rPr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elf </t>
    </r>
    <r>
      <rPr>
        <sz val="10"/>
        <color rgb="FFFF0000"/>
        <rFont val="Arial"/>
        <family val="2"/>
      </rPr>
      <t>i</t>
    </r>
    <r>
      <rPr>
        <sz val="10"/>
        <rFont val="Arial"/>
        <family val="2"/>
      </rPr>
      <t xml:space="preserve">nflating bag)  ขนาด </t>
    </r>
    <r>
      <rPr>
        <sz val="10"/>
        <color rgb="FFFF0000"/>
        <rFont val="Arial"/>
        <family val="2"/>
      </rPr>
      <t>250</t>
    </r>
    <r>
      <rPr>
        <sz val="10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>240</t>
    </r>
    <r>
      <rPr>
        <sz val="10"/>
        <rFont val="Arial"/>
        <family val="2"/>
      </rPr>
      <t xml:space="preserve"> cc ที่สะอาดหรือไร้เชื้อ </t>
    </r>
  </si>
  <si>
    <r>
      <t xml:space="preserve">6)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</si>
  <si>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t>7) Laryngoscope ทั้งตัวเครื่องและ blade ตรง เบอร์ 0 และเบอร์ 1</t>
  </si>
  <si>
    <r>
      <t xml:space="preserve">7)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</si>
  <si>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t>8) หลอดท่อลม (endotracheal tube) ขนาด 2.5 ถึง 4 อย่างละ 2 ชิ้น</t>
  </si>
  <si>
    <r>
      <t xml:space="preserve">8)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</si>
  <si>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t>9) ข้อต่อสำหรับดูดขี้เทาในหลอดลมคอ (meconium aspirator)</t>
  </si>
  <si>
    <r>
      <t xml:space="preserve">9)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</si>
  <si>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t xml:space="preserve">10) สาย suction ขนาดต่าง ๆ </t>
  </si>
  <si>
    <r>
      <t xml:space="preserve">10)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   </t>
    </r>
    <r>
      <rPr>
        <sz val="10"/>
        <rFont val="Wingdings"/>
        <charset val="2"/>
      </rPr>
      <t>¨</t>
    </r>
    <r>
      <rPr>
        <sz val="10"/>
        <rFont val="Arial"/>
        <family val="2"/>
      </rPr>
      <t>ไม่มี</t>
    </r>
  </si>
  <si>
    <t>11) Stethoscope สำหรับทารก</t>
  </si>
  <si>
    <r>
      <t xml:space="preserve">11)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</si>
  <si>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t>12) ยาและสารน้ำที่จำเป็นในการช่วยกู้ชีพ เช่น adrenaline 1:1000</t>
  </si>
  <si>
    <r>
      <t xml:space="preserve">12)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</si>
  <si>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r>
      <t xml:space="preserve">       naloxone  NSS (0.9% NSS 100 m</t>
    </r>
    <r>
      <rPr>
        <sz val="10"/>
        <color rgb="FFFF0000"/>
        <rFont val="Arial"/>
        <family val="2"/>
      </rPr>
      <t>L</t>
    </r>
    <r>
      <rPr>
        <sz val="10"/>
        <rFont val="Arial"/>
        <family val="2"/>
      </rPr>
      <t>)</t>
    </r>
  </si>
  <si>
    <r>
      <t xml:space="preserve">13) เครื่อง </t>
    </r>
    <r>
      <rPr>
        <sz val="10"/>
        <color rgb="FFFF0000"/>
        <rFont val="Arial"/>
        <family val="2"/>
      </rPr>
      <t>r</t>
    </r>
    <r>
      <rPr>
        <sz val="10"/>
        <rFont val="Arial"/>
        <family val="2"/>
      </rPr>
      <t>adiant warmer</t>
    </r>
  </si>
  <si>
    <r>
      <t xml:space="preserve">13)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</si>
  <si>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r>
      <t>14) Transfer incubator สำหรับส่งต่อทารก</t>
    </r>
    <r>
      <rPr>
        <strike/>
        <sz val="10"/>
        <color rgb="FFFF0000"/>
        <rFont val="Arial"/>
        <family val="2"/>
      </rPr>
      <t>แรกคลอด</t>
    </r>
  </si>
  <si>
    <r>
      <t xml:space="preserve">16)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</si>
  <si>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r>
      <t xml:space="preserve">15) </t>
    </r>
    <r>
      <rPr>
        <strike/>
        <sz val="10"/>
        <rFont val="Arial"/>
        <family val="2"/>
      </rPr>
      <t xml:space="preserve">O2 sat (Neonatal) </t>
    </r>
    <r>
      <rPr>
        <sz val="10"/>
        <color rgb="FFFF0000"/>
        <rFont val="Arial"/>
        <family val="2"/>
      </rPr>
      <t>pulse oximeter สำหรับทารก และตารางแสดงเป้าหมายค่าความอิ่มตัวของออกซิเจน</t>
    </r>
  </si>
  <si>
    <r>
      <t xml:space="preserve">  2.2 </t>
    </r>
    <r>
      <rPr>
        <u/>
        <sz val="10"/>
        <rFont val="Arial"/>
        <family val="2"/>
      </rPr>
      <t>การปฏิบัติ เพื่อดูแลทางเดินหายใจทารก</t>
    </r>
  </si>
  <si>
    <r>
      <t>1) มีแนวทางการกู้ชีพทารกแรกเกิด</t>
    </r>
    <r>
      <rPr>
        <sz val="10"/>
        <color rgb="FFFF0000"/>
        <rFont val="Arial"/>
        <family val="2"/>
      </rPr>
      <t>ที่เป็นปัจจุบัน</t>
    </r>
    <r>
      <rPr>
        <sz val="10"/>
        <rFont val="Arial"/>
        <family val="2"/>
      </rPr>
      <t xml:space="preserve"> ในห้องคลอดให้เห็นชัดเจน</t>
    </r>
  </si>
  <si>
    <t>1) สังเกต ตรวจสอบ แนวทางการกู้ชีพทารกแรกเกิด และให้เล่าวิธีการปฏิบัติ และสาธิตย้อนกลับ</t>
  </si>
  <si>
    <r>
      <t>2) จัดทารกน</t>
    </r>
    <r>
      <rPr>
        <sz val="10"/>
        <color rgb="FFFF0000"/>
        <rFont val="Arial"/>
        <family val="2"/>
      </rPr>
      <t>อนหงาย</t>
    </r>
    <r>
      <rPr>
        <strike/>
        <sz val="10"/>
        <rFont val="Arial"/>
        <family val="2"/>
      </rPr>
      <t>ในท่า</t>
    </r>
    <r>
      <rPr>
        <sz val="10"/>
        <rFont val="Arial"/>
        <family val="2"/>
      </rPr>
      <t>ลำคอเหยียดเล็กน้อย</t>
    </r>
    <r>
      <rPr>
        <strike/>
        <sz val="10"/>
        <color rgb="FFFF0000"/>
        <rFont val="Arial"/>
        <family val="2"/>
      </rPr>
      <t xml:space="preserve">โดย </t>
    </r>
    <r>
      <rPr>
        <sz val="10"/>
        <color rgb="FFFF0000"/>
        <rFont val="Arial"/>
        <family val="2"/>
      </rPr>
      <t>อา</t>
    </r>
    <r>
      <rPr>
        <sz val="10"/>
        <rFont val="Arial"/>
        <family val="2"/>
      </rPr>
      <t>จใช้ผ้าหนุน</t>
    </r>
    <r>
      <rPr>
        <strike/>
        <sz val="10"/>
        <color rgb="FFFF0000"/>
        <rFont val="Arial"/>
        <family val="2"/>
      </rPr>
      <t>ที่หลัง</t>
    </r>
    <r>
      <rPr>
        <sz val="10"/>
        <color rgb="FFFF0000"/>
        <rFont val="Arial"/>
        <family val="2"/>
      </rPr>
      <t xml:space="preserve">ใต้ไหล่ </t>
    </r>
    <r>
      <rPr>
        <sz val="10"/>
        <rFont val="Arial"/>
        <family val="2"/>
      </rPr>
      <t xml:space="preserve">(ท่า </t>
    </r>
    <r>
      <rPr>
        <sz val="10"/>
        <color rgb="FFFF0000"/>
        <rFont val="Arial"/>
        <family val="2"/>
      </rPr>
      <t>s</t>
    </r>
    <r>
      <rPr>
        <sz val="10"/>
        <rFont val="Arial"/>
        <family val="2"/>
      </rPr>
      <t>niffing)</t>
    </r>
  </si>
  <si>
    <r>
      <t xml:space="preserve">    หลังทารกคลอดทันที </t>
    </r>
    <r>
      <rPr>
        <strike/>
        <sz val="10"/>
        <rFont val="Arial"/>
        <family val="2"/>
      </rPr>
      <t xml:space="preserve">(กรณีต้องช่วยฟื้นคืนชีพ) </t>
    </r>
  </si>
  <si>
    <r>
      <t>3) ดูดน้ำคัดหลั่งในปากเมื่อ</t>
    </r>
    <r>
      <rPr>
        <sz val="10"/>
        <color rgb="FFFF0000"/>
        <rFont val="Arial"/>
        <family val="2"/>
      </rPr>
      <t xml:space="preserve">ทารกไม่หายใจ หายใจเฮือก ความตึงตัวของกล้ามเนื้อไม่ดี </t>
    </r>
    <r>
      <rPr>
        <sz val="10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>แล้วจึงดูดในจมูก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ด้วยลูกยา</t>
    </r>
    <r>
      <rPr>
        <sz val="10"/>
        <rFont val="Arial"/>
        <family val="2"/>
      </rPr>
      <t>ง</t>
    </r>
    <r>
      <rPr>
        <strike/>
        <sz val="10"/>
        <color rgb="FFFF0000"/>
        <rFont val="Arial"/>
        <family val="2"/>
      </rPr>
      <t xml:space="preserve">แดงเมื่อทารกคลอดแล้ว </t>
    </r>
    <r>
      <rPr>
        <sz val="10"/>
        <color rgb="FFFF0000"/>
        <rFont val="Arial"/>
        <family val="2"/>
      </rPr>
      <t>ด้วยลูกยางอย่างนุ่มนวลและไม่สอดลึกเกิน เพราะทำให้เกิดหัวใจเต้นช้า หลีกเลี่ยงการดูดในจมูก ถ้าจำเป็นต้องดูดให้จ่อหน้ารูจมูก เพราะการสอดเข้าในรูจมูกจะทำให้เยื่อบุจมูกบวม และ septal deviation</t>
    </r>
  </si>
  <si>
    <r>
      <t xml:space="preserve">   </t>
    </r>
    <r>
      <rPr>
        <strike/>
        <sz val="10"/>
        <rFont val="Arial"/>
        <family val="2"/>
      </rPr>
      <t>อย่าสอดลูกยาง</t>
    </r>
    <r>
      <rPr>
        <strike/>
        <sz val="10"/>
        <color rgb="FFFF0000"/>
        <rFont val="Arial"/>
        <family val="2"/>
      </rPr>
      <t>แดง</t>
    </r>
    <r>
      <rPr>
        <strike/>
        <sz val="10"/>
        <rFont val="Arial"/>
        <family val="2"/>
      </rPr>
      <t>ลึก</t>
    </r>
  </si>
  <si>
    <t xml:space="preserve">   ให้ดูดปากจมูกข้างละ 1 ครั้ง เพื่อป้องกันทารกคัดจมูก</t>
  </si>
  <si>
    <r>
      <t xml:space="preserve">4) ประเมินสภาพทารก เพื่อให้ความช่วยเหลือเบื้องต้นอย่างเหมาะสม  </t>
    </r>
    <r>
      <rPr>
        <sz val="10"/>
        <color rgb="FFFF0000"/>
        <rFont val="Arial"/>
        <family val="2"/>
      </rPr>
      <t>เช่น</t>
    </r>
  </si>
  <si>
    <r>
      <t xml:space="preserve">   </t>
    </r>
    <r>
      <rPr>
        <strike/>
        <sz val="10"/>
        <rFont val="Arial"/>
        <family val="2"/>
      </rPr>
      <t xml:space="preserve"> 3.1) ในกรณีน้ำคร่ำมีขี้เทาปนและทารกหายใจไม่ดี หรือเคลื่อนไหวน้อย</t>
    </r>
  </si>
  <si>
    <t>4.1) ให้เล่าวิธีการปฏิบัติ และสาธิตย้อนกลับ</t>
  </si>
  <si>
    <t xml:space="preserve">         หรือหัวใจเต้นช้ากว่า 100 ครั้ง/นาที ( non vigorous )</t>
  </si>
  <si>
    <t xml:space="preserve">         ให้ใส่ท่อหลอดลมคอเพื่อดูดขี้เทาก่อนกระตุ้นทารกให้หายใจ</t>
  </si>
  <si>
    <t xml:space="preserve">    3.2) รู้ข้อบ่งชี้การให้ oxygen free flow กรณีทารกหายใจดี HR&gt; 100 </t>
  </si>
  <si>
    <t>3.2) ให้เล่าวิธีการปฏิบัติ และสาธิตย้อนกลับ</t>
  </si>
  <si>
    <t xml:space="preserve">         แต่ทารกยังเขียวให้ oxygen free flow</t>
  </si>
  <si>
    <t xml:space="preserve">    4.1) รู้ข้อบ่งชี้ในการช่วยหายใจด้วยแรงดันบวก</t>
  </si>
  <si>
    <t xml:space="preserve">            Key : กรณีทารกหยุดหายใจ หรือ หายใจเฮือก หรือ HR &lt; 100 ครั้ง </t>
  </si>
  <si>
    <t>4.1 ให้เล่าวิธีการปฏิบัติ และสาธิตย้อนกลับ</t>
  </si>
  <si>
    <r>
      <t xml:space="preserve">         ต่อนาที</t>
    </r>
    <r>
      <rPr>
        <strike/>
        <sz val="10"/>
        <color rgb="FFFF0000"/>
        <rFont val="Arial"/>
        <family val="2"/>
      </rPr>
      <t>หรือ ให้oxygen free fiow มากกว่า 30 วินาที ทารกยังเขียว</t>
    </r>
  </si>
  <si>
    <t xml:space="preserve">         ให้ PPV with oxygen</t>
  </si>
  <si>
    <t>3. การป้องกันการติดเชื้อ</t>
  </si>
  <si>
    <r>
      <t xml:space="preserve">   1) </t>
    </r>
    <r>
      <rPr>
        <u/>
        <sz val="10"/>
        <rFont val="Arial"/>
        <family val="2"/>
      </rPr>
      <t>ตรวจสอบสถานที่ เครื่องมือและอุปกรณ์</t>
    </r>
  </si>
  <si>
    <t>- อุปกรณ์มีครบ และพร้อมใช้ทุกชิ้น ถือว่า ผ่าน</t>
  </si>
  <si>
    <t xml:space="preserve">        - สถานที่</t>
  </si>
  <si>
    <t xml:space="preserve">          1) ห้องผ่าตัดปราศจากเชื้อที่มีเครื่องมือผ่าตัดครบถ้วนทั้งการผ่าตัดคลอด</t>
  </si>
  <si>
    <r>
      <t xml:space="preserve">                     1)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  ( ต้องตอบไม่มี จึงถือว่าผ่าน)</t>
    </r>
  </si>
  <si>
    <t xml:space="preserve">           ทางหน้าท้องและการตัดมดลูก</t>
  </si>
  <si>
    <t xml:space="preserve">          2) ห้องคลอดต้องไม่มีลมจากภายนอกพัดเข้าภายใน</t>
  </si>
  <si>
    <r>
      <t xml:space="preserve">                     2)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 xml:space="preserve">ไม่มี  </t>
    </r>
  </si>
  <si>
    <t xml:space="preserve">          3) มีสถานที่ล้างมือและก๊อกน้ำสำหรับล้างมือต้องเปิดปิดโดยไม่ต้องใช้มือ</t>
  </si>
  <si>
    <r>
      <t xml:space="preserve">                     3)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 xml:space="preserve">ไม่มี          </t>
    </r>
  </si>
  <si>
    <t xml:space="preserve">        - อุปกรณ์</t>
  </si>
  <si>
    <t xml:space="preserve">          4) มีน้ำยาล้างมือที่ได้มาตรฐานตามระบบ Infectious Control (IC)  </t>
  </si>
  <si>
    <r>
      <t xml:space="preserve">                     4)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 xml:space="preserve">ไม่มี             </t>
    </r>
  </si>
  <si>
    <t xml:space="preserve">           เช่น iodophore-iodine หรือ chlorhexidine scrub</t>
  </si>
  <si>
    <t xml:space="preserve">          5) เปลี่ยนขวดน้ำยาฟอกมือตามระบบ IC ของโรงพยาบาล</t>
  </si>
  <si>
    <r>
      <t xml:space="preserve">                     5)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มี       </t>
    </r>
    <r>
      <rPr>
        <sz val="10"/>
        <rFont val="Wingdings"/>
        <charset val="2"/>
      </rPr>
      <t xml:space="preserve"> ¨</t>
    </r>
    <r>
      <rPr>
        <sz val="10"/>
        <rFont val="Arial"/>
        <family val="2"/>
      </rPr>
      <t>ไม่มี</t>
    </r>
  </si>
  <si>
    <t xml:space="preserve">          6) มีผ้าเช็ดมือปราศจากเชื้อที่ได้ตามมาตรฐานตามระบบ IC </t>
  </si>
  <si>
    <r>
      <t xml:space="preserve">                     6) </t>
    </r>
    <r>
      <rPr>
        <sz val="10"/>
        <color indexed="10"/>
        <rFont val="Wingdings"/>
        <charset val="2"/>
      </rPr>
      <t>¨</t>
    </r>
    <r>
      <rPr>
        <sz val="10"/>
        <color indexed="10"/>
        <rFont val="Arial"/>
        <family val="2"/>
      </rPr>
      <t xml:space="preserve">มี       </t>
    </r>
    <r>
      <rPr>
        <sz val="10"/>
        <color indexed="10"/>
        <rFont val="Wingdings"/>
        <charset val="2"/>
      </rPr>
      <t xml:space="preserve"> ¨</t>
    </r>
    <r>
      <rPr>
        <sz val="10"/>
        <color indexed="10"/>
        <rFont val="Arial"/>
        <family val="2"/>
      </rPr>
      <t>ไม่มี</t>
    </r>
  </si>
  <si>
    <t xml:space="preserve">          7) มีชุดและอุปกรณ์ทำคลอดปราศจากเชื้อที่พร้อมใช้  ได้แก่</t>
  </si>
  <si>
    <r>
      <t xml:space="preserve">                     7) </t>
    </r>
    <r>
      <rPr>
        <sz val="10"/>
        <color indexed="10"/>
        <rFont val="Wingdings"/>
        <charset val="2"/>
      </rPr>
      <t>¨</t>
    </r>
    <r>
      <rPr>
        <sz val="10"/>
        <color indexed="10"/>
        <rFont val="Arial"/>
        <family val="2"/>
      </rPr>
      <t xml:space="preserve">มี       </t>
    </r>
    <r>
      <rPr>
        <sz val="10"/>
        <color indexed="10"/>
        <rFont val="Wingdings"/>
        <charset val="2"/>
      </rPr>
      <t xml:space="preserve"> ¨</t>
    </r>
    <r>
      <rPr>
        <sz val="10"/>
        <color indexed="10"/>
        <rFont val="Arial"/>
        <family val="2"/>
      </rPr>
      <t>ไม่มี</t>
    </r>
  </si>
  <si>
    <t xml:space="preserve">               7.1 กะละมังหรือถาด สำหรับรองรับรก</t>
  </si>
  <si>
    <t xml:space="preserve">               7.2 ถ้วย 3 ใบ สำหรับใส่</t>
  </si>
  <si>
    <t xml:space="preserve">               7.3 0.9% NSS ทำความสะอาดอวัยวะสืบพันธุ์ภายนอก</t>
  </si>
  <si>
    <t xml:space="preserve">               7.4 สำลีก้อนเล็ก 2 ก้อน ชุบ 0.9%NSS สำหรับเช็ดตาทารกแรกเกิด</t>
  </si>
  <si>
    <t xml:space="preserve">               7.5 สำลีก้อนใหญ่ 3 ก้อน ชุบ 70%แอลกอฮอล์ หรือ Triple dye </t>
  </si>
  <si>
    <t xml:space="preserve">                หรือ Betadine Solution สำหรับเช็ดสะดือ</t>
  </si>
  <si>
    <t xml:space="preserve">               7.6 ลูกสูบยางแดง 1 อัน</t>
  </si>
  <si>
    <t xml:space="preserve">               7.7 เชือก หรือยางรัดสายสะดือ 1-2 เส้น</t>
  </si>
  <si>
    <t xml:space="preserve">               7.8 ผ้าก๊อส สำลี ผ้า safe perineum</t>
  </si>
  <si>
    <t xml:space="preserve">               7.9 ผ้าเช็ดตัว หรือผ้าก๊อส สำหรับเช็ดตัวทารก</t>
  </si>
  <si>
    <t xml:space="preserve">               7.10 Sponge holding forceps 1 ด้าม สำหรับคีบสำลีทำความสะอาด </t>
  </si>
  <si>
    <t xml:space="preserve">                  ภายหลังการฟอกบริเวณอวัยวะสืบพันธุ์ ภายนอกโดยน้ำสบู่ หรือHibiscrub</t>
  </si>
  <si>
    <t xml:space="preserve">               7.11 กรรไกรตัดฝีเย็บ 1 ด้าม</t>
  </si>
  <si>
    <t xml:space="preserve">                 </t>
  </si>
  <si>
    <t xml:space="preserve">               7.12 Long arterial forceps หรือ Kocher clamps 2 ด้าม </t>
  </si>
  <si>
    <t xml:space="preserve">                  สำหรับหนีบสาย สะดือก่อนการตัด</t>
  </si>
  <si>
    <t xml:space="preserve">               7.13 กรรไกรตัดสายสะดือ 1 ด้าม</t>
  </si>
  <si>
    <t xml:space="preserve">               7.14 Tooth forceps หรือ Arterial forceps 1 ด้าม สำหรับเลื่อนยางรัดสายสะดือ</t>
  </si>
  <si>
    <t xml:space="preserve">               7.15 กรรไกรตัดไหม 1 ด้าม</t>
  </si>
  <si>
    <t xml:space="preserve">               7.16 Needle holder 1 ด้าม</t>
  </si>
  <si>
    <t xml:space="preserve">               7.17 ผ้าสี่เหลี่ยมปราศจากเชื้อสำหรับคลุมหน้าท้อง ปูรองก้น ผ้ารองรับทารก</t>
  </si>
  <si>
    <t xml:space="preserve">                  และผ้าสี่เหลี่ยมเจาะกลางอย่างละ 1 ผืน และปลอกขา 1 คู่</t>
  </si>
  <si>
    <t xml:space="preserve">               7.18 น้ำยาฆ่าเชื้อ ได้แก่ 70% แอลกอฮอล์ หรือ Triple dye หรือ Betadine Solution</t>
  </si>
  <si>
    <t xml:space="preserve">               7.19 โต๊ะสำหรับวางเครื่องมือ</t>
  </si>
  <si>
    <r>
      <t xml:space="preserve">   2) </t>
    </r>
    <r>
      <rPr>
        <u/>
        <sz val="10"/>
        <rFont val="Arial"/>
        <family val="2"/>
      </rPr>
      <t>การปฏิบัติ</t>
    </r>
  </si>
  <si>
    <t xml:space="preserve">        2.1) บุคลากรไม่ใส่เครื่องประดับขณะปฏิบัติงานและล้างมือก่อนสัมผัสทารก</t>
  </si>
  <si>
    <t>2.1) ให้เล่าวิธีการปฏิบัติ และสังเกต หากมีการปฏิบัติ ถือว่า ผ่าน</t>
  </si>
  <si>
    <t xml:space="preserve">            ทุกครั้ง</t>
  </si>
  <si>
    <t xml:space="preserve">       2.2) ชุดทำความชื้นออกซิเจนต้องเปลี่ยนขวดและเปลี่ยนน้ำทุกวัน</t>
  </si>
  <si>
    <t>2.2) ให้เล่าวิธีการปฏิบัติ และสังเกต หากมีการปฏิบัติ ถือว่า ผ่าน</t>
  </si>
  <si>
    <t xml:space="preserve">       2.3) อุปกรณ์ที่ใช้กับทารกต้องใช้เฉพาะคน และทำให้ไร้เชื้อก่อนใช้ทุกครั้ง</t>
  </si>
  <si>
    <t>2.3) ให้เล่าวิธีการปฏิบัติ และสังเกต หากมีการปฏิบัติ ถือว่า ผ่าน</t>
  </si>
  <si>
    <t xml:space="preserve">           หากใช้ร่วมกัน</t>
  </si>
  <si>
    <t xml:space="preserve">       2.4) ป้ายตาทารกด้วย tetracycline eye ointment 0.5% (Terramycin)</t>
  </si>
  <si>
    <t>2.4) ให้เล่าวิธีการปฏิบัติ และสังเกต หากมีการปฏิบัติ ถือว่า ผ่าน</t>
  </si>
  <si>
    <t xml:space="preserve">       2.5) ฉีดวัคซีนตับอักเสบบีให้ฉีด ภายใน  12 ชั่วโมง</t>
  </si>
  <si>
    <r>
      <t xml:space="preserve">2.5) </t>
    </r>
    <r>
      <rPr>
        <sz val="10"/>
        <rFont val="Wingdings 2"/>
        <family val="1"/>
        <charset val="2"/>
      </rPr>
      <t>£</t>
    </r>
    <r>
      <rPr>
        <sz val="10"/>
        <rFont val="Arial"/>
        <family val="2"/>
      </rPr>
      <t xml:space="preserve">ฉีด      </t>
    </r>
    <r>
      <rPr>
        <sz val="10"/>
        <rFont val="Wingdings 2"/>
        <family val="1"/>
        <charset val="2"/>
      </rPr>
      <t>£</t>
    </r>
    <r>
      <rPr>
        <sz val="10"/>
        <rFont val="Arial"/>
        <family val="2"/>
      </rPr>
      <t>ไม่ฉีด</t>
    </r>
  </si>
  <si>
    <t xml:space="preserve">       2.6) เช็ดสะดือด้วย povidine, 1% triple dye,  chlorhexidine</t>
  </si>
  <si>
    <r>
      <t xml:space="preserve">2.6) </t>
    </r>
    <r>
      <rPr>
        <sz val="10"/>
        <rFont val="Wingdings 2"/>
        <family val="1"/>
        <charset val="2"/>
      </rPr>
      <t>£</t>
    </r>
    <r>
      <rPr>
        <sz val="10"/>
        <rFont val="Arial"/>
        <family val="2"/>
      </rPr>
      <t xml:space="preserve">ปฏิบัติ   </t>
    </r>
    <r>
      <rPr>
        <sz val="10"/>
        <rFont val="Wingdings 2"/>
        <family val="1"/>
        <charset val="2"/>
      </rPr>
      <t>£</t>
    </r>
    <r>
      <rPr>
        <sz val="10"/>
        <rFont val="Arial"/>
        <family val="2"/>
      </rPr>
      <t>ไม่ปฏิบัติ</t>
    </r>
  </si>
  <si>
    <t xml:space="preserve">       2.7) ให้วิตามิน เค ชนิดฉีดแก่ทารกใน 2 ชั่วโมงหลังคลอด</t>
  </si>
  <si>
    <r>
      <t xml:space="preserve">2.7) </t>
    </r>
    <r>
      <rPr>
        <sz val="10"/>
        <rFont val="Wingdings 2"/>
        <family val="1"/>
        <charset val="2"/>
      </rPr>
      <t>£</t>
    </r>
    <r>
      <rPr>
        <sz val="10"/>
        <rFont val="Arial"/>
        <family val="2"/>
      </rPr>
      <t xml:space="preserve">ปฏิบัติ   </t>
    </r>
    <r>
      <rPr>
        <sz val="10"/>
        <rFont val="Wingdings 2"/>
        <family val="1"/>
        <charset val="2"/>
      </rPr>
      <t>£</t>
    </r>
    <r>
      <rPr>
        <sz val="10"/>
        <rFont val="Arial"/>
        <family val="2"/>
      </rPr>
      <t>ไม่ปฏิบัติ  (ปรับโปรแกรมด้วย)</t>
    </r>
  </si>
  <si>
    <t>4. การส่งเสริมการเลี้ยงลูกด้วยนมแม่</t>
  </si>
  <si>
    <t>4) ให้เล่าวิธีการปฏิบัติ และสังเกต หากมีการปฏิบัติ ถือว่า ผ่าน</t>
  </si>
  <si>
    <t xml:space="preserve">     - ส่งเสริมการ ให้นมแม่ และการสร้างสัมพันธ์ (bonding)</t>
  </si>
  <si>
    <t xml:space="preserve">     - ให้แม่ได้โอบกอด</t>
  </si>
  <si>
    <t xml:space="preserve">     ให้แม่ได้โอบกอด  เนื้อแนบเนื้อ หลีกเลี่ยงการแยกทารก</t>
  </si>
  <si>
    <t xml:space="preserve">     - ให้ลูกได้ดูดนม</t>
  </si>
  <si>
    <t xml:space="preserve">     ยกเว้นกรณีทารกป่วย และแม่ไม่รู้ตัว</t>
  </si>
  <si>
    <t>ห้องคลอด</t>
  </si>
  <si>
    <t>บริการคลอดตามมาตรฐาน</t>
  </si>
  <si>
    <r>
      <t>1. การประเมินภาวะเสี่ยง</t>
    </r>
    <r>
      <rPr>
        <sz val="10"/>
        <color indexed="10"/>
        <rFont val="Arial"/>
        <family val="2"/>
      </rPr>
      <t>โดยใช้ Admission test โดย EFM หรือSound provoked</t>
    </r>
  </si>
  <si>
    <t>1.1 เกณฑ์การประเมินและมีการปฏิบัติตามเกณฑ์การอ่าน EFM</t>
  </si>
  <si>
    <t xml:space="preserve">    fetal movement  (ตรวจสอบจาก แนวทางปฎิบัติ และ CPG และ medicol)</t>
  </si>
  <si>
    <t>1.2 มีแนวทางการดูแลกลุ่มเสี่ยงตาม admission record  และปฏิบัติตามแนวทางมาตรฐาน</t>
  </si>
  <si>
    <t xml:space="preserve">    </t>
  </si>
  <si>
    <t>1.3 มีระบบการประเมินว่าทารกในครรภ์สามารถคลอดได้อย่างปลอดภัยหรือไม่(ประเมินเชิงกรานและหรือช่องทางคลอด/ส่วนนำของทารกในครรภ์ ขนาดของมดลูก รวมถึงการใช้หัตถการในการช่วยคลอดอย่างปลอดภัย)</t>
  </si>
  <si>
    <t>2. แปลผล intrapartum EFM ตามแบบประเมิน EFM ที่กำหนด</t>
  </si>
  <si>
    <t>2. ตรวจสอบจากแนวทางปฏิบัติ และเวชระเบียน</t>
  </si>
  <si>
    <r>
      <t xml:space="preserve">3. บันทึกข้อมูลตามแบบฟอร์มมาตรฐาน </t>
    </r>
    <r>
      <rPr>
        <i/>
        <u/>
        <sz val="10"/>
        <color indexed="10"/>
        <rFont val="Arial"/>
        <family val="2"/>
      </rPr>
      <t>admission record (กรมการแพทย์)</t>
    </r>
  </si>
  <si>
    <t>3. ตรวจสอบจากแนวทางปฏิบัติ และเวชระเบียน</t>
  </si>
  <si>
    <t>4. ให้การบริการถูกต้องตาม check list guideline ห้องคลอดคุณภาพ</t>
  </si>
  <si>
    <t>4. ตรวจสอบจากแนวทางปฏิบัติ/guideline แนวทางการดูแลในขณะคลอดของมารดาและทารก</t>
  </si>
  <si>
    <r>
      <t xml:space="preserve">5. การใช้กราฟดูแลการคลอด </t>
    </r>
    <r>
      <rPr>
        <sz val="10"/>
        <color indexed="10"/>
        <rFont val="Arial"/>
        <family val="2"/>
      </rPr>
      <t>(Partograph)</t>
    </r>
  </si>
  <si>
    <t>5.1 ขอดูกราฟการดูแลการคลอดและสอบถามความรู้ผู้ให้บริการ</t>
  </si>
  <si>
    <t xml:space="preserve">     มีการใช้กราฟอย่างถูกต้อง/ ฟังการเต้นของหัวใจทารกเป็นระยะ</t>
  </si>
  <si>
    <t xml:space="preserve">     ถ้ามีการใช้ถือว่า ผ่าน</t>
  </si>
  <si>
    <t>5.2 ดูแนวทางการเฝ้าคลอด</t>
  </si>
  <si>
    <t>5.3 ฟังเสียงหัวใจของเด็กว่ามีความผิดปกติหรือไม่</t>
  </si>
  <si>
    <t xml:space="preserve">5.4 การใช้กราฟเมื่อเจ็บครรภ์จริงอย่างถูกต้อง </t>
  </si>
  <si>
    <t xml:space="preserve">      (เข้าใจวิธีการเฝ้าคลอดและการรายงานแพทย์)</t>
  </si>
  <si>
    <t xml:space="preserve">6. มีชุดเครื่องมือกู้ชีพของมารดาที่พร้อมใช้ ประกอบด้วย </t>
  </si>
  <si>
    <t xml:space="preserve">6.1 ตรวจสอบอุปกรณ์ชุดเครื่องมือกู้ชีพ( สำหรับผู้รับบริการใน </t>
  </si>
  <si>
    <t xml:space="preserve">    6.1 laryngoscope ทั้งตัวเครื่องและ blade โค้ง เบอร์ 3</t>
  </si>
  <si>
    <t xml:space="preserve">     ห้องคลอด)  ถ้ามีอุปกรณ์ครบและพร้อมใช้ ทุกข้อ ถือว่าผ่าน</t>
  </si>
  <si>
    <t xml:space="preserve">         สามารถเปิดใช้ได้ทันที        </t>
  </si>
  <si>
    <r>
      <t xml:space="preserve">    6.2 ท่อ endotracheal </t>
    </r>
    <r>
      <rPr>
        <sz val="10"/>
        <color indexed="10"/>
        <rFont val="Arial"/>
        <family val="2"/>
      </rPr>
      <t>tube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ที่ไร้เชื้อ</t>
    </r>
    <r>
      <rPr>
        <sz val="10"/>
        <rFont val="Arial"/>
        <family val="2"/>
      </rPr>
      <t xml:space="preserve"> ขนาดเหมาะสม ( เบอร์ 6-7.5 อย่างละ 2) ที่ไร้เชื้อ</t>
    </r>
  </si>
  <si>
    <t xml:space="preserve">    6.3 ambu bag พร้อม resevior ที่สะอาด/ไร้เชื้อหยิบใช้ได้ทันที</t>
  </si>
  <si>
    <t xml:space="preserve">    6.4 mask ขนาดเหมาะสม สะอาด/ไร้เชื้อ</t>
  </si>
  <si>
    <t xml:space="preserve">    6.5 มีแหล่งออกซิเจน สายต่อ  และขวดน้ำให้ความชื้น</t>
  </si>
  <si>
    <t xml:space="preserve">    6.6 ข้อต่อ finger-tip หรือ ตัว y และสาย suction</t>
  </si>
  <si>
    <r>
      <t xml:space="preserve">    6.7 เครื่อง</t>
    </r>
    <r>
      <rPr>
        <sz val="10"/>
        <color indexed="10"/>
        <rFont val="Arial"/>
        <family val="2"/>
      </rPr>
      <t xml:space="preserve">ดูดสารคัดหลั่ง </t>
    </r>
    <r>
      <rPr>
        <sz val="10"/>
        <rFont val="Arial"/>
        <family val="2"/>
      </rPr>
      <t>suction ที่ปรับแรงดูดได้ 120 มม. ปรอท</t>
    </r>
  </si>
  <si>
    <t xml:space="preserve">    6.8 ยาที่จำเป็นสำหรับกู้ชีพ (adrenaline, sodium bicarbonate,</t>
  </si>
  <si>
    <r>
      <t xml:space="preserve">           calcium, NSS) </t>
    </r>
    <r>
      <rPr>
        <sz val="10"/>
        <color indexed="10"/>
        <rFont val="Arial"/>
        <family val="2"/>
      </rPr>
      <t>อย่างน้อย 3  vial</t>
    </r>
  </si>
  <si>
    <t xml:space="preserve">    6.9 Stethoscope </t>
  </si>
  <si>
    <r>
      <t xml:space="preserve">    6.10 </t>
    </r>
    <r>
      <rPr>
        <sz val="10"/>
        <color indexed="10"/>
        <rFont val="Arial"/>
        <family val="2"/>
      </rPr>
      <t>เครื่องวัด</t>
    </r>
    <r>
      <rPr>
        <sz val="10"/>
        <rFont val="Arial"/>
        <family val="2"/>
      </rPr>
      <t>ออกซิเจน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SAT </t>
    </r>
  </si>
  <si>
    <t xml:space="preserve">   6.11 ยาจำเป็นสำหรับห้องคลอด (ขอรายละเอียดยาจาก อ.สุธิต)</t>
  </si>
  <si>
    <r>
      <t xml:space="preserve">        เช่น oxytocin  methergin  cytotec  แมกนีเซียม</t>
    </r>
    <r>
      <rPr>
        <i/>
        <u/>
        <sz val="10"/>
        <color rgb="FF0000CC"/>
        <rFont val="Arial"/>
        <family val="2"/>
      </rPr>
      <t>ซัลเฟต</t>
    </r>
  </si>
  <si>
    <t>7. มีทีมบุคลากรสามารถช่วยกู้ชีพมารดาและทารกได้</t>
  </si>
  <si>
    <t>7.1 ดูตารางจัดทีม /กำหนดทีมช่วยฟื้นคืนชีพในห้องคลอดไว้</t>
  </si>
  <si>
    <t xml:space="preserve">      ชัดเจน ถ้ามีถือว่าผ่าน</t>
  </si>
  <si>
    <t>7.2 สร้างสถานการณ์สมมุติเพื่อประเมินความพร้อมของทีมกู้ชีพ เช่น แม่ชัก ภาวะ cardiac arrest  คลอดติดไหล่ คลอดท่าก้น  ภาวะน้ำคร่ำมีขี้เทา</t>
  </si>
  <si>
    <r>
      <t>8. สามารถทำการผ่าตัดคลอดทางหน้าท้องหรือทำการส่งต่อได้ทันที</t>
    </r>
    <r>
      <rPr>
        <sz val="10"/>
        <color indexed="10"/>
        <rFont val="Arial"/>
        <family val="2"/>
      </rPr>
      <t>(ภายใน 30 นาที)</t>
    </r>
  </si>
  <si>
    <r>
      <t xml:space="preserve">8.1 สามารถผ่าตัดคลอดทางหน้าท้อง ภายใน 30 นาที  </t>
    </r>
    <r>
      <rPr>
        <i/>
        <u/>
        <sz val="10"/>
        <color indexed="10"/>
        <rFont val="Arial"/>
        <family val="2"/>
      </rPr>
      <t>ส่งต่อผ่านทาง alert line และจะต้องถึงมือแพทย์ที่ c/s เมื่อถึง action line</t>
    </r>
  </si>
  <si>
    <t>9. การป้องกันและรักษาการตกเลือดหลังคลอด โดยมีแนวทางการป้องกัน</t>
  </si>
  <si>
    <t xml:space="preserve">9.1 การฉีดยากระตุ้นการหดตัวของมดลูกหลังทารกคลอด ได้แก่ ยา Oxytocin จำนวน 10 ยูนิตเข้ากล้ามๆหลังทารกคลอด(ภายในไม่เกิน 1 นาที)
</t>
  </si>
  <si>
    <t>การตกเลือดหลังคลอด</t>
  </si>
  <si>
    <t>9.2 การตัดสายสะดือทารกหลังคลอด 1 - 3 นาที (ป้องกันภาวะซีดในทารก)</t>
  </si>
  <si>
    <t xml:space="preserve">      หรือ delay position ในท่าที่เหมาะสม</t>
  </si>
  <si>
    <t xml:space="preserve">9.3 การทำคลอดรกโดยวิธี controlled cord Traction(ถ้าทำได้) หรือทำคลอดรกโดยวิธี Modified crede'maneuver และวิธีอื่นๆ ตามมาตรฐาน
</t>
  </si>
  <si>
    <t xml:space="preserve">9.4 หลังจากรกคลอดแล้ว จึงทำการนวดคลึงมดลูก ทุก 15 นาที  จนครบ </t>
  </si>
  <si>
    <t xml:space="preserve">      2 ชั่วโมง(ตรวจสอบจาก แนวทางปฎิบัติ และ CPG )</t>
  </si>
  <si>
    <r>
      <t>9.5มีแนวทางการดูแลภาวะตกเลือดหลังคลอด (CPG) รวมถึงยาที่จำเป็น            วิธีการใช้ยาและปฎิบัติตาม (</t>
    </r>
    <r>
      <rPr>
        <i/>
        <u/>
        <sz val="10"/>
        <color indexed="10"/>
        <rFont val="Arial"/>
        <family val="2"/>
      </rPr>
      <t>oxytocin  methergin cytotec)</t>
    </r>
  </si>
  <si>
    <t>10. มีคลังเลือดที่มีประสิทธิภาพเปิดให้บริการ 24 ชั่วโมง</t>
  </si>
  <si>
    <t>10.1 สอบถามระบบการเตรียม/สำรองเลือด ถ้ามีถือว่าผ่าน   ถ้าไม่มีเลือด</t>
  </si>
  <si>
    <t xml:space="preserve">     หรือมีระบบเครือข่ายในการหาเลือด </t>
  </si>
  <si>
    <t xml:space="preserve">        มีแนวทางการ ใช้สารทดแทนเลือดอื่นแทนเช่น hemacell  เป็นต้น</t>
  </si>
  <si>
    <t xml:space="preserve">        (มีการสำรองเลือดอย่างน้อย 10 Unit/blood group สำหรับรพศ.</t>
  </si>
  <si>
    <t xml:space="preserve">        และอย่างน้อย 5 Unit/blood group สำหรับ รพท. หรือ</t>
  </si>
  <si>
    <t xml:space="preserve">        มีแนวทางในการหาเลือดจากเครือข่ายมาใช้ได้ภายใน 30 นาที)</t>
  </si>
  <si>
    <t>11. มีอัตราส่วนแพทย์และพยาบาลต่อผู้คลอดไม่น้อยกว่า 1 : 3</t>
  </si>
  <si>
    <t>11.1 สอบถามจำนวนแพทย์ + พยาบาล : จำนวน ผู้คลอดในแต่ละเวร</t>
  </si>
  <si>
    <t xml:space="preserve">       (แพทย์.........คน  พยาบาล..........คน    ผู้คลอด.........คน)</t>
  </si>
  <si>
    <t xml:space="preserve">        อัตราส่วน 1:3 ผ่าน</t>
  </si>
  <si>
    <t>บุคลากรที่ควรมีใน รพท. รพศ.</t>
  </si>
  <si>
    <t>สูติแพทย์</t>
  </si>
  <si>
    <t>กุมารแพทย์</t>
  </si>
  <si>
    <t>วัสัญญีแพทย์</t>
  </si>
  <si>
    <t xml:space="preserve">12. มีการนำลูกให้แม่โอบกอดเนื้อแนบเนื้อและช่วยเหลือให้ลูกได้ดูดนมแม่   </t>
  </si>
  <si>
    <t>12.1 สอบถามเจ้าหน้าที่และแม่(สังเกตการปฏิบัติตามบันไดขั้นที่ 4 : ทันที  ที่มารดาพร้อมแต่ไม่เกินครึ่งชั่วโมงหลังคลอด นาน 1 ชั่วโมง(ห้องคลอด)</t>
  </si>
  <si>
    <r>
      <t xml:space="preserve">13. </t>
    </r>
    <r>
      <rPr>
        <sz val="10"/>
        <color indexed="10"/>
        <rFont val="Arial"/>
        <family val="2"/>
      </rPr>
      <t xml:space="preserve">มีระบบการส่งต่อมารดาที่เกิดภาวะแทรกซ้อนได้อย่างปลอดภัย </t>
    </r>
    <r>
      <rPr>
        <i/>
        <u/>
        <sz val="10"/>
        <color indexed="10"/>
        <rFont val="Arial"/>
        <family val="2"/>
      </rPr>
      <t>มีระบบการส่งต่อและรับปรึกษาจากโรงพยาบาลเครือข่าย จัดช่องทางสะดวกเพื่อการรักษาโดยสูติแพทย์(Green Chanal) (มีเกณฑ์การส่งต่อที่กำหนดโดยโรงพยาบาลแม่ขายของจังหวัดนั้นๆเป็นลายลักษณ์อักษร</t>
    </r>
  </si>
  <si>
    <t xml:space="preserve">13.1 ดูรายงานการเก็บข้อมูล ข้อบ่งชี้ จำนวนการส่งต่อ / ผลลัพธ์  / Flow chart การส่งต่อให้เจ้าหน้าที่เล่าวิธีการปฏิบัติ ถ้ามี ถือว่าผ่าน                        </t>
  </si>
  <si>
    <t>13.2 มีเกณฑ์การ refer ที่เป็นลายลักษณ์อักษรที่โรงพยาบาลแม่ข่ายเป็นคนกำหนด</t>
  </si>
  <si>
    <t xml:space="preserve">         </t>
  </si>
  <si>
    <r>
      <t>14. เก็บข้อมูลและวิเคราะห์ข้อมูล (</t>
    </r>
    <r>
      <rPr>
        <i/>
        <u/>
        <sz val="10"/>
        <color indexed="10"/>
        <rFont val="Arial"/>
        <family val="2"/>
      </rPr>
      <t>ขอดูข้อมูลอย่างน้อย 3 ปีย้อนหลัง</t>
    </r>
    <r>
      <rPr>
        <sz val="10"/>
        <rFont val="Arial"/>
        <family val="2"/>
      </rPr>
      <t xml:space="preserve"> เช่น rate of C/S and indication,คลอดติดไหล่, Low birth weight, Birth asphyxia, Hypothermia, PPH, PIH, perinatal mortality, maternal death อัตราการตาย
ของมารดา ที่ refer ไปโรงพยาบาลแม่ข่าย)
</t>
    </r>
  </si>
  <si>
    <r>
      <t xml:space="preserve">14.1 ขอดูข้อมูล </t>
    </r>
    <r>
      <rPr>
        <sz val="10"/>
        <color rgb="FF0000CC"/>
        <rFont val="Arial"/>
        <family val="2"/>
      </rPr>
      <t>3 ปีย้อนหลัง ประกอบด้วย</t>
    </r>
    <r>
      <rPr>
        <sz val="10"/>
        <rFont val="Arial"/>
        <family val="2"/>
      </rPr>
      <t xml:space="preserve"> rate of C/S and indication, คลอดติดไหล่, Low birth weight, Birth asphyxia, Hypothermia, PPH, PIH, perinatal mortality, maternal death  </t>
    </r>
    <r>
      <rPr>
        <i/>
        <u/>
        <sz val="10"/>
        <color indexed="10"/>
        <rFont val="Arial"/>
        <family val="2"/>
      </rPr>
      <t>ทุกรายทั้งสาเหตุทางตรงและทางอ้อม</t>
    </r>
  </si>
  <si>
    <r>
      <t>15. มีการนำข้อมูลจากข้อ 14 ม</t>
    </r>
    <r>
      <rPr>
        <i/>
        <u/>
        <sz val="10"/>
        <color indexed="10"/>
        <rFont val="Arial"/>
        <family val="2"/>
      </rPr>
      <t>าวิเคราะห์เพื่อนำมาใช้ประโยชน์</t>
    </r>
    <r>
      <rPr>
        <sz val="10"/>
        <rFont val="Arial"/>
        <family val="2"/>
      </rPr>
      <t xml:space="preserve">ในการเฝ้าระวังเพื่อปรับปรุงพัฒนางาน </t>
    </r>
  </si>
  <si>
    <t>15.1 ดูการวิเคราะห์สถานการณ์จากข้อ 11 เพื่อหาสาเหตุและวางแผนปรับปรุงแก้ไข (CQI) นำเสนอต่อกรรมการ  MCH Board ระดับต่างๆ หรือดูจากแนวทางการปฏิบัติ (CPG) และบันทึกการประชุม  MCH Board ของโรงพยาบาล</t>
  </si>
  <si>
    <t xml:space="preserve">16. มีการพัฒนาศักยภาพของบุคคลากร เป็นประจำทุกปี เช่น </t>
  </si>
  <si>
    <t>16.1 ดูแผน ตารางการอบรม รายชื่อบุคลากรที่เข้ารับการอบรม รวมถึงการรายงานผลการอบรม  การฟื้นคืนชีพของมารดาและทารกแรกเกิด เป็นต้น อย่างน้อยปีละเรื่องครอบคลุม 80% ของบุคลากรที่มีส่วนในการดูแลการคลอด</t>
  </si>
  <si>
    <t>อย่างน้อยปีละครั้ง</t>
  </si>
  <si>
    <t>ได้รับการฝึกอบรมการใช้แบบฟอร์มมาตรฐาน กราฟ การดูแลการคลอด แบบประเมินEFM และ guidelineในห้องคลอด</t>
  </si>
  <si>
    <t>17. มีการทบทวนการดูแลรักษามารดาที่เสียชีวิตทุกราย เพื่อหาจุดบกพร่องและทำการปรับปรุงแก้ไขจุดบกพร่องต่างๆ และลงผลสรุปในแบบรายงานการตายของมารดา (CE)</t>
  </si>
  <si>
    <t>17. ขอดูรายงานการทบทวนการดูแลรักษามารดาที่เสียชีวิตทุกราย มีรายงานสรุปข้อบกพร่องและทำการปรับปรุงแก้ไขจุดบกพร่องต่างๆ และลงผลสรุปในแบบรายงานการตายของมารดา (CE)</t>
  </si>
  <si>
    <t>LR</t>
  </si>
  <si>
    <t xml:space="preserve">ถาม/สังเกต/ดูรายงานของ จนท </t>
  </si>
  <si>
    <t>การดูแลทารกใน NICU / หอผู้ป่วยทารกแรกเกิด</t>
  </si>
  <si>
    <r>
      <t xml:space="preserve">1.1 </t>
    </r>
    <r>
      <rPr>
        <u/>
        <sz val="10"/>
        <rFont val="Arial"/>
        <family val="2"/>
      </rPr>
      <t>การดูแลอุณหภูมิกาย</t>
    </r>
    <r>
      <rPr>
        <sz val="10"/>
        <rFont val="Arial"/>
        <family val="2"/>
      </rPr>
      <t xml:space="preserve"> </t>
    </r>
  </si>
  <si>
    <t xml:space="preserve">  1) ดูรายงาน (บันทึกการพยาบาล) การบันทึกอุณหภูมิทารกแรกรับ</t>
  </si>
  <si>
    <t xml:space="preserve">      1) วัดอุณหภูมิกายเมื่อมาถึงหอผู้ป่วย ถ้าอุณภูมิกายต่ำกว่า </t>
  </si>
  <si>
    <r>
      <t xml:space="preserve">     อุณหภูมิทารกอยู่ในเกณฑ์ 37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 0.2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ซ</t>
    </r>
  </si>
  <si>
    <r>
      <t xml:space="preserve">           36.5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ซ ให้แก้ไข (อุณหภูมิร่างกาย 37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 0.2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ซ)</t>
    </r>
  </si>
  <si>
    <r>
      <t xml:space="preserve">      และทำการแก้ไขอย่างถูกต้อง </t>
    </r>
    <r>
      <rPr>
        <sz val="10"/>
        <color rgb="FFFF0000"/>
        <rFont val="Arial"/>
        <family val="2"/>
      </rPr>
      <t xml:space="preserve">และติดตามอุณหภูมิอย่างน้อยทุก 15-30 นาที จนกระทั่งอุณหภูมิได้ 37.0 </t>
    </r>
    <r>
      <rPr>
        <vertAlign val="superscript"/>
        <sz val="10"/>
        <color rgb="FFFF0000"/>
        <rFont val="Arial"/>
        <family val="2"/>
      </rPr>
      <t>0</t>
    </r>
    <r>
      <rPr>
        <sz val="10"/>
        <color rgb="FFFF0000"/>
        <rFont val="Arial"/>
        <family val="2"/>
      </rPr>
      <t>ซ ติดต่อกัน 2 ครั้ง</t>
    </r>
  </si>
  <si>
    <t xml:space="preserve">      2) ให้ทารกนอนในตำแหน่งที่ไม่มีกระแสลมจากลมธรรมชาติ พัดลม</t>
  </si>
  <si>
    <t xml:space="preserve">  2) สังเกตและตรวจสอบ  ถูกต้องถือว่าผ่าน</t>
  </si>
  <si>
    <t xml:space="preserve">         หรือเครื่องทำความเย็นพัดผ่าน</t>
  </si>
  <si>
    <t xml:space="preserve">      3) เมื่อทารกอยู่ในตู้อบต้องเปิดสวิทซ์ (power on) ให้ตู้อบทำงาน</t>
  </si>
  <si>
    <t xml:space="preserve">  3) ตรวจสอบการปฏิบัติ ถูกต้องถือว่า ผ่าน</t>
  </si>
  <si>
    <r>
      <t xml:space="preserve">      4) สามารถควบคุมอุณหภูมิทารกแรกเกิด  37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 0.2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ซ</t>
    </r>
  </si>
  <si>
    <r>
      <t xml:space="preserve">  4) สังเกตการควบคุมอุณหภูมิตู้อบ และตรวจสอบอุณหภูมิกาย</t>
    </r>
    <r>
      <rPr>
        <sz val="10"/>
        <color rgb="FFFF0000"/>
        <rFont val="Arial"/>
        <family val="2"/>
      </rPr>
      <t>ทารกอย่างน้อยทุก 4 ชั่วโมง</t>
    </r>
  </si>
  <si>
    <r>
      <t xml:space="preserve">          - เมือ่ทารกใช้ skin servo control mode ปรับอุณหภูมิครั้งละ 0.1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ซ</t>
    </r>
  </si>
  <si>
    <r>
      <t xml:space="preserve">      อุณหภูมิทารกอยู่ในเกณฑ์ 37  </t>
    </r>
    <r>
      <rPr>
        <sz val="10"/>
        <rFont val="Calibri"/>
        <family val="2"/>
      </rPr>
      <t>±</t>
    </r>
    <r>
      <rPr>
        <sz val="10"/>
        <rFont val="Arial"/>
        <family val="2"/>
      </rPr>
      <t xml:space="preserve">  0.2</t>
    </r>
    <r>
      <rPr>
        <vertAlign val="superscript"/>
        <sz val="10"/>
        <rFont val="Arial"/>
        <family val="2"/>
      </rPr>
      <t xml:space="preserve"> 0</t>
    </r>
    <r>
      <rPr>
        <sz val="10"/>
        <rFont val="Arial"/>
        <family val="2"/>
      </rPr>
      <t>ซ</t>
    </r>
  </si>
  <si>
    <r>
      <t xml:space="preserve">          - เมือ่ทารกใช้ air servo control mode ปรับอุณหภูมิครั้งละ 0.2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ซ</t>
    </r>
  </si>
  <si>
    <r>
      <t xml:space="preserve">      5) สามารถควบคุมอุณหภูมิห้องให้อยู่ที่  26-28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ซ</t>
    </r>
  </si>
  <si>
    <r>
      <t xml:space="preserve">  5) ตรวจสอบจากการบันทึกอุณหภูมิ หอผู้ป่วย</t>
    </r>
    <r>
      <rPr>
        <sz val="10"/>
        <color rgb="FFFF0000"/>
        <rFont val="Arial"/>
        <family val="2"/>
      </rPr>
      <t>อย่างน้อยทุก 4 ชั่วโมง พร้อมกันกับอุณหภูมิทารก</t>
    </r>
  </si>
  <si>
    <r>
      <t xml:space="preserve">         - ถ้าทารกอยู่ในตู้อบ อุณหภูมิห้อง 26 ถึง 27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ซ</t>
    </r>
  </si>
  <si>
    <r>
      <rPr>
        <sz val="10"/>
        <color rgb="FFFF0000"/>
        <rFont val="Arial"/>
        <family val="2"/>
      </rPr>
      <t>อุณหภูมิห้องที่ทารกอยู่ใน</t>
    </r>
    <r>
      <rPr>
        <sz val="10"/>
        <rFont val="Arial"/>
        <family val="2"/>
      </rPr>
      <t xml:space="preserve">ตู้อบ 26 - 27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ซ  อุ</t>
    </r>
    <r>
      <rPr>
        <sz val="10"/>
        <color rgb="FFFF0000"/>
        <rFont val="Arial"/>
        <family val="2"/>
      </rPr>
      <t xml:space="preserve">ณหภูมิห้องที่ทารกอยู่ใน </t>
    </r>
    <r>
      <rPr>
        <sz val="10"/>
        <rFont val="Arial"/>
        <family val="2"/>
      </rPr>
      <t xml:space="preserve">crib 27-28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ซ</t>
    </r>
  </si>
  <si>
    <r>
      <t xml:space="preserve">         - ถ้าทารกอยู่ใน crib อุณหภูมิห้อง 27 ถึง 28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ซ</t>
    </r>
  </si>
  <si>
    <t xml:space="preserve">6) วัดอุณหภูมิทารกทางรักแร้ถูกต้อง </t>
  </si>
  <si>
    <t>6) สอบถามการปฎิบัติ ถูกต้องถือว่า ผ่าน</t>
  </si>
  <si>
    <t>ปรอทแก้วในทารกก่อนกำหนดวัดนาน 5 นาที ทารกครบกำหนดวัดนาน 8 นาที</t>
  </si>
  <si>
    <t>ปรอทดิจิตอลวัดนานจนถึงสัญญาณเตือนครั้งสุดท้าย (10 นาที)</t>
  </si>
  <si>
    <r>
      <t xml:space="preserve">1.2 </t>
    </r>
    <r>
      <rPr>
        <u/>
        <sz val="10"/>
        <rFont val="Arial"/>
        <family val="2"/>
      </rPr>
      <t xml:space="preserve">การหายใจ </t>
    </r>
  </si>
  <si>
    <t xml:space="preserve">      1) ตรวจสอบวิธีให้การดูแลทารกที่มีภาวะหายใจลำบาก ได้แก่</t>
  </si>
  <si>
    <t>1) ให้เล่าวิธีการปฏิบัติ และสังเกต  ถ้ามีการปฏิบัติ ถือว่า ผ่าน</t>
  </si>
  <si>
    <t xml:space="preserve">          การจัดท่านอนให้อยู่ในท่าเป็นกลาง (neutral position)</t>
  </si>
  <si>
    <t xml:space="preserve">          ทารกที่อยู่ในเครื่องช่วยหายใจต้องสลับท่านอน ทุก 2-4 ชั่วโมง นอนคว่ำเป็นท่าที่ดีที่สุด</t>
  </si>
  <si>
    <t xml:space="preserve">          การทำสรีรบำบัดทรวงอกอย่างถูกต้อง (chest  physiotherapy) </t>
  </si>
  <si>
    <r>
      <t xml:space="preserve">          ในกรณี atelectasis  </t>
    </r>
    <r>
      <rPr>
        <sz val="10"/>
        <color rgb="FFFF0000"/>
        <rFont val="Arial"/>
        <family val="2"/>
      </rPr>
      <t>และโรคปอดเรื้อรัง</t>
    </r>
  </si>
  <si>
    <t xml:space="preserve">      2) การดูดน้ำคัดหลั่ง</t>
  </si>
  <si>
    <t xml:space="preserve">2) อุปกรณ์ถูกต้อง </t>
  </si>
  <si>
    <t xml:space="preserve">          2.1 เครื่องดูดน้ำคัดหลั่ง มีแรงดูดไม่เกิน 300 มม. ปรอท</t>
  </si>
  <si>
    <t xml:space="preserve">    (สังเกตมี normal saline nebules อยู่ใกล้ทารก และการสอบถาม)</t>
  </si>
  <si>
    <t xml:space="preserve">          2.2 ปรับแรงดูดได้ – 80 ถึง – 100 มม.ปรอทสำหรับทารก</t>
  </si>
  <si>
    <t xml:space="preserve">          2.3 ใช้ finger-tip connector ในการดูดน้ำคัดหลั่ง </t>
  </si>
  <si>
    <t xml:space="preserve">          2.4 ไม่หยอดน้ำเกลือนอร์มัลเข้าท่อลม </t>
  </si>
  <si>
    <r>
      <t xml:space="preserve">      3) การดูแลระดับความอิ่มตัวของออกซิเจนในเลือด (SpO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</si>
  <si>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3) อุปกรณ์มีครบ และพร้อมใช้ทุกชิ้น และมีเกณฑ์การเฝ้าระวังภาวะ</t>
  </si>
  <si>
    <t xml:space="preserve">          3.1 มีเครื่อง pulse oximeter เพียงพอ</t>
  </si>
  <si>
    <t xml:space="preserve">    อ๊อกซิเจนสูงหรือต่ำเกินไป </t>
  </si>
  <si>
    <r>
      <t xml:space="preserve">          3.2 รักษา SpO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อยู่ระหว่าง </t>
    </r>
    <r>
      <rPr>
        <strike/>
        <sz val="10"/>
        <color rgb="FFFF0000"/>
        <rFont val="Arial"/>
        <family val="2"/>
      </rPr>
      <t xml:space="preserve">85 </t>
    </r>
    <r>
      <rPr>
        <sz val="10"/>
        <color rgb="FFFF0000"/>
        <rFont val="Arial"/>
        <family val="2"/>
      </rPr>
      <t>90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>95% เมื่อทารกได้รับออกซิเจน (ดูบันทึก )</t>
    </r>
  </si>
  <si>
    <t xml:space="preserve">      4) การใช้ ambu bag </t>
  </si>
  <si>
    <t>4) ตรวจสอบขนาด ambu bag  มีมาตรวัความดันหรือ safety valve</t>
  </si>
  <si>
    <t xml:space="preserve">          4.1 ขนาดของ ambu bag 250  cc ในทารกแรกเกิด</t>
  </si>
  <si>
    <t xml:space="preserve">    และสอบถามแรงบีบที่เหมาะสม</t>
  </si>
  <si>
    <t xml:space="preserve">                ขนาดของ ambu bag 500  cc ในทารกแรกเกิด</t>
  </si>
  <si>
    <t xml:space="preserve">    ตรวจสอบ pressure gauge</t>
  </si>
  <si>
    <t xml:space="preserve">          4.2 แรงบีบ ambu bag ทำให้หน้าอกขยายเท่าธรรมชาติ</t>
  </si>
  <si>
    <t xml:space="preserve">              ร่วมกับการใช้ pressure gauge</t>
  </si>
  <si>
    <t xml:space="preserve">      5) การใช้ ETT </t>
  </si>
  <si>
    <r>
      <rPr>
        <sz val="10"/>
        <rFont val="Arial"/>
        <family val="2"/>
      </rPr>
      <t>5)  อุปกรณ์มีครบ และพร้อมใช้ทุกชิ้น ถือว่า ผ่าน</t>
    </r>
    <r>
      <rPr>
        <sz val="10"/>
        <color rgb="FFFF0000"/>
        <rFont val="Arial"/>
        <family val="2"/>
      </rPr>
      <t xml:space="preserve">
สังเกต/เล่าวิธีปฏิบัติการใช้ ETTได้ถูกต้อง ถือว่า ผ่าน</t>
    </r>
  </si>
  <si>
    <t xml:space="preserve">          5.1 เลือกขนาด ETT ที่เหมาะสมกับขนาดตัวทารก</t>
  </si>
  <si>
    <t xml:space="preserve">          5.2 ขนาดหลอดดูดเสมหะที่เหมาะสมกับขนาด ETT</t>
  </si>
  <si>
    <r>
      <t xml:space="preserve">  </t>
    </r>
    <r>
      <rPr>
        <sz val="10"/>
        <color rgb="FFFF0000"/>
        <rFont val="Arial"/>
        <family val="2"/>
      </rPr>
      <t xml:space="preserve">        5.3</t>
    </r>
    <r>
      <rPr>
        <strike/>
        <sz val="10"/>
        <color rgb="FFFF0000"/>
        <rFont val="Arial"/>
        <family val="2"/>
      </rPr>
      <t xml:space="preserve">ถ้าใช้ guide wire ต้อง sterile   </t>
    </r>
    <r>
      <rPr>
        <sz val="10"/>
        <color rgb="FFFF0000"/>
        <rFont val="Arial"/>
        <family val="2"/>
      </rPr>
      <t xml:space="preserve">การยึด ETT ให้ radiopaque line อยู่ด้านซ้ายและตัวเลขบอกความลึกอยู่ด้านขวาของทารก และความยาวของ ETT เหนือปากทารก 4 ซม (ไม่รวมข้อต่อ) </t>
    </r>
  </si>
  <si>
    <t xml:space="preserve">      6) การใช้เครื่องทำความชื้น (humidifier chamber )</t>
  </si>
  <si>
    <t xml:space="preserve">6) ตรวจสอบเครื่องอุปกรณ์ให้ความชื้น อุณหภูมิของอากาศ </t>
  </si>
  <si>
    <t xml:space="preserve">          6.1 เปิดสวิทช์ให้เครื่องทำงาน</t>
  </si>
  <si>
    <r>
      <t xml:space="preserve">   ของเครื่องช่วยหายใจ ประจำวัน   </t>
    </r>
    <r>
      <rPr>
        <strike/>
        <sz val="10"/>
        <rFont val="Arial"/>
        <family val="2"/>
      </rPr>
      <t>หาก</t>
    </r>
    <r>
      <rPr>
        <sz val="10"/>
        <color rgb="FFFF0000"/>
        <rFont val="Arial"/>
        <family val="2"/>
      </rPr>
      <t>ถ้า</t>
    </r>
    <r>
      <rPr>
        <sz val="10"/>
        <rFont val="Arial"/>
        <family val="2"/>
      </rPr>
      <t>มีการปฏิบัติถือว่า ผ่าน</t>
    </r>
  </si>
  <si>
    <t xml:space="preserve">          6.2 ระดับน้ำใน humidifier chamber อยู่ในระดับที่กำหนด</t>
  </si>
  <si>
    <r>
      <t xml:space="preserve">          6.3 ปรับอุณหภูมิ 37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ซ เมื่อใส่ ETT </t>
    </r>
  </si>
  <si>
    <r>
      <t xml:space="preserve">          ปรับอุณหภูมิ 32-34</t>
    </r>
    <r>
      <rPr>
        <vertAlign val="superscript"/>
        <sz val="10"/>
        <rFont val="Arial"/>
        <family val="2"/>
      </rPr>
      <t xml:space="preserve"> 0</t>
    </r>
    <r>
      <rPr>
        <sz val="10"/>
        <rFont val="Arial"/>
        <family val="2"/>
      </rPr>
      <t>ซ เมื่อไม่ใส่ ETT</t>
    </r>
    <r>
      <rPr>
        <sz val="10"/>
        <color rgb="FFFF0000"/>
        <rFont val="Arial"/>
        <family val="2"/>
      </rPr>
      <t xml:space="preserve"> (ความสุขสบายของทารกเป็น เกณฑ์)</t>
    </r>
  </si>
  <si>
    <r>
      <t xml:space="preserve">1.3  </t>
    </r>
    <r>
      <rPr>
        <u/>
        <sz val="10"/>
        <rFont val="Arial"/>
        <family val="2"/>
      </rPr>
      <t>การให้อาหารทารก</t>
    </r>
  </si>
  <si>
    <t xml:space="preserve">      1) จัดสถานที่ให้มารดา นอนอยู่ใน/ใกล้หอผู้ป่วย</t>
  </si>
  <si>
    <t>1) ตรวจสอบสถานที่</t>
  </si>
  <si>
    <t xml:space="preserve">      2) จำนวนเตียงของมารดามีเพียงพอ(จำนวนเตียงมารดา:ทารก อย่างน้อย 1:2)</t>
  </si>
  <si>
    <t>2) ตรวจสอบสถานที่และจำนวนเตียง</t>
  </si>
  <si>
    <t xml:space="preserve">      3) มารดามีส่วนร่วมในการดูแลทารกและการให้นมแม่</t>
  </si>
  <si>
    <r>
      <t xml:space="preserve">3) สอบถาม สังเกต  </t>
    </r>
    <r>
      <rPr>
        <strike/>
        <sz val="10"/>
        <rFont val="Arial"/>
        <family val="2"/>
      </rPr>
      <t>หาก</t>
    </r>
    <r>
      <rPr>
        <sz val="10"/>
        <color rgb="FFFF0000"/>
        <rFont val="Arial"/>
        <family val="2"/>
      </rPr>
      <t>ถ้า</t>
    </r>
    <r>
      <rPr>
        <sz val="10"/>
        <rFont val="Arial"/>
        <family val="2"/>
      </rPr>
      <t>มีการปฏิบัติ ถือว่า ผ่าน</t>
    </r>
  </si>
  <si>
    <t xml:space="preserve">      4) ไม่งดนม ยกเว้น NEC, severe perinatal asphyxia, ปัญหาทางศัลยกรรม</t>
  </si>
  <si>
    <r>
      <t>4) สอบถาม สังเกต ตรวจสอบใบคำสั่งแพทย์</t>
    </r>
    <r>
      <rPr>
        <strike/>
        <sz val="10"/>
        <rFont val="Arial"/>
        <family val="2"/>
      </rPr>
      <t>หาก</t>
    </r>
    <r>
      <rPr>
        <sz val="10"/>
        <color rgb="FFFF0000"/>
        <rFont val="Arial"/>
        <family val="2"/>
      </rPr>
      <t>ถ้า</t>
    </r>
    <r>
      <rPr>
        <sz val="10"/>
        <rFont val="Arial"/>
        <family val="2"/>
      </rPr>
      <t>มีการปฏิบัติ ถือว่า ผ่าน</t>
    </r>
  </si>
  <si>
    <t xml:space="preserve">      5) มีแนวทางในการเพิ่มนมทุกวัน อย่างถูกต้อง</t>
  </si>
  <si>
    <t>5) ดูรายงาน (บันทึกการพยาบาล) ตรวจสอบใบคำสั่งแพทย์</t>
  </si>
  <si>
    <r>
      <t xml:space="preserve">      6) </t>
    </r>
    <r>
      <rPr>
        <sz val="10"/>
        <color rgb="FFFF0000"/>
        <rFont val="Arial"/>
        <family val="2"/>
      </rPr>
      <t xml:space="preserve">บันทึกชนิดของนมที่ให้ทารกทุกมื้อ </t>
    </r>
  </si>
  <si>
    <t>6) ดูรายงาน (บันทึกการพยาบาล)</t>
  </si>
  <si>
    <t>7) มีตู้เย็น 2 ประตู/ตู้แช่แข็ง สำหรับเก็บน้ำนม</t>
  </si>
  <si>
    <t xml:space="preserve">7) ตรวจสอบตู้เย็นใช้เฉพาะเก็บน้ำนมเท่านั้นและมีการส่งเสริมการเก็บน้ำนมแม่ และมีการบันทึกอุณหภูมิตู้เย็นทุกเวร </t>
  </si>
  <si>
    <r>
      <t xml:space="preserve">1.4 </t>
    </r>
    <r>
      <rPr>
        <u/>
        <sz val="10"/>
        <rFont val="Arial"/>
        <family val="2"/>
      </rPr>
      <t>การป้องกันการติดเชื้อ</t>
    </r>
  </si>
  <si>
    <r>
      <t xml:space="preserve">     1) </t>
    </r>
    <r>
      <rPr>
        <u/>
        <sz val="10"/>
        <rFont val="Arial"/>
        <family val="2"/>
      </rPr>
      <t>สถานที่และอุปกรณ์</t>
    </r>
  </si>
  <si>
    <t xml:space="preserve">         1.1) ทารกแรกเกิดต้องไม่อยู่ปนกับผู้ป่วยเด็กโตหรือผู้ใหญ่ </t>
  </si>
  <si>
    <t>1) ต้องมี NICU แยกจาก ICU ทั่วไป</t>
  </si>
  <si>
    <t>ถ้าไม่แยกทารกแรกเกิดออกจากวัยอื่น ถือว่าไม่ผ่านเกณฑ์มาตรฐาน NICU</t>
  </si>
  <si>
    <t xml:space="preserve">         1.2) หอผู้ป่วยทารกแรกเกิดต้องไม่มีลมจากภายนอกพัดเข้ามาภายใน</t>
  </si>
  <si>
    <t>2) ไม่มีลมจากภายนอกพัดเข้ามา ถือว่า ผ่าน</t>
  </si>
  <si>
    <t xml:space="preserve">         1.3) มีสถานที่ล้างมือใน หอผู้ป่วยทารกแรกเกิด สำหรับ บุคลากรและ</t>
  </si>
  <si>
    <t>3) ตรวจสอบสถานที่</t>
  </si>
  <si>
    <r>
      <t>มารดา  ก๊อกน้ำต้องเปิดปิด</t>
    </r>
    <r>
      <rPr>
        <sz val="10"/>
        <color rgb="FFFF0000"/>
        <rFont val="Arial"/>
        <family val="2"/>
      </rPr>
      <t>โดยไม่ต้องใช้มือสัมผัส และมีอ่างล้างมืออย่างน้อย 1 อ่าง ในห้องที่ทารกอยู่</t>
    </r>
    <r>
      <rPr>
        <strike/>
        <sz val="10"/>
        <rFont val="Arial"/>
        <family val="2"/>
      </rPr>
      <t>ด้วยข้อศอก เข่าหรือเท้า</t>
    </r>
  </si>
  <si>
    <t xml:space="preserve">         1.4) ใช้น้ำยาฟอกมือ iodophore-iodine หรือ 4% chlorhexidine gluconate </t>
  </si>
  <si>
    <t>4) ตรวจสอบอุปกรณ์และชนิดของantiseptic</t>
  </si>
  <si>
    <t xml:space="preserve">         1.5) ขวดน้ำยาฟอกมือและกระดาษ/ผ้าเช็ดมือ วางบนที่สูงที่น้ำกระเด็นไม่ถึง</t>
  </si>
  <si>
    <r>
      <t xml:space="preserve">5) ตรวจสอบ </t>
    </r>
    <r>
      <rPr>
        <strike/>
        <sz val="10"/>
        <rFont val="Arial"/>
        <family val="2"/>
      </rPr>
      <t>หาก</t>
    </r>
    <r>
      <rPr>
        <sz val="10"/>
        <color rgb="FFFF0000"/>
        <rFont val="Arial"/>
        <family val="2"/>
      </rPr>
      <t>ถ้า</t>
    </r>
    <r>
      <rPr>
        <sz val="10"/>
        <rFont val="Arial"/>
        <family val="2"/>
      </rPr>
      <t>มีการปฏิบัติ ถือว่า ผ่าน</t>
    </r>
  </si>
  <si>
    <r>
      <t xml:space="preserve">         1.6) มี</t>
    </r>
    <r>
      <rPr>
        <sz val="10"/>
        <color rgb="FFFF0000"/>
        <rFont val="Arial"/>
        <family val="2"/>
      </rPr>
      <t>กระดาษหรือ</t>
    </r>
    <r>
      <rPr>
        <sz val="10"/>
        <rFont val="Arial"/>
        <family val="2"/>
      </rPr>
      <t>ผ้าเช็ดมือที่ใช้ครั้งเดียวแล้วไปทำความสะอาดใหม่</t>
    </r>
  </si>
  <si>
    <r>
      <t xml:space="preserve">6) ตรวจสอบ </t>
    </r>
    <r>
      <rPr>
        <strike/>
        <sz val="10"/>
        <rFont val="Arial"/>
        <family val="2"/>
      </rPr>
      <t>หาก</t>
    </r>
    <r>
      <rPr>
        <sz val="10"/>
        <color rgb="FFFF0000"/>
        <rFont val="Arial"/>
        <family val="2"/>
      </rPr>
      <t>ถ้า</t>
    </r>
    <r>
      <rPr>
        <sz val="10"/>
        <rFont val="Arial"/>
        <family val="2"/>
      </rPr>
      <t>มีการปฏิบัติ ถือว่า ผ่าน</t>
    </r>
  </si>
  <si>
    <t xml:space="preserve">         1.7) ตรวจสอบอุปกรณ์การแพทย์ที่ใช้กับทารก ต้องใช้เฉพาะคน</t>
  </si>
  <si>
    <r>
      <t>7) ตรวจสอบ</t>
    </r>
    <r>
      <rPr>
        <sz val="10"/>
        <color rgb="FFFF0000"/>
        <rFont val="Arial"/>
        <family val="2"/>
      </rPr>
      <t xml:space="preserve"> </t>
    </r>
    <r>
      <rPr>
        <strike/>
        <sz val="10"/>
        <rFont val="Arial"/>
        <family val="2"/>
      </rPr>
      <t>หาก</t>
    </r>
    <r>
      <rPr>
        <sz val="10"/>
        <color rgb="FFFF0000"/>
        <rFont val="Arial"/>
        <family val="2"/>
      </rPr>
      <t>ถ้า</t>
    </r>
    <r>
      <rPr>
        <sz val="10"/>
        <rFont val="Arial"/>
        <family val="2"/>
      </rPr>
      <t>มีการปฏิบัติ ถือว่า ผ่าน</t>
    </r>
  </si>
  <si>
    <r>
      <t xml:space="preserve">                เช่น stethoscope, ปรอท </t>
    </r>
    <r>
      <rPr>
        <sz val="10"/>
        <color rgb="FFFF0000"/>
        <rFont val="Arial"/>
        <family val="2"/>
      </rPr>
      <t>ภาชนะ/อุปกรณ์ทำความสะอาดทารก</t>
    </r>
  </si>
  <si>
    <t xml:space="preserve">         1.8) ไม่มีห้องน้ำ ในห้องที่ดูแลผู้ป่วยทารกแรกเกิด</t>
  </si>
  <si>
    <t xml:space="preserve">8) ตรวจสอบสถานที่ </t>
  </si>
  <si>
    <t xml:space="preserve">         1.9) ทารกสวมเสื้อของโรงพยาบาล</t>
  </si>
  <si>
    <t xml:space="preserve">9) สังเกต  ถ้ามีการปฏิบัติ ถือว่า ผ่าน       </t>
  </si>
  <si>
    <r>
      <t xml:space="preserve">    2)  </t>
    </r>
    <r>
      <rPr>
        <u/>
        <sz val="10"/>
        <rFont val="Arial"/>
        <family val="2"/>
      </rPr>
      <t>การปฏิบัติ</t>
    </r>
  </si>
  <si>
    <t xml:space="preserve">         2.1) มีข้อปฏิบัติเกี่ยวกับการล้างมือที่ถูกต้องในการปฏิบัติงาน</t>
  </si>
  <si>
    <t>1) สังเกตและตรวจสอบ ถูกต้อง ถือว่าผ่าน</t>
  </si>
  <si>
    <t xml:space="preserve">         2.2) ชุดทำความชื้นออกซิเจนต้องเปลี่ยนขวดและเปลี่ยนน้ำทุกวัน </t>
  </si>
  <si>
    <r>
      <t xml:space="preserve">2) สังเกตและตรวจสอบ สอบถาม </t>
    </r>
    <r>
      <rPr>
        <strike/>
        <sz val="10"/>
        <rFont val="Arial"/>
        <family val="2"/>
      </rPr>
      <t>หาก</t>
    </r>
    <r>
      <rPr>
        <sz val="10"/>
        <color rgb="FFFF0000"/>
        <rFont val="Arial"/>
        <family val="2"/>
      </rPr>
      <t>ถ้า</t>
    </r>
    <r>
      <rPr>
        <sz val="10"/>
        <rFont val="Arial"/>
        <family val="2"/>
      </rPr>
      <t>มีการปฏิบัติ ถือว่า ผ่าน</t>
    </r>
  </si>
  <si>
    <t xml:space="preserve">                หรือเป็นระบบปิด</t>
  </si>
  <si>
    <t xml:space="preserve">         2.3) มีการดูแลผิวหนังทารกที่เหมาะสมเพื่อลดการติดเชื้อ ได้แก่</t>
  </si>
  <si>
    <r>
      <t xml:space="preserve">3) สังเกตและตรวจสอบ สอบถาม </t>
    </r>
    <r>
      <rPr>
        <strike/>
        <sz val="10"/>
        <rFont val="Arial"/>
        <family val="2"/>
      </rPr>
      <t>หาก</t>
    </r>
    <r>
      <rPr>
        <sz val="10"/>
        <color rgb="FFFF0000"/>
        <rFont val="Arial"/>
        <family val="2"/>
      </rPr>
      <t>ถ้า</t>
    </r>
    <r>
      <rPr>
        <sz val="10"/>
        <rFont val="Arial"/>
        <family val="2"/>
      </rPr>
      <t>มีการปฏิบัติ ถือว่า ผ่าน</t>
    </r>
  </si>
  <si>
    <r>
      <t xml:space="preserve">                2.3.1) มีการทำความสะอาดสะดือด้วย triple dye หรือ </t>
    </r>
    <r>
      <rPr>
        <sz val="10"/>
        <color rgb="FFFF0000"/>
        <rFont val="Arial"/>
        <family val="2"/>
      </rPr>
      <t>10</t>
    </r>
    <r>
      <rPr>
        <sz val="10"/>
        <rFont val="Arial"/>
        <family val="2"/>
      </rPr>
      <t xml:space="preserve">% povidine  </t>
    </r>
  </si>
  <si>
    <r>
      <t xml:space="preserve">                          solution หรือ  </t>
    </r>
    <r>
      <rPr>
        <strike/>
        <sz val="10"/>
        <color rgb="FFFF0000"/>
        <rFont val="Arial"/>
        <family val="2"/>
      </rPr>
      <t>1%</t>
    </r>
    <r>
      <rPr>
        <sz val="10"/>
        <color rgb="FFFF0000"/>
        <rFont val="Arial"/>
        <family val="2"/>
      </rPr>
      <t xml:space="preserve">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chlorhexidine solution</t>
    </r>
  </si>
  <si>
    <r>
      <t xml:space="preserve">        </t>
    </r>
    <r>
      <rPr>
        <strike/>
        <sz val="10"/>
        <color rgb="FFFF0000"/>
        <rFont val="Arial"/>
        <family val="2"/>
      </rPr>
      <t xml:space="preserve"> 2.4) มีการให้วัคซีนตับอักเสบบีภายใน 12 ชั่วโมงหลังคลอด  </t>
    </r>
  </si>
  <si>
    <t>4) มีแนวทางการให้วัคซีนป้องกันไวรัสตับอักเสบบี และ BCG</t>
  </si>
  <si>
    <r>
      <t xml:space="preserve">               </t>
    </r>
    <r>
      <rPr>
        <strike/>
        <sz val="10"/>
        <color rgb="FFFF0000"/>
        <rFont val="Arial"/>
        <family val="2"/>
      </rPr>
      <t xml:space="preserve"> และวัคซัน BCG ก่อนจำหน่าย</t>
    </r>
  </si>
  <si>
    <t xml:space="preserve">    ตรวจสอบการบันทึก</t>
  </si>
  <si>
    <t xml:space="preserve">         2.4) มีการทำความสะอาดตู้อบทุกวันและภายหลังใช้งาน และมีการเปลี่ยนตู้อบทุก 7 วัน</t>
  </si>
  <si>
    <t>4) ตรวจสอบ ขอดูแนวทาง ถ้ามีการปฏิบัติ ถือว่าผ่าน</t>
  </si>
  <si>
    <t>1.5  การรักษาเฉพาะโรค</t>
  </si>
  <si>
    <r>
      <t xml:space="preserve">   </t>
    </r>
    <r>
      <rPr>
        <strike/>
        <sz val="10"/>
        <color theme="1"/>
        <rFont val="Arial"/>
        <family val="2"/>
      </rPr>
      <t xml:space="preserve"> ตรวจสอบ</t>
    </r>
    <r>
      <rPr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>1)</t>
    </r>
    <r>
      <rPr>
        <sz val="10"/>
        <color theme="1"/>
        <rFont val="Arial"/>
        <family val="2"/>
      </rPr>
      <t xml:space="preserve"> การรักษาภาวะตัวเหลือง</t>
    </r>
  </si>
  <si>
    <t>1)ตรวจสอบ และสังเกต และขอดูเอกสาร คู่มือ  แนวทาง</t>
  </si>
  <si>
    <r>
      <t xml:space="preserve">           </t>
    </r>
    <r>
      <rPr>
        <sz val="10"/>
        <color rgb="FFFF0000"/>
        <rFont val="Arial"/>
        <family val="2"/>
      </rPr>
      <t>1.1)</t>
    </r>
    <r>
      <rPr>
        <sz val="10"/>
        <color theme="1"/>
        <rFont val="Arial"/>
        <family val="2"/>
      </rPr>
      <t xml:space="preserve"> มี guideline (AAP , 2004)</t>
    </r>
  </si>
  <si>
    <t>1) ตรวจสอบ ขอดูแนวทาง หากถ้ามีการปฏิบัติ ถือว่าผ่าน</t>
  </si>
  <si>
    <r>
      <t xml:space="preserve">          </t>
    </r>
    <r>
      <rPr>
        <sz val="10"/>
        <color rgb="FFFF0000"/>
        <rFont val="Arial"/>
        <family val="2"/>
      </rPr>
      <t xml:space="preserve"> 1.2)</t>
    </r>
    <r>
      <rPr>
        <sz val="10"/>
        <rFont val="Arial"/>
        <family val="2"/>
      </rPr>
      <t xml:space="preserve"> มีเครื่องส่องไฟ</t>
    </r>
    <r>
      <rPr>
        <sz val="10"/>
        <color rgb="FFFF0000"/>
        <rFont val="Arial"/>
        <family val="2"/>
      </rPr>
      <t>ที่มีประสิทธิภาพ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หลอดฟลูออเรสเซนส์</t>
    </r>
    <r>
      <rPr>
        <sz val="10"/>
        <rFont val="Arial"/>
        <family val="2"/>
      </rPr>
      <t xml:space="preserve">แสงสีฟ้า (แผ่นพลาสติกใส ไม่แตก ไม่ขุ่น หลอดไฟติดทุกดวง) </t>
    </r>
    <r>
      <rPr>
        <sz val="10"/>
        <color rgb="FFFF0000"/>
        <rFont val="Arial"/>
        <family val="2"/>
      </rPr>
      <t>หรือ LED มีเพียงพอเมื่อต้องการใช้</t>
    </r>
  </si>
  <si>
    <t xml:space="preserve">     - อุปกรณ์รักษาตัวเหลืองได้มาตรฐานและเพียงพอ</t>
  </si>
  <si>
    <r>
      <t xml:space="preserve">           2) มีแนวทางการคัดกรอง</t>
    </r>
    <r>
      <rPr>
        <strike/>
        <sz val="10"/>
        <color rgb="FFFF0000"/>
        <rFont val="Arial"/>
        <family val="2"/>
      </rPr>
      <t>ทารก</t>
    </r>
    <r>
      <rPr>
        <sz val="10"/>
        <rFont val="Arial"/>
        <family val="2"/>
      </rPr>
      <t xml:space="preserve"> ROP และการส่งต่อ</t>
    </r>
  </si>
  <si>
    <r>
      <t xml:space="preserve">3) ตรวจสอบ ขอดูแนวทาง </t>
    </r>
    <r>
      <rPr>
        <strike/>
        <sz val="10"/>
        <color rgb="FFFF0000"/>
        <rFont val="Arial"/>
        <family val="2"/>
      </rPr>
      <t>หาก</t>
    </r>
    <r>
      <rPr>
        <sz val="10"/>
        <color rgb="FFFF0000"/>
        <rFont val="Arial"/>
        <family val="2"/>
      </rPr>
      <t>ถ้า</t>
    </r>
    <r>
      <rPr>
        <sz val="10"/>
        <rFont val="Arial"/>
        <family val="2"/>
      </rPr>
      <t>มีการปฏิบัติ ถือว่าผ่าน</t>
    </r>
  </si>
  <si>
    <r>
      <t xml:space="preserve">           3) มีแนวทางการคัดกรอง</t>
    </r>
    <r>
      <rPr>
        <strike/>
        <sz val="10"/>
        <color rgb="FFFF0000"/>
        <rFont val="Arial"/>
        <family val="2"/>
      </rPr>
      <t xml:space="preserve">ทารก </t>
    </r>
    <r>
      <rPr>
        <sz val="10"/>
        <rFont val="Arial"/>
        <family val="2"/>
      </rPr>
      <t>hearing</t>
    </r>
  </si>
  <si>
    <r>
      <t xml:space="preserve">4) ตรวจสอบ ขอดูแนวทาง </t>
    </r>
    <r>
      <rPr>
        <strike/>
        <sz val="10"/>
        <color rgb="FFFF0000"/>
        <rFont val="Arial"/>
        <family val="2"/>
      </rPr>
      <t>หาก</t>
    </r>
    <r>
      <rPr>
        <sz val="10"/>
        <color rgb="FFFF0000"/>
        <rFont val="Arial"/>
        <family val="2"/>
      </rPr>
      <t>ถ้า</t>
    </r>
    <r>
      <rPr>
        <sz val="10"/>
        <rFont val="Arial"/>
        <family val="2"/>
      </rPr>
      <t>มีการปฏิบัติ ถือว่าผ่าน</t>
    </r>
  </si>
  <si>
    <r>
      <t xml:space="preserve">1.6 จัดให้ทารกอยู่ในสภาพแวดล้อมเหมือนในครรภ์มารดา (นอนใน </t>
    </r>
    <r>
      <rPr>
        <sz val="10"/>
        <color rgb="FFFF0000"/>
        <rFont val="Arial"/>
        <family val="2"/>
      </rPr>
      <t>n</t>
    </r>
    <r>
      <rPr>
        <sz val="10"/>
        <rFont val="Arial"/>
        <family val="2"/>
      </rPr>
      <t xml:space="preserve">est </t>
    </r>
    <r>
      <rPr>
        <sz val="10"/>
        <color rgb="FFFF0000"/>
        <rFont val="Arial"/>
        <family val="2"/>
      </rPr>
      <t>ลดความสว่าง และเสียง)</t>
    </r>
  </si>
  <si>
    <t xml:space="preserve">     สังเกตและตรวจสอบ สอบถาม หากถ้ามีการปฏิบัติ ถือว่า ผ่าน</t>
  </si>
  <si>
    <t>การดูแลสถานที่ และการบำรุงรักษาอุปกรณ์</t>
  </si>
  <si>
    <t>1) สถานที่สะอาดและเป็นระเบียบ</t>
  </si>
  <si>
    <t>สังเกต ถ้ามีการปฏิบัติ ถือว่า ผ่าน</t>
  </si>
  <si>
    <t>2) อุปกรณ์การแพทย์มีการบำรุงรักษาให้สะอาดอยู่เสมอ และมีการตรวจสอบความเที่ยง</t>
  </si>
  <si>
    <t>สังเกต และขอดูบันทึก ถ้ามีการปฏิบัติ ถือว่า ผ่าน</t>
  </si>
  <si>
    <t>ข้อมูลและสถานการณ์</t>
  </si>
  <si>
    <t xml:space="preserve">2.1) มีทะเบียนผู้ป่วย ระบุวินิจฉัย(แรกรับ และ ก่อนจำหน่าย) และภาวะแทรกซ้อน </t>
  </si>
  <si>
    <r>
      <t xml:space="preserve">1) ขอดูทะเบียน </t>
    </r>
    <r>
      <rPr>
        <strike/>
        <sz val="10"/>
        <color rgb="FFFF0000"/>
        <rFont val="Arial"/>
        <family val="2"/>
      </rPr>
      <t>หาก</t>
    </r>
    <r>
      <rPr>
        <sz val="10"/>
        <color rgb="FFFF0000"/>
        <rFont val="Arial"/>
        <family val="2"/>
      </rPr>
      <t>ถ้า</t>
    </r>
    <r>
      <rPr>
        <sz val="10"/>
        <rFont val="Arial"/>
        <family val="2"/>
      </rPr>
      <t>มีถือว่าผ่าน</t>
    </r>
  </si>
  <si>
    <t>2.2) มีระบบการนัดติดตาม ทารกที่จำหน่าย</t>
  </si>
  <si>
    <r>
      <t xml:space="preserve">2) ขอดูบันทึกระบบการนัดติดตาม  </t>
    </r>
    <r>
      <rPr>
        <strike/>
        <sz val="10"/>
        <color rgb="FFFF0000"/>
        <rFont val="Arial"/>
        <family val="2"/>
      </rPr>
      <t>หาก</t>
    </r>
    <r>
      <rPr>
        <sz val="10"/>
        <color rgb="FFFF0000"/>
        <rFont val="Arial"/>
        <family val="2"/>
      </rPr>
      <t>ถ้า</t>
    </r>
    <r>
      <rPr>
        <sz val="10"/>
        <rFont val="Arial"/>
        <family val="2"/>
      </rPr>
      <t>มี ถือว่าผ่าน</t>
    </r>
  </si>
  <si>
    <r>
      <t>2.3)</t>
    </r>
    <r>
      <rPr>
        <sz val="10"/>
        <color rgb="FFFF0000"/>
        <rFont val="Arial"/>
        <family val="2"/>
      </rPr>
      <t xml:space="preserve"> มีการเก็บสถิติ</t>
    </r>
    <r>
      <rPr>
        <strike/>
        <sz val="10"/>
        <rFont val="Arial"/>
        <family val="2"/>
      </rPr>
      <t>ข้อมูล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สถานการณ์</t>
    </r>
    <r>
      <rPr>
        <sz val="10"/>
        <rFont val="Arial"/>
        <family val="2"/>
      </rPr>
      <t xml:space="preserve"> ตัวชี้วัดของหน่วยงาน </t>
    </r>
    <r>
      <rPr>
        <strike/>
        <sz val="10"/>
        <color rgb="FFFF0000"/>
        <rFont val="Arial"/>
        <family val="2"/>
      </rPr>
      <t>ได้แก่</t>
    </r>
    <r>
      <rPr>
        <sz val="10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>ภาวะอุณภูมิกาย ต่ำ/ สูง</t>
    </r>
  </si>
  <si>
    <r>
      <t xml:space="preserve">3) ขอดูเอกสารการเก็บรวบรวมข้อมูล </t>
    </r>
    <r>
      <rPr>
        <strike/>
        <sz val="10"/>
        <color rgb="FFFF0000"/>
        <rFont val="Arial"/>
        <family val="2"/>
      </rPr>
      <t>หาก</t>
    </r>
    <r>
      <rPr>
        <sz val="10"/>
        <color rgb="FFFF0000"/>
        <rFont val="Arial"/>
        <family val="2"/>
      </rPr>
      <t>ถ้า</t>
    </r>
    <r>
      <rPr>
        <sz val="10"/>
        <rFont val="Arial"/>
        <family val="2"/>
      </rPr>
      <t>มีถือว่าผ่าน</t>
    </r>
  </si>
  <si>
    <t xml:space="preserve">     2.3.1) 5 โรคแรกที่พบบ่อยจากการวินิจฉัยเมื่อแรกรับและก่อนจำหน่าย</t>
  </si>
  <si>
    <t xml:space="preserve">     2.3.2) ภาวะอุณภูมิกาย ต่ำ/ สูง เมื่อแรกรับ</t>
  </si>
  <si>
    <t xml:space="preserve">     2.3.3) จำนวนทารกที่ได้รับนมแม่อย่างเดียว นมแม่และนมผสม นมผสมอย่างเดียว ก่อนกลับบ้าน</t>
  </si>
  <si>
    <t xml:space="preserve">    2.3.4) อัตราการติดเชื้อ</t>
  </si>
  <si>
    <r>
      <t xml:space="preserve">2.4) วิเคราะห์สถานการณ์/ข้อมูล หาสาเหตุ และวางแผนปรับปรุงแก้ไขปัญหา </t>
    </r>
    <r>
      <rPr>
        <sz val="10"/>
        <color rgb="FFFF0000"/>
        <rFont val="Arial"/>
        <family val="2"/>
      </rPr>
      <t>เช่น</t>
    </r>
  </si>
  <si>
    <t>4) ขอดูเอกสาร สรุปรายงาน / รายงานการประชุม</t>
  </si>
  <si>
    <t xml:space="preserve">      CQI/นวัตกรรม</t>
  </si>
  <si>
    <t xml:space="preserve">    ขอดูกิจกรรมCQI/นวัตกรรม  </t>
  </si>
  <si>
    <t>2.5) มีการนำเสนอข้อมูล/การแก้ไขปัญหาต่อผู้บริหารโรงพยาบาล/ระดับจังหวัด</t>
  </si>
  <si>
    <t>5) ขอดูเอกสาร สรุปรายงาน / รายงานการประชุม / รายงานการ</t>
  </si>
  <si>
    <t xml:space="preserve">       /ระดับเขต อย่างน้อยปีละ 1 ครั้ง</t>
  </si>
  <si>
    <t xml:space="preserve">    นำเสนอต่อผู้บริหาร</t>
  </si>
  <si>
    <t>คลินิกส่งเสริมสุขภาพเด็กดี</t>
  </si>
  <si>
    <r>
      <t xml:space="preserve">1. สถานที่ วัสดุอุปกรณ์ และบุคลากรผู้ให้บริการเหมาะสม </t>
    </r>
    <r>
      <rPr>
        <b/>
        <sz val="10"/>
        <color indexed="30"/>
        <rFont val="Arial"/>
        <family val="2"/>
      </rPr>
      <t>(6)</t>
    </r>
  </si>
  <si>
    <r>
      <t xml:space="preserve">  1.1  สถานที่ให้บริการเหมาะสม </t>
    </r>
    <r>
      <rPr>
        <b/>
        <sz val="10"/>
        <color indexed="30"/>
        <rFont val="Arial"/>
        <family val="2"/>
      </rPr>
      <t>(6)</t>
    </r>
  </si>
  <si>
    <t>1.1 สถานที่ให้บริการเหมาะสม</t>
  </si>
  <si>
    <r>
      <t xml:space="preserve">    1.1.1 ห้องตรวจร่างกาย</t>
    </r>
    <r>
      <rPr>
        <sz val="10"/>
        <color indexed="10"/>
        <rFont val="Arial"/>
        <family val="2"/>
      </rPr>
      <t>/คัดกรองสุขภาพเด็ก</t>
    </r>
  </si>
  <si>
    <t xml:space="preserve">    1.1.1 ดูสถานที่ให้บริการ  จัดเป็นสัดส่วนและไม่มีกิจกรรมอื่น</t>
  </si>
  <si>
    <t xml:space="preserve">    1.1.2 ขณะให้บริการไม่มีกิจกรรมอื่นรบกวน</t>
  </si>
  <si>
    <t xml:space="preserve">    1.1.3 ปลอดภัยสำหรับเด็ก (อุบัติเหตุและการติดเชื้อในเด็ก)</t>
  </si>
  <si>
    <t xml:space="preserve">    1.1.2  มีสถานที่ให้ความรู้พ่อแม่ ผู้ปกครอง</t>
  </si>
  <si>
    <t xml:space="preserve">    1.2.1 สถานที่ให้ความรู้ จัดเป็นสัดส่วน</t>
  </si>
  <si>
    <t xml:space="preserve">    1.2.2 ขณะให้ความรู้ไม่มีกิจกรรมอื่นรบกวน</t>
  </si>
  <si>
    <t xml:space="preserve">    1.2.3 ปลอดภัยสำหรับเด็ก (อุบัติเหตุและการติดเชื้อในเด็ก)</t>
  </si>
  <si>
    <r>
      <t xml:space="preserve">    1.1.3  มุมส่งเสริม</t>
    </r>
    <r>
      <rPr>
        <sz val="10"/>
        <color indexed="10"/>
        <rFont val="Arial"/>
        <family val="2"/>
      </rPr>
      <t>สุขภาพเด็ก</t>
    </r>
    <r>
      <rPr>
        <sz val="10"/>
        <rFont val="Arial"/>
        <family val="2"/>
      </rPr>
      <t xml:space="preserve"> </t>
    </r>
  </si>
  <si>
    <t xml:space="preserve">    1.3.1 สถานที่จัดเป็นสัดส่วน</t>
  </si>
  <si>
    <t xml:space="preserve">    1.3.2 ขณะให้บริการไม่มีกิจกิจกรรมอื่นรบกวน</t>
  </si>
  <si>
    <t xml:space="preserve">    1.3.3 สถานที่ปลอดภัยสำหรับเด็ก</t>
  </si>
  <si>
    <r>
      <t xml:space="preserve">    1.3.4 มีบุคลากร/</t>
    </r>
    <r>
      <rPr>
        <sz val="10"/>
        <color indexed="10"/>
        <rFont val="Arial"/>
        <family val="2"/>
      </rPr>
      <t>จิตอาสา/อสม.</t>
    </r>
    <r>
      <rPr>
        <sz val="10"/>
        <rFont val="Arial"/>
        <family val="2"/>
      </rPr>
      <t>ให้คำแนะนำการใช้ประโยชน์จากมุม ฯ</t>
    </r>
  </si>
  <si>
    <t xml:space="preserve">    1.3.5 มีสื่อแนะนำการใช้ประโยชน์จากมุมฯ อย่างครอบคลุม</t>
  </si>
  <si>
    <r>
      <t xml:space="preserve">  1.2 วัสดุ  อุปกรณ์ </t>
    </r>
    <r>
      <rPr>
        <b/>
        <sz val="10"/>
        <color indexed="30"/>
        <rFont val="Arial"/>
        <family val="2"/>
      </rPr>
      <t>(6)</t>
    </r>
  </si>
  <si>
    <t xml:space="preserve">    1.2.1 จัดหาวัสดุ อุปกรณ์ เพื่อส่งเสริมพัฒนาการเด็ก เช่น ของเล่น</t>
  </si>
  <si>
    <t>1.2.1 ขอดูอุปกรณ์ ของเล่น หนังสือ มีจำนวนพอเพียงกับจำนวนเด็กที่รับบริการ</t>
  </si>
  <si>
    <t xml:space="preserve">หนังสือนิทาน หนังสือรูปภาพ เอกสาร แผ่นพับ </t>
  </si>
  <si>
    <t xml:space="preserve">      - สภาพอุปกรณ์สามารถใช้งานได้ อยู่ในสภาพดี และมีความปลอดภัย </t>
  </si>
  <si>
    <t xml:space="preserve">        (มีการทำความสะอาดหลังการใช้งานทุกครั้ง)</t>
  </si>
  <si>
    <t xml:space="preserve">      - มีหลากหลายชนิดเหมาะสมตามกลุ่มอายุ</t>
  </si>
  <si>
    <t xml:space="preserve">      - เปิดโอกาสให้ผู้รับบริการสามารถใช้ประโยชน์จากอุปกรณ์ โดยการดูเอกสาร</t>
  </si>
  <si>
    <t xml:space="preserve">        เช่นทะเบียนยืมหนังสือ/สื่อ</t>
  </si>
  <si>
    <t xml:space="preserve">    1.2.2  มีอุปกรณ์ประเมินการเจริญเติบโตและพัฒนาการเด็กปฐมวัย</t>
  </si>
  <si>
    <t>1.2.2 ขอดูชุดประเมินพัฒนาการและเครื่องมือการเจริญเติบโต มีสภาพดี</t>
  </si>
  <si>
    <t xml:space="preserve">          1) เครื่องชั่งน้ำหนัก </t>
  </si>
  <si>
    <t xml:space="preserve">       พร้อมใช้งาน มีอุปกรณ์ครบถ้วนสามารถ</t>
  </si>
  <si>
    <t xml:space="preserve">          2) ชุดประเมินพัฒนาการเด็ก</t>
  </si>
  <si>
    <t xml:space="preserve">      - ตรวจสอบอุปกรณ์ เครืองมือประเมินพัฒนาการ </t>
  </si>
  <si>
    <t xml:space="preserve">          3) วัดความยาว/ส่วนสูง</t>
  </si>
  <si>
    <t xml:space="preserve">      - เครื่องมือประเมินการเจริญเติบโตมีและใช้งานได้ตามมาตรฐาน</t>
  </si>
  <si>
    <t xml:space="preserve">          4) วัดรอบศรีษะ</t>
  </si>
  <si>
    <t xml:space="preserve">    1.2.3 มีแปรงสีฟันและยาสีฟันพร้อมแจก</t>
  </si>
  <si>
    <t>เพิ่มรายละเอียดการปฏิบัติเรื่องการแนะนำการทำความสะอาดช่องปากสำหรับเด็ก</t>
  </si>
  <si>
    <t xml:space="preserve">   1.3 สัดส่วนผู้ให้บริการ: ผู้รับบริการ 1 : 10-15 และ</t>
  </si>
  <si>
    <t>1.3 จากการซักถามเจ้าหน้าที่ และตรวจสอบจากทะเบียนการให้บริการฯ</t>
  </si>
  <si>
    <t xml:space="preserve">   มีความรู้ที่เหมาะสมในการให้บริการคลินิกเด็กดีคุณภาพ</t>
  </si>
  <si>
    <t xml:space="preserve">     (จำนวนเด็กมารับบริการ......คน/วัน รายเก่า......คน/วัน )</t>
  </si>
  <si>
    <t xml:space="preserve">    (จำนวนผู้ให้บริการแพทย์ / พยาบาล...../.....คน)</t>
  </si>
  <si>
    <t>ความรู้ของผู้ให้บริการ (สัมภาษณ์เจ้าหน้าที่) มีความรู้ในเรื่องต่างๆ ดังนี้ (Key)</t>
  </si>
  <si>
    <t xml:space="preserve">     - ความรู้ในเรื่องการตรวจร่างกายเด็กเบื้องต้น (ตรวจหู/ตา)</t>
  </si>
  <si>
    <t xml:space="preserve">     - ความรู้ในเรื่องโภชนาการและการแก้ไขปัญหาโภชนาการ</t>
  </si>
  <si>
    <t xml:space="preserve">     - ความรู้ในพัฒนาการตามวัย วิธีการคัดกรองและการส่งเสริมพัฒนาการ</t>
  </si>
  <si>
    <t xml:space="preserve">     - ความรู้ในเรื่องการเฝ้าระวังการแพ้วัคซีนและวิธีการช่วยเหลือ</t>
  </si>
  <si>
    <t>2. การบริการในคลินิกสุขภาพเด็กดีในสถานบริการ (20)</t>
  </si>
  <si>
    <t xml:space="preserve">    2.1 กำหนดวันให้บริการและประชาสัมพันธ์ให้</t>
  </si>
  <si>
    <t>2.1. สำรวจสถานที่ให้บริการ/สังเกตและซักถามการให้บริการ</t>
  </si>
  <si>
    <t xml:space="preserve">          ผู้รับบริการรับทราบ</t>
  </si>
  <si>
    <t xml:space="preserve">          1) กำหนดวันให้บริการให้เหมาะสมจำนวนครั้ง </t>
  </si>
  <si>
    <t xml:space="preserve">       (ยกมาจาก ข้อ 3.1 และ 2.9.1 ในแบบเก่า)</t>
  </si>
  <si>
    <t>การให้บริการสำหรับ รพท./รพศ.</t>
  </si>
  <si>
    <t xml:space="preserve">              (อย่างน้อย 1 ครั้ง / สัปดาห์) หรือ</t>
  </si>
  <si>
    <t xml:space="preserve">          2) กำหนดจำนวนครั้งการให้บริการสำหรับ รพช.</t>
  </si>
  <si>
    <t xml:space="preserve">              (อย่างน้อย 2 ครั้ง / เดือน)</t>
  </si>
  <si>
    <t xml:space="preserve">     2.2 มีการให้บริการต่าง ๆ </t>
  </si>
  <si>
    <r>
      <t xml:space="preserve">     1) ซักประวัติเด็กตั้งแต่ระยะตั้งครรภ์ ระยะคลอดและหลังคลอด </t>
    </r>
    <r>
      <rPr>
        <i/>
        <u/>
        <sz val="10"/>
        <color indexed="10"/>
        <rFont val="Arial"/>
        <family val="2"/>
      </rPr>
      <t/>
    </r>
  </si>
  <si>
    <t xml:space="preserve">  - ตรวจสอบจากสมุดบันทึกสุขภาพและเวชระเบียนหากปฏิบัติ ถือว่าผ่าน</t>
  </si>
  <si>
    <t xml:space="preserve">     2) ตรวจร่างกายเด็ก และตรวจทางห้องปฏิบัติการ </t>
  </si>
  <si>
    <t>(ข้อ2.2,2.3,2.4,2.5 ตามความสมัครใจและความพร้อมของหน่วยบริการ)</t>
  </si>
  <si>
    <t xml:space="preserve">          2.1 ตรวจร่างกายทั่วไป </t>
  </si>
  <si>
    <t xml:space="preserve">  - สังเกตการให้บริการ และขอดูในเวชระเบียน</t>
  </si>
  <si>
    <t xml:space="preserve">          2.2 ตรวจภาวะซีด (Hct/Hb)ในเด็กอายุ 6 - 12 เดือน</t>
  </si>
  <si>
    <t xml:space="preserve">  - รายงานการตรวจภาวะซีดในเด็ก</t>
  </si>
  <si>
    <t xml:space="preserve">          2.3 ควรวัดความดันโลหิต (อายุ 4 ปี) (คะแนนแถม)</t>
  </si>
  <si>
    <t xml:space="preserve"> .- ขอดูการลงบันทึกในเวชระเบียน</t>
  </si>
  <si>
    <t xml:space="preserve">          2.4 ควรตรวจการได้ยิน  (อายุ 4 ปี) (คะแนนแถม)</t>
  </si>
  <si>
    <t xml:space="preserve">          2.5 ควรตรวจวัดสายตา  (อายุ 4 ปี) (คะแนนแถม)</t>
  </si>
  <si>
    <t xml:space="preserve">     3) การให้บริการโภชนาการในเด็กทุกคน</t>
  </si>
  <si>
    <t xml:space="preserve">  - สอบถามสังเกตจากการปฏิบัติของเจ้าหน้าที่และเอกสารรายงาน</t>
  </si>
  <si>
    <t xml:space="preserve">          3.1 ประเมินการเจริญเติบโต</t>
  </si>
  <si>
    <t xml:space="preserve">  - ดูวิธีการชั่งน้ำหนัก/วัดความยาว/ส่วนสูง/วัดเส้นรอบศรีษะ</t>
  </si>
  <si>
    <t xml:space="preserve">              - วัดรอบศรีษะเด็ก และแปลผล</t>
  </si>
  <si>
    <t xml:space="preserve">  - แปลผล วัดเส้นรอบศรีษะ ดูการจุดน้ำหนัก ส่วนสูง ในกราฟสามเกณฑ์</t>
  </si>
  <si>
    <t xml:space="preserve">              - ชั่ง นน. วัดส่วนสูง และแปลผล</t>
  </si>
  <si>
    <t xml:space="preserve">  - สังเกตการให้บริการ/เอกสารรายงานภาวะโภชนาการ</t>
  </si>
  <si>
    <t xml:space="preserve">              - บันทึกในสมุดสุขภาพแม่และเด็ก</t>
  </si>
  <si>
    <t xml:space="preserve">    ครบทั้ง 3 เกณฑ์ (นน./อายุ,สส./อายุ,นน./สส.)</t>
  </si>
  <si>
    <t xml:space="preserve">          3.2 ประเมินพฤติกรรมการบริโภคอาหารเด็กทุกคน                              (ตามสมุดบันทึกสุขภาพแม่และเด็ก) </t>
  </si>
  <si>
    <t xml:space="preserve">  - ขอดูการประเมินพฤติกรรมการบริโภคอาหารในสมุดบันทึกสุขภาพฯ</t>
  </si>
  <si>
    <t xml:space="preserve">          3.3 แจ้งและอธิบายผลการประเมิน</t>
  </si>
  <si>
    <t xml:space="preserve">  - ดูการบันทึกในสมุดสุขภาพ ตามแนวทางสำนักโภชนาการ</t>
  </si>
  <si>
    <t xml:space="preserve">          3.4 จ่ายยาน้ำเสริมธาตุเหล็กแก่เด็กอายุ 6 เดือน - 5 ปี ทุกราย</t>
  </si>
  <si>
    <t xml:space="preserve">  - ขอดูทะเบียนการจ่ายยา / เวชระเบียน / ดูทะเบียนการซื้อยาฯ และ</t>
  </si>
  <si>
    <t xml:space="preserve">          - เด็กอายุ 6 เดือน - ต่ำกว่า 3 ปีให้ธาตุเหล็ก12.5 mg/สัปดาห์)</t>
  </si>
  <si>
    <t xml:space="preserve">    ทะเบียนการจ่ายยาฯ</t>
  </si>
  <si>
    <t xml:space="preserve">          - เด็กอายุ 3 - 5 ปี ให้ธาตุเหล็ก 25 mg ต่อ/สัปดาห์)</t>
  </si>
  <si>
    <t xml:space="preserve">          3.4 ให้คำแนะนำทางโภชนาการตามภาวะการเจริญเติบโต</t>
  </si>
  <si>
    <t xml:space="preserve">  - สังเกต/สอบถามการแจ้งและอธิบายของเจ้าหน้าที่ รวมถึงการลงบันทึก</t>
  </si>
  <si>
    <t xml:space="preserve">             เป็นรายบุคคล </t>
  </si>
  <si>
    <t xml:space="preserve">        ตามแนวทางสำนักโภชนาการ</t>
  </si>
  <si>
    <t xml:space="preserve">     4) การส่งเสริมพัฒนาการ</t>
  </si>
  <si>
    <t xml:space="preserve">          4.1 เฝ้าระวังและส่งเสริมพัฒนาการเด็กทุกรายตามช่วงอายุ</t>
  </si>
  <si>
    <t xml:space="preserve">  - สังเกตกระบวนการประเมินตามแบบคัดกรองพัฒนาการ</t>
  </si>
  <si>
    <t xml:space="preserve">              ที่มารับบริการ</t>
  </si>
  <si>
    <t xml:space="preserve">    ตามแนวทางของแต่ละ รพ. ได้ถูกต้อง</t>
  </si>
  <si>
    <t xml:space="preserve">          4.2 คัดกรองพัฒนาการเด็ก อายุ18, 30 เดือน โดย เจ้าหน้าที่</t>
  </si>
  <si>
    <t xml:space="preserve">  - มีข้อมูลผลการประเมินพัฒนาการรายบุคคล</t>
  </si>
  <si>
    <t xml:space="preserve">          4.3 ให้การช่วยเหลือเด็กที่มีปัญหาพัฒนาการ ตาม Flow chart </t>
  </si>
  <si>
    <t xml:space="preserve">  - ดูหลักฐานการดำเนินการตาม flow chart ดูทะเบียน สุ่มสอบถามจากพ่อแม่</t>
  </si>
  <si>
    <t xml:space="preserve">    เกี่ยวกับการเลี้ยงดูลูกด้วยสมุดสีชมพู</t>
  </si>
  <si>
    <t xml:space="preserve">     5) การดูแลสุขภาพช่องปากเด็ก</t>
  </si>
  <si>
    <t xml:space="preserve">          5.1 ประเมินความสะอาดของฟัน</t>
  </si>
  <si>
    <t xml:space="preserve">  - ดูบันทึกการให้บริการ</t>
  </si>
  <si>
    <t xml:space="preserve">          5.2 ฝึกพ่อแม่/ผู้เลี้ยงดูเด็กแปรงฟัน</t>
  </si>
  <si>
    <t xml:space="preserve">  - สังเกตการให้บริการ/สัมภาษณ์พ่อแม่ในวันประเมิน</t>
  </si>
  <si>
    <t xml:space="preserve">     6) เฝ้าระวัง ติดตาม ดูแลต่อเนื่องเด็กกลุ่มเสี่ยง</t>
  </si>
  <si>
    <t xml:space="preserve">  - ขอดูทะเบียน/เอกสารการติดตาม/แนวทางการดูแล</t>
  </si>
  <si>
    <t xml:space="preserve">          6.1 เด็กน้ำหนักน้อยกว่าเกณฑ์ ผอม เตี้ย อ้วน และกลุ่มเสี่ยง</t>
  </si>
  <si>
    <t xml:space="preserve">      1) ขอดูทะเบียนกลุ่มเสี่ยง</t>
  </si>
  <si>
    <t xml:space="preserve">                (ค่อนข้างน้อย ผอม เตี้ย ท้วม)</t>
  </si>
  <si>
    <t xml:space="preserve">      2) ขอดูแนวทางการดูแลแก้ไข (FLOW CHART)</t>
  </si>
  <si>
    <t xml:space="preserve">          6.2 เด็กสงสัยพัฒนาการล่าช้า</t>
  </si>
  <si>
    <t xml:space="preserve">      3) ดูการส่งต่อและให้การดูแลต่อเนื่อง  (ขอดูข้อมูลรายบุคคล)</t>
  </si>
  <si>
    <t xml:space="preserve">          6.3 LBW</t>
  </si>
  <si>
    <t xml:space="preserve">          6.4 เด็กที่มีภาวะเสี่ยงต่อโรคธาลัสซีเมียชนิดรุนแรง</t>
  </si>
  <si>
    <t xml:space="preserve">          6.5 เด็กที่เกิดจากแม่ติดเชื้อ HIV</t>
  </si>
  <si>
    <t xml:space="preserve">          6.6 Birth Asphyxia</t>
  </si>
  <si>
    <t xml:space="preserve">          6.7 TSH &amp; PKU</t>
  </si>
  <si>
    <t xml:space="preserve">          6.8 ดาวน์ซินโดรม</t>
  </si>
  <si>
    <t xml:space="preserve">          6.9 เด็กฟันไม่สะอาด/ฟันมีรอยขาวขุ่น/ฟันผุ</t>
  </si>
  <si>
    <t xml:space="preserve">          6.10 เด็กที่คลอดจากมารดาวัยรุ่น</t>
  </si>
  <si>
    <t xml:space="preserve">          6.11 เด็กคลอดก่อนกำหนด</t>
  </si>
  <si>
    <t xml:space="preserve">    7) มีการให้วัคซีนป้องกันโรคตามวัยและเฝ้าระวังภาวะแทรกซ้อน</t>
  </si>
  <si>
    <t xml:space="preserve">  - ตรวจสอบ/สอบถาม เจ้าหน้าที่ และ สังเกต กระบวนการให้บริการวัคซีน</t>
  </si>
  <si>
    <t xml:space="preserve">      จากการได้รับวัคซีน</t>
  </si>
  <si>
    <t xml:space="preserve">     (ดูสถานที่ / อุปกรณ์ ที่ระบุไว้ตามเกณฑ์ที่กำหนด)</t>
  </si>
  <si>
    <t xml:space="preserve">         7.1 เตรียมความพร้อมในการกู้ชีพ เมื่อมีสภาวะจำเป็น</t>
  </si>
  <si>
    <t xml:space="preserve"> - ขอดูเอกสารการจัดการวัคซีน การให้วัคซีนป้องกันโรคตามวัย และมีแนวทาง</t>
  </si>
  <si>
    <t xml:space="preserve">         7.2 เฝ้าระวังอาการข้างเคียงจากการได้รับวัคซีน</t>
  </si>
  <si>
    <t xml:space="preserve">   การเฝ้าระวังภาวะแทรกซ้อนการแพ้วัคซีน</t>
  </si>
  <si>
    <t xml:space="preserve">         7.3 มีมุมหรือสถานที่ สำหรับสังเกตผิดปกติอาการหลัง</t>
  </si>
  <si>
    <t xml:space="preserve"> - ระบบการขนส่ง การเก็บรักษาอุณหภูมิตามคู่มือกรมควบคุมโรค (ลูกโซ่ความเย็น)</t>
  </si>
  <si>
    <t xml:space="preserve">            ได้รับวัคซีน อย่างน้อย 30 นาที</t>
  </si>
  <si>
    <t xml:space="preserve"> - มีบันทึกการให้วัคซีนป้องกันโรคตามวัย</t>
  </si>
  <si>
    <t xml:space="preserve"> - มีแนวทางการตรวจสอบเลขที่ผลิตวัคซีน</t>
  </si>
  <si>
    <t xml:space="preserve"> - สังเกตอาการ 30 นาทีก่อนกลับบ้าน</t>
  </si>
  <si>
    <t xml:space="preserve"> - ระบบติดตามนัด เมื่อเด็กไม่มารับวัคซีดตามที่กำหนด</t>
  </si>
  <si>
    <t xml:space="preserve">3  มีบริการเชิงรุก ในชุมชน </t>
  </si>
  <si>
    <t xml:space="preserve">  3.1 การจัดบริการเคลื่อนที่หรือจัดกิจกรรมส่งเสริมพัฒนาการ</t>
  </si>
  <si>
    <t xml:space="preserve"> - ขอดูแผนงาน/โครงการ/กิจกรรม  การสรุปรายงาน และ ภาพกิจกรรม</t>
  </si>
  <si>
    <t xml:space="preserve">      นอกสถานที่ หรือ จัดบริการในกลุ่มเป้าหมายที่เข้าถึงยาก</t>
  </si>
  <si>
    <t xml:space="preserve">  3.2 มีการจัดกิจกรรมรณรงค์ /ประชาสัมพันธ์การดำเนินงานเชิงรุกใน</t>
  </si>
  <si>
    <t xml:space="preserve">      ชุมชนเพื่อการแก้ไขปัญหาโภชนาการและพัฒนาการเด็ก</t>
  </si>
  <si>
    <t xml:space="preserve">  3.3 มีนวตกรรมแก้ไขปัญหาโภชนาการและพัฒนาการเด็กในชุมชน</t>
  </si>
  <si>
    <t xml:space="preserve">  3.4 มีข้อมูลกลุ่มเป้าหมายเด็กที่มีภาวะเสี่ยง/ไม่มาตามนัด</t>
  </si>
  <si>
    <t xml:space="preserve"> - ขอดูข้อมูลเด็กตามกลุ่มเป้าหมาย ได้แก่ เด็กที่มีภาวะเสี่ยง/ไม่มาตามนัด</t>
  </si>
  <si>
    <t xml:space="preserve">  3.5 มีระบบการติดตามกลุ่มเป้าหมายโดยใช้กลไกของ อสม.</t>
  </si>
  <si>
    <t xml:space="preserve"> - ซักถามระบบการติดตามกลุ่มเป้าหมาย</t>
  </si>
  <si>
    <t xml:space="preserve">       หรือ อื่นๆในชุมชน</t>
  </si>
  <si>
    <t xml:space="preserve">4. มีการส่งต่อข้อมูลสุขภาพเด็กให้ศูนย์เด็กเล็ก </t>
  </si>
  <si>
    <t xml:space="preserve"> - สอบถามเจ้าหน้าที่และพ่อแม่</t>
  </si>
  <si>
    <t xml:space="preserve">   โรงเรียนอนุบาล</t>
  </si>
  <si>
    <t xml:space="preserve"> - ขอดูสมุดบันทึกสุขภาพแม่และเด็ก</t>
  </si>
  <si>
    <t xml:space="preserve"> - ทะเบียนระบบการส่งต่อข้อมูล การเชื่อมโยงข้อมูล</t>
  </si>
  <si>
    <t>5. ข้อมูลและสถานการณ์อนามัยแม่และเด็ก</t>
  </si>
  <si>
    <r>
      <t xml:space="preserve">5.1 มีแบบฟอร์มการเก็บข้อมูล </t>
    </r>
    <r>
      <rPr>
        <i/>
        <u/>
        <sz val="10"/>
        <color indexed="10"/>
        <rFont val="Arial"/>
        <family val="2"/>
      </rPr>
      <t>จากรายงาน 43 แฟ้ม</t>
    </r>
  </si>
  <si>
    <t>5.1 มีการเก็บข้อมูล วิเคราะห์ข้อมูลเพื่อดูผลสำเร็จของคลินิกเด็กดีคุณภาพ</t>
  </si>
  <si>
    <t>ได้แก่ - ร้อยละการได้รับการคัดกรองพัฒนาการเด็กและการชั่ง นน./วัดส่วนสูง</t>
  </si>
  <si>
    <t xml:space="preserve">          - ร้อยละเด็กที่มีพัฒนาการปกติ และสงสัยล่าช้า</t>
  </si>
  <si>
    <t>5.2 มีการนำข้อมูลหรือตัวชี้วัดสำคัญของหน่วยงานมาใช้เฝ้าระวัง</t>
  </si>
  <si>
    <t xml:space="preserve">          - ร้อยละเด็กที่มีพัฒนาการไม่สมวัยได้รับการดูแลและส่งต่อตามขั้นตอน</t>
  </si>
  <si>
    <t xml:space="preserve">          - ร้อยละเด็กที่ได้รับวัคซีนครบตามช่วงวัยและการได้รับเฝ้าระวัง</t>
  </si>
  <si>
    <t xml:space="preserve">          ภาวะแทรกซ้อนจากการแพ้วัคซีน</t>
  </si>
  <si>
    <t xml:space="preserve">          - ร้อยละของเด็กได้รับการตรวจฟันและเด็กที่มีปัญหาฟันผุได้รับการส่งต่อ</t>
  </si>
  <si>
    <t xml:space="preserve">          ที่เหมาะสม</t>
  </si>
  <si>
    <t>5.2 มีการวางแผนเพื่อแก้ไขปรับปรุง (CQI) ตามปัญหาที่พบอย่างต่อเนื่อง</t>
  </si>
  <si>
    <t>การให้ความรู้ตามหลักสูตรโรงเรียนพ่อแม่</t>
  </si>
  <si>
    <t xml:space="preserve">     1.  มีสถานที่ให้ความรู้</t>
  </si>
  <si>
    <t>1. สำรวจสถานที่ให้ความรู้โรงเรียนพ่อแม่</t>
  </si>
  <si>
    <t>ANC</t>
  </si>
  <si>
    <t>WBC</t>
  </si>
  <si>
    <t xml:space="preserve">     2.  มีรูปแบบการให้ความรู้เป็นแบบมีส่วนร่วมใน 3 ขั้นตอนประกอบด้วย</t>
  </si>
  <si>
    <t>2. จากการซักถามเจ้าหน้าที่ และตรวจสอบจากทะเบียนการให้ความรู้เกี่ยวกับ</t>
  </si>
  <si>
    <t xml:space="preserve">             - ขั้นนำ</t>
  </si>
  <si>
    <t xml:space="preserve">    รูปแบบการให้ความรู้โรงเรียนพ่อแม่ของโรงพยาบาล</t>
  </si>
  <si>
    <t xml:space="preserve">             - ขั้นสอน</t>
  </si>
  <si>
    <t>รูปแบบANC</t>
  </si>
  <si>
    <t xml:space="preserve">             - ขั้นสรุป</t>
  </si>
  <si>
    <t>รูปแบบPP</t>
  </si>
  <si>
    <t>รูปแบบWBC</t>
  </si>
  <si>
    <t xml:space="preserve">     3.  มีอุปกรณ์ สื่อการสอน/แผนการสอน ในเรื่องที่สอน ดังนี้</t>
  </si>
  <si>
    <t>3. ขอดูแผนการสอน/สื่อการสอน ครบตามเรื่องที่กำหนด</t>
  </si>
  <si>
    <r>
      <t xml:space="preserve">            </t>
    </r>
    <r>
      <rPr>
        <u/>
        <sz val="10"/>
        <rFont val="Arial"/>
        <family val="2"/>
      </rPr>
      <t xml:space="preserve"> - ระยะตั้งครรภ์</t>
    </r>
    <r>
      <rPr>
        <sz val="10"/>
        <rFont val="Arial"/>
        <family val="2"/>
      </rPr>
      <t xml:space="preserve"> 5 เรื่องได้แก่    การใช้สมุดบันทึกสุขภาพ  อาหารของแม่</t>
    </r>
  </si>
  <si>
    <t xml:space="preserve">    (มีแผนการสอน สื่อการสอน เอกสารคู่มือ)</t>
  </si>
  <si>
    <t xml:space="preserve">      เพื่อลูกรักในครรภ์     ดูแลตนเองและเฝ้าระวังภาวะแทรกซ้อน      นมแม่รักแท้ที่แม่ให้    </t>
  </si>
  <si>
    <t>แผนการสอนและสื่อANC</t>
  </si>
  <si>
    <t xml:space="preserve">      ทันตสุขภาพแม่เพื่อลูก </t>
  </si>
  <si>
    <t>แผนการสอนและสื่อPP</t>
  </si>
  <si>
    <r>
      <t xml:space="preserve">             </t>
    </r>
    <r>
      <rPr>
        <u/>
        <sz val="10"/>
        <rFont val="Arial"/>
        <family val="2"/>
      </rPr>
      <t>- ระยะหลังคลอด</t>
    </r>
    <r>
      <rPr>
        <sz val="10"/>
        <rFont val="Arial"/>
        <family val="2"/>
      </rPr>
      <t xml:space="preserve"> 4 เรื่องได้แก่  การปฏิบัติตัวหลังคลอด  การอาบน้ำทารก  </t>
    </r>
  </si>
  <si>
    <t>แผนการสอนและสื่อWBC</t>
  </si>
  <si>
    <t xml:space="preserve">     การนวดสัมผัสทารก  การเล่นและเล่านิทาน  การส่งเสริมพัฒนาการ   นมแม่...แม่ทำได้</t>
  </si>
  <si>
    <t>3.2 สาธิตการจัดดรงเรียนพ่อแม่ อย่างน้อย 1 คลินิก</t>
  </si>
  <si>
    <r>
      <t xml:space="preserve">             </t>
    </r>
    <r>
      <rPr>
        <u/>
        <sz val="10"/>
        <rFont val="Arial"/>
        <family val="2"/>
      </rPr>
      <t>- คลินิกเด็กดี</t>
    </r>
    <r>
      <rPr>
        <sz val="10"/>
        <rFont val="Arial"/>
        <family val="2"/>
      </rPr>
      <t xml:space="preserve"> 4 เรื่องได้แก่ นมแม่อย่างยั่งยืน    เริ่มอาหารตามวัยลูกรักอย่างถูกวิธี</t>
    </r>
  </si>
  <si>
    <t xml:space="preserve">     การสร้างวินัยให้ลูกรัก และ เตรียมลูกน้อยสู่โลกกว้าง</t>
  </si>
  <si>
    <t xml:space="preserve">    4.  มีการประเมินผลหลังการเข้าร่วมกิจกรรมโรงเรียนพ่อแม่</t>
  </si>
  <si>
    <t>4. ขอดูภาพกิจกรรมการสอนโรงเรียนพ่อแม่</t>
  </si>
  <si>
    <t>4. ขอดูสรุปผลการทำกิจกรรมและการประเมินผลการสอนโรงเรียนพ่อแม่</t>
  </si>
  <si>
    <t xml:space="preserve">    (มีทะเบียนร.ร.พ่อแม่/ มีการประเมินความรู้หลังให้ความรู้)</t>
  </si>
  <si>
    <t xml:space="preserve">      5.  สามี และญาติ มีส่วนร่วม </t>
  </si>
  <si>
    <t>ANC &gt;50%</t>
  </si>
  <si>
    <t>PP&gt;75%</t>
  </si>
  <si>
    <t>WBC&gt;50%</t>
  </si>
  <si>
    <t xml:space="preserve">      6.ความรู้หญิงตั้งครรภ์</t>
  </si>
  <si>
    <t>6.สุ่มถามหญิงมีครรภ์ที่มารับบริการ รพศ/รพท จำนวน 10 คน  รพช. 5 คน</t>
  </si>
  <si>
    <t xml:space="preserve">  (ผ่าน 4 ใน 5 คน/ผ่าน 8 ใน 10 คน ถือว่าผ่านเกณฑ์)</t>
  </si>
  <si>
    <t xml:space="preserve">     3.  มีอุปกรณ์ สื่อการสอน/แผนการสอน </t>
  </si>
  <si>
    <t>7.สาธิตการจัดดรงเรียนพ่อแม่</t>
  </si>
  <si>
    <t>สาธิต</t>
  </si>
  <si>
    <t>.</t>
  </si>
  <si>
    <t xml:space="preserve"> (ชมรมจิตอาสาแม่และเด็ก)</t>
  </si>
  <si>
    <r>
      <t>1. โรงพยาบาลมี</t>
    </r>
    <r>
      <rPr>
        <sz val="10"/>
        <color indexed="10"/>
        <rFont val="Arial"/>
        <family val="2"/>
      </rPr>
      <t>ชมรมจิตอาสาแม่และเด็ก อ</t>
    </r>
    <r>
      <rPr>
        <sz val="10"/>
        <rFont val="Arial"/>
        <family val="2"/>
      </rPr>
      <t xml:space="preserve">ย่างน้อย 1 ชมรม </t>
    </r>
  </si>
  <si>
    <t xml:space="preserve"> - ขอดูทะเบียนสมาชิกชมรมสายใยรักแห่งครอบครัว/</t>
  </si>
  <si>
    <t xml:space="preserve">     1.1  ก่อตั้งมาไม่ต่ำกว่า 6 เดือน</t>
  </si>
  <si>
    <t xml:space="preserve">   ใบสมัคร</t>
  </si>
  <si>
    <t xml:space="preserve">     1.2  สมาชิกชมรมฯประกอบด้วยหญิงตั้งครรภ์/แม่หลังคลอด/ปู่ย่า/พ่อแม่เด็ก</t>
  </si>
  <si>
    <t xml:space="preserve"> - ขอดูทะเบียน/หลักฐานการดำเนิกิจกรรม ไม่ต่ำกว่า</t>
  </si>
  <si>
    <t xml:space="preserve">             /ผู้สูงอายุ/อื่นๆ</t>
  </si>
  <si>
    <t xml:space="preserve">    6 เดือน</t>
  </si>
  <si>
    <t xml:space="preserve">     1.3  สมาชิกชมรมทราบบทบาทหน้าที่</t>
  </si>
  <si>
    <t xml:space="preserve"> - สอบถามสมาชิก</t>
  </si>
  <si>
    <t>2. โรงพยาบาลให้การสนับสนุนชมรมสายใยรักแห่งครอบครัว</t>
  </si>
  <si>
    <t xml:space="preserve"> - สุ่มถามสมาชิกชมรม  3-5 คน ต่อสิ่งสนับสนุนที่ได้รับ</t>
  </si>
  <si>
    <r>
      <t xml:space="preserve">     2.1  มีการอบรมพัฒนาสมาชิกชมรม </t>
    </r>
    <r>
      <rPr>
        <sz val="10"/>
        <color indexed="10"/>
        <rFont val="Arial"/>
        <family val="2"/>
      </rPr>
      <t>(อย่างน้อยปีละ 1ครั้ง)</t>
    </r>
  </si>
  <si>
    <r>
      <t xml:space="preserve">     2.2  มีการสนับสนุนกิจกรรมของชมรม</t>
    </r>
    <r>
      <rPr>
        <sz val="10"/>
        <color indexed="10"/>
        <rFont val="Arial"/>
        <family val="2"/>
      </rPr>
      <t>ที่เกี่ยวข้องกับงานอนามัยแม่และเด็ก</t>
    </r>
  </si>
  <si>
    <t>3. สมาชิกชมรมมีการพบปะ /แลกเปลี่ยนเรียนรู้ /สื่อสารกัน</t>
  </si>
  <si>
    <t xml:space="preserve"> - สุ่มถามสมาชิกชมรม อย่างน้อย 3 - 5 คน</t>
  </si>
  <si>
    <r>
      <t xml:space="preserve">    3.1  มีแผนและกิจกรรม</t>
    </r>
    <r>
      <rPr>
        <sz val="10"/>
        <color indexed="10"/>
        <rFont val="Arial"/>
        <family val="2"/>
      </rPr>
      <t>การดำเนินงานอนามัยแม่และเด็ก</t>
    </r>
  </si>
  <si>
    <r>
      <t xml:space="preserve"> - ขอดูแผน</t>
    </r>
    <r>
      <rPr>
        <sz val="10"/>
        <color indexed="10"/>
        <rFont val="Arial"/>
        <family val="2"/>
      </rPr>
      <t>การดำเนินงาน</t>
    </r>
    <r>
      <rPr>
        <sz val="10"/>
        <rFont val="Arial"/>
        <family val="2"/>
      </rPr>
      <t>อนามัยแม่และเด็ก</t>
    </r>
  </si>
  <si>
    <t xml:space="preserve">    3.2  มีการพบปะระหว่างสมาชิกอย่างน้อย 1 ครั้ง ต่อ 3 เดือน</t>
  </si>
  <si>
    <t xml:space="preserve">   (วันประเมินนัดสมาชิกชมรม 3-5 คน รับสัมภาษณ์)</t>
  </si>
  <si>
    <r>
      <t xml:space="preserve">4. </t>
    </r>
    <r>
      <rPr>
        <sz val="10"/>
        <color indexed="10"/>
        <rFont val="Arial"/>
        <family val="2"/>
      </rPr>
      <t>แกนนำ/</t>
    </r>
    <r>
      <rPr>
        <sz val="10"/>
        <rFont val="Arial"/>
        <family val="2"/>
      </rPr>
      <t>สมาชิกชมรมสายใยรักแห่งครอบครัว</t>
    </r>
    <r>
      <rPr>
        <sz val="10"/>
        <color indexed="10"/>
        <rFont val="Arial"/>
        <family val="2"/>
      </rPr>
      <t xml:space="preserve"> มีการดำเนินงาน</t>
    </r>
  </si>
  <si>
    <r>
      <t xml:space="preserve"> - สุ่มถาม</t>
    </r>
    <r>
      <rPr>
        <sz val="10"/>
        <color indexed="10"/>
        <rFont val="Arial"/>
        <family val="2"/>
      </rPr>
      <t>แกนนำ/</t>
    </r>
    <r>
      <rPr>
        <sz val="10"/>
        <rFont val="Arial"/>
        <family val="2"/>
      </rPr>
      <t>สมาชิกในชมรม 3- 5 คนในวันประเมิน</t>
    </r>
  </si>
  <si>
    <t xml:space="preserve">    4.1  ค้นหาหญิงตั้งครรภ์</t>
  </si>
  <si>
    <r>
      <t xml:space="preserve"> - ขอดูหลักฐาน</t>
    </r>
    <r>
      <rPr>
        <sz val="10"/>
        <color indexed="10"/>
        <rFont val="Arial"/>
        <family val="2"/>
      </rPr>
      <t xml:space="preserve">ทะเบียนหญิงตั้งครรภ์ หญิงหลังคลอด </t>
    </r>
  </si>
  <si>
    <t xml:space="preserve">    4.2  ติดตามเยี่ยมบ้านหลังคลอด(แม่และลูก)</t>
  </si>
  <si>
    <r>
      <t xml:space="preserve">  </t>
    </r>
    <r>
      <rPr>
        <sz val="10"/>
        <color indexed="10"/>
        <rFont val="Arial"/>
        <family val="2"/>
      </rPr>
      <t xml:space="preserve"> เด็กปฐมวัย </t>
    </r>
    <r>
      <rPr>
        <sz val="10"/>
        <rFont val="Arial"/>
        <family val="2"/>
      </rPr>
      <t>การบันทึกเยี่ยมติดตาม</t>
    </r>
  </si>
  <si>
    <t xml:space="preserve">    4.3  มีความรู้ ทักษะ และสามารถดูแลแม่และเด็กเบื้องต้นได้</t>
  </si>
  <si>
    <t xml:space="preserve">    4.4  มีกิจกรรมส่งเสริมพัฒนาการ โภชนาการ เด็กปฐมวัย</t>
  </si>
  <si>
    <t>5. มีการเชื่อมโยงข้อมูลกับสถานการณ์แม่และเด็กระหว่างโรงพยาบาลกับชมรม</t>
  </si>
  <si>
    <t xml:space="preserve"> - สุ่มถามสมาชิกในชมรม 3- 5 คนในวันประเมิน</t>
  </si>
  <si>
    <t xml:space="preserve">   สายใยรักแห่งครอบครัว</t>
  </si>
  <si>
    <t xml:space="preserve">   และขอดูหลักฐานประเด็น หญิงตั้งครรภ์/หลังคลอด</t>
  </si>
  <si>
    <t xml:space="preserve">    5.1 โรงพยาบาลคืนข้อมูลแม่และเด็กแก่ชมรม</t>
  </si>
  <si>
    <t xml:space="preserve"> - สอบถามสถานบริการถึงแนวทางการแก้ไขปัญหา</t>
  </si>
  <si>
    <t xml:space="preserve">    5.2 ชมรมเชื่อมโยงข้อมูลกลับสู่โรงพยาบาล</t>
  </si>
  <si>
    <t xml:space="preserve"> - ขอดูหลักฐานข้อมูล</t>
  </si>
  <si>
    <t>Club</t>
  </si>
  <si>
    <t>มาตรฐานงานอนามัยแม่และเด็ก ในส่วนของผลลัพธ์</t>
  </si>
  <si>
    <t>โปรดระบุว่า ต้องการกรอกจำนวนหรือ %</t>
  </si>
  <si>
    <t>ปีก่อนหน้า</t>
  </si>
  <si>
    <t>ปีนี้</t>
  </si>
  <si>
    <t>จำนวนเด็กเกิดมีชีพที่คลอดใน ร.พ.</t>
  </si>
  <si>
    <t>จำนวนเด็กเกิดมีชีพที่ APGAR Score ที่ 1 นาที &lt;=7</t>
  </si>
  <si>
    <t>จำนวนเด็กแรกเกิดที่น้ำหนักตัว &lt; 2500 กรัม</t>
  </si>
  <si>
    <t>จำนวนเด็กแรกเกิดที่ LBW ในข้อ 3 ที่คลอดก่อนกำหนด (&lt; 37w)</t>
  </si>
  <si>
    <t>จำนวนเด็กแรกเกิดที่ LBW ในข้อ 3 ที่ส่งต่อมาจากโรงพยาบาลอื่น</t>
  </si>
  <si>
    <t>กรณ๊ต้องการกรอกตัวเลขจำนวน  ให้ใส่ข้อมูลส่วนสีเหลืองด้านซ้าย</t>
  </si>
  <si>
    <t>จำนวนเด็กแรกเกิดถึง 6 เดือนที่ได้รับการประเมินการกินนมแม่ที่ WBC</t>
  </si>
  <si>
    <t>ถ้าต้องการกรอก % ให้กรอกข้อมูลด้านล่าง</t>
  </si>
  <si>
    <t xml:space="preserve">จำนวนเด็กในข้อ 6 ที่กินนมแม่อย่างเดียว </t>
  </si>
  <si>
    <t>จำนวนเด็ก แรกเกิดถึง 5 ปี ที่ได้รับการประเมินพัฒนาการตามอนามัย 55</t>
  </si>
  <si>
    <t>จำนวนเด็กในข้อ 8 ที่ประเมินแล้วปรกติ</t>
  </si>
  <si>
    <t>จำนวนเด็กในข้อ 8 ที่ประเมินแล้วล่าช้า</t>
  </si>
  <si>
    <t>จำนวนเด็กที่ประเมินแล้วล่าช้าในข้อ 10 ที่ได้รับการกระตุ้นพัฒนาการ</t>
  </si>
  <si>
    <t xml:space="preserve">Birth Asphyxia / 1000 LB </t>
  </si>
  <si>
    <t>จำนวนเด็กที่ได้รับการกระตุ้นในข้อ 11 ที่นัดมาตรวจซ้ำ แล้วพัฒนาการสมวัย</t>
  </si>
  <si>
    <t>Low Birth Weight %</t>
  </si>
  <si>
    <t>Other Analysis</t>
  </si>
  <si>
    <t>Exclusive Breast Feeding  %</t>
  </si>
  <si>
    <t>ร้อยละของ LBW ที่คลอดก่อนกำหนด</t>
  </si>
  <si>
    <t>พัฒนาการสมวัย %</t>
  </si>
  <si>
    <t>ร้อยละของ LBW ที่ส่งต่อจากโรงพยาบาลอื่น</t>
  </si>
  <si>
    <t>ร้อยละของเด็กที่พัฒนาการล่าช้าได้รับการกระตุ้น</t>
  </si>
  <si>
    <t>ร้อยละของเด็กที่ได้รับการกระตุ้นแล้วพัฒนาการกลับมาสมวัย</t>
  </si>
  <si>
    <t>กรณ๊มีตัวเลข %</t>
  </si>
  <si>
    <t>ให้กรอกข้อมูลด้านล่าง</t>
  </si>
  <si>
    <t>ข้อมูลที่นำไปคำนวณ</t>
  </si>
  <si>
    <t>1= ผ่าน 0 ไม่ผ่าน</t>
  </si>
  <si>
    <t>ดีขึ้น</t>
  </si>
  <si>
    <t>ผ่านเกณฑ์</t>
  </si>
  <si>
    <r>
      <t xml:space="preserve">Birth Asphyxia / 1000 LB </t>
    </r>
    <r>
      <rPr>
        <sz val="10"/>
        <color indexed="13"/>
        <rFont val="Arial"/>
        <family val="2"/>
      </rPr>
      <t xml:space="preserve"> </t>
    </r>
  </si>
  <si>
    <t>ปีก่อนหน้าประเมิน 1ปี และปีปัจจุบัน พร้อมทั้งสอบถามปัจจัยแห่งความ</t>
  </si>
  <si>
    <t>สำเร็จ สาเหตุของปัญหา แผนในการแก้ไขปัญหาและแนวทางในการ</t>
  </si>
  <si>
    <t>พัฒนาระบบการให้บริการ โดยมีการเปรียบเทียบข้อมูลย้อนหลังว่า</t>
  </si>
  <si>
    <t>มีแนวโนม้ลดลงหรือไม่</t>
  </si>
  <si>
    <t xml:space="preserve">   - ข้อมูลให้แยกเป็นผู้รับบริการภายในจังหวัด/ต่างจังหวัด หากเป็น</t>
  </si>
  <si>
    <t>ผู้รับบริการภายในจังหวัดเดียวกันไม่ต้องแยกข้อมูลแม้จะมี caseส่งต่อ</t>
  </si>
  <si>
    <t>จากพื้นที่อำเภออื่นก็ตาม ให้ใช้ข้อมูล CUP / Zone ในการนำเสนอ</t>
  </si>
  <si>
    <t>หากเป็น รพศ. รพท. ให้ใช้ข้อมูลของจังหวัด/ข้อมูลของ รพ.เอง</t>
  </si>
  <si>
    <t>- ทารกแรกเกิดขาดออกซิเจนไม่เกิน 25 : 1,000 การเกิดมีชีพหรือลดลง 2.5/ปี</t>
  </si>
  <si>
    <t>- ทารกแรกเกิดมีน้ำหนักน้อยกว่า 2,500 กรัมร้อยละ 7 หรือลดลงร้อยละ</t>
  </si>
  <si>
    <t xml:space="preserve">  0.5 ต่อปี (จากฐานข้อมูลปีที่ผ่านมา)</t>
  </si>
  <si>
    <t>- เลี้ยงลูกด้วยนมแม่อย่างเดียว 6 เดือนร้อยละ 50 หรือเพิ่มขึ้นร้อยละ</t>
  </si>
  <si>
    <t xml:space="preserve">  2.5 ต่อปี (จากฐานข้อมูลปีที่ผ่านมา)</t>
  </si>
  <si>
    <t>- เด็กพัฒนาการสมวัยอย่างน้อยร้อยละ 85 (อนามัย 55)</t>
  </si>
  <si>
    <t>สรุปการดำเนินงานตามบันได 11 ขั้น</t>
  </si>
  <si>
    <t>ขั้นที่ 1</t>
  </si>
  <si>
    <t>นโยบายการเลี้ยงลูกด้วยนมแม่</t>
  </si>
  <si>
    <t>%</t>
  </si>
  <si>
    <t>คะแนนดิบ</t>
  </si>
  <si>
    <t>1ก.ปิดประกาศ นโยบาย</t>
  </si>
  <si>
    <t>1ข.ไม่ไม่โปสเตอร์สนับสนุนอาหารทดแทนนมแม่</t>
  </si>
  <si>
    <t>คะแนนเฉลี่ยของขั้นที่ 1</t>
  </si>
  <si>
    <t>ขั้นที่ 2</t>
  </si>
  <si>
    <t>ฝึกอบรมบุคลากรสาธารณสุข</t>
  </si>
  <si>
    <t>2 ก</t>
  </si>
  <si>
    <t>2ก.จำนวนเจ้าหน้าที่ที่รับผิดชอบดูแลแม่และทารก</t>
  </si>
  <si>
    <t>2ก1.จำนวนเจ้าหน้าที่ที่ได้รับการอบรม 20 ชั่วโมง</t>
  </si>
  <si>
    <t>2ก2.จำนวนเจ้าหน้าที่ที่ที่ทำงานน้อยกว่า 6 เดือนและมีแผนที่จะเข้ารับการอบรม</t>
  </si>
  <si>
    <t>2ก.จนท ผ่านการอบรมรวม</t>
  </si>
  <si>
    <t>2.ข. เจ้าหน้าที่บอกว่าได้รับการอบรมอย่างน้อย 20 ชั่วโมง</t>
  </si>
  <si>
    <t>2.ค.สามารถตอบถูกอย่างน้อย 2 ใน 3 ข้อ</t>
  </si>
  <si>
    <t>คะแนนเฉลี่ยของขั้นที่ 2</t>
  </si>
  <si>
    <t>ขั้นที่ 3</t>
  </si>
  <si>
    <t>ชี้แจงให้หญิงตั้งครรภ์ทุกคนทราบถึงประโยชน์ของการเลี้ยงลูกด้วยนมแม่</t>
  </si>
  <si>
    <t>3ก. เอกสารครอบคลุม 7 หัวข้อการให้ความรู้</t>
  </si>
  <si>
    <t xml:space="preserve">3.ข.สามารถบอกประโยชน์ของนมแม่ได้อย่างน้อย 2 ข้อ </t>
  </si>
  <si>
    <t xml:space="preserve">3.ค สามารถอธิบายเกี่ยวกับ BF ได้อย่างน้อย 2 ข้อ </t>
  </si>
  <si>
    <t>คะแนนเฉลี่ยของขั้นที่ 3</t>
  </si>
  <si>
    <t>ขั้นที่ 4</t>
  </si>
  <si>
    <t>ช่วยแม่ให้เริ่มให้นมลูกภายในครึ่งชั่วโมงหลังคลอด</t>
  </si>
  <si>
    <t>สุ่มมา</t>
  </si>
  <si>
    <t>ทำได้</t>
  </si>
  <si>
    <t>4ก  แม่ NL โอบกอดลูกภายในครึ่งชั่วโมงหลังคลอด</t>
  </si>
  <si>
    <t>4ข  แม่ C/S โอบกอดลูกภายในครึ่งชั่วโมงหลังฟื้นดี</t>
  </si>
  <si>
    <t>4ค. แม่คลอดทางหน้าช่องคลอดและหน้าท้อง โอบกอดลูกตามเกณฑ์</t>
  </si>
  <si>
    <t>4ง.ทารกที่แม่คลอดทางช่องคลอดดูดนมแม่ภายใน 1 ชั่วโมงหลังคลอด</t>
  </si>
  <si>
    <t>4.จ.ทารกที่แม่คลอด C/S ดูดนมภายใน 1 ชั่วโมงหลังแม่ฟื้นดี</t>
  </si>
  <si>
    <t>4.ฉ ทารกได้ดูดนมแม่ภายใน 1 ชั่วโมงหลังคลอด/หลังแม่ฟื้นดีกรณี C/S</t>
  </si>
  <si>
    <t>คะแนนเฉลี่ยของขั้นที่ 4</t>
  </si>
  <si>
    <t xml:space="preserve">  </t>
  </si>
  <si>
    <t>ขั้นที่ 5</t>
  </si>
  <si>
    <t>แสดงให้แม่รู้วิธี BF และรู้วิธีที่ทำให้นมแม่เพียงพอ แม้ว่าลูกและแม่จะแยกจากกัน</t>
  </si>
  <si>
    <t>5ก. แม่แจ้งว่าเจ้าหน้าที่เสนอให้ความช่วยเหลือ</t>
  </si>
  <si>
    <t>5ข.เสนอให้ความช่วยเหลือเรื่องท่า BF และการอมหัวนม</t>
  </si>
  <si>
    <t>5ค.แม่สาธิตท่า BF และการอมหัวนมได้อย่างถูกต้อง</t>
  </si>
  <si>
    <t>5ง.เจ้าหน้าที่สาธิตท่า BF และการอมหัวนมได้อย่างถูกต้อง</t>
  </si>
  <si>
    <t>5จ.แม่ได้รับการสอนเรื่องการบีบน้ำนม</t>
  </si>
  <si>
    <t>5ฉ เจ้าหน้าที่อธิบายวิธีการบีบน้ำมมอย่างยอมรับได้</t>
  </si>
  <si>
    <t>5ช.แม่ที่ลูกอยู่ในความดูแลพิเศษได้ทราบวิธีที่จะทำให้เริ่มมีน้ำนมออกมา</t>
  </si>
  <si>
    <t>5ซ แม่ที่ลูกอยู่ในความดูแลพิเศษได้รับทราบวิธีการบีบน้ำนม</t>
  </si>
  <si>
    <t>5ญแม่ที่ลูกอยู่ในความดูแลพิเศษทราบว่าจะต้องให้นมลูกบ่อยเพียงไร</t>
  </si>
  <si>
    <t>คะแนนเฉลี่ยของขั้นที่ 5</t>
  </si>
  <si>
    <t>ขั้นที่ 6</t>
  </si>
  <si>
    <t>อย่าให้นมผสมหรืออาหารอื่นแก่เด็กแรกคลอดนอกจากนมแม่ เว้นแต่มีข้อบ่งชี้</t>
  </si>
  <si>
    <t>6ก.ทารกได้กินนมแม่อย่างเดียว</t>
  </si>
  <si>
    <t>คะแนนเฉลี่ยของขั้นที่ 6</t>
  </si>
  <si>
    <t>ขั้นที่ 7</t>
  </si>
  <si>
    <t>Rooming In</t>
  </si>
  <si>
    <t>ลูกได้อยู่กับแม่ภายใน 1 ชั่วโมงหลังคลอด</t>
  </si>
  <si>
    <t>ลูกและแม่ไม่ได้แยกจากกันเกิน 1 ชั่วโมงนับแต่มาอยู่ในห้องนี้</t>
  </si>
  <si>
    <t>คะแนนเฉลี่ยของขั้นที่ 7</t>
  </si>
  <si>
    <t>ขั้นที่ 8</t>
  </si>
  <si>
    <t>สนับสนุนให้ลูกได้ดูดนมแม่ตามที่ลูกต้องการ</t>
  </si>
  <si>
    <t>ไม่มีการจำกัดว่าแม่ต้องให้นมลูกบ่อยแค่ไหนหรือแต่ละครั้งนานเท่าไร</t>
  </si>
  <si>
    <t>แม่ได้รับคำแนะนำให้ให้นมลูกตามที่ลูกต้องการ</t>
  </si>
  <si>
    <t>คะแนนเฉลี่ยของขั้นที่ 8</t>
  </si>
  <si>
    <t>ขั้นที่ 9</t>
  </si>
  <si>
    <t>อย่าให้ทารกที่กินนมแม่ดูดหัวนมยางและหัวนมปลอม</t>
  </si>
  <si>
    <t>9 ก</t>
  </si>
  <si>
    <t>ทารกไม่ได้ดูดหัวนมปลอม</t>
  </si>
  <si>
    <t>9 ข</t>
  </si>
  <si>
    <t>ทารกไม่ได้ดูดขวดนม</t>
  </si>
  <si>
    <t>คะแนนเฉลี่ยของขั้นที่ 9</t>
  </si>
  <si>
    <t>ขั้นที่ 10</t>
  </si>
  <si>
    <t>ส่งเสริมให้มีการจัดตั้งกลุ่มสนับสนุน BF และส่งแม่ให้ไปติดต่อกลุ่มดังกล่าวเมื่อออกจาก ร.พ.</t>
  </si>
  <si>
    <t>10 ก.</t>
  </si>
  <si>
    <t>แม่ได้รับคำแนะนำว่าจะไปรับความช่วยเหลือเรื่อง BF จากที่ใด</t>
  </si>
  <si>
    <t>10 ข.</t>
  </si>
  <si>
    <t>แม่สามารถบอกข้อเสนอแนะที่เหมาะสมเพื่อขอความช่วยเหลือได้อย่างน้อย 1 ข้อ</t>
  </si>
  <si>
    <t>10 ค.</t>
  </si>
  <si>
    <t>แม่ได้เอกสารข้อมูลว่าสามารถไปขอรับความช่วยเหลือจากที่ใด</t>
  </si>
  <si>
    <t>10 ง.</t>
  </si>
  <si>
    <t>ความพอเพียงของเอกสารข้อมูลและการแจกให้แม่ก่อนออกจาก ร.พ.</t>
  </si>
  <si>
    <t>คะแนนเฉลี่ยของขั้นที่ 10</t>
  </si>
  <si>
    <t>ขั้นที่ 11</t>
  </si>
  <si>
    <t>รับบริจาคอาหารทดแทนนมแม่หรือซื้อในราคาถูกหรือแจกตัวอย่าง</t>
  </si>
  <si>
    <t>11ก.</t>
  </si>
  <si>
    <t>ไม่รับบริจาคอาหารทดแทนนมแม่หรือซื้อในราคาถูกหรือแจกตัวอย่าง</t>
  </si>
  <si>
    <t>11ข.</t>
  </si>
  <si>
    <t>ซื้ออาหารทดแทนนมแม่ในราคาต่ำกว่า 80 % ของราคาขายปลีก</t>
  </si>
  <si>
    <t>11ค.</t>
  </si>
  <si>
    <t>ร.พ.ไม่อนุญาตให้แจกของขวัญที่อาหารทดแทนนมแม่และตัวอย่าง</t>
  </si>
  <si>
    <t>คะแนนเฉลี่ยของขั้นที่ 11</t>
  </si>
  <si>
    <t>ขั้น 1</t>
  </si>
  <si>
    <t>ขั้น 2</t>
  </si>
  <si>
    <t>ขั้น 3</t>
  </si>
  <si>
    <t>ขั้น 4</t>
  </si>
  <si>
    <t>ขั้น 5</t>
  </si>
  <si>
    <t>ขั้น 6</t>
  </si>
  <si>
    <t>ขั้น 7</t>
  </si>
  <si>
    <t>ขั้น 8</t>
  </si>
  <si>
    <t>ขั้น 9</t>
  </si>
  <si>
    <t>ขั้น 10</t>
  </si>
  <si>
    <t>ขั้น 11</t>
  </si>
  <si>
    <t>สรุป การพัฒนาตามมาตรฐานโรงพยาบาลสายใยรักแห่งครอบครัว</t>
  </si>
  <si>
    <t>องค์ประกอบ</t>
  </si>
  <si>
    <t>รายละเอียด</t>
  </si>
  <si>
    <t>ร้อยละ</t>
  </si>
  <si>
    <t>Lead</t>
  </si>
  <si>
    <t>การนำองค์กร</t>
  </si>
  <si>
    <t>คุณภาพการบริการในห้องฝากครรภ์</t>
  </si>
  <si>
    <t>คุณภาพการบริการในห้องคลอด/ผ่าตัด</t>
  </si>
  <si>
    <t>คุณภาพการบริการหลังคลอด</t>
  </si>
  <si>
    <t>NICU</t>
  </si>
  <si>
    <t>คุณภาพการบริการNICU</t>
  </si>
  <si>
    <t>คุณภาพบริการในคลินิกสุขภาพเด็กดี</t>
  </si>
  <si>
    <t>ชมรมสายใยรักแห่งครอบครัว</t>
  </si>
  <si>
    <t>PS</t>
  </si>
  <si>
    <t>โรงเรียนพ่อแม่</t>
  </si>
  <si>
    <t>Result</t>
  </si>
  <si>
    <t>ผลลัพธ์</t>
  </si>
  <si>
    <t>รหัส</t>
  </si>
  <si>
    <t>Topic</t>
  </si>
  <si>
    <t>5 ก.</t>
  </si>
  <si>
    <t>5 ข.</t>
  </si>
  <si>
    <t>5 ค.</t>
  </si>
  <si>
    <t>5 ง.</t>
  </si>
  <si>
    <t>5 จ.</t>
  </si>
  <si>
    <t>5 ฉ.</t>
  </si>
  <si>
    <t>5 ช.</t>
  </si>
  <si>
    <t>5 ซ.</t>
  </si>
  <si>
    <t>5 ญ.</t>
  </si>
  <si>
    <t>6 ก.</t>
  </si>
  <si>
    <t>7 ก.</t>
  </si>
  <si>
    <t>7 ข.</t>
  </si>
  <si>
    <t>8 ก.</t>
  </si>
  <si>
    <t>8 ข.</t>
  </si>
  <si>
    <t>9 ก.</t>
  </si>
  <si>
    <t>9 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</si>
</sst>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฿&quot;* #,##0.00_-;\-&quot;฿&quot;* #,##0.00_-;_-&quot;฿&quot;* &quot;-&quot;??_-;_-@_-"/>
    <numFmt numFmtId="187" formatCode="0.0%"/>
    <numFmt numFmtId="188" formatCode="0.0"/>
    <numFmt numFmtId="189" formatCode="[$-107041E]d&quot; &quot;mmm&quot; &quot;yy;@"/>
    <numFmt numFmtId="190" formatCode="[$-107041E]d\ mmm\ yy;@"/>
  </numFmts>
  <fonts count="101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b/>
      <sz val="12"/>
      <color indexed="10"/>
      <name val="Tahoma"/>
      <family val="2"/>
    </font>
    <font>
      <sz val="12"/>
      <color indexed="81"/>
      <name val="Tahoma"/>
      <family val="2"/>
    </font>
    <font>
      <sz val="12"/>
      <color indexed="10"/>
      <name val="Tahoma"/>
      <family val="2"/>
    </font>
    <font>
      <sz val="12"/>
      <color indexed="8"/>
      <name val="Tahoma"/>
      <family val="2"/>
    </font>
    <font>
      <b/>
      <sz val="18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Cordia New"/>
      <family val="2"/>
    </font>
    <font>
      <sz val="14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10"/>
      <name val="Wingdings"/>
      <charset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sz val="10"/>
      <color indexed="53"/>
      <name val="Wingdings"/>
      <charset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color indexed="12"/>
      <name val="Wingdings"/>
      <charset val="2"/>
    </font>
    <font>
      <u/>
      <sz val="10"/>
      <color indexed="10"/>
      <name val="Arial"/>
      <family val="2"/>
    </font>
    <font>
      <i/>
      <u/>
      <sz val="10"/>
      <name val="Arial"/>
      <family val="2"/>
    </font>
    <font>
      <i/>
      <sz val="10"/>
      <color indexed="10"/>
      <name val="Arial"/>
      <family val="2"/>
    </font>
    <font>
      <sz val="10"/>
      <name val="Angsana New"/>
      <family val="1"/>
    </font>
    <font>
      <sz val="10"/>
      <color indexed="48"/>
      <name val="Wingdings"/>
      <charset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10"/>
      <name val="Tahoma"/>
      <family val="2"/>
    </font>
    <font>
      <sz val="11"/>
      <color indexed="9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sz val="10"/>
      <color indexed="12"/>
      <name val="Arial"/>
      <family val="2"/>
    </font>
    <font>
      <sz val="10"/>
      <color indexed="81"/>
      <name val="Tahoma"/>
      <family val="2"/>
    </font>
    <font>
      <sz val="11"/>
      <color indexed="10"/>
      <name val="Arial"/>
      <family val="2"/>
    </font>
    <font>
      <sz val="14"/>
      <color indexed="48"/>
      <name val="Cordia New"/>
      <family val="2"/>
    </font>
    <font>
      <sz val="10"/>
      <color indexed="48"/>
      <name val="Arial"/>
      <family val="2"/>
    </font>
    <font>
      <sz val="9"/>
      <color indexed="9"/>
      <name val="Arial"/>
      <family val="2"/>
    </font>
    <font>
      <sz val="14"/>
      <color indexed="9"/>
      <name val="Cordia New"/>
      <family val="2"/>
    </font>
    <font>
      <sz val="10"/>
      <color indexed="8"/>
      <name val="Arial"/>
      <family val="2"/>
    </font>
    <font>
      <sz val="14"/>
      <color indexed="81"/>
      <name val="Tahoma"/>
      <family val="2"/>
    </font>
    <font>
      <sz val="10"/>
      <color indexed="13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30"/>
      <name val="Arial"/>
      <family val="2"/>
    </font>
    <font>
      <sz val="14"/>
      <color indexed="10"/>
      <name val="Cordia New"/>
      <family val="2"/>
    </font>
    <font>
      <sz val="10"/>
      <color indexed="5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Wingdings 2"/>
      <family val="1"/>
      <charset val="2"/>
    </font>
    <font>
      <sz val="10"/>
      <name val="Agency FB"/>
      <family val="2"/>
    </font>
    <font>
      <sz val="10"/>
      <name val="Wingdings 3"/>
      <family val="1"/>
      <charset val="2"/>
    </font>
    <font>
      <sz val="8"/>
      <name val="Arial"/>
      <family val="2"/>
    </font>
    <font>
      <i/>
      <u/>
      <sz val="10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9"/>
      <name val="Cordia New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i/>
      <u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Wingdings"/>
      <charset val="2"/>
    </font>
    <font>
      <vertAlign val="subscript"/>
      <sz val="10"/>
      <name val="Arial"/>
      <family val="2"/>
    </font>
    <font>
      <sz val="10"/>
      <color rgb="FFFF0000"/>
      <name val="Arial"/>
      <family val="2"/>
    </font>
    <font>
      <i/>
      <u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  <font>
      <sz val="10"/>
      <color theme="3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theme="3" tint="0.39997558519241921"/>
      <name val="Arial"/>
      <family val="2"/>
    </font>
    <font>
      <sz val="10"/>
      <color theme="4"/>
      <name val="Arial"/>
      <family val="2"/>
    </font>
    <font>
      <u/>
      <sz val="10"/>
      <color rgb="FFFF0000"/>
      <name val="Arial"/>
      <family val="2"/>
    </font>
    <font>
      <i/>
      <u/>
      <sz val="10"/>
      <color theme="4"/>
      <name val="Arial"/>
      <family val="2"/>
    </font>
    <font>
      <sz val="10"/>
      <name val="Arial"/>
      <charset val="222"/>
    </font>
    <font>
      <sz val="10"/>
      <color theme="3" tint="0.39997558519241921"/>
      <name val="Angsana New"/>
      <family val="1"/>
    </font>
    <font>
      <sz val="10"/>
      <color rgb="FF0000CC"/>
      <name val="Arial"/>
      <family val="2"/>
    </font>
    <font>
      <i/>
      <u/>
      <sz val="10"/>
      <color rgb="FF0000CC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vertAlign val="superscript"/>
      <sz val="10"/>
      <color rgb="FFFF0000"/>
      <name val="Arial"/>
      <family val="2"/>
    </font>
    <font>
      <strike/>
      <sz val="10"/>
      <name val="Arial"/>
      <family val="2"/>
    </font>
    <font>
      <strike/>
      <sz val="10"/>
      <color rgb="FFFF0000"/>
      <name val="Arial"/>
      <family val="2"/>
    </font>
    <font>
      <strike/>
      <sz val="10"/>
      <color theme="1"/>
      <name val="Arial"/>
      <family val="2"/>
    </font>
    <font>
      <b/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EFD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1EF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90" fillId="0" borderId="0" applyFont="0" applyFill="0" applyBorder="0" applyAlignment="0" applyProtection="0"/>
  </cellStyleXfs>
  <cellXfs count="1212">
    <xf numFmtId="0" fontId="0" fillId="0" borderId="0" xfId="0"/>
    <xf numFmtId="0" fontId="2" fillId="0" borderId="0" xfId="1"/>
    <xf numFmtId="0" fontId="2" fillId="0" borderId="0" xfId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0" xfId="1" applyAlignment="1">
      <alignment horizontal="center"/>
    </xf>
    <xf numFmtId="0" fontId="2" fillId="0" borderId="0" xfId="1" applyAlignment="1"/>
    <xf numFmtId="0" fontId="2" fillId="0" borderId="0" xfId="1" applyAlignment="1">
      <alignment horizontal="left" wrapText="1"/>
    </xf>
    <xf numFmtId="187" fontId="2" fillId="0" borderId="0" xfId="2" applyNumberFormat="1" applyFont="1" applyAlignment="1">
      <alignment horizontal="left" indent="2"/>
    </xf>
    <xf numFmtId="0" fontId="2" fillId="0" borderId="0" xfId="1" applyAlignment="1">
      <alignment vertical="top"/>
    </xf>
    <xf numFmtId="0" fontId="2" fillId="0" borderId="0" xfId="1" applyAlignment="1">
      <alignment vertical="center" wrapText="1"/>
    </xf>
    <xf numFmtId="0" fontId="8" fillId="0" borderId="0" xfId="1" applyFont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9" fillId="0" borderId="2" xfId="0" applyFont="1" applyBorder="1"/>
    <xf numFmtId="0" fontId="20" fillId="0" borderId="2" xfId="0" applyFont="1" applyBorder="1"/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15" fillId="0" borderId="2" xfId="0" applyFont="1" applyBorder="1"/>
    <xf numFmtId="0" fontId="1" fillId="0" borderId="2" xfId="0" applyFont="1" applyFill="1" applyBorder="1"/>
    <xf numFmtId="0" fontId="1" fillId="3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23" fillId="0" borderId="2" xfId="0" applyFont="1" applyBorder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/>
    <xf numFmtId="0" fontId="24" fillId="0" borderId="2" xfId="0" applyFont="1" applyBorder="1"/>
    <xf numFmtId="0" fontId="23" fillId="3" borderId="2" xfId="0" applyFont="1" applyFill="1" applyBorder="1" applyAlignment="1">
      <alignment horizontal="center"/>
    </xf>
    <xf numFmtId="0" fontId="27" fillId="0" borderId="2" xfId="0" applyFont="1" applyBorder="1"/>
    <xf numFmtId="0" fontId="1" fillId="5" borderId="2" xfId="0" applyFont="1" applyFill="1" applyBorder="1"/>
    <xf numFmtId="0" fontId="28" fillId="0" borderId="2" xfId="0" applyFont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/>
    <xf numFmtId="0" fontId="0" fillId="0" borderId="0" xfId="0" applyFill="1"/>
    <xf numFmtId="0" fontId="28" fillId="0" borderId="0" xfId="0" applyFont="1" applyFill="1" applyBorder="1"/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6" borderId="2" xfId="0" applyFill="1" applyBorder="1" applyProtection="1">
      <protection locked="0"/>
    </xf>
    <xf numFmtId="0" fontId="28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2" xfId="0" applyBorder="1"/>
    <xf numFmtId="0" fontId="16" fillId="0" borderId="1" xfId="0" applyFont="1" applyBorder="1" applyAlignment="1">
      <alignment horizontal="center" vertical="center"/>
    </xf>
    <xf numFmtId="0" fontId="28" fillId="0" borderId="0" xfId="0" applyFont="1" applyFill="1"/>
    <xf numFmtId="0" fontId="0" fillId="2" borderId="2" xfId="0" applyFill="1" applyBorder="1" applyProtection="1">
      <protection locked="0"/>
    </xf>
    <xf numFmtId="0" fontId="0" fillId="3" borderId="2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2" borderId="0" xfId="0" applyFont="1" applyFill="1" applyAlignment="1" applyProtection="1">
      <alignment horizontal="center"/>
      <protection locked="0"/>
    </xf>
    <xf numFmtId="0" fontId="15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6" fillId="0" borderId="0" xfId="0" applyFont="1" applyBorder="1" applyAlignment="1"/>
    <xf numFmtId="0" fontId="16" fillId="0" borderId="0" xfId="0" applyFont="1"/>
    <xf numFmtId="0" fontId="28" fillId="0" borderId="0" xfId="0" applyFont="1" applyBorder="1" applyAlignment="1">
      <alignment horizontal="center"/>
    </xf>
    <xf numFmtId="188" fontId="28" fillId="0" borderId="0" xfId="0" applyNumberFormat="1" applyFont="1" applyBorder="1"/>
    <xf numFmtId="187" fontId="28" fillId="0" borderId="0" xfId="2" applyNumberFormat="1" applyFont="1" applyBorder="1"/>
    <xf numFmtId="0" fontId="0" fillId="0" borderId="8" xfId="0" applyBorder="1" applyAlignment="1">
      <alignment horizontal="center"/>
    </xf>
    <xf numFmtId="0" fontId="0" fillId="0" borderId="0" xfId="0" applyFill="1" applyBorder="1"/>
    <xf numFmtId="0" fontId="1" fillId="3" borderId="9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45" fillId="0" borderId="0" xfId="1" applyFont="1" applyAlignment="1" applyProtection="1">
      <alignment horizontal="center"/>
    </xf>
    <xf numFmtId="1" fontId="45" fillId="0" borderId="0" xfId="2" applyNumberFormat="1" applyFont="1"/>
    <xf numFmtId="0" fontId="45" fillId="0" borderId="0" xfId="1" applyFont="1"/>
    <xf numFmtId="9" fontId="1" fillId="0" borderId="2" xfId="0" applyNumberFormat="1" applyFont="1" applyBorder="1" applyAlignment="1">
      <alignment horizontal="center"/>
    </xf>
    <xf numFmtId="0" fontId="46" fillId="0" borderId="0" xfId="1" applyFont="1" applyProtection="1"/>
    <xf numFmtId="0" fontId="46" fillId="0" borderId="0" xfId="1" applyFont="1"/>
    <xf numFmtId="0" fontId="46" fillId="0" borderId="2" xfId="1" applyFont="1" applyBorder="1" applyProtection="1"/>
    <xf numFmtId="9" fontId="46" fillId="0" borderId="0" xfId="1" applyNumberFormat="1" applyFont="1"/>
    <xf numFmtId="9" fontId="46" fillId="0" borderId="2" xfId="1" applyNumberFormat="1" applyFont="1" applyBorder="1" applyProtection="1"/>
    <xf numFmtId="0" fontId="46" fillId="3" borderId="2" xfId="1" applyFont="1" applyFill="1" applyBorder="1" applyAlignment="1" applyProtection="1">
      <alignment horizontal="center"/>
    </xf>
    <xf numFmtId="9" fontId="46" fillId="0" borderId="2" xfId="2" applyFont="1" applyBorder="1" applyProtection="1"/>
    <xf numFmtId="187" fontId="46" fillId="0" borderId="0" xfId="1" applyNumberFormat="1" applyFont="1"/>
    <xf numFmtId="0" fontId="46" fillId="3" borderId="2" xfId="1" applyFont="1" applyFill="1" applyBorder="1" applyAlignment="1" applyProtection="1">
      <alignment horizontal="left"/>
    </xf>
    <xf numFmtId="9" fontId="46" fillId="3" borderId="2" xfId="1" applyNumberFormat="1" applyFont="1" applyFill="1" applyBorder="1" applyProtection="1"/>
    <xf numFmtId="0" fontId="46" fillId="0" borderId="2" xfId="1" applyFont="1" applyBorder="1"/>
    <xf numFmtId="0" fontId="46" fillId="0" borderId="2" xfId="1" applyFont="1" applyFill="1" applyBorder="1" applyAlignment="1">
      <alignment horizontal="right"/>
    </xf>
    <xf numFmtId="9" fontId="46" fillId="0" borderId="2" xfId="1" applyNumberFormat="1" applyFont="1" applyFill="1" applyBorder="1" applyProtection="1"/>
    <xf numFmtId="0" fontId="46" fillId="0" borderId="2" xfId="1" applyFont="1" applyFill="1" applyBorder="1" applyAlignment="1">
      <alignment horizontal="left"/>
    </xf>
    <xf numFmtId="9" fontId="46" fillId="0" borderId="2" xfId="2" applyFont="1" applyBorder="1"/>
    <xf numFmtId="1" fontId="46" fillId="0" borderId="2" xfId="1" applyNumberFormat="1" applyFont="1" applyFill="1" applyBorder="1" applyProtection="1"/>
    <xf numFmtId="0" fontId="46" fillId="3" borderId="2" xfId="1" applyFont="1" applyFill="1" applyBorder="1" applyAlignment="1">
      <alignment horizontal="center"/>
    </xf>
    <xf numFmtId="9" fontId="46" fillId="3" borderId="2" xfId="1" applyNumberFormat="1" applyFont="1" applyFill="1" applyBorder="1"/>
    <xf numFmtId="9" fontId="46" fillId="0" borderId="2" xfId="1" applyNumberFormat="1" applyFont="1" applyBorder="1"/>
    <xf numFmtId="0" fontId="46" fillId="3" borderId="2" xfId="1" applyFont="1" applyFill="1" applyBorder="1"/>
    <xf numFmtId="9" fontId="46" fillId="3" borderId="2" xfId="2" applyFont="1" applyFill="1" applyBorder="1"/>
    <xf numFmtId="0" fontId="46" fillId="3" borderId="2" xfId="1" applyFont="1" applyFill="1" applyBorder="1" applyProtection="1"/>
    <xf numFmtId="0" fontId="46" fillId="0" borderId="2" xfId="1" applyFont="1" applyBorder="1" applyAlignment="1">
      <alignment horizontal="center"/>
    </xf>
    <xf numFmtId="9" fontId="46" fillId="0" borderId="2" xfId="1" applyNumberFormat="1" applyFont="1" applyFill="1" applyBorder="1" applyAlignment="1" applyProtection="1">
      <alignment horizontal="center"/>
    </xf>
    <xf numFmtId="0" fontId="46" fillId="0" borderId="2" xfId="1" applyFont="1" applyFill="1" applyBorder="1" applyAlignment="1" applyProtection="1">
      <alignment horizontal="center"/>
    </xf>
    <xf numFmtId="2" fontId="46" fillId="0" borderId="2" xfId="2" applyNumberFormat="1" applyFont="1" applyBorder="1"/>
    <xf numFmtId="1" fontId="46" fillId="0" borderId="0" xfId="2" applyNumberFormat="1" applyFont="1"/>
    <xf numFmtId="9" fontId="47" fillId="0" borderId="2" xfId="2" applyFont="1" applyFill="1" applyBorder="1" applyAlignment="1">
      <alignment horizontal="right"/>
    </xf>
    <xf numFmtId="2" fontId="47" fillId="0" borderId="2" xfId="2" applyNumberFormat="1" applyFont="1" applyFill="1" applyBorder="1" applyAlignment="1">
      <alignment horizontal="right"/>
    </xf>
    <xf numFmtId="1" fontId="48" fillId="0" borderId="2" xfId="1" applyNumberFormat="1" applyFont="1" applyFill="1" applyBorder="1" applyProtection="1"/>
    <xf numFmtId="9" fontId="47" fillId="0" borderId="2" xfId="2" applyFont="1" applyFill="1" applyBorder="1" applyAlignment="1" applyProtection="1">
      <alignment horizontal="right"/>
    </xf>
    <xf numFmtId="2" fontId="47" fillId="0" borderId="2" xfId="2" applyNumberFormat="1" applyFont="1" applyFill="1" applyBorder="1" applyAlignment="1" applyProtection="1">
      <alignment horizontal="right"/>
    </xf>
    <xf numFmtId="187" fontId="46" fillId="3" borderId="2" xfId="1" applyNumberFormat="1" applyFont="1" applyFill="1" applyBorder="1"/>
    <xf numFmtId="2" fontId="46" fillId="0" borderId="2" xfId="1" applyNumberFormat="1" applyFont="1" applyBorder="1" applyProtection="1"/>
    <xf numFmtId="9" fontId="46" fillId="0" borderId="0" xfId="2" applyFont="1"/>
    <xf numFmtId="0" fontId="46" fillId="0" borderId="2" xfId="1" applyFont="1" applyBorder="1" applyAlignment="1">
      <alignment wrapText="1"/>
    </xf>
    <xf numFmtId="0" fontId="46" fillId="0" borderId="2" xfId="0" applyFont="1" applyBorder="1"/>
    <xf numFmtId="9" fontId="46" fillId="0" borderId="2" xfId="0" applyNumberFormat="1" applyFont="1" applyBorder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>
      <alignment horizontal="center"/>
    </xf>
    <xf numFmtId="1" fontId="46" fillId="3" borderId="2" xfId="1" applyNumberFormat="1" applyFont="1" applyFill="1" applyBorder="1" applyProtection="1"/>
    <xf numFmtId="2" fontId="0" fillId="2" borderId="2" xfId="2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" xfId="2" applyNumberFormat="1" applyFont="1" applyBorder="1" applyAlignment="1">
      <alignment horizontal="center"/>
    </xf>
    <xf numFmtId="0" fontId="36" fillId="0" borderId="2" xfId="0" applyFont="1" applyBorder="1"/>
    <xf numFmtId="0" fontId="1" fillId="0" borderId="0" xfId="0" applyFont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0" xfId="0" applyFont="1" applyProtection="1"/>
    <xf numFmtId="0" fontId="15" fillId="0" borderId="1" xfId="0" applyFont="1" applyBorder="1" applyAlignment="1" applyProtection="1">
      <alignment horizontal="center" vertical="center"/>
    </xf>
    <xf numFmtId="0" fontId="46" fillId="3" borderId="11" xfId="1" applyFont="1" applyFill="1" applyBorder="1"/>
    <xf numFmtId="0" fontId="2" fillId="0" borderId="2" xfId="1" applyBorder="1"/>
    <xf numFmtId="0" fontId="27" fillId="0" borderId="1" xfId="0" applyFont="1" applyBorder="1" applyAlignment="1" applyProtection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/>
    <xf numFmtId="0" fontId="22" fillId="0" borderId="0" xfId="0" applyFont="1" applyBorder="1" applyProtection="1"/>
    <xf numFmtId="0" fontId="23" fillId="0" borderId="1" xfId="0" applyFont="1" applyBorder="1" applyProtection="1"/>
    <xf numFmtId="0" fontId="22" fillId="0" borderId="1" xfId="0" applyFont="1" applyBorder="1" applyAlignment="1" applyProtection="1">
      <alignment horizontal="center"/>
    </xf>
    <xf numFmtId="187" fontId="0" fillId="3" borderId="2" xfId="2" applyNumberFormat="1" applyFont="1" applyFill="1" applyBorder="1"/>
    <xf numFmtId="187" fontId="0" fillId="3" borderId="3" xfId="2" applyNumberFormat="1" applyFont="1" applyFill="1" applyBorder="1"/>
    <xf numFmtId="2" fontId="0" fillId="3" borderId="2" xfId="0" applyNumberFormat="1" applyFill="1" applyBorder="1"/>
    <xf numFmtId="2" fontId="0" fillId="3" borderId="2" xfId="2" applyNumberFormat="1" applyFont="1" applyFill="1" applyBorder="1"/>
    <xf numFmtId="0" fontId="40" fillId="0" borderId="2" xfId="0" applyFont="1" applyBorder="1" applyAlignment="1" applyProtection="1">
      <alignment horizontal="center"/>
    </xf>
    <xf numFmtId="0" fontId="27" fillId="0" borderId="1" xfId="0" applyFont="1" applyBorder="1" applyProtection="1"/>
    <xf numFmtId="49" fontId="27" fillId="0" borderId="1" xfId="0" applyNumberFormat="1" applyFont="1" applyBorder="1" applyProtection="1"/>
    <xf numFmtId="0" fontId="16" fillId="0" borderId="1" xfId="0" applyFont="1" applyBorder="1" applyProtection="1"/>
    <xf numFmtId="0" fontId="15" fillId="0" borderId="0" xfId="0" applyFont="1" applyBorder="1" applyProtection="1"/>
    <xf numFmtId="49" fontId="15" fillId="0" borderId="1" xfId="0" applyNumberFormat="1" applyFont="1" applyBorder="1" applyProtection="1"/>
    <xf numFmtId="49" fontId="27" fillId="0" borderId="1" xfId="0" applyNumberFormat="1" applyFont="1" applyBorder="1"/>
    <xf numFmtId="0" fontId="15" fillId="6" borderId="0" xfId="0" applyFont="1" applyFill="1" applyAlignment="1" applyProtection="1">
      <alignment horizontal="center"/>
    </xf>
    <xf numFmtId="0" fontId="15" fillId="0" borderId="0" xfId="0" applyFont="1" applyProtection="1"/>
    <xf numFmtId="0" fontId="15" fillId="0" borderId="13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5" fillId="0" borderId="14" xfId="0" applyFont="1" applyBorder="1" applyProtection="1"/>
    <xf numFmtId="49" fontId="15" fillId="0" borderId="6" xfId="0" applyNumberFormat="1" applyFont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/>
    </xf>
    <xf numFmtId="0" fontId="15" fillId="3" borderId="3" xfId="0" applyFont="1" applyFill="1" applyBorder="1" applyProtection="1"/>
    <xf numFmtId="49" fontId="15" fillId="3" borderId="5" xfId="0" applyNumberFormat="1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15" fillId="0" borderId="3" xfId="0" applyFont="1" applyBorder="1" applyProtection="1"/>
    <xf numFmtId="0" fontId="15" fillId="3" borderId="4" xfId="0" applyFont="1" applyFill="1" applyBorder="1" applyAlignment="1" applyProtection="1">
      <alignment horizontal="center"/>
    </xf>
    <xf numFmtId="0" fontId="15" fillId="3" borderId="4" xfId="0" applyFont="1" applyFill="1" applyBorder="1" applyProtection="1"/>
    <xf numFmtId="49" fontId="15" fillId="3" borderId="9" xfId="0" applyNumberFormat="1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9" fontId="15" fillId="3" borderId="4" xfId="2" applyFont="1" applyFill="1" applyBorder="1" applyAlignment="1" applyProtection="1">
      <alignment horizontal="center" vertical="center"/>
    </xf>
    <xf numFmtId="0" fontId="15" fillId="0" borderId="4" xfId="0" applyFont="1" applyBorder="1" applyProtection="1"/>
    <xf numFmtId="0" fontId="15" fillId="0" borderId="15" xfId="0" applyFont="1" applyBorder="1" applyAlignment="1" applyProtection="1">
      <alignment horizontal="center"/>
    </xf>
    <xf numFmtId="0" fontId="15" fillId="0" borderId="16" xfId="0" applyFont="1" applyBorder="1" applyProtection="1"/>
    <xf numFmtId="0" fontId="15" fillId="0" borderId="17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49" fontId="15" fillId="0" borderId="0" xfId="0" applyNumberFormat="1" applyFont="1" applyProtection="1"/>
    <xf numFmtId="49" fontId="1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3" fillId="3" borderId="4" xfId="0" applyFont="1" applyFill="1" applyBorder="1" applyProtection="1"/>
    <xf numFmtId="0" fontId="20" fillId="0" borderId="1" xfId="0" applyFont="1" applyBorder="1" applyProtection="1"/>
    <xf numFmtId="0" fontId="23" fillId="0" borderId="1" xfId="0" applyFont="1" applyBorder="1" applyAlignment="1" applyProtection="1">
      <alignment horizontal="justify"/>
    </xf>
    <xf numFmtId="0" fontId="1" fillId="0" borderId="2" xfId="0" applyFont="1" applyFill="1" applyBorder="1" applyProtection="1">
      <protection locked="0"/>
    </xf>
    <xf numFmtId="0" fontId="1" fillId="0" borderId="1" xfId="5" applyFont="1" applyBorder="1"/>
    <xf numFmtId="0" fontId="13" fillId="0" borderId="5" xfId="0" applyFont="1" applyBorder="1" applyAlignment="1">
      <alignment horizontal="center"/>
    </xf>
    <xf numFmtId="0" fontId="1" fillId="0" borderId="7" xfId="0" applyFont="1" applyBorder="1"/>
    <xf numFmtId="0" fontId="15" fillId="0" borderId="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6" xfId="0" applyFont="1" applyBorder="1" applyAlignment="1">
      <alignment horizontal="right"/>
    </xf>
    <xf numFmtId="0" fontId="16" fillId="6" borderId="0" xfId="0" applyFont="1" applyFill="1" applyBorder="1" applyProtection="1"/>
    <xf numFmtId="0" fontId="18" fillId="0" borderId="0" xfId="0" applyFont="1" applyBorder="1"/>
    <xf numFmtId="0" fontId="17" fillId="0" borderId="0" xfId="0" applyFont="1" applyBorder="1"/>
    <xf numFmtId="0" fontId="1" fillId="7" borderId="0" xfId="0" applyFont="1" applyFill="1" applyBorder="1"/>
    <xf numFmtId="0" fontId="1" fillId="7" borderId="1" xfId="0" applyFont="1" applyFill="1" applyBorder="1"/>
    <xf numFmtId="0" fontId="10" fillId="0" borderId="0" xfId="1" applyFont="1" applyFill="1"/>
    <xf numFmtId="0" fontId="1" fillId="0" borderId="1" xfId="0" applyFont="1" applyFill="1" applyBorder="1"/>
    <xf numFmtId="0" fontId="1" fillId="0" borderId="0" xfId="0" applyFont="1" applyFill="1" applyBorder="1"/>
    <xf numFmtId="0" fontId="15" fillId="0" borderId="11" xfId="0" applyFont="1" applyBorder="1" applyProtection="1"/>
    <xf numFmtId="0" fontId="24" fillId="0" borderId="6" xfId="0" applyFont="1" applyBorder="1" applyProtection="1"/>
    <xf numFmtId="0" fontId="1" fillId="0" borderId="4" xfId="0" applyFont="1" applyFill="1" applyBorder="1"/>
    <xf numFmtId="0" fontId="1" fillId="0" borderId="11" xfId="0" applyFont="1" applyFill="1" applyBorder="1"/>
    <xf numFmtId="0" fontId="28" fillId="0" borderId="11" xfId="0" applyFont="1" applyFill="1" applyBorder="1"/>
    <xf numFmtId="0" fontId="29" fillId="0" borderId="1" xfId="0" applyFont="1" applyBorder="1" applyAlignment="1" applyProtection="1">
      <alignment horizontal="center" vertical="center"/>
    </xf>
    <xf numFmtId="0" fontId="16" fillId="3" borderId="12" xfId="0" applyFont="1" applyFill="1" applyBorder="1" applyProtection="1"/>
    <xf numFmtId="0" fontId="16" fillId="0" borderId="11" xfId="0" applyFont="1" applyBorder="1" applyProtection="1"/>
    <xf numFmtId="0" fontId="15" fillId="0" borderId="6" xfId="0" applyFont="1" applyFill="1" applyBorder="1" applyAlignment="1" applyProtection="1">
      <alignment horizontal="center" vertical="center"/>
    </xf>
    <xf numFmtId="0" fontId="51" fillId="0" borderId="0" xfId="0" applyFont="1" applyProtection="1"/>
    <xf numFmtId="0" fontId="30" fillId="0" borderId="0" xfId="0" applyFont="1" applyProtection="1"/>
    <xf numFmtId="0" fontId="44" fillId="0" borderId="0" xfId="0" applyFont="1" applyProtection="1"/>
    <xf numFmtId="0" fontId="44" fillId="0" borderId="0" xfId="0" applyFont="1" applyAlignment="1" applyProtection="1">
      <alignment horizontal="center"/>
    </xf>
    <xf numFmtId="0" fontId="28" fillId="0" borderId="1" xfId="0" applyFont="1" applyBorder="1" applyProtection="1"/>
    <xf numFmtId="0" fontId="25" fillId="0" borderId="1" xfId="0" applyFont="1" applyBorder="1" applyProtection="1"/>
    <xf numFmtId="0" fontId="25" fillId="0" borderId="1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vertical="center"/>
    </xf>
    <xf numFmtId="0" fontId="35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33" fillId="0" borderId="1" xfId="0" applyFont="1" applyBorder="1" applyProtection="1"/>
    <xf numFmtId="0" fontId="34" fillId="0" borderId="1" xfId="0" applyFont="1" applyBorder="1" applyAlignment="1" applyProtection="1">
      <alignment horizontal="center" wrapText="1"/>
    </xf>
    <xf numFmtId="0" fontId="16" fillId="0" borderId="1" xfId="0" applyFont="1" applyFill="1" applyBorder="1" applyProtection="1"/>
    <xf numFmtId="0" fontId="51" fillId="0" borderId="0" xfId="0" applyFont="1" applyFill="1" applyProtection="1"/>
    <xf numFmtId="0" fontId="22" fillId="0" borderId="0" xfId="0" applyFont="1" applyFill="1" applyProtection="1"/>
    <xf numFmtId="0" fontId="24" fillId="0" borderId="1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51" fillId="0" borderId="0" xfId="0" applyFont="1" applyBorder="1" applyProtection="1"/>
    <xf numFmtId="0" fontId="37" fillId="0" borderId="1" xfId="0" applyFont="1" applyBorder="1" applyProtection="1"/>
    <xf numFmtId="0" fontId="37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left"/>
    </xf>
    <xf numFmtId="0" fontId="32" fillId="0" borderId="10" xfId="0" applyFont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center"/>
    </xf>
    <xf numFmtId="0" fontId="16" fillId="0" borderId="6" xfId="0" applyFont="1" applyBorder="1" applyAlignment="1" applyProtection="1">
      <alignment horizontal="right"/>
    </xf>
    <xf numFmtId="0" fontId="35" fillId="0" borderId="6" xfId="0" applyFont="1" applyBorder="1" applyProtection="1"/>
    <xf numFmtId="0" fontId="23" fillId="0" borderId="6" xfId="0" applyFont="1" applyBorder="1" applyProtection="1"/>
    <xf numFmtId="0" fontId="37" fillId="0" borderId="6" xfId="0" applyFont="1" applyBorder="1" applyProtection="1"/>
    <xf numFmtId="0" fontId="25" fillId="0" borderId="6" xfId="0" applyFont="1" applyBorder="1" applyAlignment="1" applyProtection="1">
      <alignment horizontal="left"/>
    </xf>
    <xf numFmtId="0" fontId="25" fillId="0" borderId="6" xfId="0" applyFont="1" applyBorder="1" applyProtection="1"/>
    <xf numFmtId="0" fontId="0" fillId="0" borderId="21" xfId="0" applyBorder="1" applyAlignment="1" applyProtection="1">
      <alignment horizontal="center"/>
    </xf>
    <xf numFmtId="0" fontId="25" fillId="0" borderId="11" xfId="0" applyFont="1" applyBorder="1" applyAlignment="1" applyProtection="1">
      <alignment horizontal="center"/>
    </xf>
    <xf numFmtId="0" fontId="35" fillId="0" borderId="11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horizontal="center"/>
    </xf>
    <xf numFmtId="0" fontId="34" fillId="0" borderId="11" xfId="0" applyFont="1" applyBorder="1" applyAlignment="1" applyProtection="1">
      <alignment horizontal="center" wrapText="1"/>
    </xf>
    <xf numFmtId="0" fontId="24" fillId="0" borderId="11" xfId="0" applyFont="1" applyBorder="1" applyAlignment="1" applyProtection="1">
      <alignment horizontal="center"/>
    </xf>
    <xf numFmtId="0" fontId="23" fillId="0" borderId="11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horizontal="center" vertical="center"/>
    </xf>
    <xf numFmtId="0" fontId="37" fillId="0" borderId="11" xfId="0" applyFont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/>
    </xf>
    <xf numFmtId="0" fontId="28" fillId="0" borderId="12" xfId="0" applyFont="1" applyFill="1" applyBorder="1"/>
    <xf numFmtId="0" fontId="23" fillId="0" borderId="2" xfId="0" applyFont="1" applyBorder="1" applyAlignment="1">
      <alignment wrapText="1"/>
    </xf>
    <xf numFmtId="0" fontId="49" fillId="0" borderId="2" xfId="0" applyFont="1" applyBorder="1"/>
    <xf numFmtId="0" fontId="34" fillId="0" borderId="2" xfId="0" applyFont="1" applyBorder="1"/>
    <xf numFmtId="0" fontId="53" fillId="0" borderId="2" xfId="0" applyFont="1" applyBorder="1"/>
    <xf numFmtId="2" fontId="16" fillId="4" borderId="11" xfId="0" applyNumberFormat="1" applyFont="1" applyFill="1" applyBorder="1" applyAlignment="1" applyProtection="1">
      <alignment horizontal="center"/>
    </xf>
    <xf numFmtId="2" fontId="19" fillId="0" borderId="21" xfId="0" applyNumberFormat="1" applyFont="1" applyBorder="1" applyAlignment="1" applyProtection="1">
      <alignment horizontal="center"/>
    </xf>
    <xf numFmtId="2" fontId="25" fillId="0" borderId="11" xfId="0" applyNumberFormat="1" applyFont="1" applyBorder="1" applyAlignment="1" applyProtection="1">
      <alignment horizontal="center"/>
    </xf>
    <xf numFmtId="2" fontId="35" fillId="0" borderId="11" xfId="0" applyNumberFormat="1" applyFont="1" applyBorder="1" applyAlignment="1" applyProtection="1">
      <alignment horizontal="center"/>
    </xf>
    <xf numFmtId="2" fontId="27" fillId="0" borderId="11" xfId="0" applyNumberFormat="1" applyFont="1" applyBorder="1" applyAlignment="1" applyProtection="1">
      <alignment horizontal="center"/>
    </xf>
    <xf numFmtId="2" fontId="22" fillId="0" borderId="11" xfId="0" applyNumberFormat="1" applyFont="1" applyBorder="1" applyAlignment="1" applyProtection="1">
      <alignment horizontal="center"/>
    </xf>
    <xf numFmtId="2" fontId="34" fillId="0" borderId="11" xfId="0" applyNumberFormat="1" applyFont="1" applyBorder="1" applyAlignment="1" applyProtection="1">
      <alignment horizontal="center" wrapText="1"/>
    </xf>
    <xf numFmtId="2" fontId="24" fillId="0" borderId="11" xfId="0" applyNumberFormat="1" applyFont="1" applyBorder="1" applyAlignment="1" applyProtection="1">
      <alignment horizontal="center"/>
    </xf>
    <xf numFmtId="2" fontId="23" fillId="0" borderId="11" xfId="0" applyNumberFormat="1" applyFont="1" applyBorder="1" applyAlignment="1" applyProtection="1">
      <alignment horizontal="center"/>
    </xf>
    <xf numFmtId="2" fontId="27" fillId="0" borderId="11" xfId="0" applyNumberFormat="1" applyFont="1" applyBorder="1" applyAlignment="1" applyProtection="1">
      <alignment horizontal="center" vertical="center"/>
    </xf>
    <xf numFmtId="2" fontId="37" fillId="0" borderId="11" xfId="0" applyNumberFormat="1" applyFont="1" applyBorder="1" applyAlignment="1" applyProtection="1">
      <alignment horizontal="center"/>
    </xf>
    <xf numFmtId="10" fontId="44" fillId="0" borderId="0" xfId="0" applyNumberFormat="1" applyFont="1" applyAlignment="1" applyProtection="1">
      <alignment horizontal="center"/>
    </xf>
    <xf numFmtId="0" fontId="28" fillId="0" borderId="0" xfId="0" applyFont="1" applyProtection="1"/>
    <xf numFmtId="0" fontId="44" fillId="0" borderId="0" xfId="0" applyFont="1" applyFill="1" applyAlignment="1" applyProtection="1">
      <alignment horizontal="center"/>
    </xf>
    <xf numFmtId="0" fontId="44" fillId="0" borderId="0" xfId="0" applyFont="1" applyBorder="1" applyAlignment="1" applyProtection="1">
      <alignment horizontal="center"/>
    </xf>
    <xf numFmtId="0" fontId="28" fillId="0" borderId="7" xfId="0" applyFont="1" applyFill="1" applyBorder="1"/>
    <xf numFmtId="0" fontId="28" fillId="0" borderId="11" xfId="0" applyFont="1" applyFill="1" applyBorder="1" applyAlignment="1">
      <alignment horizontal="center"/>
    </xf>
    <xf numFmtId="0" fontId="54" fillId="0" borderId="11" xfId="0" applyFont="1" applyFill="1" applyBorder="1"/>
    <xf numFmtId="0" fontId="55" fillId="0" borderId="0" xfId="1" applyFont="1" applyFill="1"/>
    <xf numFmtId="9" fontId="55" fillId="0" borderId="0" xfId="1" applyNumberFormat="1" applyFont="1" applyFill="1"/>
    <xf numFmtId="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Protection="1"/>
    <xf numFmtId="0" fontId="28" fillId="0" borderId="6" xfId="0" applyFont="1" applyFill="1" applyBorder="1" applyAlignment="1" applyProtection="1">
      <alignment horizontal="center"/>
    </xf>
    <xf numFmtId="49" fontId="56" fillId="0" borderId="3" xfId="0" applyNumberFormat="1" applyFont="1" applyFill="1" applyBorder="1" applyProtection="1"/>
    <xf numFmtId="49" fontId="56" fillId="0" borderId="1" xfId="0" applyNumberFormat="1" applyFont="1" applyFill="1" applyBorder="1" applyProtection="1"/>
    <xf numFmtId="49" fontId="56" fillId="0" borderId="1" xfId="0" applyNumberFormat="1" applyFont="1" applyBorder="1" applyProtection="1"/>
    <xf numFmtId="49" fontId="15" fillId="0" borderId="1" xfId="0" applyNumberFormat="1" applyFont="1" applyFill="1" applyBorder="1" applyProtection="1"/>
    <xf numFmtId="0" fontId="23" fillId="0" borderId="1" xfId="0" applyFont="1" applyFill="1" applyBorder="1" applyProtection="1"/>
    <xf numFmtId="0" fontId="0" fillId="9" borderId="2" xfId="0" applyFill="1" applyBorder="1"/>
    <xf numFmtId="0" fontId="59" fillId="0" borderId="0" xfId="0" applyFont="1" applyProtection="1"/>
    <xf numFmtId="0" fontId="23" fillId="0" borderId="6" xfId="0" applyFont="1" applyBorder="1" applyAlignment="1" applyProtection="1">
      <alignment wrapText="1"/>
    </xf>
    <xf numFmtId="0" fontId="59" fillId="0" borderId="6" xfId="0" applyFont="1" applyBorder="1" applyProtection="1"/>
    <xf numFmtId="49" fontId="60" fillId="0" borderId="1" xfId="0" applyNumberFormat="1" applyFont="1" applyFill="1" applyBorder="1" applyProtection="1"/>
    <xf numFmtId="0" fontId="27" fillId="0" borderId="1" xfId="0" applyFont="1" applyBorder="1" applyAlignment="1" applyProtection="1">
      <alignment horizontal="left"/>
    </xf>
    <xf numFmtId="0" fontId="2" fillId="6" borderId="2" xfId="1" applyFill="1" applyBorder="1" applyProtection="1">
      <protection locked="0"/>
    </xf>
    <xf numFmtId="0" fontId="2" fillId="0" borderId="2" xfId="1" applyBorder="1" applyAlignment="1">
      <alignment wrapText="1"/>
    </xf>
    <xf numFmtId="0" fontId="2" fillId="5" borderId="2" xfId="1" applyFill="1" applyBorder="1" applyAlignment="1">
      <alignment wrapText="1"/>
    </xf>
    <xf numFmtId="0" fontId="2" fillId="0" borderId="2" xfId="1" applyBorder="1" applyAlignment="1">
      <alignment vertical="center" wrapText="1"/>
    </xf>
    <xf numFmtId="9" fontId="2" fillId="0" borderId="2" xfId="2" applyFont="1" applyFill="1" applyBorder="1"/>
    <xf numFmtId="0" fontId="15" fillId="6" borderId="6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/>
    </xf>
    <xf numFmtId="0" fontId="29" fillId="0" borderId="3" xfId="0" applyFont="1" applyBorder="1" applyProtection="1"/>
    <xf numFmtId="0" fontId="15" fillId="0" borderId="26" xfId="0" applyFont="1" applyBorder="1" applyAlignment="1" applyProtection="1">
      <alignment horizontal="left"/>
    </xf>
    <xf numFmtId="0" fontId="19" fillId="0" borderId="2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59" fillId="0" borderId="1" xfId="0" applyFont="1" applyBorder="1" applyProtection="1"/>
    <xf numFmtId="0" fontId="59" fillId="0" borderId="11" xfId="0" applyFont="1" applyBorder="1" applyProtection="1"/>
    <xf numFmtId="0" fontId="59" fillId="0" borderId="0" xfId="0" applyFont="1" applyBorder="1" applyProtection="1"/>
    <xf numFmtId="49" fontId="56" fillId="0" borderId="4" xfId="0" applyNumberFormat="1" applyFont="1" applyBorder="1" applyProtection="1"/>
    <xf numFmtId="2" fontId="59" fillId="0" borderId="11" xfId="0" applyNumberFormat="1" applyFont="1" applyBorder="1" applyAlignment="1" applyProtection="1">
      <alignment horizontal="center"/>
    </xf>
    <xf numFmtId="0" fontId="30" fillId="0" borderId="0" xfId="0" applyFont="1" applyFill="1" applyProtection="1"/>
    <xf numFmtId="0" fontId="28" fillId="0" borderId="0" xfId="0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horizontal="center"/>
    </xf>
    <xf numFmtId="0" fontId="28" fillId="0" borderId="11" xfId="0" applyFont="1" applyFill="1" applyBorder="1" applyAlignment="1" applyProtection="1">
      <alignment horizontal="center"/>
    </xf>
    <xf numFmtId="0" fontId="30" fillId="0" borderId="0" xfId="0" applyFont="1" applyBorder="1" applyProtection="1"/>
    <xf numFmtId="2" fontId="22" fillId="0" borderId="0" xfId="0" applyNumberFormat="1" applyFont="1" applyProtection="1"/>
    <xf numFmtId="2" fontId="19" fillId="0" borderId="2" xfId="0" applyNumberFormat="1" applyFont="1" applyBorder="1" applyAlignment="1" applyProtection="1">
      <alignment horizontal="center"/>
    </xf>
    <xf numFmtId="0" fontId="15" fillId="0" borderId="6" xfId="0" applyFont="1" applyFill="1" applyBorder="1" applyProtection="1"/>
    <xf numFmtId="0" fontId="15" fillId="0" borderId="3" xfId="0" applyFont="1" applyBorder="1" applyAlignment="1" applyProtection="1">
      <alignment horizontal="justify"/>
    </xf>
    <xf numFmtId="0" fontId="15" fillId="0" borderId="1" xfId="0" applyFont="1" applyBorder="1" applyAlignment="1" applyProtection="1">
      <alignment horizontal="justify"/>
    </xf>
    <xf numFmtId="49" fontId="15" fillId="0" borderId="0" xfId="0" applyNumberFormat="1" applyFont="1" applyFill="1" applyProtection="1"/>
    <xf numFmtId="0" fontId="27" fillId="0" borderId="11" xfId="0" applyFont="1" applyBorder="1" applyProtection="1"/>
    <xf numFmtId="0" fontId="27" fillId="0" borderId="11" xfId="0" applyFont="1" applyFill="1" applyBorder="1" applyProtection="1"/>
    <xf numFmtId="0" fontId="22" fillId="0" borderId="0" xfId="0" applyFont="1" applyFill="1" applyBorder="1" applyProtection="1"/>
    <xf numFmtId="2" fontId="22" fillId="0" borderId="0" xfId="0" applyNumberFormat="1" applyFont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8" borderId="6" xfId="0" applyFont="1" applyFill="1" applyBorder="1" applyAlignment="1" applyProtection="1">
      <alignment horizontal="center" vertical="center"/>
      <protection locked="0"/>
    </xf>
    <xf numFmtId="49" fontId="15" fillId="8" borderId="6" xfId="0" applyNumberFormat="1" applyFont="1" applyFill="1" applyBorder="1" applyAlignment="1" applyProtection="1">
      <alignment horizontal="center" vertical="center"/>
    </xf>
    <xf numFmtId="0" fontId="2" fillId="2" borderId="2" xfId="1" applyFill="1" applyBorder="1" applyAlignment="1">
      <alignment horizontal="center"/>
    </xf>
    <xf numFmtId="0" fontId="2" fillId="2" borderId="2" xfId="1" applyFont="1" applyFill="1" applyBorder="1" applyAlignment="1" applyProtection="1">
      <alignment horizontal="center"/>
      <protection locked="0"/>
    </xf>
    <xf numFmtId="189" fontId="2" fillId="2" borderId="2" xfId="1" applyNumberFormat="1" applyFill="1" applyBorder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1" fontId="16" fillId="6" borderId="0" xfId="0" applyNumberFormat="1" applyFont="1" applyFill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27" fillId="0" borderId="0" xfId="0" applyFont="1" applyFill="1" applyBorder="1" applyProtection="1"/>
    <xf numFmtId="0" fontId="1" fillId="0" borderId="0" xfId="0" applyFont="1" applyBorder="1" applyProtection="1"/>
    <xf numFmtId="2" fontId="64" fillId="0" borderId="0" xfId="0" applyNumberFormat="1" applyFont="1" applyProtection="1"/>
    <xf numFmtId="2" fontId="64" fillId="0" borderId="0" xfId="0" applyNumberFormat="1" applyFont="1" applyBorder="1" applyProtection="1"/>
    <xf numFmtId="0" fontId="64" fillId="0" borderId="0" xfId="0" applyFont="1" applyBorder="1" applyProtection="1"/>
    <xf numFmtId="0" fontId="2" fillId="0" borderId="0" xfId="1" applyFill="1" applyBorder="1" applyAlignment="1" applyProtection="1"/>
    <xf numFmtId="189" fontId="2" fillId="0" borderId="0" xfId="1" applyNumberFormat="1" applyFill="1" applyBorder="1" applyAlignment="1" applyProtection="1"/>
    <xf numFmtId="2" fontId="28" fillId="0" borderId="6" xfId="0" applyNumberFormat="1" applyFont="1" applyBorder="1" applyProtection="1"/>
    <xf numFmtId="2" fontId="28" fillId="0" borderId="0" xfId="0" applyNumberFormat="1" applyFont="1" applyBorder="1" applyProtection="1"/>
    <xf numFmtId="2" fontId="44" fillId="0" borderId="6" xfId="0" applyNumberFormat="1" applyFont="1" applyFill="1" applyBorder="1" applyAlignment="1" applyProtection="1">
      <alignment horizontal="center"/>
    </xf>
    <xf numFmtId="2" fontId="44" fillId="0" borderId="0" xfId="0" applyNumberFormat="1" applyFont="1" applyFill="1" applyBorder="1" applyAlignment="1" applyProtection="1">
      <alignment horizontal="center"/>
    </xf>
    <xf numFmtId="0" fontId="30" fillId="0" borderId="1" xfId="0" applyFont="1" applyBorder="1" applyProtection="1"/>
    <xf numFmtId="0" fontId="15" fillId="3" borderId="1" xfId="0" applyFont="1" applyFill="1" applyBorder="1" applyProtection="1"/>
    <xf numFmtId="49" fontId="29" fillId="0" borderId="3" xfId="0" applyNumberFormat="1" applyFont="1" applyBorder="1" applyProtection="1"/>
    <xf numFmtId="49" fontId="68" fillId="0" borderId="1" xfId="0" applyNumberFormat="1" applyFont="1" applyBorder="1" applyProtection="1"/>
    <xf numFmtId="49" fontId="27" fillId="0" borderId="6" xfId="0" applyNumberFormat="1" applyFont="1" applyBorder="1" applyProtection="1"/>
    <xf numFmtId="0" fontId="71" fillId="0" borderId="0" xfId="0" applyFont="1" applyFill="1" applyBorder="1"/>
    <xf numFmtId="0" fontId="72" fillId="0" borderId="11" xfId="1" applyFont="1" applyFill="1" applyBorder="1"/>
    <xf numFmtId="0" fontId="73" fillId="0" borderId="11" xfId="0" applyFont="1" applyFill="1" applyBorder="1"/>
    <xf numFmtId="2" fontId="40" fillId="0" borderId="8" xfId="0" applyNumberFormat="1" applyFont="1" applyBorder="1" applyAlignment="1" applyProtection="1">
      <alignment horizontal="center"/>
    </xf>
    <xf numFmtId="2" fontId="19" fillId="0" borderId="8" xfId="0" applyNumberFormat="1" applyFont="1" applyBorder="1" applyAlignment="1" applyProtection="1">
      <alignment horizontal="center"/>
    </xf>
    <xf numFmtId="2" fontId="22" fillId="0" borderId="6" xfId="0" applyNumberFormat="1" applyFont="1" applyBorder="1" applyAlignment="1" applyProtection="1">
      <alignment horizontal="center"/>
    </xf>
    <xf numFmtId="0" fontId="74" fillId="0" borderId="0" xfId="0" applyFont="1" applyProtection="1"/>
    <xf numFmtId="0" fontId="27" fillId="0" borderId="30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Fill="1" applyAlignment="1" applyProtection="1">
      <alignment wrapText="1"/>
    </xf>
    <xf numFmtId="0" fontId="1" fillId="0" borderId="13" xfId="0" applyFont="1" applyBorder="1" applyProtection="1"/>
    <xf numFmtId="0" fontId="1" fillId="0" borderId="31" xfId="0" applyFont="1" applyBorder="1" applyProtection="1"/>
    <xf numFmtId="0" fontId="27" fillId="0" borderId="32" xfId="0" applyFont="1" applyBorder="1" applyAlignment="1" applyProtection="1">
      <alignment horizontal="left" vertical="center"/>
    </xf>
    <xf numFmtId="0" fontId="27" fillId="0" borderId="3" xfId="0" applyFont="1" applyBorder="1" applyProtection="1"/>
    <xf numFmtId="0" fontId="27" fillId="0" borderId="4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1" xfId="0" applyFont="1" applyBorder="1" applyProtection="1"/>
    <xf numFmtId="49" fontId="1" fillId="0" borderId="1" xfId="0" applyNumberFormat="1" applyFont="1" applyBorder="1" applyProtection="1"/>
    <xf numFmtId="0" fontId="1" fillId="0" borderId="1" xfId="0" applyFont="1" applyFill="1" applyBorder="1" applyAlignment="1" applyProtection="1">
      <alignment horizontal="center"/>
    </xf>
    <xf numFmtId="49" fontId="1" fillId="0" borderId="1" xfId="0" applyNumberFormat="1" applyFont="1" applyFill="1" applyBorder="1" applyProtection="1"/>
    <xf numFmtId="0" fontId="1" fillId="0" borderId="11" xfId="0" applyFont="1" applyBorder="1" applyAlignment="1" applyProtection="1">
      <alignment horizontal="left"/>
    </xf>
    <xf numFmtId="0" fontId="1" fillId="0" borderId="11" xfId="0" applyFont="1" applyFill="1" applyBorder="1" applyProtection="1"/>
    <xf numFmtId="0" fontId="1" fillId="3" borderId="18" xfId="0" applyFont="1" applyFill="1" applyBorder="1" applyProtection="1"/>
    <xf numFmtId="49" fontId="1" fillId="3" borderId="3" xfId="0" applyNumberFormat="1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11" xfId="0" applyFont="1" applyFill="1" applyBorder="1" applyProtection="1"/>
    <xf numFmtId="49" fontId="1" fillId="3" borderId="4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9" fontId="1" fillId="4" borderId="4" xfId="2" applyFont="1" applyFill="1" applyBorder="1" applyAlignment="1" applyProtection="1">
      <alignment horizontal="center"/>
    </xf>
    <xf numFmtId="0" fontId="1" fillId="3" borderId="12" xfId="0" applyFont="1" applyFill="1" applyBorder="1" applyProtection="1"/>
    <xf numFmtId="49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Fill="1" applyBorder="1" applyProtection="1"/>
    <xf numFmtId="49" fontId="1" fillId="0" borderId="0" xfId="0" applyNumberFormat="1" applyFont="1" applyAlignment="1" applyProtection="1">
      <alignment horizontal="center"/>
    </xf>
    <xf numFmtId="0" fontId="1" fillId="0" borderId="4" xfId="0" applyFont="1" applyBorder="1" applyProtection="1"/>
    <xf numFmtId="49" fontId="1" fillId="0" borderId="4" xfId="0" applyNumberFormat="1" applyFont="1" applyBorder="1" applyProtection="1"/>
    <xf numFmtId="49" fontId="1" fillId="0" borderId="0" xfId="0" applyNumberFormat="1" applyFont="1" applyProtection="1"/>
    <xf numFmtId="0" fontId="14" fillId="0" borderId="1" xfId="0" applyFont="1" applyBorder="1" applyProtection="1"/>
    <xf numFmtId="0" fontId="1" fillId="0" borderId="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/>
    </xf>
    <xf numFmtId="49" fontId="1" fillId="0" borderId="0" xfId="0" applyNumberFormat="1" applyFont="1" applyBorder="1" applyProtection="1"/>
    <xf numFmtId="0" fontId="1" fillId="0" borderId="2" xfId="0" applyFont="1" applyBorder="1" applyProtection="1"/>
    <xf numFmtId="0" fontId="75" fillId="0" borderId="0" xfId="0" applyFont="1" applyFill="1" applyBorder="1" applyAlignment="1" applyProtection="1">
      <alignment wrapText="1"/>
    </xf>
    <xf numFmtId="0" fontId="15" fillId="0" borderId="0" xfId="0" applyFont="1" applyFill="1" applyBorder="1" applyProtection="1"/>
    <xf numFmtId="0" fontId="1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>
      <alignment horizontal="center"/>
    </xf>
    <xf numFmtId="0" fontId="15" fillId="0" borderId="15" xfId="0" applyFont="1" applyBorder="1" applyAlignment="1" applyProtection="1">
      <alignment horizontal="left"/>
    </xf>
    <xf numFmtId="0" fontId="15" fillId="0" borderId="13" xfId="0" applyFont="1" applyBorder="1" applyAlignment="1" applyProtection="1">
      <alignment horizontal="left"/>
    </xf>
    <xf numFmtId="0" fontId="42" fillId="0" borderId="14" xfId="0" applyFont="1" applyBorder="1" applyAlignment="1" applyProtection="1">
      <alignment horizontal="center" vertical="center"/>
    </xf>
    <xf numFmtId="0" fontId="24" fillId="0" borderId="1" xfId="0" applyFont="1" applyBorder="1" applyProtection="1"/>
    <xf numFmtId="0" fontId="42" fillId="0" borderId="1" xfId="0" applyFont="1" applyBorder="1" applyAlignment="1" applyProtection="1">
      <alignment horizontal="center" vertical="center"/>
    </xf>
    <xf numFmtId="0" fontId="27" fillId="0" borderId="13" xfId="0" applyFont="1" applyBorder="1" applyProtection="1"/>
    <xf numFmtId="0" fontId="1" fillId="0" borderId="1" xfId="0" applyFont="1" applyBorder="1" applyAlignment="1" applyProtection="1">
      <alignment horizontal="left" vertical="center"/>
    </xf>
    <xf numFmtId="0" fontId="1" fillId="0" borderId="6" xfId="0" applyFont="1" applyBorder="1" applyProtection="1"/>
    <xf numFmtId="0" fontId="17" fillId="11" borderId="13" xfId="0" applyFont="1" applyFill="1" applyBorder="1" applyProtection="1"/>
    <xf numFmtId="0" fontId="17" fillId="11" borderId="1" xfId="0" applyFont="1" applyFill="1" applyBorder="1" applyAlignment="1" applyProtection="1">
      <alignment horizontal="left"/>
    </xf>
    <xf numFmtId="0" fontId="15" fillId="11" borderId="1" xfId="0" applyFont="1" applyFill="1" applyBorder="1" applyProtection="1"/>
    <xf numFmtId="0" fontId="42" fillId="0" borderId="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/>
    </xf>
    <xf numFmtId="0" fontId="15" fillId="0" borderId="26" xfId="0" applyFont="1" applyBorder="1" applyProtection="1"/>
    <xf numFmtId="0" fontId="15" fillId="0" borderId="10" xfId="0" applyFont="1" applyBorder="1" applyProtection="1"/>
    <xf numFmtId="0" fontId="1" fillId="0" borderId="3" xfId="0" applyFont="1" applyBorder="1" applyProtection="1"/>
    <xf numFmtId="0" fontId="42" fillId="0" borderId="4" xfId="0" applyFont="1" applyBorder="1" applyAlignment="1" applyProtection="1">
      <alignment horizontal="center" vertical="center"/>
    </xf>
    <xf numFmtId="0" fontId="17" fillId="11" borderId="3" xfId="0" applyFont="1" applyFill="1" applyBorder="1" applyProtection="1"/>
    <xf numFmtId="0" fontId="17" fillId="0" borderId="1" xfId="0" applyFont="1" applyBorder="1" applyProtection="1"/>
    <xf numFmtId="49" fontId="24" fillId="0" borderId="4" xfId="0" applyNumberFormat="1" applyFont="1" applyBorder="1" applyProtection="1"/>
    <xf numFmtId="49" fontId="17" fillId="0" borderId="5" xfId="0" applyNumberFormat="1" applyFont="1" applyBorder="1" applyProtection="1"/>
    <xf numFmtId="49" fontId="17" fillId="0" borderId="9" xfId="0" applyNumberFormat="1" applyFont="1" applyBorder="1" applyProtection="1"/>
    <xf numFmtId="0" fontId="27" fillId="0" borderId="5" xfId="0" applyFont="1" applyBorder="1" applyProtection="1"/>
    <xf numFmtId="0" fontId="27" fillId="0" borderId="9" xfId="0" applyFont="1" applyBorder="1" applyProtection="1"/>
    <xf numFmtId="0" fontId="27" fillId="0" borderId="2" xfId="0" applyFont="1" applyBorder="1" applyProtection="1"/>
    <xf numFmtId="0" fontId="1" fillId="0" borderId="7" xfId="0" applyFont="1" applyBorder="1" applyProtection="1"/>
    <xf numFmtId="0" fontId="27" fillId="0" borderId="13" xfId="0" applyFont="1" applyBorder="1" applyAlignment="1" applyProtection="1">
      <alignment wrapText="1"/>
    </xf>
    <xf numFmtId="0" fontId="1" fillId="0" borderId="4" xfId="0" applyFont="1" applyBorder="1" applyAlignment="1" applyProtection="1">
      <alignment horizontal="left"/>
    </xf>
    <xf numFmtId="0" fontId="1" fillId="0" borderId="9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Alignment="1" applyProtection="1">
      <alignment wrapText="1"/>
    </xf>
    <xf numFmtId="0" fontId="1" fillId="0" borderId="3" xfId="0" applyFont="1" applyBorder="1" applyAlignment="1" applyProtection="1">
      <alignment horizontal="left"/>
    </xf>
    <xf numFmtId="49" fontId="1" fillId="0" borderId="2" xfId="0" applyNumberFormat="1" applyFont="1" applyBorder="1" applyProtection="1"/>
    <xf numFmtId="49" fontId="1" fillId="0" borderId="3" xfId="0" applyNumberFormat="1" applyFont="1" applyFill="1" applyBorder="1" applyProtection="1"/>
    <xf numFmtId="49" fontId="1" fillId="0" borderId="4" xfId="0" applyNumberFormat="1" applyFont="1" applyFill="1" applyBorder="1" applyProtection="1"/>
    <xf numFmtId="0" fontId="1" fillId="0" borderId="2" xfId="0" applyFont="1" applyFill="1" applyBorder="1" applyAlignment="1" applyProtection="1">
      <alignment wrapText="1"/>
    </xf>
    <xf numFmtId="0" fontId="15" fillId="0" borderId="6" xfId="0" applyFont="1" applyBorder="1" applyProtection="1"/>
    <xf numFmtId="49" fontId="1" fillId="0" borderId="11" xfId="0" applyNumberFormat="1" applyFont="1" applyBorder="1" applyProtection="1"/>
    <xf numFmtId="49" fontId="1" fillId="0" borderId="3" xfId="0" applyNumberFormat="1" applyFont="1" applyBorder="1" applyProtection="1"/>
    <xf numFmtId="0" fontId="1" fillId="0" borderId="6" xfId="0" applyFont="1" applyBorder="1" applyAlignment="1" applyProtection="1">
      <alignment horizontal="center"/>
    </xf>
    <xf numFmtId="49" fontId="1" fillId="0" borderId="6" xfId="0" applyNumberFormat="1" applyFont="1" applyBorder="1" applyProtection="1"/>
    <xf numFmtId="0" fontId="1" fillId="6" borderId="1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49" fontId="1" fillId="0" borderId="6" xfId="0" applyNumberFormat="1" applyFont="1" applyBorder="1" applyAlignment="1" applyProtection="1">
      <alignment horizontal="center"/>
    </xf>
    <xf numFmtId="49" fontId="79" fillId="0" borderId="1" xfId="0" applyNumberFormat="1" applyFont="1" applyBorder="1" applyProtection="1"/>
    <xf numFmtId="0" fontId="79" fillId="0" borderId="6" xfId="0" applyFont="1" applyBorder="1" applyAlignment="1" applyProtection="1">
      <alignment horizontal="center"/>
    </xf>
    <xf numFmtId="0" fontId="79" fillId="0" borderId="6" xfId="0" applyFont="1" applyBorder="1" applyAlignment="1" applyProtection="1">
      <alignment horizontal="left"/>
    </xf>
    <xf numFmtId="0" fontId="79" fillId="0" borderId="11" xfId="0" applyFont="1" applyBorder="1" applyAlignment="1" applyProtection="1">
      <alignment horizontal="center"/>
    </xf>
    <xf numFmtId="0" fontId="79" fillId="6" borderId="1" xfId="0" applyFont="1" applyFill="1" applyBorder="1" applyAlignment="1" applyProtection="1">
      <alignment horizontal="center"/>
      <protection locked="0"/>
    </xf>
    <xf numFmtId="49" fontId="79" fillId="0" borderId="1" xfId="0" applyNumberFormat="1" applyFont="1" applyBorder="1" applyAlignment="1" applyProtection="1">
      <alignment wrapText="1"/>
    </xf>
    <xf numFmtId="49" fontId="1" fillId="0" borderId="9" xfId="0" applyNumberFormat="1" applyFont="1" applyBorder="1" applyProtection="1"/>
    <xf numFmtId="0" fontId="1" fillId="0" borderId="9" xfId="0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wrapText="1"/>
    </xf>
    <xf numFmtId="0" fontId="80" fillId="0" borderId="1" xfId="0" applyFont="1" applyBorder="1" applyProtection="1"/>
    <xf numFmtId="49" fontId="1" fillId="0" borderId="1" xfId="0" applyNumberFormat="1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wrapText="1"/>
    </xf>
    <xf numFmtId="0" fontId="1" fillId="0" borderId="2" xfId="0" applyFont="1" applyFill="1" applyBorder="1" applyAlignment="1" applyProtection="1">
      <alignment vertical="top" wrapText="1"/>
    </xf>
    <xf numFmtId="0" fontId="79" fillId="0" borderId="1" xfId="0" applyFont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/>
    </xf>
    <xf numFmtId="49" fontId="1" fillId="3" borderId="1" xfId="0" applyNumberFormat="1" applyFont="1" applyFill="1" applyBorder="1" applyAlignment="1" applyProtection="1">
      <alignment horizontal="center"/>
    </xf>
    <xf numFmtId="49" fontId="1" fillId="3" borderId="1" xfId="0" applyNumberFormat="1" applyFont="1" applyFill="1" applyBorder="1" applyProtection="1"/>
    <xf numFmtId="49" fontId="1" fillId="3" borderId="4" xfId="0" applyNumberFormat="1" applyFont="1" applyFill="1" applyBorder="1" applyProtection="1"/>
    <xf numFmtId="9" fontId="1" fillId="4" borderId="9" xfId="2" applyNumberFormat="1" applyFont="1" applyFill="1" applyBorder="1" applyAlignment="1" applyProtection="1">
      <alignment horizontal="center"/>
    </xf>
    <xf numFmtId="49" fontId="1" fillId="0" borderId="0" xfId="0" applyNumberFormat="1" applyFont="1" applyFill="1" applyProtection="1"/>
    <xf numFmtId="0" fontId="1" fillId="0" borderId="4" xfId="0" applyFont="1" applyFill="1" applyBorder="1" applyAlignment="1" applyProtection="1">
      <alignment horizontal="center"/>
    </xf>
    <xf numFmtId="0" fontId="27" fillId="0" borderId="10" xfId="0" applyFont="1" applyBorder="1" applyAlignment="1" applyProtection="1">
      <alignment horizontal="left" vertical="center"/>
    </xf>
    <xf numFmtId="0" fontId="27" fillId="0" borderId="6" xfId="0" applyFont="1" applyBorder="1" applyProtection="1"/>
    <xf numFmtId="0" fontId="79" fillId="0" borderId="3" xfId="0" applyFont="1" applyBorder="1" applyProtection="1"/>
    <xf numFmtId="0" fontId="1" fillId="0" borderId="21" xfId="0" applyFont="1" applyBorder="1" applyProtection="1"/>
    <xf numFmtId="0" fontId="1" fillId="0" borderId="18" xfId="0" applyFont="1" applyBorder="1" applyProtection="1"/>
    <xf numFmtId="0" fontId="1" fillId="0" borderId="10" xfId="0" applyFont="1" applyBorder="1" applyProtection="1"/>
    <xf numFmtId="0" fontId="27" fillId="0" borderId="10" xfId="0" applyFont="1" applyBorder="1" applyProtection="1"/>
    <xf numFmtId="49" fontId="27" fillId="0" borderId="4" xfId="0" applyNumberFormat="1" applyFont="1" applyBorder="1" applyProtection="1"/>
    <xf numFmtId="0" fontId="1" fillId="0" borderId="4" xfId="0" applyFont="1" applyFill="1" applyBorder="1" applyProtection="1"/>
    <xf numFmtId="0" fontId="1" fillId="0" borderId="14" xfId="0" applyFont="1" applyBorder="1" applyAlignment="1" applyProtection="1">
      <alignment horizontal="center" vertical="center"/>
    </xf>
    <xf numFmtId="0" fontId="1" fillId="0" borderId="34" xfId="0" applyFont="1" applyBorder="1" applyProtection="1"/>
    <xf numFmtId="0" fontId="1" fillId="0" borderId="43" xfId="0" applyFont="1" applyBorder="1" applyProtection="1"/>
    <xf numFmtId="0" fontId="1" fillId="0" borderId="30" xfId="0" applyFont="1" applyBorder="1" applyProtection="1"/>
    <xf numFmtId="49" fontId="27" fillId="0" borderId="2" xfId="0" applyNumberFormat="1" applyFont="1" applyBorder="1" applyProtection="1"/>
    <xf numFmtId="0" fontId="1" fillId="0" borderId="11" xfId="0" applyFont="1" applyFill="1" applyBorder="1" applyAlignment="1" applyProtection="1">
      <alignment horizontal="center" vertical="center"/>
    </xf>
    <xf numFmtId="49" fontId="70" fillId="0" borderId="3" xfId="0" applyNumberFormat="1" applyFont="1" applyBorder="1" applyAlignment="1" applyProtection="1">
      <alignment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36" fillId="0" borderId="6" xfId="0" applyFont="1" applyBorder="1" applyProtection="1"/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7" xfId="0" applyFont="1" applyBorder="1" applyProtection="1"/>
    <xf numFmtId="0" fontId="1" fillId="0" borderId="10" xfId="0" applyFont="1" applyBorder="1" applyAlignment="1" applyProtection="1">
      <alignment horizontal="left" vertical="center"/>
    </xf>
    <xf numFmtId="0" fontId="27" fillId="0" borderId="2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left" vertical="center"/>
    </xf>
    <xf numFmtId="0" fontId="70" fillId="0" borderId="1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18" xfId="0" applyFont="1" applyFill="1" applyBorder="1" applyAlignment="1" applyProtection="1">
      <alignment horizontal="center" vertical="center"/>
    </xf>
    <xf numFmtId="0" fontId="17" fillId="0" borderId="3" xfId="0" applyFont="1" applyFill="1" applyBorder="1" applyProtection="1"/>
    <xf numFmtId="49" fontId="1" fillId="0" borderId="1" xfId="0" applyNumberFormat="1" applyFont="1" applyBorder="1" applyAlignment="1" applyProtection="1">
      <alignment wrapText="1"/>
    </xf>
    <xf numFmtId="0" fontId="1" fillId="3" borderId="4" xfId="0" applyFont="1" applyFill="1" applyBorder="1" applyProtection="1"/>
    <xf numFmtId="0" fontId="1" fillId="0" borderId="19" xfId="0" applyFont="1" applyBorder="1" applyProtection="1"/>
    <xf numFmtId="0" fontId="15" fillId="15" borderId="2" xfId="0" applyFont="1" applyFill="1" applyBorder="1" applyProtection="1"/>
    <xf numFmtId="2" fontId="1" fillId="0" borderId="6" xfId="0" applyNumberFormat="1" applyFont="1" applyFill="1" applyBorder="1" applyAlignment="1" applyProtection="1">
      <alignment horizontal="center"/>
    </xf>
    <xf numFmtId="2" fontId="1" fillId="0" borderId="11" xfId="0" applyNumberFormat="1" applyFont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2" fontId="1" fillId="0" borderId="12" xfId="0" applyNumberFormat="1" applyFont="1" applyBorder="1" applyAlignment="1" applyProtection="1">
      <alignment horizontal="center"/>
    </xf>
    <xf numFmtId="2" fontId="1" fillId="13" borderId="5" xfId="0" applyNumberFormat="1" applyFont="1" applyFill="1" applyBorder="1" applyAlignment="1" applyProtection="1">
      <alignment horizontal="center"/>
    </xf>
    <xf numFmtId="2" fontId="1" fillId="0" borderId="18" xfId="0" applyNumberFormat="1" applyFont="1" applyBorder="1" applyAlignment="1" applyProtection="1">
      <alignment horizontal="center"/>
    </xf>
    <xf numFmtId="0" fontId="49" fillId="0" borderId="11" xfId="0" applyFont="1" applyBorder="1" applyProtection="1"/>
    <xf numFmtId="0" fontId="16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79" fillId="0" borderId="11" xfId="0" applyFont="1" applyBorder="1" applyProtection="1"/>
    <xf numFmtId="0" fontId="79" fillId="0" borderId="1" xfId="0" applyFont="1" applyBorder="1" applyAlignment="1" applyProtection="1">
      <alignment horizontal="left" vertical="center" wrapText="1"/>
    </xf>
    <xf numFmtId="0" fontId="79" fillId="0" borderId="1" xfId="0" applyFont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79" fillId="0" borderId="4" xfId="0" applyFont="1" applyBorder="1" applyAlignment="1" applyProtection="1">
      <alignment horizontal="left" vertical="center" wrapText="1"/>
    </xf>
    <xf numFmtId="0" fontId="1" fillId="0" borderId="2" xfId="0" applyNumberFormat="1" applyFont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79" fillId="0" borderId="1" xfId="0" applyFont="1" applyBorder="1" applyProtection="1"/>
    <xf numFmtId="0" fontId="79" fillId="0" borderId="1" xfId="0" applyFont="1" applyBorder="1" applyAlignment="1" applyProtection="1">
      <alignment vertical="top"/>
    </xf>
    <xf numFmtId="0" fontId="79" fillId="0" borderId="4" xfId="0" applyFont="1" applyBorder="1" applyAlignment="1" applyProtection="1">
      <alignment vertical="top" wrapText="1"/>
    </xf>
    <xf numFmtId="0" fontId="1" fillId="8" borderId="2" xfId="0" applyFont="1" applyFill="1" applyBorder="1" applyProtection="1"/>
    <xf numFmtId="0" fontId="19" fillId="16" borderId="2" xfId="0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wrapText="1"/>
    </xf>
    <xf numFmtId="49" fontId="36" fillId="0" borderId="2" xfId="0" applyNumberFormat="1" applyFont="1" applyBorder="1" applyProtection="1"/>
    <xf numFmtId="2" fontId="1" fillId="13" borderId="6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2" fontId="1" fillId="0" borderId="2" xfId="0" applyNumberFormat="1" applyFont="1" applyBorder="1" applyAlignment="1" applyProtection="1">
      <alignment horizontal="center"/>
    </xf>
    <xf numFmtId="2" fontId="1" fillId="0" borderId="19" xfId="0" applyNumberFormat="1" applyFont="1" applyFill="1" applyBorder="1" applyAlignment="1" applyProtection="1">
      <alignment horizontal="center"/>
    </xf>
    <xf numFmtId="2" fontId="1" fillId="14" borderId="5" xfId="0" applyNumberFormat="1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right"/>
    </xf>
    <xf numFmtId="0" fontId="1" fillId="0" borderId="19" xfId="0" applyFont="1" applyBorder="1" applyAlignment="1" applyProtection="1">
      <alignment horizontal="right"/>
    </xf>
    <xf numFmtId="0" fontId="1" fillId="13" borderId="3" xfId="0" applyFont="1" applyFill="1" applyBorder="1" applyAlignment="1" applyProtection="1">
      <alignment horizontal="center"/>
    </xf>
    <xf numFmtId="2" fontId="1" fillId="13" borderId="2" xfId="0" applyNumberFormat="1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10" fontId="83" fillId="0" borderId="0" xfId="0" applyNumberFormat="1" applyFont="1" applyAlignment="1" applyProtection="1">
      <alignment horizontal="center"/>
    </xf>
    <xf numFmtId="0" fontId="83" fillId="0" borderId="0" xfId="0" applyFont="1" applyProtection="1"/>
    <xf numFmtId="0" fontId="79" fillId="0" borderId="0" xfId="0" applyFont="1" applyProtection="1"/>
    <xf numFmtId="2" fontId="1" fillId="21" borderId="2" xfId="0" applyNumberFormat="1" applyFont="1" applyFill="1" applyBorder="1" applyAlignment="1" applyProtection="1">
      <alignment horizontal="center"/>
    </xf>
    <xf numFmtId="0" fontId="85" fillId="2" borderId="2" xfId="0" applyFont="1" applyFill="1" applyBorder="1" applyProtection="1">
      <protection locked="0"/>
    </xf>
    <xf numFmtId="0" fontId="2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3" xfId="0" applyFont="1" applyBorder="1"/>
    <xf numFmtId="0" fontId="83" fillId="8" borderId="0" xfId="0" applyFont="1" applyFill="1"/>
    <xf numFmtId="0" fontId="83" fillId="8" borderId="0" xfId="0" applyFont="1" applyFill="1" applyAlignment="1">
      <alignment horizontal="center"/>
    </xf>
    <xf numFmtId="0" fontId="83" fillId="8" borderId="0" xfId="0" applyFont="1" applyFill="1" applyAlignment="1">
      <alignment horizontal="right"/>
    </xf>
    <xf numFmtId="0" fontId="1" fillId="16" borderId="2" xfId="0" applyFont="1" applyFill="1" applyBorder="1" applyProtection="1"/>
    <xf numFmtId="0" fontId="1" fillId="16" borderId="2" xfId="0" applyFont="1" applyFill="1" applyBorder="1" applyAlignment="1" applyProtection="1">
      <alignment horizontal="left"/>
    </xf>
    <xf numFmtId="49" fontId="86" fillId="0" borderId="2" xfId="0" applyNumberFormat="1" applyFont="1" applyBorder="1" applyAlignment="1" applyProtection="1">
      <alignment wrapText="1"/>
    </xf>
    <xf numFmtId="0" fontId="86" fillId="2" borderId="2" xfId="0" applyFont="1" applyFill="1" applyBorder="1" applyAlignment="1" applyProtection="1">
      <alignment horizontal="center"/>
      <protection locked="0"/>
    </xf>
    <xf numFmtId="49" fontId="86" fillId="0" borderId="2" xfId="0" applyNumberFormat="1" applyFont="1" applyBorder="1" applyProtection="1"/>
    <xf numFmtId="0" fontId="86" fillId="2" borderId="2" xfId="0" applyFont="1" applyFill="1" applyBorder="1" applyProtection="1">
      <protection locked="0"/>
    </xf>
    <xf numFmtId="49" fontId="86" fillId="0" borderId="11" xfId="0" applyNumberFormat="1" applyFont="1" applyBorder="1" applyAlignment="1" applyProtection="1">
      <alignment wrapText="1"/>
    </xf>
    <xf numFmtId="0" fontId="86" fillId="0" borderId="2" xfId="0" applyFont="1" applyBorder="1" applyAlignment="1" applyProtection="1">
      <alignment vertical="top" wrapText="1"/>
    </xf>
    <xf numFmtId="49" fontId="86" fillId="0" borderId="3" xfId="0" applyNumberFormat="1" applyFont="1" applyBorder="1" applyProtection="1"/>
    <xf numFmtId="0" fontId="86" fillId="0" borderId="1" xfId="0" applyFont="1" applyBorder="1" applyProtection="1"/>
    <xf numFmtId="0" fontId="87" fillId="0" borderId="0" xfId="0" applyFont="1" applyFill="1" applyAlignment="1" applyProtection="1">
      <alignment horizontal="left"/>
    </xf>
    <xf numFmtId="0" fontId="87" fillId="0" borderId="1" xfId="0" applyFont="1" applyFill="1" applyBorder="1" applyAlignment="1" applyProtection="1">
      <alignment horizontal="left"/>
    </xf>
    <xf numFmtId="0" fontId="87" fillId="0" borderId="0" xfId="0" applyFont="1" applyFill="1" applyAlignment="1" applyProtection="1">
      <alignment horizontal="left" wrapText="1"/>
    </xf>
    <xf numFmtId="0" fontId="1" fillId="6" borderId="2" xfId="0" applyFont="1" applyFill="1" applyBorder="1" applyAlignment="1" applyProtection="1">
      <alignment horizontal="center"/>
      <protection locked="0"/>
    </xf>
    <xf numFmtId="0" fontId="79" fillId="0" borderId="2" xfId="0" applyFont="1" applyBorder="1" applyAlignment="1" applyProtection="1">
      <alignment wrapText="1"/>
    </xf>
    <xf numFmtId="49" fontId="1" fillId="0" borderId="2" xfId="0" applyNumberFormat="1" applyFont="1" applyBorder="1" applyAlignment="1" applyProtection="1">
      <alignment vertical="top" wrapText="1"/>
    </xf>
    <xf numFmtId="0" fontId="1" fillId="0" borderId="21" xfId="0" applyFont="1" applyBorder="1" applyAlignment="1" applyProtection="1">
      <alignment vertical="top" wrapText="1"/>
    </xf>
    <xf numFmtId="0" fontId="1" fillId="0" borderId="2" xfId="0" applyNumberFormat="1" applyFont="1" applyBorder="1" applyAlignment="1" applyProtection="1">
      <alignment vertical="top" wrapText="1"/>
    </xf>
    <xf numFmtId="49" fontId="1" fillId="0" borderId="8" xfId="0" applyNumberFormat="1" applyFont="1" applyBorder="1" applyAlignment="1" applyProtection="1">
      <alignment vertical="top" wrapText="1"/>
    </xf>
    <xf numFmtId="49" fontId="1" fillId="0" borderId="2" xfId="0" applyNumberFormat="1" applyFont="1" applyBorder="1" applyAlignment="1" applyProtection="1">
      <alignment vertical="top"/>
    </xf>
    <xf numFmtId="49" fontId="1" fillId="0" borderId="5" xfId="0" applyNumberFormat="1" applyFont="1" applyBorder="1" applyAlignment="1" applyProtection="1">
      <alignment wrapText="1"/>
    </xf>
    <xf numFmtId="0" fontId="1" fillId="6" borderId="3" xfId="0" applyFont="1" applyFill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vertical="top"/>
    </xf>
    <xf numFmtId="49" fontId="79" fillId="0" borderId="3" xfId="0" applyNumberFormat="1" applyFont="1" applyBorder="1" applyProtection="1"/>
    <xf numFmtId="49" fontId="1" fillId="0" borderId="5" xfId="0" applyNumberFormat="1" applyFont="1" applyBorder="1" applyProtection="1"/>
    <xf numFmtId="49" fontId="79" fillId="0" borderId="2" xfId="0" applyNumberFormat="1" applyFont="1" applyBorder="1" applyProtection="1"/>
    <xf numFmtId="0" fontId="1" fillId="0" borderId="5" xfId="0" applyFont="1" applyBorder="1" applyAlignment="1" applyProtection="1">
      <alignment horizontal="center"/>
    </xf>
    <xf numFmtId="49" fontId="68" fillId="0" borderId="4" xfId="0" applyNumberFormat="1" applyFont="1" applyBorder="1" applyProtection="1"/>
    <xf numFmtId="2" fontId="79" fillId="0" borderId="0" xfId="0" applyNumberFormat="1" applyFont="1" applyFill="1" applyBorder="1" applyAlignment="1" applyProtection="1">
      <alignment horizontal="center"/>
      <protection locked="0"/>
    </xf>
    <xf numFmtId="0" fontId="79" fillId="0" borderId="0" xfId="0" applyFont="1"/>
    <xf numFmtId="10" fontId="79" fillId="0" borderId="0" xfId="2" applyNumberFormat="1" applyFont="1" applyFill="1" applyBorder="1" applyAlignment="1" applyProtection="1">
      <alignment horizontal="center"/>
      <protection locked="0"/>
    </xf>
    <xf numFmtId="0" fontId="79" fillId="0" borderId="0" xfId="0" applyFont="1" applyBorder="1"/>
    <xf numFmtId="2" fontId="79" fillId="0" borderId="0" xfId="0" applyNumberFormat="1" applyFont="1" applyFill="1" applyBorder="1"/>
    <xf numFmtId="0" fontId="79" fillId="0" borderId="0" xfId="0" applyFont="1" applyFill="1"/>
    <xf numFmtId="2" fontId="79" fillId="0" borderId="0" xfId="0" applyNumberFormat="1" applyFont="1" applyBorder="1"/>
    <xf numFmtId="4" fontId="1" fillId="18" borderId="2" xfId="0" applyNumberFormat="1" applyFont="1" applyFill="1" applyBorder="1" applyAlignment="1" applyProtection="1">
      <alignment horizontal="center"/>
    </xf>
    <xf numFmtId="2" fontId="1" fillId="16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3" xfId="0" applyBorder="1" applyProtection="1"/>
    <xf numFmtId="0" fontId="0" fillId="0" borderId="11" xfId="0" applyBorder="1" applyProtection="1"/>
    <xf numFmtId="0" fontId="81" fillId="0" borderId="0" xfId="0" applyFont="1" applyProtection="1"/>
    <xf numFmtId="0" fontId="81" fillId="0" borderId="7" xfId="0" applyFont="1" applyBorder="1" applyProtection="1"/>
    <xf numFmtId="0" fontId="0" fillId="0" borderId="18" xfId="0" applyBorder="1" applyProtection="1"/>
    <xf numFmtId="0" fontId="0" fillId="0" borderId="0" xfId="0" applyBorder="1" applyProtection="1"/>
    <xf numFmtId="0" fontId="0" fillId="0" borderId="19" xfId="0" applyBorder="1" applyProtection="1"/>
    <xf numFmtId="0" fontId="0" fillId="0" borderId="12" xfId="0" applyBorder="1" applyProtection="1"/>
    <xf numFmtId="0" fontId="0" fillId="0" borderId="6" xfId="0" applyBorder="1" applyProtection="1"/>
    <xf numFmtId="0" fontId="81" fillId="0" borderId="0" xfId="0" applyFont="1" applyBorder="1" applyProtection="1"/>
    <xf numFmtId="0" fontId="81" fillId="0" borderId="19" xfId="0" applyFont="1" applyBorder="1" applyProtection="1"/>
    <xf numFmtId="4" fontId="1" fillId="21" borderId="2" xfId="0" applyNumberFormat="1" applyFont="1" applyFill="1" applyBorder="1" applyAlignment="1" applyProtection="1">
      <alignment horizontal="center"/>
    </xf>
    <xf numFmtId="9" fontId="0" fillId="20" borderId="21" xfId="0" applyNumberFormat="1" applyFill="1" applyBorder="1" applyProtection="1"/>
    <xf numFmtId="9" fontId="0" fillId="20" borderId="2" xfId="0" applyNumberFormat="1" applyFill="1" applyBorder="1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1" xfId="0" applyBorder="1" applyProtection="1"/>
    <xf numFmtId="0" fontId="0" fillId="20" borderId="2" xfId="0" applyFill="1" applyBorder="1" applyProtection="1"/>
    <xf numFmtId="2" fontId="0" fillId="0" borderId="2" xfId="0" applyNumberFormat="1" applyBorder="1" applyAlignment="1" applyProtection="1">
      <alignment horizontal="center"/>
    </xf>
    <xf numFmtId="0" fontId="0" fillId="0" borderId="2" xfId="0" applyBorder="1" applyProtection="1"/>
    <xf numFmtId="9" fontId="0" fillId="20" borderId="2" xfId="0" applyNumberFormat="1" applyFill="1" applyBorder="1" applyAlignment="1" applyProtection="1">
      <alignment horizontal="center"/>
    </xf>
    <xf numFmtId="0" fontId="0" fillId="16" borderId="2" xfId="0" applyFill="1" applyBorder="1" applyProtection="1"/>
    <xf numFmtId="9" fontId="0" fillId="16" borderId="2" xfId="0" applyNumberFormat="1" applyFill="1" applyBorder="1" applyProtection="1"/>
    <xf numFmtId="0" fontId="0" fillId="13" borderId="0" xfId="0" applyFill="1" applyProtection="1"/>
    <xf numFmtId="0" fontId="13" fillId="0" borderId="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8" fillId="0" borderId="11" xfId="0" applyFont="1" applyBorder="1" applyProtection="1"/>
    <xf numFmtId="0" fontId="29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right"/>
    </xf>
    <xf numFmtId="0" fontId="18" fillId="0" borderId="0" xfId="0" applyFont="1" applyBorder="1" applyProtection="1"/>
    <xf numFmtId="0" fontId="17" fillId="0" borderId="0" xfId="0" applyFont="1" applyBorder="1" applyProtection="1"/>
    <xf numFmtId="0" fontId="86" fillId="3" borderId="1" xfId="0" applyFont="1" applyFill="1" applyBorder="1" applyAlignment="1" applyProtection="1">
      <alignment horizontal="center"/>
    </xf>
    <xf numFmtId="0" fontId="31" fillId="0" borderId="1" xfId="0" applyFont="1" applyBorder="1" applyProtection="1"/>
    <xf numFmtId="0" fontId="32" fillId="0" borderId="1" xfId="0" applyFont="1" applyBorder="1" applyAlignment="1" applyProtection="1">
      <alignment horizontal="center"/>
    </xf>
    <xf numFmtId="0" fontId="31" fillId="0" borderId="1" xfId="0" applyFont="1" applyFill="1" applyBorder="1" applyProtection="1"/>
    <xf numFmtId="49" fontId="31" fillId="0" borderId="4" xfId="0" applyNumberFormat="1" applyFont="1" applyBorder="1" applyProtection="1"/>
    <xf numFmtId="0" fontId="1" fillId="2" borderId="4" xfId="0" applyFont="1" applyFill="1" applyBorder="1" applyProtection="1"/>
    <xf numFmtId="49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49" fontId="27" fillId="10" borderId="11" xfId="0" applyNumberFormat="1" applyFont="1" applyFill="1" applyBorder="1" applyProtection="1"/>
    <xf numFmtId="49" fontId="31" fillId="0" borderId="13" xfId="4" applyNumberFormat="1" applyFont="1" applyBorder="1" applyProtection="1"/>
    <xf numFmtId="49" fontId="1" fillId="0" borderId="1" xfId="4" applyNumberFormat="1" applyFont="1" applyBorder="1" applyProtection="1"/>
    <xf numFmtId="0" fontId="1" fillId="13" borderId="2" xfId="0" applyFont="1" applyFill="1" applyBorder="1" applyProtection="1"/>
    <xf numFmtId="0" fontId="82" fillId="13" borderId="1" xfId="0" applyFont="1" applyFill="1" applyBorder="1" applyAlignment="1" applyProtection="1">
      <alignment horizontal="center"/>
    </xf>
    <xf numFmtId="49" fontId="86" fillId="0" borderId="1" xfId="0" applyNumberFormat="1" applyFont="1" applyBorder="1" applyProtection="1"/>
    <xf numFmtId="0" fontId="82" fillId="13" borderId="11" xfId="0" applyFont="1" applyFill="1" applyBorder="1" applyAlignment="1" applyProtection="1">
      <alignment horizontal="center"/>
    </xf>
    <xf numFmtId="0" fontId="28" fillId="0" borderId="11" xfId="0" applyFont="1" applyBorder="1" applyAlignment="1" applyProtection="1">
      <alignment horizontal="center"/>
    </xf>
    <xf numFmtId="0" fontId="28" fillId="0" borderId="0" xfId="0" applyFont="1" applyBorder="1" applyProtection="1"/>
    <xf numFmtId="0" fontId="86" fillId="3" borderId="2" xfId="0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79" fillId="0" borderId="1" xfId="0" applyFont="1" applyFill="1" applyBorder="1" applyAlignment="1" applyProtection="1">
      <alignment horizontal="center"/>
    </xf>
    <xf numFmtId="0" fontId="1" fillId="13" borderId="1" xfId="0" applyFont="1" applyFill="1" applyBorder="1" applyAlignment="1" applyProtection="1">
      <alignment horizontal="center"/>
    </xf>
    <xf numFmtId="0" fontId="1" fillId="13" borderId="4" xfId="0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</xf>
    <xf numFmtId="10" fontId="65" fillId="0" borderId="0" xfId="0" applyNumberFormat="1" applyFont="1" applyProtection="1"/>
    <xf numFmtId="0" fontId="13" fillId="0" borderId="6" xfId="0" applyFont="1" applyBorder="1" applyAlignment="1" applyProtection="1"/>
    <xf numFmtId="0" fontId="0" fillId="0" borderId="11" xfId="0" applyBorder="1" applyAlignment="1" applyProtection="1">
      <alignment horizontal="center"/>
    </xf>
    <xf numFmtId="0" fontId="29" fillId="0" borderId="6" xfId="0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1" fillId="0" borderId="6" xfId="3" applyBorder="1" applyProtection="1"/>
    <xf numFmtId="0" fontId="1" fillId="0" borderId="6" xfId="3" applyFont="1" applyBorder="1" applyProtection="1"/>
    <xf numFmtId="0" fontId="1" fillId="0" borderId="6" xfId="3" applyFont="1" applyFill="1" applyBorder="1" applyProtection="1"/>
    <xf numFmtId="0" fontId="27" fillId="0" borderId="6" xfId="3" applyFont="1" applyBorder="1" applyProtection="1"/>
    <xf numFmtId="0" fontId="0" fillId="0" borderId="3" xfId="0" applyBorder="1" applyAlignment="1" applyProtection="1">
      <alignment horizontal="center"/>
    </xf>
    <xf numFmtId="0" fontId="27" fillId="0" borderId="8" xfId="3" applyFont="1" applyBorder="1" applyProtection="1"/>
    <xf numFmtId="0" fontId="1" fillId="0" borderId="8" xfId="3" applyBorder="1" applyProtection="1"/>
    <xf numFmtId="49" fontId="0" fillId="0" borderId="6" xfId="0" applyNumberFormat="1" applyBorder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49" fontId="1" fillId="0" borderId="6" xfId="3" applyNumberFormat="1" applyBorder="1" applyProtection="1"/>
    <xf numFmtId="49" fontId="27" fillId="0" borderId="6" xfId="3" applyNumberFormat="1" applyFont="1" applyBorder="1" applyProtection="1"/>
    <xf numFmtId="49" fontId="27" fillId="0" borderId="6" xfId="0" applyNumberFormat="1" applyFont="1" applyFill="1" applyBorder="1" applyProtection="1"/>
    <xf numFmtId="49" fontId="0" fillId="0" borderId="6" xfId="0" applyNumberFormat="1" applyFill="1" applyBorder="1" applyProtection="1"/>
    <xf numFmtId="49" fontId="85" fillId="0" borderId="1" xfId="0" applyNumberFormat="1" applyFont="1" applyBorder="1" applyProtection="1"/>
    <xf numFmtId="0" fontId="85" fillId="3" borderId="1" xfId="0" applyFont="1" applyFill="1" applyBorder="1" applyAlignment="1" applyProtection="1">
      <alignment horizontal="center"/>
    </xf>
    <xf numFmtId="0" fontId="84" fillId="0" borderId="11" xfId="0" applyFont="1" applyBorder="1" applyProtection="1"/>
    <xf numFmtId="0" fontId="0" fillId="3" borderId="2" xfId="0" applyFill="1" applyBorder="1" applyProtection="1"/>
    <xf numFmtId="49" fontId="27" fillId="0" borderId="5" xfId="0" applyNumberFormat="1" applyFont="1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9" fontId="0" fillId="23" borderId="0" xfId="0" applyNumberFormat="1" applyFill="1" applyProtection="1"/>
    <xf numFmtId="49" fontId="87" fillId="0" borderId="2" xfId="0" applyNumberFormat="1" applyFont="1" applyFill="1" applyBorder="1" applyProtection="1"/>
    <xf numFmtId="0" fontId="36" fillId="0" borderId="9" xfId="0" applyFont="1" applyBorder="1" applyAlignment="1" applyProtection="1">
      <alignment wrapText="1"/>
    </xf>
    <xf numFmtId="0" fontId="1" fillId="0" borderId="6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0" fontId="1" fillId="0" borderId="2" xfId="0" applyFont="1" applyFill="1" applyBorder="1" applyProtection="1"/>
    <xf numFmtId="0" fontId="89" fillId="0" borderId="2" xfId="0" applyFont="1" applyBorder="1" applyAlignment="1" applyProtection="1">
      <alignment wrapText="1"/>
    </xf>
    <xf numFmtId="49" fontId="87" fillId="0" borderId="2" xfId="0" applyNumberFormat="1" applyFont="1" applyBorder="1" applyProtection="1"/>
    <xf numFmtId="0" fontId="86" fillId="0" borderId="10" xfId="0" applyFont="1" applyBorder="1" applyAlignment="1" applyProtection="1">
      <alignment horizontal="center"/>
    </xf>
    <xf numFmtId="49" fontId="86" fillId="0" borderId="1" xfId="0" applyNumberFormat="1" applyFont="1" applyBorder="1"/>
    <xf numFmtId="0" fontId="91" fillId="0" borderId="1" xfId="0" applyFont="1" applyBorder="1" applyProtection="1"/>
    <xf numFmtId="2" fontId="86" fillId="3" borderId="11" xfId="0" applyNumberFormat="1" applyFont="1" applyFill="1" applyBorder="1" applyAlignment="1" applyProtection="1">
      <alignment horizontal="center"/>
    </xf>
    <xf numFmtId="0" fontId="1" fillId="25" borderId="2" xfId="0" applyFont="1" applyFill="1" applyBorder="1" applyProtection="1"/>
    <xf numFmtId="0" fontId="0" fillId="25" borderId="0" xfId="0" applyFill="1" applyProtection="1"/>
    <xf numFmtId="0" fontId="1" fillId="25" borderId="2" xfId="3" applyFill="1" applyBorder="1" applyProtection="1"/>
    <xf numFmtId="0" fontId="0" fillId="25" borderId="21" xfId="0" applyFill="1" applyBorder="1" applyAlignment="1" applyProtection="1">
      <alignment horizontal="center"/>
    </xf>
    <xf numFmtId="49" fontId="1" fillId="25" borderId="2" xfId="3" applyNumberFormat="1" applyFill="1" applyBorder="1" applyProtection="1"/>
    <xf numFmtId="49" fontId="0" fillId="25" borderId="2" xfId="0" applyNumberFormat="1" applyFill="1" applyBorder="1" applyProtection="1"/>
    <xf numFmtId="49" fontId="1" fillId="25" borderId="2" xfId="0" applyNumberFormat="1" applyFont="1" applyFill="1" applyBorder="1" applyProtection="1"/>
    <xf numFmtId="0" fontId="0" fillId="25" borderId="2" xfId="0" applyFill="1" applyBorder="1" applyAlignment="1" applyProtection="1">
      <alignment horizontal="center"/>
    </xf>
    <xf numFmtId="0" fontId="1" fillId="25" borderId="2" xfId="0" applyFont="1" applyFill="1" applyBorder="1" applyAlignment="1" applyProtection="1">
      <alignment horizontal="center"/>
    </xf>
    <xf numFmtId="0" fontId="31" fillId="25" borderId="2" xfId="0" applyFont="1" applyFill="1" applyBorder="1" applyProtection="1"/>
    <xf numFmtId="49" fontId="86" fillId="25" borderId="1" xfId="0" applyNumberFormat="1" applyFont="1" applyFill="1" applyBorder="1" applyProtection="1"/>
    <xf numFmtId="0" fontId="86" fillId="25" borderId="1" xfId="0" applyFont="1" applyFill="1" applyBorder="1" applyAlignment="1" applyProtection="1">
      <alignment horizontal="center"/>
    </xf>
    <xf numFmtId="0" fontId="1" fillId="25" borderId="0" xfId="0" applyFont="1" applyFill="1" applyBorder="1" applyProtection="1"/>
    <xf numFmtId="0" fontId="1" fillId="25" borderId="0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16" borderId="2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</xf>
    <xf numFmtId="0" fontId="1" fillId="13" borderId="2" xfId="0" applyFont="1" applyFill="1" applyBorder="1" applyAlignment="1" applyProtection="1">
      <alignment horizontal="center" vertical="center"/>
    </xf>
    <xf numFmtId="0" fontId="1" fillId="16" borderId="11" xfId="0" applyFont="1" applyFill="1" applyBorder="1" applyAlignment="1" applyProtection="1">
      <alignment horizontal="center" vertical="center"/>
      <protection locked="0"/>
    </xf>
    <xf numFmtId="0" fontId="27" fillId="0" borderId="45" xfId="0" applyFont="1" applyBorder="1" applyProtection="1"/>
    <xf numFmtId="0" fontId="1" fillId="0" borderId="46" xfId="0" applyFont="1" applyBorder="1" applyProtection="1"/>
    <xf numFmtId="0" fontId="27" fillId="0" borderId="44" xfId="0" applyFont="1" applyBorder="1" applyProtection="1"/>
    <xf numFmtId="0" fontId="1" fillId="16" borderId="21" xfId="0" applyFont="1" applyFill="1" applyBorder="1" applyAlignment="1" applyProtection="1">
      <alignment horizontal="center" vertical="center"/>
      <protection locked="0"/>
    </xf>
    <xf numFmtId="0" fontId="27" fillId="0" borderId="46" xfId="0" applyFont="1" applyBorder="1" applyProtection="1"/>
    <xf numFmtId="2" fontId="1" fillId="0" borderId="3" xfId="0" applyNumberFormat="1" applyFont="1" applyBorder="1" applyAlignment="1" applyProtection="1">
      <alignment horizontal="center"/>
    </xf>
    <xf numFmtId="0" fontId="0" fillId="26" borderId="5" xfId="0" applyFill="1" applyBorder="1" applyProtection="1"/>
    <xf numFmtId="0" fontId="0" fillId="26" borderId="9" xfId="0" applyFill="1" applyBorder="1" applyProtection="1"/>
    <xf numFmtId="0" fontId="1" fillId="26" borderId="4" xfId="0" applyFont="1" applyFill="1" applyBorder="1" applyAlignment="1" applyProtection="1">
      <alignment horizontal="center"/>
    </xf>
    <xf numFmtId="2" fontId="1" fillId="26" borderId="12" xfId="0" applyNumberFormat="1" applyFont="1" applyFill="1" applyBorder="1" applyAlignment="1" applyProtection="1">
      <alignment horizontal="center"/>
    </xf>
    <xf numFmtId="2" fontId="1" fillId="26" borderId="4" xfId="0" applyNumberFormat="1" applyFont="1" applyFill="1" applyBorder="1" applyAlignment="1" applyProtection="1">
      <alignment horizontal="center"/>
    </xf>
    <xf numFmtId="2" fontId="1" fillId="26" borderId="2" xfId="0" applyNumberFormat="1" applyFont="1" applyFill="1" applyBorder="1" applyAlignment="1" applyProtection="1">
      <alignment horizontal="center"/>
    </xf>
    <xf numFmtId="0" fontId="1" fillId="26" borderId="2" xfId="0" applyFont="1" applyFill="1" applyBorder="1" applyAlignment="1" applyProtection="1">
      <alignment horizontal="center"/>
    </xf>
    <xf numFmtId="9" fontId="0" fillId="0" borderId="0" xfId="0" applyNumberFormat="1" applyProtection="1"/>
    <xf numFmtId="0" fontId="1" fillId="22" borderId="2" xfId="0" applyFont="1" applyFill="1" applyBorder="1" applyAlignment="1" applyProtection="1">
      <alignment horizontal="center" vertical="center"/>
      <protection locked="0"/>
    </xf>
    <xf numFmtId="0" fontId="0" fillId="22" borderId="2" xfId="0" applyFill="1" applyBorder="1" applyProtection="1"/>
    <xf numFmtId="2" fontId="1" fillId="16" borderId="3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wrapText="1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49" fontId="79" fillId="0" borderId="8" xfId="0" applyNumberFormat="1" applyFont="1" applyBorder="1" applyAlignment="1" applyProtection="1">
      <alignment wrapText="1"/>
    </xf>
    <xf numFmtId="0" fontId="3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2" xfId="0" applyFont="1" applyBorder="1" applyProtection="1"/>
    <xf numFmtId="0" fontId="1" fillId="0" borderId="18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8" xfId="0" applyNumberFormat="1" applyFont="1" applyBorder="1" applyProtection="1"/>
    <xf numFmtId="49" fontId="1" fillId="0" borderId="7" xfId="0" applyNumberFormat="1" applyFont="1" applyBorder="1" applyProtection="1"/>
    <xf numFmtId="49" fontId="1" fillId="0" borderId="3" xfId="0" applyNumberFormat="1" applyFont="1" applyBorder="1" applyAlignment="1" applyProtection="1">
      <alignment horizontal="center"/>
    </xf>
    <xf numFmtId="49" fontId="79" fillId="0" borderId="4" xfId="0" applyNumberFormat="1" applyFont="1" applyBorder="1" applyProtection="1"/>
    <xf numFmtId="49" fontId="15" fillId="0" borderId="3" xfId="0" applyNumberFormat="1" applyFont="1" applyBorder="1" applyProtection="1"/>
    <xf numFmtId="0" fontId="1" fillId="0" borderId="5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79" fillId="0" borderId="5" xfId="0" applyFont="1" applyBorder="1" applyAlignment="1" applyProtection="1">
      <alignment horizontal="left"/>
    </xf>
    <xf numFmtId="0" fontId="79" fillId="6" borderId="3" xfId="0" applyFont="1" applyFill="1" applyBorder="1" applyAlignment="1" applyProtection="1">
      <alignment horizontal="center"/>
      <protection locked="0"/>
    </xf>
    <xf numFmtId="0" fontId="79" fillId="0" borderId="18" xfId="0" applyFont="1" applyBorder="1" applyAlignment="1" applyProtection="1">
      <alignment horizontal="center"/>
    </xf>
    <xf numFmtId="0" fontId="79" fillId="0" borderId="5" xfId="0" applyFont="1" applyBorder="1" applyAlignment="1" applyProtection="1">
      <alignment horizontal="center"/>
    </xf>
    <xf numFmtId="49" fontId="67" fillId="0" borderId="1" xfId="0" applyNumberFormat="1" applyFont="1" applyBorder="1" applyProtection="1"/>
    <xf numFmtId="49" fontId="1" fillId="0" borderId="5" xfId="0" applyNumberFormat="1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1" fillId="0" borderId="2" xfId="0" applyNumberFormat="1" applyFont="1" applyFill="1" applyBorder="1" applyProtection="1"/>
    <xf numFmtId="0" fontId="1" fillId="0" borderId="11" xfId="0" applyFont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9" fontId="1" fillId="3" borderId="21" xfId="2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justify" vertical="center"/>
    </xf>
    <xf numFmtId="0" fontId="1" fillId="0" borderId="2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49" fontId="1" fillId="0" borderId="5" xfId="0" applyNumberFormat="1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49" fontId="1" fillId="0" borderId="6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49" fontId="1" fillId="0" borderId="9" xfId="0" applyNumberFormat="1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79" fillId="0" borderId="1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27" fillId="0" borderId="1" xfId="0" applyFont="1" applyFill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vertical="center"/>
    </xf>
    <xf numFmtId="0" fontId="27" fillId="0" borderId="6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1" xfId="0" applyFont="1" applyBorder="1" applyAlignment="1" applyProtection="1">
      <alignment vertical="center"/>
    </xf>
    <xf numFmtId="49" fontId="27" fillId="0" borderId="6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justify" vertical="center"/>
    </xf>
    <xf numFmtId="0" fontId="1" fillId="0" borderId="0" xfId="0" quotePrefix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vertical="center"/>
    </xf>
    <xf numFmtId="0" fontId="27" fillId="0" borderId="1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justify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justify" vertical="center"/>
    </xf>
    <xf numFmtId="0" fontId="1" fillId="6" borderId="21" xfId="0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center" vertical="center"/>
    </xf>
    <xf numFmtId="49" fontId="27" fillId="0" borderId="2" xfId="0" applyNumberFormat="1" applyFont="1" applyBorder="1" applyAlignment="1" applyProtection="1">
      <alignment vertical="center"/>
    </xf>
    <xf numFmtId="49" fontId="27" fillId="0" borderId="3" xfId="0" applyNumberFormat="1" applyFont="1" applyBorder="1" applyAlignment="1" applyProtection="1">
      <alignment vertical="center"/>
    </xf>
    <xf numFmtId="49" fontId="27" fillId="0" borderId="5" xfId="0" applyNumberFormat="1" applyFont="1" applyBorder="1" applyAlignment="1" applyProtection="1">
      <alignment vertical="center"/>
    </xf>
    <xf numFmtId="0" fontId="27" fillId="0" borderId="4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justify" vertical="center"/>
    </xf>
    <xf numFmtId="49" fontId="27" fillId="0" borderId="9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0" fontId="15" fillId="0" borderId="3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27" fillId="0" borderId="4" xfId="0" applyFont="1" applyFill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13" borderId="2" xfId="0" applyFont="1" applyFill="1" applyBorder="1" applyAlignment="1" applyProtection="1">
      <alignment vertical="center"/>
    </xf>
    <xf numFmtId="0" fontId="1" fillId="13" borderId="3" xfId="0" applyFont="1" applyFill="1" applyBorder="1" applyAlignment="1" applyProtection="1">
      <alignment horizontal="center" vertical="center"/>
    </xf>
    <xf numFmtId="0" fontId="1" fillId="13" borderId="6" xfId="0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 vertical="center"/>
    </xf>
    <xf numFmtId="0" fontId="27" fillId="13" borderId="1" xfId="0" applyFont="1" applyFill="1" applyBorder="1" applyAlignment="1" applyProtection="1">
      <alignment horizontal="center" vertical="center"/>
    </xf>
    <xf numFmtId="0" fontId="1" fillId="13" borderId="4" xfId="0" applyFont="1" applyFill="1" applyBorder="1" applyAlignment="1" applyProtection="1">
      <alignment horizontal="center" vertical="center"/>
    </xf>
    <xf numFmtId="0" fontId="1" fillId="16" borderId="12" xfId="0" applyFont="1" applyFill="1" applyBorder="1" applyAlignment="1" applyProtection="1">
      <alignment horizontal="center" vertical="center"/>
      <protection locked="0"/>
    </xf>
    <xf numFmtId="0" fontId="27" fillId="16" borderId="2" xfId="0" applyFont="1" applyFill="1" applyBorder="1" applyAlignment="1" applyProtection="1">
      <alignment horizontal="center" vertical="center"/>
      <protection locked="0"/>
    </xf>
    <xf numFmtId="0" fontId="36" fillId="0" borderId="2" xfId="0" applyFont="1" applyBorder="1" applyProtection="1"/>
    <xf numFmtId="49" fontId="1" fillId="0" borderId="6" xfId="0" applyNumberFormat="1" applyFont="1" applyFill="1" applyBorder="1" applyProtection="1"/>
    <xf numFmtId="2" fontId="1" fillId="18" borderId="2" xfId="0" applyNumberFormat="1" applyFont="1" applyFill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13" borderId="8" xfId="0" applyFont="1" applyFill="1" applyBorder="1" applyAlignment="1" applyProtection="1">
      <alignment horizontal="center"/>
    </xf>
    <xf numFmtId="0" fontId="27" fillId="0" borderId="3" xfId="0" applyFont="1" applyFill="1" applyBorder="1" applyAlignment="1" applyProtection="1">
      <alignment horizontal="center" vertical="center"/>
    </xf>
    <xf numFmtId="0" fontId="15" fillId="18" borderId="1" xfId="0" applyFont="1" applyFill="1" applyBorder="1" applyAlignment="1" applyProtection="1">
      <alignment vertical="center"/>
    </xf>
    <xf numFmtId="0" fontId="1" fillId="18" borderId="3" xfId="0" applyFont="1" applyFill="1" applyBorder="1" applyAlignment="1" applyProtection="1">
      <alignment vertical="center"/>
    </xf>
    <xf numFmtId="0" fontId="1" fillId="18" borderId="1" xfId="0" applyFont="1" applyFill="1" applyBorder="1" applyAlignment="1" applyProtection="1">
      <alignment vertical="center"/>
    </xf>
    <xf numFmtId="0" fontId="1" fillId="18" borderId="4" xfId="0" applyFont="1" applyFill="1" applyBorder="1" applyAlignment="1" applyProtection="1">
      <alignment vertical="center"/>
    </xf>
    <xf numFmtId="0" fontId="1" fillId="18" borderId="2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49" fontId="1" fillId="0" borderId="9" xfId="0" applyNumberFormat="1" applyFont="1" applyBorder="1" applyAlignment="1" applyProtection="1">
      <alignment vertical="center" wrapText="1"/>
    </xf>
    <xf numFmtId="49" fontId="1" fillId="18" borderId="5" xfId="0" applyNumberFormat="1" applyFont="1" applyFill="1" applyBorder="1" applyAlignment="1" applyProtection="1">
      <alignment vertical="center"/>
    </xf>
    <xf numFmtId="49" fontId="1" fillId="18" borderId="6" xfId="0" applyNumberFormat="1" applyFont="1" applyFill="1" applyBorder="1" applyAlignment="1" applyProtection="1">
      <alignment vertical="center"/>
    </xf>
    <xf numFmtId="49" fontId="1" fillId="18" borderId="8" xfId="0" applyNumberFormat="1" applyFont="1" applyFill="1" applyBorder="1" applyAlignment="1" applyProtection="1">
      <alignment vertical="center"/>
    </xf>
    <xf numFmtId="0" fontId="1" fillId="18" borderId="6" xfId="0" applyFont="1" applyFill="1" applyBorder="1" applyAlignment="1" applyProtection="1">
      <alignment vertical="center"/>
    </xf>
    <xf numFmtId="0" fontId="79" fillId="0" borderId="1" xfId="0" applyFont="1" applyFill="1" applyBorder="1" applyAlignment="1" applyProtection="1">
      <alignment vertical="center" wrapText="1"/>
    </xf>
    <xf numFmtId="0" fontId="1" fillId="18" borderId="5" xfId="0" applyFont="1" applyFill="1" applyBorder="1" applyAlignment="1" applyProtection="1">
      <alignment vertical="center"/>
    </xf>
    <xf numFmtId="0" fontId="1" fillId="18" borderId="8" xfId="0" applyFont="1" applyFill="1" applyBorder="1" applyAlignment="1" applyProtection="1">
      <alignment horizontal="justify" vertical="center"/>
    </xf>
    <xf numFmtId="0" fontId="98" fillId="0" borderId="1" xfId="0" applyFont="1" applyBorder="1" applyAlignment="1" applyProtection="1">
      <alignment vertical="center"/>
    </xf>
    <xf numFmtId="0" fontId="1" fillId="18" borderId="2" xfId="0" applyFont="1" applyFill="1" applyBorder="1" applyAlignment="1" applyProtection="1">
      <alignment horizontal="justify" vertical="center"/>
    </xf>
    <xf numFmtId="49" fontId="79" fillId="0" borderId="6" xfId="0" applyNumberFormat="1" applyFont="1" applyBorder="1" applyAlignment="1" applyProtection="1">
      <alignment vertical="center" wrapText="1"/>
    </xf>
    <xf numFmtId="0" fontId="1" fillId="18" borderId="1" xfId="0" applyFont="1" applyFill="1" applyBorder="1" applyAlignment="1" applyProtection="1">
      <alignment horizontal="justify" vertical="center"/>
    </xf>
    <xf numFmtId="0" fontId="79" fillId="0" borderId="2" xfId="0" applyFont="1" applyFill="1" applyBorder="1" applyAlignment="1" applyProtection="1">
      <alignment vertical="center"/>
    </xf>
    <xf numFmtId="0" fontId="1" fillId="18" borderId="2" xfId="0" applyFont="1" applyFill="1" applyBorder="1" applyAlignment="1" applyProtection="1">
      <alignment vertical="center" wrapText="1"/>
    </xf>
    <xf numFmtId="0" fontId="1" fillId="18" borderId="3" xfId="0" applyFont="1" applyFill="1" applyBorder="1" applyAlignment="1" applyProtection="1">
      <alignment horizontal="left" vertical="center"/>
    </xf>
    <xf numFmtId="0" fontId="1" fillId="18" borderId="4" xfId="0" applyFont="1" applyFill="1" applyBorder="1" applyAlignment="1" applyProtection="1">
      <alignment horizontal="left" vertical="center"/>
    </xf>
    <xf numFmtId="0" fontId="2" fillId="0" borderId="0" xfId="1" applyAlignment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16" borderId="3" xfId="0" applyFont="1" applyFill="1" applyBorder="1" applyAlignment="1" applyProtection="1">
      <alignment horizontal="center" vertical="center"/>
      <protection locked="0"/>
    </xf>
    <xf numFmtId="0" fontId="1" fillId="16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46" fillId="0" borderId="2" xfId="1" applyFont="1" applyBorder="1" applyAlignment="1" applyProtection="1">
      <alignment horizontal="center"/>
    </xf>
    <xf numFmtId="0" fontId="79" fillId="0" borderId="1" xfId="0" applyFont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79" fillId="0" borderId="2" xfId="0" applyFont="1" applyBorder="1" applyAlignment="1" applyProtection="1">
      <alignment vertical="center" wrapText="1"/>
    </xf>
    <xf numFmtId="0" fontId="1" fillId="16" borderId="2" xfId="0" applyFont="1" applyFill="1" applyBorder="1" applyAlignment="1" applyProtection="1">
      <alignment horizontal="center" vertical="center"/>
      <protection locked="0"/>
    </xf>
    <xf numFmtId="49" fontId="79" fillId="0" borderId="2" xfId="0" applyNumberFormat="1" applyFont="1" applyFill="1" applyBorder="1" applyAlignment="1" applyProtection="1">
      <alignment vertical="center"/>
    </xf>
    <xf numFmtId="49" fontId="79" fillId="0" borderId="2" xfId="0" applyNumberFormat="1" applyFont="1" applyFill="1" applyBorder="1" applyAlignment="1" applyProtection="1">
      <alignment vertical="center" wrapText="1"/>
    </xf>
    <xf numFmtId="188" fontId="1" fillId="0" borderId="3" xfId="0" applyNumberFormat="1" applyFont="1" applyFill="1" applyBorder="1" applyAlignment="1" applyProtection="1">
      <alignment horizontal="center" vertical="center"/>
    </xf>
    <xf numFmtId="0" fontId="79" fillId="0" borderId="3" xfId="0" applyFont="1" applyBorder="1" applyAlignment="1" applyProtection="1">
      <alignment vertical="center"/>
    </xf>
    <xf numFmtId="0" fontId="79" fillId="0" borderId="4" xfId="0" applyFont="1" applyBorder="1" applyAlignment="1" applyProtection="1">
      <alignment vertical="center"/>
    </xf>
    <xf numFmtId="49" fontId="98" fillId="0" borderId="5" xfId="0" applyNumberFormat="1" applyFont="1" applyBorder="1" applyAlignment="1" applyProtection="1">
      <alignment vertical="center"/>
    </xf>
    <xf numFmtId="49" fontId="98" fillId="0" borderId="9" xfId="0" applyNumberFormat="1" applyFont="1" applyBorder="1" applyAlignment="1" applyProtection="1">
      <alignment vertical="center"/>
    </xf>
    <xf numFmtId="0" fontId="1" fillId="16" borderId="1" xfId="0" applyFont="1" applyFill="1" applyBorder="1" applyAlignment="1" applyProtection="1">
      <alignment horizontal="center"/>
    </xf>
    <xf numFmtId="49" fontId="1" fillId="16" borderId="1" xfId="0" applyNumberFormat="1" applyFont="1" applyFill="1" applyBorder="1" applyAlignment="1" applyProtection="1">
      <alignment horizontal="left"/>
    </xf>
    <xf numFmtId="0" fontId="1" fillId="16" borderId="6" xfId="0" applyFont="1" applyFill="1" applyBorder="1" applyProtection="1"/>
    <xf numFmtId="0" fontId="1" fillId="16" borderId="0" xfId="0" applyFont="1" applyFill="1" applyAlignment="1" applyProtection="1">
      <alignment horizontal="center"/>
    </xf>
    <xf numFmtId="0" fontId="1" fillId="16" borderId="0" xfId="0" applyFont="1" applyFill="1" applyProtection="1"/>
    <xf numFmtId="0" fontId="1" fillId="16" borderId="1" xfId="0" applyFont="1" applyFill="1" applyBorder="1" applyProtection="1"/>
    <xf numFmtId="49" fontId="1" fillId="16" borderId="3" xfId="0" applyNumberFormat="1" applyFont="1" applyFill="1" applyBorder="1" applyProtection="1"/>
    <xf numFmtId="49" fontId="1" fillId="16" borderId="5" xfId="0" applyNumberFormat="1" applyFont="1" applyFill="1" applyBorder="1" applyProtection="1"/>
    <xf numFmtId="0" fontId="1" fillId="16" borderId="3" xfId="0" applyFont="1" applyFill="1" applyBorder="1" applyAlignment="1" applyProtection="1">
      <alignment horizontal="center"/>
      <protection locked="0"/>
    </xf>
    <xf numFmtId="0" fontId="1" fillId="16" borderId="18" xfId="0" applyFont="1" applyFill="1" applyBorder="1" applyAlignment="1" applyProtection="1">
      <alignment horizontal="center"/>
    </xf>
    <xf numFmtId="0" fontId="1" fillId="16" borderId="5" xfId="0" applyFont="1" applyFill="1" applyBorder="1" applyAlignment="1" applyProtection="1">
      <alignment horizontal="center"/>
    </xf>
    <xf numFmtId="0" fontId="1" fillId="16" borderId="3" xfId="0" applyFont="1" applyFill="1" applyBorder="1" applyProtection="1"/>
    <xf numFmtId="49" fontId="1" fillId="16" borderId="1" xfId="0" applyNumberFormat="1" applyFont="1" applyFill="1" applyBorder="1" applyProtection="1"/>
    <xf numFmtId="49" fontId="1" fillId="16" borderId="6" xfId="0" applyNumberFormat="1" applyFont="1" applyFill="1" applyBorder="1" applyProtection="1"/>
    <xf numFmtId="0" fontId="1" fillId="16" borderId="11" xfId="0" applyFont="1" applyFill="1" applyBorder="1" applyProtection="1"/>
    <xf numFmtId="0" fontId="1" fillId="16" borderId="6" xfId="0" applyFont="1" applyFill="1" applyBorder="1" applyAlignment="1" applyProtection="1">
      <alignment horizontal="center"/>
    </xf>
    <xf numFmtId="49" fontId="1" fillId="16" borderId="9" xfId="0" applyNumberFormat="1" applyFont="1" applyFill="1" applyBorder="1" applyProtection="1"/>
    <xf numFmtId="0" fontId="1" fillId="16" borderId="4" xfId="0" applyFont="1" applyFill="1" applyBorder="1" applyAlignment="1" applyProtection="1">
      <alignment horizontal="center"/>
    </xf>
    <xf numFmtId="0" fontId="1" fillId="16" borderId="12" xfId="0" applyFont="1" applyFill="1" applyBorder="1" applyProtection="1"/>
    <xf numFmtId="0" fontId="1" fillId="16" borderId="9" xfId="0" applyFont="1" applyFill="1" applyBorder="1" applyAlignment="1" applyProtection="1">
      <alignment horizontal="center"/>
    </xf>
    <xf numFmtId="0" fontId="1" fillId="16" borderId="4" xfId="0" applyFont="1" applyFill="1" applyBorder="1" applyProtection="1"/>
    <xf numFmtId="0" fontId="1" fillId="16" borderId="1" xfId="0" applyFont="1" applyFill="1" applyBorder="1" applyAlignment="1" applyProtection="1">
      <alignment horizontal="center"/>
      <protection locked="0"/>
    </xf>
    <xf numFmtId="0" fontId="1" fillId="16" borderId="11" xfId="0" applyFont="1" applyFill="1" applyBorder="1" applyAlignment="1" applyProtection="1">
      <alignment horizontal="center"/>
    </xf>
    <xf numFmtId="0" fontId="1" fillId="16" borderId="3" xfId="0" applyFont="1" applyFill="1" applyBorder="1" applyAlignment="1" applyProtection="1">
      <alignment horizontal="center"/>
    </xf>
    <xf numFmtId="0" fontId="1" fillId="16" borderId="18" xfId="0" applyFont="1" applyFill="1" applyBorder="1" applyProtection="1"/>
    <xf numFmtId="0" fontId="1" fillId="16" borderId="9" xfId="0" applyFont="1" applyFill="1" applyBorder="1" applyProtection="1"/>
    <xf numFmtId="0" fontId="81" fillId="0" borderId="2" xfId="0" applyFont="1" applyFill="1" applyBorder="1" applyAlignment="1" applyProtection="1">
      <alignment horizontal="left" vertical="center"/>
    </xf>
    <xf numFmtId="0" fontId="81" fillId="0" borderId="3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00" fillId="0" borderId="1" xfId="0" applyFont="1" applyFill="1" applyBorder="1" applyAlignment="1" applyProtection="1">
      <alignment vertical="center"/>
    </xf>
    <xf numFmtId="0" fontId="79" fillId="0" borderId="1" xfId="0" applyFont="1" applyFill="1" applyBorder="1" applyAlignment="1" applyProtection="1">
      <alignment vertical="center"/>
    </xf>
    <xf numFmtId="0" fontId="100" fillId="0" borderId="1" xfId="0" applyFont="1" applyBorder="1" applyAlignment="1" applyProtection="1">
      <alignment horizontal="center" vertical="center"/>
    </xf>
    <xf numFmtId="0" fontId="79" fillId="0" borderId="0" xfId="0" quotePrefix="1" applyFont="1" applyFill="1" applyBorder="1" applyAlignment="1" applyProtection="1">
      <alignment vertical="center"/>
    </xf>
    <xf numFmtId="0" fontId="1" fillId="0" borderId="1" xfId="0" applyFont="1" applyBorder="1" applyAlignment="1"/>
    <xf numFmtId="49" fontId="1" fillId="16" borderId="4" xfId="0" applyNumberFormat="1" applyFont="1" applyFill="1" applyBorder="1" applyAlignment="1" applyProtection="1">
      <alignment wrapText="1"/>
    </xf>
    <xf numFmtId="49" fontId="1" fillId="16" borderId="3" xfId="0" applyNumberFormat="1" applyFont="1" applyFill="1" applyBorder="1" applyAlignment="1" applyProtection="1">
      <alignment wrapText="1"/>
    </xf>
    <xf numFmtId="49" fontId="97" fillId="16" borderId="4" xfId="0" applyNumberFormat="1" applyFont="1" applyFill="1" applyBorder="1" applyProtection="1"/>
    <xf numFmtId="49" fontId="98" fillId="16" borderId="4" xfId="0" applyNumberFormat="1" applyFont="1" applyFill="1" applyBorder="1" applyProtection="1"/>
    <xf numFmtId="49" fontId="97" fillId="16" borderId="1" xfId="0" applyNumberFormat="1" applyFont="1" applyFill="1" applyBorder="1" applyProtection="1"/>
    <xf numFmtId="0" fontId="97" fillId="16" borderId="4" xfId="0" applyFont="1" applyFill="1" applyBorder="1" applyProtection="1"/>
    <xf numFmtId="49" fontId="79" fillId="16" borderId="1" xfId="0" applyNumberFormat="1" applyFont="1" applyFill="1" applyBorder="1" applyProtection="1"/>
    <xf numFmtId="49" fontId="97" fillId="16" borderId="5" xfId="0" applyNumberFormat="1" applyFont="1" applyFill="1" applyBorder="1" applyProtection="1"/>
    <xf numFmtId="49" fontId="97" fillId="16" borderId="6" xfId="0" applyNumberFormat="1" applyFont="1" applyFill="1" applyBorder="1" applyProtection="1"/>
    <xf numFmtId="49" fontId="97" fillId="16" borderId="9" xfId="0" applyNumberFormat="1" applyFont="1" applyFill="1" applyBorder="1" applyProtection="1"/>
    <xf numFmtId="0" fontId="79" fillId="16" borderId="11" xfId="0" applyFont="1" applyFill="1" applyBorder="1" applyAlignment="1" applyProtection="1">
      <alignment horizontal="center"/>
    </xf>
    <xf numFmtId="49" fontId="79" fillId="16" borderId="6" xfId="0" applyNumberFormat="1" applyFont="1" applyFill="1" applyBorder="1" applyAlignment="1" applyProtection="1">
      <alignment wrapText="1"/>
    </xf>
    <xf numFmtId="49" fontId="98" fillId="0" borderId="1" xfId="0" applyNumberFormat="1" applyFont="1" applyBorder="1" applyProtection="1"/>
    <xf numFmtId="0" fontId="22" fillId="16" borderId="1" xfId="0" applyFont="1" applyFill="1" applyBorder="1" applyProtection="1"/>
    <xf numFmtId="0" fontId="79" fillId="16" borderId="1" xfId="0" applyFont="1" applyFill="1" applyBorder="1" applyAlignment="1" applyProtection="1">
      <alignment horizontal="center"/>
    </xf>
    <xf numFmtId="0" fontId="79" fillId="16" borderId="1" xfId="0" applyFont="1" applyFill="1" applyBorder="1" applyProtection="1"/>
    <xf numFmtId="2" fontId="79" fillId="16" borderId="6" xfId="0" applyNumberFormat="1" applyFont="1" applyFill="1" applyBorder="1" applyProtection="1"/>
    <xf numFmtId="2" fontId="79" fillId="16" borderId="0" xfId="0" applyNumberFormat="1" applyFont="1" applyFill="1" applyBorder="1" applyProtection="1"/>
    <xf numFmtId="0" fontId="79" fillId="16" borderId="0" xfId="0" applyFont="1" applyFill="1" applyBorder="1" applyProtection="1"/>
    <xf numFmtId="0" fontId="100" fillId="16" borderId="1" xfId="0" applyFont="1" applyFill="1" applyBorder="1" applyProtection="1"/>
    <xf numFmtId="0" fontId="79" fillId="16" borderId="0" xfId="0" applyFont="1" applyFill="1" applyBorder="1" applyAlignment="1" applyProtection="1">
      <alignment horizontal="center" vertical="center"/>
    </xf>
    <xf numFmtId="0" fontId="79" fillId="0" borderId="1" xfId="0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6" borderId="2" xfId="1" applyFont="1" applyFill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left"/>
    </xf>
    <xf numFmtId="0" fontId="9" fillId="0" borderId="2" xfId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9" fontId="1" fillId="3" borderId="1" xfId="0" applyNumberFormat="1" applyFont="1" applyFill="1" applyBorder="1" applyAlignment="1" applyProtection="1">
      <alignment horizontal="center"/>
    </xf>
    <xf numFmtId="0" fontId="9" fillId="0" borderId="0" xfId="1" applyFont="1"/>
    <xf numFmtId="0" fontId="2" fillId="0" borderId="2" xfId="1" applyFont="1" applyBorder="1" applyAlignment="1">
      <alignment horizontal="left" wrapText="1"/>
    </xf>
    <xf numFmtId="0" fontId="2" fillId="6" borderId="2" xfId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9" fontId="2" fillId="0" borderId="0" xfId="2" applyFont="1"/>
    <xf numFmtId="0" fontId="2" fillId="0" borderId="5" xfId="1" applyFont="1" applyBorder="1" applyAlignment="1">
      <alignment horizontal="left" wrapText="1"/>
    </xf>
    <xf numFmtId="0" fontId="9" fillId="6" borderId="3" xfId="1" applyFont="1" applyFill="1" applyBorder="1" applyAlignment="1" applyProtection="1">
      <alignment horizontal="center" vertical="center"/>
      <protection locked="0"/>
    </xf>
    <xf numFmtId="0" fontId="2" fillId="0" borderId="9" xfId="1" applyFont="1" applyBorder="1" applyAlignment="1">
      <alignment horizontal="left" wrapText="1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left" wrapText="1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44" fillId="0" borderId="18" xfId="0" applyFont="1" applyFill="1" applyBorder="1"/>
    <xf numFmtId="0" fontId="44" fillId="0" borderId="11" xfId="0" applyFont="1" applyFill="1" applyBorder="1"/>
    <xf numFmtId="0" fontId="44" fillId="0" borderId="0" xfId="0" applyFont="1" applyFill="1" applyBorder="1"/>
    <xf numFmtId="0" fontId="49" fillId="0" borderId="1" xfId="5" applyFont="1" applyBorder="1" applyAlignment="1">
      <alignment wrapText="1"/>
    </xf>
    <xf numFmtId="0" fontId="49" fillId="0" borderId="1" xfId="5" applyFont="1" applyBorder="1"/>
    <xf numFmtId="0" fontId="44" fillId="0" borderId="12" xfId="0" applyFont="1" applyFill="1" applyBorder="1"/>
    <xf numFmtId="0" fontId="1" fillId="0" borderId="1" xfId="4" applyFont="1" applyBorder="1" applyProtection="1"/>
    <xf numFmtId="0" fontId="1" fillId="0" borderId="1" xfId="4" applyFont="1" applyFill="1" applyBorder="1" applyProtection="1"/>
    <xf numFmtId="0" fontId="27" fillId="2" borderId="2" xfId="0" applyFont="1" applyFill="1" applyBorder="1" applyProtection="1">
      <protection locked="0"/>
    </xf>
    <xf numFmtId="0" fontId="27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/>
    </xf>
    <xf numFmtId="0" fontId="1" fillId="3" borderId="1" xfId="0" applyFont="1" applyFill="1" applyBorder="1" applyProtection="1"/>
    <xf numFmtId="49" fontId="27" fillId="0" borderId="10" xfId="0" applyNumberFormat="1" applyFont="1" applyFill="1" applyBorder="1" applyProtection="1"/>
    <xf numFmtId="0" fontId="1" fillId="3" borderId="2" xfId="0" applyFont="1" applyFill="1" applyBorder="1" applyAlignment="1" applyProtection="1">
      <alignment horizontal="center"/>
    </xf>
    <xf numFmtId="0" fontId="1" fillId="6" borderId="1" xfId="0" applyFont="1" applyFill="1" applyBorder="1" applyProtection="1"/>
    <xf numFmtId="0" fontId="1" fillId="0" borderId="20" xfId="0" applyFont="1" applyBorder="1" applyAlignment="1" applyProtection="1">
      <alignment horizontal="center" vertical="center"/>
    </xf>
    <xf numFmtId="2" fontId="1" fillId="0" borderId="25" xfId="0" applyNumberFormat="1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/>
    </xf>
    <xf numFmtId="2" fontId="1" fillId="3" borderId="11" xfId="0" applyNumberFormat="1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2" fontId="1" fillId="0" borderId="11" xfId="0" applyNumberFormat="1" applyFont="1" applyBorder="1" applyProtection="1"/>
    <xf numFmtId="0" fontId="1" fillId="0" borderId="6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2" fontId="1" fillId="0" borderId="11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0" fontId="1" fillId="0" borderId="28" xfId="0" applyFont="1" applyBorder="1" applyProtection="1"/>
    <xf numFmtId="0" fontId="1" fillId="0" borderId="17" xfId="0" applyFont="1" applyBorder="1" applyProtection="1"/>
    <xf numFmtId="0" fontId="1" fillId="0" borderId="16" xfId="0" applyFont="1" applyBorder="1" applyProtection="1"/>
    <xf numFmtId="0" fontId="1" fillId="0" borderId="24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2" fontId="1" fillId="0" borderId="22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6" borderId="2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0" fontId="28" fillId="0" borderId="0" xfId="0" applyNumberFormat="1" applyFont="1" applyProtection="1"/>
    <xf numFmtId="0" fontId="27" fillId="0" borderId="0" xfId="0" applyFont="1" applyBorder="1" applyProtection="1"/>
    <xf numFmtId="0" fontId="27" fillId="0" borderId="6" xfId="3" applyFont="1" applyFill="1" applyBorder="1" applyProtection="1"/>
    <xf numFmtId="49" fontId="1" fillId="0" borderId="6" xfId="3" applyNumberFormat="1" applyFont="1" applyBorder="1" applyProtection="1"/>
    <xf numFmtId="49" fontId="1" fillId="3" borderId="6" xfId="0" applyNumberFormat="1" applyFont="1" applyFill="1" applyBorder="1" applyAlignment="1" applyProtection="1">
      <alignment horizontal="center"/>
    </xf>
    <xf numFmtId="49" fontId="1" fillId="25" borderId="2" xfId="3" applyNumberFormat="1" applyFont="1" applyFill="1" applyBorder="1" applyProtection="1"/>
    <xf numFmtId="2" fontId="1" fillId="0" borderId="5" xfId="0" applyNumberFormat="1" applyFont="1" applyBorder="1" applyAlignment="1" applyProtection="1">
      <alignment horizontal="center"/>
    </xf>
    <xf numFmtId="2" fontId="1" fillId="0" borderId="6" xfId="0" applyNumberFormat="1" applyFont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7" fillId="3" borderId="6" xfId="0" applyFont="1" applyFill="1" applyBorder="1" applyProtection="1"/>
    <xf numFmtId="0" fontId="1" fillId="0" borderId="3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2" fontId="1" fillId="13" borderId="3" xfId="0" applyNumberFormat="1" applyFont="1" applyFill="1" applyBorder="1" applyAlignment="1" applyProtection="1">
      <alignment horizontal="center"/>
    </xf>
    <xf numFmtId="2" fontId="1" fillId="13" borderId="1" xfId="0" applyNumberFormat="1" applyFont="1" applyFill="1" applyBorder="1" applyAlignment="1" applyProtection="1">
      <alignment horizontal="center"/>
    </xf>
    <xf numFmtId="0" fontId="36" fillId="0" borderId="4" xfId="0" applyFont="1" applyFill="1" applyBorder="1" applyProtection="1"/>
    <xf numFmtId="2" fontId="1" fillId="0" borderId="4" xfId="0" applyNumberFormat="1" applyFont="1" applyBorder="1" applyAlignment="1" applyProtection="1">
      <alignment horizontal="center"/>
    </xf>
    <xf numFmtId="0" fontId="36" fillId="0" borderId="4" xfId="0" applyFont="1" applyBorder="1" applyProtection="1"/>
    <xf numFmtId="2" fontId="1" fillId="16" borderId="4" xfId="0" applyNumberFormat="1" applyFont="1" applyFill="1" applyBorder="1" applyAlignment="1" applyProtection="1">
      <alignment horizontal="center"/>
      <protection locked="0"/>
    </xf>
    <xf numFmtId="49" fontId="36" fillId="0" borderId="3" xfId="0" applyNumberFormat="1" applyFont="1" applyBorder="1" applyProtection="1"/>
    <xf numFmtId="49" fontId="36" fillId="0" borderId="4" xfId="0" applyNumberFormat="1" applyFont="1" applyBorder="1" applyProtection="1"/>
    <xf numFmtId="9" fontId="1" fillId="0" borderId="0" xfId="0" applyNumberFormat="1" applyFont="1" applyFill="1" applyBorder="1" applyAlignment="1" applyProtection="1">
      <alignment horizontal="center"/>
    </xf>
    <xf numFmtId="49" fontId="36" fillId="0" borderId="1" xfId="0" applyNumberFormat="1" applyFont="1" applyBorder="1" applyProtection="1"/>
    <xf numFmtId="9" fontId="1" fillId="19" borderId="2" xfId="0" applyNumberFormat="1" applyFont="1" applyFill="1" applyBorder="1" applyAlignment="1" applyProtection="1">
      <alignment horizontal="center"/>
    </xf>
    <xf numFmtId="9" fontId="1" fillId="17" borderId="0" xfId="0" applyNumberFormat="1" applyFont="1" applyFill="1" applyBorder="1" applyAlignment="1" applyProtection="1">
      <alignment horizontal="center"/>
    </xf>
    <xf numFmtId="0" fontId="36" fillId="0" borderId="6" xfId="0" applyFont="1" applyBorder="1" applyAlignment="1" applyProtection="1">
      <alignment wrapText="1"/>
    </xf>
    <xf numFmtId="2" fontId="1" fillId="0" borderId="2" xfId="0" applyNumberFormat="1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49" fontId="36" fillId="0" borderId="0" xfId="0" applyNumberFormat="1" applyFont="1" applyBorder="1" applyProtection="1"/>
    <xf numFmtId="0" fontId="1" fillId="24" borderId="0" xfId="0" applyFont="1" applyFill="1" applyAlignment="1" applyProtection="1">
      <alignment horizontal="center"/>
    </xf>
    <xf numFmtId="2" fontId="1" fillId="0" borderId="5" xfId="0" applyNumberFormat="1" applyFont="1" applyFill="1" applyBorder="1" applyAlignment="1" applyProtection="1">
      <alignment horizontal="center"/>
    </xf>
    <xf numFmtId="9" fontId="1" fillId="17" borderId="1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wrapText="1"/>
    </xf>
    <xf numFmtId="49" fontId="1" fillId="0" borderId="0" xfId="0" applyNumberFormat="1" applyFont="1" applyFill="1" applyBorder="1" applyProtection="1"/>
    <xf numFmtId="2" fontId="27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70" fillId="0" borderId="0" xfId="0" applyFont="1" applyFill="1" applyBorder="1" applyProtection="1"/>
    <xf numFmtId="2" fontId="17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top" wrapText="1"/>
    </xf>
    <xf numFmtId="0" fontId="17" fillId="0" borderId="0" xfId="0" applyFont="1" applyFill="1" applyBorder="1" applyProtection="1"/>
    <xf numFmtId="0" fontId="1" fillId="3" borderId="6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10" fontId="1" fillId="0" borderId="0" xfId="2" applyNumberFormat="1" applyFont="1" applyFill="1" applyBorder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2" fontId="27" fillId="0" borderId="0" xfId="0" applyNumberFormat="1" applyFont="1" applyProtection="1"/>
    <xf numFmtId="2" fontId="27" fillId="0" borderId="0" xfId="0" applyNumberFormat="1" applyFont="1" applyBorder="1" applyProtection="1"/>
    <xf numFmtId="2" fontId="27" fillId="0" borderId="6" xfId="0" applyNumberFormat="1" applyFont="1" applyBorder="1" applyProtection="1"/>
    <xf numFmtId="0" fontId="1" fillId="12" borderId="2" xfId="0" applyFont="1" applyFill="1" applyBorder="1" applyAlignment="1" applyProtection="1">
      <alignment horizontal="center"/>
      <protection locked="0"/>
    </xf>
    <xf numFmtId="0" fontId="1" fillId="22" borderId="1" xfId="0" applyFont="1" applyFill="1" applyBorder="1" applyAlignment="1" applyProtection="1">
      <alignment horizontal="center"/>
    </xf>
    <xf numFmtId="0" fontId="1" fillId="22" borderId="1" xfId="0" applyFont="1" applyFill="1" applyBorder="1" applyProtection="1"/>
    <xf numFmtId="0" fontId="1" fillId="22" borderId="0" xfId="0" applyFont="1" applyFill="1" applyProtection="1"/>
    <xf numFmtId="0" fontId="1" fillId="0" borderId="1" xfId="0" applyFont="1" applyBorder="1" applyAlignment="1" applyProtection="1"/>
    <xf numFmtId="1" fontId="1" fillId="0" borderId="1" xfId="0" applyNumberFormat="1" applyFont="1" applyFill="1" applyBorder="1" applyAlignment="1" applyProtection="1">
      <alignment horizontal="center"/>
    </xf>
    <xf numFmtId="2" fontId="1" fillId="3" borderId="2" xfId="0" applyNumberFormat="1" applyFont="1" applyFill="1" applyBorder="1" applyAlignment="1" applyProtection="1">
      <alignment horizontal="center"/>
    </xf>
    <xf numFmtId="188" fontId="1" fillId="3" borderId="2" xfId="0" applyNumberFormat="1" applyFont="1" applyFill="1" applyBorder="1" applyAlignment="1" applyProtection="1">
      <alignment horizontal="center" vertical="center"/>
    </xf>
    <xf numFmtId="9" fontId="1" fillId="3" borderId="2" xfId="2" applyFont="1" applyFill="1" applyBorder="1" applyAlignment="1" applyProtection="1">
      <alignment horizontal="center"/>
    </xf>
    <xf numFmtId="9" fontId="1" fillId="0" borderId="1" xfId="2" applyFont="1" applyFill="1" applyBorder="1" applyAlignment="1" applyProtection="1">
      <alignment horizontal="center"/>
    </xf>
    <xf numFmtId="2" fontId="27" fillId="16" borderId="6" xfId="0" applyNumberFormat="1" applyFont="1" applyFill="1" applyBorder="1" applyProtection="1"/>
    <xf numFmtId="2" fontId="27" fillId="16" borderId="0" xfId="0" applyNumberFormat="1" applyFont="1" applyFill="1" applyBorder="1" applyProtection="1"/>
    <xf numFmtId="0" fontId="27" fillId="16" borderId="0" xfId="0" applyFont="1" applyFill="1" applyBorder="1" applyProtection="1"/>
    <xf numFmtId="0" fontId="1" fillId="16" borderId="0" xfId="0" applyFont="1" applyFill="1" applyBorder="1" applyProtection="1"/>
    <xf numFmtId="0" fontId="1" fillId="0" borderId="1" xfId="0" applyFont="1" applyBorder="1" applyAlignment="1" applyProtection="1">
      <alignment horizontal="justify"/>
    </xf>
    <xf numFmtId="0" fontId="1" fillId="0" borderId="4" xfId="0" applyFont="1" applyBorder="1" applyAlignment="1" applyProtection="1">
      <alignment horizontal="justify"/>
    </xf>
    <xf numFmtId="0" fontId="1" fillId="8" borderId="1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2" fontId="1" fillId="8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Protection="1"/>
    <xf numFmtId="2" fontId="27" fillId="0" borderId="0" xfId="0" applyNumberFormat="1" applyFont="1" applyFill="1" applyBorder="1" applyProtection="1"/>
    <xf numFmtId="2" fontId="1" fillId="3" borderId="1" xfId="0" applyNumberFormat="1" applyFont="1" applyFill="1" applyBorder="1" applyAlignment="1" applyProtection="1">
      <alignment horizontal="center"/>
    </xf>
    <xf numFmtId="0" fontId="1" fillId="3" borderId="6" xfId="0" applyFont="1" applyFill="1" applyBorder="1" applyProtection="1"/>
    <xf numFmtId="2" fontId="1" fillId="3" borderId="1" xfId="2" applyNumberFormat="1" applyFont="1" applyFill="1" applyBorder="1" applyAlignment="1" applyProtection="1">
      <alignment horizontal="center"/>
    </xf>
    <xf numFmtId="0" fontId="1" fillId="3" borderId="9" xfId="0" applyFont="1" applyFill="1" applyBorder="1" applyProtection="1"/>
    <xf numFmtId="2" fontId="1" fillId="3" borderId="4" xfId="0" applyNumberFormat="1" applyFont="1" applyFill="1" applyBorder="1" applyAlignment="1" applyProtection="1">
      <alignment horizontal="center"/>
    </xf>
    <xf numFmtId="10" fontId="1" fillId="4" borderId="2" xfId="2" applyNumberFormat="1" applyFont="1" applyFill="1" applyBorder="1" applyAlignment="1" applyProtection="1">
      <alignment horizontal="center"/>
    </xf>
    <xf numFmtId="0" fontId="27" fillId="0" borderId="0" xfId="0" applyFont="1" applyAlignment="1" applyProtection="1">
      <alignment horizontal="left"/>
    </xf>
    <xf numFmtId="0" fontId="17" fillId="0" borderId="1" xfId="0" applyFont="1" applyBorder="1" applyAlignment="1" applyProtection="1">
      <alignment horizontal="center" vertical="center"/>
    </xf>
    <xf numFmtId="49" fontId="1" fillId="0" borderId="3" xfId="0" applyNumberFormat="1" applyFont="1" applyFill="1" applyBorder="1"/>
    <xf numFmtId="49" fontId="1" fillId="0" borderId="1" xfId="0" applyNumberFormat="1" applyFont="1" applyFill="1" applyBorder="1"/>
    <xf numFmtId="49" fontId="1" fillId="0" borderId="1" xfId="0" applyNumberFormat="1" applyFont="1" applyBorder="1"/>
    <xf numFmtId="49" fontId="1" fillId="0" borderId="4" xfId="0" applyNumberFormat="1" applyFont="1" applyBorder="1"/>
    <xf numFmtId="190" fontId="2" fillId="0" borderId="0" xfId="1" applyNumberFormat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1" applyAlignment="1">
      <alignment horizontal="center"/>
    </xf>
    <xf numFmtId="189" fontId="2" fillId="2" borderId="2" xfId="1" applyNumberFormat="1" applyFill="1" applyBorder="1" applyAlignment="1" applyProtection="1">
      <alignment horizontal="center"/>
    </xf>
    <xf numFmtId="18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9" fillId="0" borderId="20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/>
    <xf numFmtId="0" fontId="0" fillId="0" borderId="29" xfId="0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9" fillId="0" borderId="33" xfId="0" applyFont="1" applyBorder="1" applyAlignment="1" applyProtection="1">
      <alignment horizontal="center" vertical="center"/>
    </xf>
    <xf numFmtId="0" fontId="29" fillId="0" borderId="34" xfId="0" applyFont="1" applyBorder="1" applyAlignment="1" applyProtection="1">
      <alignment horizontal="center" vertical="center"/>
    </xf>
    <xf numFmtId="0" fontId="29" fillId="0" borderId="35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9" fillId="0" borderId="5" xfId="0" applyFont="1" applyBorder="1" applyAlignment="1" applyProtection="1">
      <alignment horizontal="center" vertical="center"/>
    </xf>
    <xf numFmtId="0" fontId="30" fillId="0" borderId="9" xfId="0" applyFont="1" applyBorder="1" applyAlignment="1" applyProtection="1"/>
    <xf numFmtId="0" fontId="0" fillId="0" borderId="2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76" fillId="0" borderId="0" xfId="0" applyFont="1" applyAlignment="1" applyProtection="1">
      <alignment horizont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21" xfId="0" applyFont="1" applyBorder="1" applyAlignment="1" applyProtection="1">
      <alignment horizontal="center" vertical="center"/>
    </xf>
    <xf numFmtId="0" fontId="1" fillId="13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13" fillId="0" borderId="0" xfId="0" applyFont="1" applyAlignment="1" applyProtection="1">
      <alignment horizont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23" xfId="0" applyFont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/>
    </xf>
    <xf numFmtId="0" fontId="42" fillId="0" borderId="0" xfId="0" applyFont="1" applyAlignment="1" applyProtection="1">
      <alignment horizont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 vertical="center"/>
    </xf>
    <xf numFmtId="2" fontId="1" fillId="0" borderId="2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0" fontId="1" fillId="16" borderId="3" xfId="0" applyFont="1" applyFill="1" applyBorder="1" applyAlignment="1" applyProtection="1">
      <alignment horizontal="center" vertical="center"/>
      <protection locked="0"/>
    </xf>
    <xf numFmtId="0" fontId="1" fillId="16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16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1" fontId="1" fillId="12" borderId="3" xfId="0" applyNumberFormat="1" applyFont="1" applyFill="1" applyBorder="1" applyAlignment="1" applyProtection="1">
      <alignment horizontal="center" vertical="center"/>
      <protection locked="0"/>
    </xf>
    <xf numFmtId="1" fontId="1" fillId="1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27" borderId="3" xfId="0" applyFont="1" applyFill="1" applyBorder="1" applyAlignment="1" applyProtection="1">
      <alignment horizontal="center" vertical="center"/>
      <protection locked="0"/>
    </xf>
    <xf numFmtId="0" fontId="1" fillId="27" borderId="1" xfId="0" applyFont="1" applyFill="1" applyBorder="1" applyAlignment="1" applyProtection="1">
      <alignment horizontal="center" vertical="center"/>
      <protection locked="0"/>
    </xf>
    <xf numFmtId="0" fontId="1" fillId="27" borderId="4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22" borderId="2" xfId="0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44" fontId="1" fillId="0" borderId="3" xfId="6" applyFont="1" applyBorder="1" applyAlignment="1" applyProtection="1">
      <alignment horizontal="center" vertical="center" wrapText="1"/>
    </xf>
    <xf numFmtId="44" fontId="1" fillId="0" borderId="4" xfId="6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29" fillId="0" borderId="39" xfId="0" applyFont="1" applyBorder="1" applyAlignment="1" applyProtection="1">
      <alignment horizontal="center" vertical="center"/>
    </xf>
    <xf numFmtId="0" fontId="29" fillId="0" borderId="40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5" fillId="0" borderId="41" xfId="0" applyFont="1" applyBorder="1" applyAlignment="1" applyProtection="1">
      <alignment horizontal="center"/>
    </xf>
    <xf numFmtId="0" fontId="15" fillId="0" borderId="42" xfId="0" applyFont="1" applyBorder="1" applyAlignment="1" applyProtection="1">
      <alignment horizontal="center"/>
    </xf>
    <xf numFmtId="0" fontId="17" fillId="0" borderId="9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6" fillId="0" borderId="2" xfId="1" applyFont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7">
    <cellStyle name="Currency" xfId="6" builtinId="4"/>
    <cellStyle name="Normal" xfId="0" builtinId="0"/>
    <cellStyle name="Normal_BFH_18DEC08" xfId="1"/>
    <cellStyle name="Percent" xfId="2" builtinId="5"/>
    <cellStyle name="ปกติ_Sheet1" xfId="3"/>
    <cellStyle name="ปกติ_Sheet2" xfId="4"/>
    <cellStyle name="ปกติ_Sheet3" xfId="5"/>
  </cellStyles>
  <dxfs count="0"/>
  <tableStyles count="0" defaultTableStyle="TableStyleMedium9" defaultPivotStyle="PivotStyleLight16"/>
  <colors>
    <mruColors>
      <color rgb="FF31EF11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E8-4BD3-A0D4-97FDBA65DD6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E8-4BD3-A0D4-97FDBA65DD6E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E8-4BD3-A0D4-97FDBA65DD6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4E8-4BD3-A0D4-97FDBA65DD6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4E8-4BD3-A0D4-97FDBA65DD6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4E8-4BD3-A0D4-97FDBA65DD6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4E8-4BD3-A0D4-97FDBA65DD6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4E8-4BD3-A0D4-97FDBA65DD6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4E8-4BD3-A0D4-97FDBA65DD6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4E8-4BD3-A0D4-97FDBA65DD6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4E8-4BD3-A0D4-97FDBA65DD6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4E8-4BD3-A0D4-97FDBA65DD6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4E8-4BD3-A0D4-97FDBA65DD6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4E8-4BD3-A0D4-97FDBA65DD6E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4E8-4BD3-A0D4-97FDBA65DD6E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4E8-4BD3-A0D4-97FDBA65DD6E}"/>
              </c:ext>
            </c:extLst>
          </c:dPt>
          <c:dLbls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4E8-4BD3-A0D4-97FDBA65DD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PS!$A$93:$B$113</c:f>
              <c:multiLvlStrCache>
                <c:ptCount val="21"/>
                <c:lvl>
                  <c:pt idx="0">
                    <c:v>ANC</c:v>
                  </c:pt>
                  <c:pt idx="1">
                    <c:v>PP</c:v>
                  </c:pt>
                  <c:pt idx="2">
                    <c:v>WBC</c:v>
                  </c:pt>
                  <c:pt idx="3">
                    <c:v>ANC</c:v>
                  </c:pt>
                  <c:pt idx="4">
                    <c:v>PP</c:v>
                  </c:pt>
                  <c:pt idx="5">
                    <c:v>WBC</c:v>
                  </c:pt>
                  <c:pt idx="6">
                    <c:v>ANC</c:v>
                  </c:pt>
                  <c:pt idx="7">
                    <c:v>PP</c:v>
                  </c:pt>
                  <c:pt idx="8">
                    <c:v>WBC</c:v>
                  </c:pt>
                  <c:pt idx="9">
                    <c:v>ANC</c:v>
                  </c:pt>
                  <c:pt idx="10">
                    <c:v>PP</c:v>
                  </c:pt>
                  <c:pt idx="11">
                    <c:v>WBC</c:v>
                  </c:pt>
                  <c:pt idx="12">
                    <c:v>ANC</c:v>
                  </c:pt>
                  <c:pt idx="13">
                    <c:v>PP</c:v>
                  </c:pt>
                  <c:pt idx="14">
                    <c:v>WBC</c:v>
                  </c:pt>
                  <c:pt idx="15">
                    <c:v>ANC</c:v>
                  </c:pt>
                  <c:pt idx="16">
                    <c:v>PP</c:v>
                  </c:pt>
                  <c:pt idx="17">
                    <c:v>WBC</c:v>
                  </c:pt>
                  <c:pt idx="18">
                    <c:v>สาธิต</c:v>
                  </c:pt>
                  <c:pt idx="19">
                    <c:v>.</c:v>
                  </c:pt>
                  <c:pt idx="20">
                    <c:v>.</c:v>
                  </c:pt>
                </c:lvl>
                <c:lvl>
                  <c:pt idx="0">
                    <c:v>     1.  มีสถานที่ให้ความรู้</c:v>
                  </c:pt>
                  <c:pt idx="3">
                    <c:v>     2.  มีรูปแบบการให้ความรู้เป็นแบบมีส่วนร่วมใน 3 ขั้นตอนประกอบด้วย</c:v>
                  </c:pt>
                  <c:pt idx="6">
                    <c:v>     3.  มีอุปกรณ์ สื่อการสอน/แผนการสอน </c:v>
                  </c:pt>
                  <c:pt idx="9">
                    <c:v>    4.  มีการประเมินผลหลังการเข้าร่วมกิจกรรมโรงเรียนพ่อแม่</c:v>
                  </c:pt>
                  <c:pt idx="12">
                    <c:v>      5.  สามี และญาติ มีส่วนร่วม </c:v>
                  </c:pt>
                  <c:pt idx="15">
                    <c:v>      6.ความรู้หญิงตั้งครรภ์</c:v>
                  </c:pt>
                  <c:pt idx="18">
                    <c:v>7.สาธิตการจัดดรงเรียนพ่อแม่</c:v>
                  </c:pt>
                </c:lvl>
              </c:multiLvlStrCache>
            </c:multiLvlStrRef>
          </c:cat>
          <c:val>
            <c:numRef>
              <c:f>PS!$C$93:$C$113</c:f>
              <c:numCache>
                <c:formatCode>0%</c:formatCod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</c:v>
                </c:pt>
                <c:pt idx="7">
                  <c:v>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1</c:v>
                </c:pt>
                <c:pt idx="13">
                  <c:v>0.4</c:v>
                </c:pt>
                <c:pt idx="14">
                  <c:v>0.14285714285714285</c:v>
                </c:pt>
                <c:pt idx="15">
                  <c:v>1</c:v>
                </c:pt>
                <c:pt idx="16">
                  <c:v>0.16666666666666666</c:v>
                </c:pt>
                <c:pt idx="17">
                  <c:v>0.72727272727272729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C4E8-4BD3-A0D4-97FDBA65D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49216"/>
        <c:axId val="45867392"/>
      </c:barChart>
      <c:catAx>
        <c:axId val="4584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th-TH"/>
            </a:pPr>
            <a:endParaRPr lang="th-TH"/>
          </a:p>
        </c:txPr>
        <c:crossAx val="45867392"/>
        <c:crosses val="autoZero"/>
        <c:auto val="1"/>
        <c:lblAlgn val="ctr"/>
        <c:lblOffset val="100"/>
        <c:noMultiLvlLbl val="0"/>
      </c:catAx>
      <c:valAx>
        <c:axId val="45867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th-TH"/>
            </a:pPr>
            <a:endParaRPr lang="th-TH"/>
          </a:p>
        </c:txPr>
        <c:crossAx val="458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31006160164268"/>
          <c:y val="6.5517296535978514E-2"/>
          <c:w val="0.85831622176590761"/>
          <c:h val="0.74137993448607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result!$C$22</c:f>
              <c:strCache>
                <c:ptCount val="1"/>
                <c:pt idx="0">
                  <c:v>ปีก่อนหน้า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th-TH" sz="2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result!$B$23:$B$26</c:f>
              <c:strCache>
                <c:ptCount val="4"/>
                <c:pt idx="0">
                  <c:v>Birth Asphyxia / 1000 LB  </c:v>
                </c:pt>
                <c:pt idx="1">
                  <c:v>Low Birth Weight %</c:v>
                </c:pt>
                <c:pt idx="2">
                  <c:v>Exclusive Breast Feeding  %</c:v>
                </c:pt>
                <c:pt idx="3">
                  <c:v>พัฒนาการสมวัย %</c:v>
                </c:pt>
              </c:strCache>
            </c:strRef>
          </c:cat>
          <c:val>
            <c:numRef>
              <c:f>result!$C$23:$C$26</c:f>
              <c:numCache>
                <c:formatCode>0.00</c:formatCode>
                <c:ptCount val="4"/>
                <c:pt idx="0">
                  <c:v>10.54</c:v>
                </c:pt>
                <c:pt idx="1">
                  <c:v>10.18</c:v>
                </c:pt>
                <c:pt idx="2">
                  <c:v>29.6</c:v>
                </c:pt>
                <c:pt idx="3">
                  <c:v>99.42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9C-4EDB-A45C-3575684FB9CC}"/>
            </c:ext>
          </c:extLst>
        </c:ser>
        <c:ser>
          <c:idx val="1"/>
          <c:order val="1"/>
          <c:tx>
            <c:strRef>
              <c:f>result!$D$22</c:f>
              <c:strCache>
                <c:ptCount val="1"/>
                <c:pt idx="0">
                  <c:v>ปีนี้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th-TH" sz="2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result!$B$23:$B$26</c:f>
              <c:strCache>
                <c:ptCount val="4"/>
                <c:pt idx="0">
                  <c:v>Birth Asphyxia / 1000 LB  </c:v>
                </c:pt>
                <c:pt idx="1">
                  <c:v>Low Birth Weight %</c:v>
                </c:pt>
                <c:pt idx="2">
                  <c:v>Exclusive Breast Feeding  %</c:v>
                </c:pt>
                <c:pt idx="3">
                  <c:v>พัฒนาการสมวัย %</c:v>
                </c:pt>
              </c:strCache>
            </c:strRef>
          </c:cat>
          <c:val>
            <c:numRef>
              <c:f>result!$D$23:$D$26</c:f>
              <c:numCache>
                <c:formatCode>0.00</c:formatCode>
                <c:ptCount val="4"/>
                <c:pt idx="0">
                  <c:v>3.39</c:v>
                </c:pt>
                <c:pt idx="1">
                  <c:v>13.66</c:v>
                </c:pt>
                <c:pt idx="2">
                  <c:v>28.1</c:v>
                </c:pt>
                <c:pt idx="3">
                  <c:v>99.86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9C-4EDB-A45C-3575684FB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30368"/>
        <c:axId val="82744448"/>
      </c:barChart>
      <c:catAx>
        <c:axId val="8273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th-TH"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8274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44448"/>
        <c:scaling>
          <c:orientation val="minMax"/>
          <c:max val="1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th-TH"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82730368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3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h-TH" sz="3200" b="1" i="0" u="none" strike="noStrike" baseline="0">
                <a:solidFill>
                  <a:srgbClr val="000000"/>
                </a:solidFill>
                <a:latin typeface="Angsana New"/>
                <a:cs typeface="Angsana New"/>
              </a:rPr>
              <a:t>กราฟแสดงการบรรลุกระบวนการตามมาตรฐาย งานอนามัยแม่และเด็ก(เกณฑ์ต้องผ่านร้อยละ 80</a:t>
            </a:r>
            <a:r>
              <a:rPr lang="th-TH" sz="3600" b="1" i="0" u="none" strike="noStrike" baseline="0">
                <a:solidFill>
                  <a:srgbClr val="000000"/>
                </a:solidFill>
                <a:latin typeface="Angsana New"/>
                <a:cs typeface="Angsana New"/>
              </a:rPr>
              <a:t>)</a:t>
            </a:r>
          </a:p>
        </c:rich>
      </c:tx>
      <c:layout>
        <c:manualLayout>
          <c:xMode val="edge"/>
          <c:yMode val="edge"/>
          <c:x val="0.14475036186226145"/>
          <c:y val="2.90598290598290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878793640491264E-2"/>
          <c:y val="0.18290628823833024"/>
          <c:w val="0.88685103574461221"/>
          <c:h val="0.704274679945713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conclude!$C$2</c:f>
              <c:strCache>
                <c:ptCount val="1"/>
                <c:pt idx="0">
                  <c:v>ร้อยละ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EB-4AD9-BEF7-B5EC7C585020}"/>
              </c:ext>
            </c:extLst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FEB-4AD9-BEF7-B5EC7C585020}"/>
              </c:ext>
            </c:extLst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FEB-4AD9-BEF7-B5EC7C585020}"/>
              </c:ext>
            </c:extLst>
          </c:dPt>
          <c:dPt>
            <c:idx val="4"/>
            <c:invertIfNegative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FEB-4AD9-BEF7-B5EC7C5850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FEB-4AD9-BEF7-B5EC7C585020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FEB-4AD9-BEF7-B5EC7C58502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FEB-4AD9-BEF7-B5EC7C585020}"/>
              </c:ext>
            </c:extLst>
          </c:dPt>
          <c:dLbls>
            <c:dLbl>
              <c:idx val="2"/>
              <c:layout>
                <c:manualLayout>
                  <c:x val="-4.9835192789804499E-17"/>
                  <c:y val="-1.2924071082390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B-4AD9-BEF7-B5EC7C585020}"/>
                </c:ext>
              </c:extLst>
            </c:dLbl>
            <c:dLbl>
              <c:idx val="3"/>
              <c:layout>
                <c:manualLayout>
                  <c:x val="1.3591573224600885E-3"/>
                  <c:y val="-8.6160473882606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EB-4AD9-BEF7-B5EC7C58502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th-TH" sz="205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conclude!$A$3:$A$10</c:f>
              <c:strCache>
                <c:ptCount val="8"/>
                <c:pt idx="0">
                  <c:v>Lead</c:v>
                </c:pt>
                <c:pt idx="1">
                  <c:v>ANC</c:v>
                </c:pt>
                <c:pt idx="2">
                  <c:v>LR</c:v>
                </c:pt>
                <c:pt idx="3">
                  <c:v>PP</c:v>
                </c:pt>
                <c:pt idx="4">
                  <c:v>NICU</c:v>
                </c:pt>
                <c:pt idx="5">
                  <c:v>WBC</c:v>
                </c:pt>
                <c:pt idx="6">
                  <c:v>Club</c:v>
                </c:pt>
                <c:pt idx="7">
                  <c:v>PS</c:v>
                </c:pt>
              </c:strCache>
            </c:strRef>
          </c:cat>
          <c:val>
            <c:numRef>
              <c:f>conclude!$C$3:$C$10</c:f>
              <c:numCache>
                <c:formatCode>0%</c:formatCode>
                <c:ptCount val="8"/>
                <c:pt idx="0">
                  <c:v>0.80967741935483872</c:v>
                </c:pt>
                <c:pt idx="1">
                  <c:v>0.95700000000000007</c:v>
                </c:pt>
                <c:pt idx="2">
                  <c:v>0.78430107526881732</c:v>
                </c:pt>
                <c:pt idx="3">
                  <c:v>0.69743107769423562</c:v>
                </c:pt>
                <c:pt idx="4">
                  <c:v>0.73239436619718312</c:v>
                </c:pt>
                <c:pt idx="5">
                  <c:v>0.75670103092783469</c:v>
                </c:pt>
                <c:pt idx="6">
                  <c:v>0.89999999999999991</c:v>
                </c:pt>
                <c:pt idx="7">
                  <c:v>0.58719696969696966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FEB-4AD9-BEF7-B5EC7C5850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4435840"/>
        <c:axId val="34441472"/>
        <c:axId val="0"/>
      </c:bar3DChart>
      <c:catAx>
        <c:axId val="344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th-TH"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344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441472"/>
        <c:scaling>
          <c:orientation val="minMax"/>
          <c:max val="1.1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th-TH"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34435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000000000000422" r="0.75000000000000422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758941896968767E-2"/>
          <c:y val="2.1607470478160383E-2"/>
          <c:w val="0.90194120572112291"/>
          <c:h val="0.876924540806191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D6-4002-AC40-B2B55496071B}"/>
              </c:ext>
            </c:extLst>
          </c:dPt>
          <c:dPt>
            <c:idx val="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D6-4002-AC40-B2B55496071B}"/>
              </c:ext>
            </c:extLst>
          </c:dPt>
          <c:dPt>
            <c:idx val="3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D6-4002-AC40-B2B55496071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2D6-4002-AC40-B2B55496071B}"/>
              </c:ext>
            </c:extLst>
          </c:dPt>
          <c:dPt>
            <c:idx val="5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2D6-4002-AC40-B2B55496071B}"/>
              </c:ext>
            </c:extLst>
          </c:dPt>
          <c:dPt>
            <c:idx val="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2D6-4002-AC40-B2B55496071B}"/>
              </c:ext>
            </c:extLst>
          </c:dPt>
          <c:dPt>
            <c:idx val="7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2D6-4002-AC40-B2B55496071B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2D6-4002-AC40-B2B55496071B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2D6-4002-AC40-B2B55496071B}"/>
              </c:ext>
            </c:extLst>
          </c:dPt>
          <c:dPt>
            <c:idx val="10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2D6-4002-AC40-B2B55496071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th-TH" sz="2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summary!$A$69:$A$79</c:f>
              <c:strCache>
                <c:ptCount val="11"/>
                <c:pt idx="0">
                  <c:v>ขั้น 1</c:v>
                </c:pt>
                <c:pt idx="1">
                  <c:v>ขั้น 2</c:v>
                </c:pt>
                <c:pt idx="2">
                  <c:v>ขั้น 3</c:v>
                </c:pt>
                <c:pt idx="3">
                  <c:v>ขั้น 4</c:v>
                </c:pt>
                <c:pt idx="4">
                  <c:v>ขั้น 5</c:v>
                </c:pt>
                <c:pt idx="5">
                  <c:v>ขั้น 6</c:v>
                </c:pt>
                <c:pt idx="6">
                  <c:v>ขั้น 7</c:v>
                </c:pt>
                <c:pt idx="7">
                  <c:v>ขั้น 8</c:v>
                </c:pt>
                <c:pt idx="8">
                  <c:v>ขั้น 9</c:v>
                </c:pt>
                <c:pt idx="9">
                  <c:v>ขั้น 10</c:v>
                </c:pt>
                <c:pt idx="10">
                  <c:v>ขั้น 11</c:v>
                </c:pt>
              </c:strCache>
            </c:strRef>
          </c:cat>
          <c:val>
            <c:numRef>
              <c:f>summary!$C$69:$C$79</c:f>
              <c:numCache>
                <c:formatCode>0%</c:formatCode>
                <c:ptCount val="11"/>
                <c:pt idx="0">
                  <c:v>1</c:v>
                </c:pt>
                <c:pt idx="1">
                  <c:v>0.73333333333333339</c:v>
                </c:pt>
                <c:pt idx="2">
                  <c:v>0.95238095238095244</c:v>
                </c:pt>
                <c:pt idx="3">
                  <c:v>0.05</c:v>
                </c:pt>
                <c:pt idx="4">
                  <c:v>0.65555555555555545</c:v>
                </c:pt>
                <c:pt idx="5">
                  <c:v>0.7</c:v>
                </c:pt>
                <c:pt idx="6">
                  <c:v>0.7</c:v>
                </c:pt>
                <c:pt idx="7">
                  <c:v>0.64999999999999991</c:v>
                </c:pt>
                <c:pt idx="8">
                  <c:v>0.7</c:v>
                </c:pt>
                <c:pt idx="9">
                  <c:v>0.64999999999999991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2D6-4002-AC40-B2B5549607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6049920"/>
        <c:axId val="89785856"/>
        <c:axId val="0"/>
      </c:bar3DChart>
      <c:catAx>
        <c:axId val="4604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th-TH" sz="2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8978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7858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th-TH"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4604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2450" b="1" i="0" u="none" strike="noStrik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defRPr>
            </a:pPr>
            <a:r>
              <a:rPr lang="th-TH"/>
              <a:t>เครื่องชี้วัดตามมาตรฐานงานอนามัยแม่และด็ก</a:t>
            </a:r>
            <a:r>
              <a:rPr lang="th-TH" baseline="0"/>
              <a:t> </a:t>
            </a:r>
            <a:r>
              <a:rPr lang="th-TH"/>
              <a:t>( 1 ผ่าน 0 ไม่ผ่าน)</a:t>
            </a:r>
          </a:p>
        </c:rich>
      </c:tx>
      <c:layout>
        <c:manualLayout>
          <c:xMode val="edge"/>
          <c:yMode val="edge"/>
          <c:x val="0.23258207478163589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7622984650651113E-2"/>
          <c:y val="0.1946428571428572"/>
          <c:w val="0.91803324616641491"/>
          <c:h val="0.6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09-402C-9A62-C77B97DE6865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909-402C-9A62-C77B97DE6865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909-402C-9A62-C77B97DE686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th-TH" sz="2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result!$B$23:$B$26</c:f>
              <c:strCache>
                <c:ptCount val="4"/>
                <c:pt idx="0">
                  <c:v>Birth Asphyxia / 1000 LB  </c:v>
                </c:pt>
                <c:pt idx="1">
                  <c:v>Low Birth Weight %</c:v>
                </c:pt>
                <c:pt idx="2">
                  <c:v>Exclusive Breast Feeding  %</c:v>
                </c:pt>
                <c:pt idx="3">
                  <c:v>พัฒนาการสมวัย %</c:v>
                </c:pt>
              </c:strCache>
            </c:strRef>
          </c:cat>
          <c:val>
            <c:numRef>
              <c:f>result!$H$23:$H$26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09-402C-9A62-C77B97DE68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879296"/>
        <c:axId val="89887488"/>
        <c:axId val="0"/>
      </c:bar3DChart>
      <c:catAx>
        <c:axId val="8987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th-TH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8988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88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th-TH"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89879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33867</xdr:rowOff>
    </xdr:from>
    <xdr:to>
      <xdr:col>1</xdr:col>
      <xdr:colOff>1883833</xdr:colOff>
      <xdr:row>67</xdr:row>
      <xdr:rowOff>79375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448573</xdr:colOff>
      <xdr:row>52</xdr:row>
      <xdr:rowOff>155274</xdr:rowOff>
    </xdr:to>
    <xdr:graphicFrame macro="">
      <xdr:nvGraphicFramePr>
        <xdr:cNvPr id="85267" name="Chart 2">
          <a:extLst>
            <a:ext uri="{FF2B5EF4-FFF2-40B4-BE49-F238E27FC236}">
              <a16:creationId xmlns:a16="http://schemas.microsoft.com/office/drawing/2014/main" xmlns="" id="{00000000-0008-0000-1200-0000134D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119063</xdr:rowOff>
    </xdr:from>
    <xdr:to>
      <xdr:col>21</xdr:col>
      <xdr:colOff>555624</xdr:colOff>
      <xdr:row>53</xdr:row>
      <xdr:rowOff>47625</xdr:rowOff>
    </xdr:to>
    <xdr:graphicFrame macro="">
      <xdr:nvGraphicFramePr>
        <xdr:cNvPr id="87315" name="Chart 1">
          <a:extLst>
            <a:ext uri="{FF2B5EF4-FFF2-40B4-BE49-F238E27FC236}">
              <a16:creationId xmlns:a16="http://schemas.microsoft.com/office/drawing/2014/main" xmlns="" id="{00000000-0008-0000-1300-0000135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24</xdr:col>
      <xdr:colOff>533400</xdr:colOff>
      <xdr:row>55</xdr:row>
      <xdr:rowOff>155276</xdr:rowOff>
    </xdr:to>
    <xdr:graphicFrame macro="">
      <xdr:nvGraphicFramePr>
        <xdr:cNvPr id="89363" name="Chart 1">
          <a:extLst>
            <a:ext uri="{FF2B5EF4-FFF2-40B4-BE49-F238E27FC236}">
              <a16:creationId xmlns:a16="http://schemas.microsoft.com/office/drawing/2014/main" xmlns="" id="{00000000-0008-0000-1400-0000135D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152400</xdr:colOff>
      <xdr:row>32</xdr:row>
      <xdr:rowOff>152400</xdr:rowOff>
    </xdr:to>
    <xdr:graphicFrame macro="">
      <xdr:nvGraphicFramePr>
        <xdr:cNvPr id="91411" name="Chart 1">
          <a:extLst>
            <a:ext uri="{FF2B5EF4-FFF2-40B4-BE49-F238E27FC236}">
              <a16:creationId xmlns:a16="http://schemas.microsoft.com/office/drawing/2014/main" xmlns="" id="{00000000-0008-0000-1600-0000136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6;&#3634;&#3618;&#3651;&#3618;\FBH_14june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"/>
      <sheetName val="BF"/>
      <sheetName val="train"/>
      <sheetName val="Observe"/>
      <sheetName val="interview"/>
      <sheetName val="interview_anc"/>
      <sheetName val="interview_pp"/>
      <sheetName val="interview_NICU"/>
      <sheetName val="Interview_wbc"/>
      <sheetName val="Lead"/>
      <sheetName val="ANC"/>
      <sheetName val="LR"/>
      <sheetName val="PP1"/>
      <sheetName val="PP"/>
      <sheetName val="WBC"/>
      <sheetName val="club"/>
      <sheetName val="result"/>
      <sheetName val="conclude"/>
      <sheetName val="graph_16"/>
      <sheetName val="graph_7"/>
      <sheetName val="graph_BFH"/>
      <sheetName val="summary"/>
      <sheetName val="BF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3">
          <cell r="B23" t="str">
            <v xml:space="preserve">Birth Asphyxia / 1000 LB </v>
          </cell>
        </row>
        <row r="24">
          <cell r="B24" t="str">
            <v>Low Birth Weight %</v>
          </cell>
        </row>
        <row r="25">
          <cell r="B25" t="str">
            <v>Exclusive Breast Feeding  %</v>
          </cell>
        </row>
        <row r="26">
          <cell r="B26" t="str">
            <v>พัฒนาการสมวัย %</v>
          </cell>
        </row>
      </sheetData>
      <sheetData sheetId="17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E8"/>
  <sheetViews>
    <sheetView workbookViewId="0">
      <selection activeCell="C9" sqref="C9"/>
    </sheetView>
  </sheetViews>
  <sheetFormatPr defaultColWidth="9.140625" defaultRowHeight="21.75" x14ac:dyDescent="0.5"/>
  <cols>
    <col min="1" max="1" width="9.140625" style="1"/>
    <col min="2" max="2" width="32.85546875" style="1" customWidth="1"/>
    <col min="3" max="3" width="31.85546875" style="5" customWidth="1"/>
    <col min="4" max="16384" width="9.140625" style="1"/>
  </cols>
  <sheetData>
    <row r="2" spans="2:5" x14ac:dyDescent="0.5">
      <c r="B2" s="2" t="s">
        <v>0</v>
      </c>
      <c r="C2" s="316" t="s">
        <v>1</v>
      </c>
      <c r="D2" s="326"/>
      <c r="E2" s="326"/>
    </row>
    <row r="3" spans="2:5" x14ac:dyDescent="0.5">
      <c r="B3" s="2" t="s">
        <v>2</v>
      </c>
      <c r="C3" s="317">
        <v>42418</v>
      </c>
      <c r="D3" s="327"/>
      <c r="E3" s="327"/>
    </row>
    <row r="4" spans="2:5" x14ac:dyDescent="0.5">
      <c r="B4" s="2" t="s">
        <v>3</v>
      </c>
      <c r="C4" s="316" t="s">
        <v>4</v>
      </c>
      <c r="D4" s="326"/>
      <c r="E4" s="326"/>
    </row>
    <row r="5" spans="2:5" x14ac:dyDescent="0.5">
      <c r="B5" s="2" t="s">
        <v>5</v>
      </c>
      <c r="C5" s="317">
        <v>42418</v>
      </c>
      <c r="D5" s="327"/>
      <c r="E5" s="327"/>
    </row>
    <row r="6" spans="2:5" x14ac:dyDescent="0.5">
      <c r="B6" s="3" t="s">
        <v>6</v>
      </c>
      <c r="C6" s="315">
        <v>1</v>
      </c>
      <c r="D6" s="326"/>
      <c r="E6" s="326"/>
    </row>
    <row r="8" spans="2:5" x14ac:dyDescent="0.5">
      <c r="B8" s="4"/>
      <c r="C8" s="318"/>
      <c r="D8" s="849"/>
      <c r="E8" s="849"/>
    </row>
  </sheetData>
  <sheetProtection formatCells="0"/>
  <protectedRanges>
    <protectedRange sqref="C2:E6" name="ช่วง1"/>
  </protectedRanges>
  <phoneticPr fontId="41" type="noConversion"/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5"/>
  </sheetPr>
  <dimension ref="A1:I573"/>
  <sheetViews>
    <sheetView workbookViewId="0">
      <pane xSplit="3" ySplit="3" topLeftCell="D37" activePane="bottomRight" state="frozen"/>
      <selection activeCell="J38" sqref="J38"/>
      <selection pane="topRight" activeCell="J38" sqref="J38"/>
      <selection pane="bottomLeft" activeCell="J38" sqref="J38"/>
      <selection pane="bottomRight" activeCell="D48" sqref="D48"/>
    </sheetView>
  </sheetViews>
  <sheetFormatPr defaultColWidth="9.140625" defaultRowHeight="12.75" x14ac:dyDescent="0.2"/>
  <cols>
    <col min="1" max="1" width="6.85546875" style="354" customWidth="1"/>
    <col min="2" max="2" width="53.85546875" style="118" bestFit="1" customWidth="1"/>
    <col min="3" max="3" width="56.140625" style="118" customWidth="1"/>
    <col min="4" max="4" width="11.140625" style="497" customWidth="1"/>
    <col min="5" max="5" width="6.85546875" style="497" customWidth="1"/>
    <col min="6" max="6" width="8.5703125" style="497" bestFit="1" customWidth="1"/>
    <col min="7" max="7" width="14.85546875" style="118" customWidth="1"/>
    <col min="8" max="8" width="9.140625" style="259"/>
    <col min="9" max="9" width="9.42578125" style="259" bestFit="1" customWidth="1"/>
    <col min="10" max="16384" width="9.140625" style="118"/>
  </cols>
  <sheetData>
    <row r="1" spans="1:7" x14ac:dyDescent="0.2">
      <c r="A1" s="1119"/>
      <c r="B1" s="1119"/>
      <c r="C1" s="1119"/>
      <c r="D1" s="1119"/>
      <c r="E1" s="1119"/>
      <c r="F1" s="857"/>
    </row>
    <row r="2" spans="1:7" ht="20.25" x14ac:dyDescent="0.3">
      <c r="A2" s="1137" t="s">
        <v>446</v>
      </c>
      <c r="B2" s="1137"/>
      <c r="C2" s="1137"/>
      <c r="D2" s="1137"/>
      <c r="E2" s="1137"/>
      <c r="F2" s="857"/>
    </row>
    <row r="3" spans="1:7" x14ac:dyDescent="0.2">
      <c r="A3" s="1118"/>
      <c r="B3" s="1118"/>
      <c r="C3" s="1118"/>
      <c r="D3" s="1118"/>
      <c r="E3" s="1118"/>
      <c r="F3" s="857"/>
    </row>
    <row r="4" spans="1:7" x14ac:dyDescent="0.2">
      <c r="A4" s="1138" t="s">
        <v>447</v>
      </c>
      <c r="B4" s="1139" t="s">
        <v>448</v>
      </c>
      <c r="C4" s="1138" t="s">
        <v>449</v>
      </c>
      <c r="D4" s="135" t="s">
        <v>450</v>
      </c>
      <c r="E4" s="1133" t="s">
        <v>451</v>
      </c>
      <c r="F4" s="1133" t="s">
        <v>452</v>
      </c>
      <c r="G4" s="1134" t="s">
        <v>51</v>
      </c>
    </row>
    <row r="5" spans="1:7" ht="15" customHeight="1" x14ac:dyDescent="0.2">
      <c r="A5" s="1138"/>
      <c r="B5" s="1139"/>
      <c r="C5" s="1138"/>
      <c r="D5" s="290" t="s">
        <v>453</v>
      </c>
      <c r="E5" s="1133"/>
      <c r="F5" s="1133"/>
      <c r="G5" s="1134"/>
    </row>
    <row r="6" spans="1:7" ht="15" customHeight="1" x14ac:dyDescent="0.2">
      <c r="A6" s="352">
        <v>1</v>
      </c>
      <c r="B6" s="193" t="s">
        <v>454</v>
      </c>
      <c r="C6" s="191"/>
      <c r="D6" s="291"/>
      <c r="E6" s="352"/>
      <c r="F6" s="352"/>
      <c r="G6" s="353"/>
    </row>
    <row r="7" spans="1:7" ht="15" customHeight="1" x14ac:dyDescent="0.2">
      <c r="A7" s="191"/>
      <c r="B7" s="193" t="s">
        <v>455</v>
      </c>
      <c r="C7" s="191"/>
      <c r="D7" s="291"/>
      <c r="E7" s="352"/>
      <c r="F7" s="352"/>
      <c r="G7" s="353"/>
    </row>
    <row r="8" spans="1:7" ht="15" customHeight="1" x14ac:dyDescent="0.2">
      <c r="A8" s="191"/>
      <c r="B8" s="186" t="s">
        <v>456</v>
      </c>
      <c r="C8" s="191"/>
      <c r="D8" s="291"/>
      <c r="E8" s="352"/>
      <c r="F8" s="352"/>
      <c r="G8" s="353"/>
    </row>
    <row r="9" spans="1:7" x14ac:dyDescent="0.2">
      <c r="A9" s="345"/>
      <c r="B9" s="354" t="s">
        <v>457</v>
      </c>
      <c r="C9" s="345" t="s">
        <v>458</v>
      </c>
      <c r="D9" s="501">
        <v>1</v>
      </c>
      <c r="E9" s="503">
        <v>3</v>
      </c>
      <c r="F9" s="853">
        <f>D9*E9</f>
        <v>3</v>
      </c>
      <c r="G9" s="354"/>
    </row>
    <row r="10" spans="1:7" x14ac:dyDescent="0.2">
      <c r="A10" s="345"/>
      <c r="B10" s="354" t="s">
        <v>459</v>
      </c>
      <c r="C10" s="119" t="s">
        <v>460</v>
      </c>
      <c r="D10" s="352"/>
      <c r="E10" s="352"/>
      <c r="F10" s="352"/>
      <c r="G10" s="354"/>
    </row>
    <row r="11" spans="1:7" x14ac:dyDescent="0.2">
      <c r="A11" s="345"/>
      <c r="B11" s="354" t="s">
        <v>461</v>
      </c>
      <c r="C11" s="119" t="s">
        <v>462</v>
      </c>
      <c r="D11" s="352"/>
      <c r="E11" s="352"/>
      <c r="F11" s="352"/>
      <c r="G11" s="354"/>
    </row>
    <row r="12" spans="1:7" x14ac:dyDescent="0.2">
      <c r="A12" s="345"/>
      <c r="B12" s="354"/>
      <c r="C12" s="140" t="s">
        <v>463</v>
      </c>
      <c r="D12" s="352"/>
      <c r="E12" s="352"/>
      <c r="F12" s="352"/>
      <c r="G12" s="354"/>
    </row>
    <row r="13" spans="1:7" x14ac:dyDescent="0.2">
      <c r="A13" s="345"/>
      <c r="B13" s="354" t="s">
        <v>464</v>
      </c>
      <c r="C13" s="355" t="s">
        <v>465</v>
      </c>
      <c r="D13" s="504">
        <v>1</v>
      </c>
      <c r="E13" s="853">
        <v>1</v>
      </c>
      <c r="F13" s="853">
        <f>D13*E13</f>
        <v>1</v>
      </c>
      <c r="G13" s="354"/>
    </row>
    <row r="14" spans="1:7" x14ac:dyDescent="0.2">
      <c r="A14" s="345"/>
      <c r="B14" s="354" t="s">
        <v>466</v>
      </c>
      <c r="C14" s="355" t="s">
        <v>467</v>
      </c>
      <c r="D14" s="352"/>
      <c r="E14" s="352"/>
      <c r="F14" s="352"/>
      <c r="G14" s="354"/>
    </row>
    <row r="15" spans="1:7" x14ac:dyDescent="0.2">
      <c r="A15" s="345"/>
      <c r="B15" s="354"/>
      <c r="C15" s="355" t="s">
        <v>468</v>
      </c>
      <c r="D15" s="352"/>
      <c r="E15" s="352"/>
      <c r="F15" s="352"/>
      <c r="G15" s="354"/>
    </row>
    <row r="16" spans="1:7" x14ac:dyDescent="0.2">
      <c r="A16" s="345"/>
      <c r="B16" s="498" t="s">
        <v>469</v>
      </c>
      <c r="C16" s="433" t="s">
        <v>470</v>
      </c>
      <c r="D16" s="501">
        <v>1</v>
      </c>
      <c r="E16" s="853">
        <v>1</v>
      </c>
      <c r="F16" s="853">
        <f>D16*E16</f>
        <v>1</v>
      </c>
      <c r="G16" s="354"/>
    </row>
    <row r="17" spans="1:9" x14ac:dyDescent="0.2">
      <c r="A17" s="345"/>
      <c r="B17" s="498" t="s">
        <v>471</v>
      </c>
      <c r="C17" s="433"/>
      <c r="D17" s="352"/>
      <c r="E17" s="352"/>
      <c r="F17" s="352"/>
      <c r="G17" s="354"/>
    </row>
    <row r="18" spans="1:9" ht="18.75" customHeight="1" x14ac:dyDescent="0.2">
      <c r="A18" s="873"/>
      <c r="B18" s="505" t="s">
        <v>472</v>
      </c>
      <c r="C18" s="446" t="s">
        <v>473</v>
      </c>
      <c r="D18" s="509">
        <v>1</v>
      </c>
      <c r="E18" s="853">
        <v>2</v>
      </c>
      <c r="F18" s="853">
        <f t="shared" ref="F18:F23" si="0">D18*E18</f>
        <v>2</v>
      </c>
      <c r="G18" s="853"/>
    </row>
    <row r="19" spans="1:9" ht="18.75" customHeight="1" x14ac:dyDescent="0.2">
      <c r="A19" s="873"/>
      <c r="B19" s="505" t="s">
        <v>474</v>
      </c>
      <c r="C19" s="505" t="s">
        <v>475</v>
      </c>
      <c r="D19" s="509">
        <v>1</v>
      </c>
      <c r="E19" s="853">
        <v>1</v>
      </c>
      <c r="F19" s="853">
        <f t="shared" si="0"/>
        <v>1</v>
      </c>
      <c r="G19" s="853"/>
    </row>
    <row r="20" spans="1:9" ht="27.75" customHeight="1" x14ac:dyDescent="0.2">
      <c r="A20" s="873"/>
      <c r="B20" s="506" t="s">
        <v>476</v>
      </c>
      <c r="C20" s="499" t="s">
        <v>477</v>
      </c>
      <c r="D20" s="509">
        <v>0.5</v>
      </c>
      <c r="E20" s="853">
        <v>2</v>
      </c>
      <c r="F20" s="853">
        <f t="shared" si="0"/>
        <v>1</v>
      </c>
      <c r="G20" s="853"/>
    </row>
    <row r="21" spans="1:9" ht="18.75" customHeight="1" x14ac:dyDescent="0.2">
      <c r="A21" s="873"/>
      <c r="B21" s="505" t="s">
        <v>478</v>
      </c>
      <c r="C21" s="500" t="s">
        <v>479</v>
      </c>
      <c r="D21" s="509">
        <v>0</v>
      </c>
      <c r="E21" s="853">
        <v>2</v>
      </c>
      <c r="F21" s="853">
        <f t="shared" si="0"/>
        <v>0</v>
      </c>
      <c r="G21" s="853"/>
    </row>
    <row r="22" spans="1:9" x14ac:dyDescent="0.2">
      <c r="A22" s="345"/>
      <c r="B22" s="354" t="s">
        <v>480</v>
      </c>
      <c r="C22" s="355" t="s">
        <v>481</v>
      </c>
      <c r="D22" s="501">
        <v>1</v>
      </c>
      <c r="E22" s="853">
        <v>1</v>
      </c>
      <c r="F22" s="853">
        <f t="shared" si="0"/>
        <v>1</v>
      </c>
      <c r="G22" s="354"/>
    </row>
    <row r="23" spans="1:9" x14ac:dyDescent="0.2">
      <c r="A23" s="345"/>
      <c r="B23" s="354" t="s">
        <v>482</v>
      </c>
      <c r="C23" s="355" t="s">
        <v>483</v>
      </c>
      <c r="D23" s="501">
        <v>1</v>
      </c>
      <c r="E23" s="853">
        <v>3</v>
      </c>
      <c r="F23" s="853">
        <f t="shared" si="0"/>
        <v>3</v>
      </c>
      <c r="G23" s="354"/>
      <c r="H23" s="269" t="e">
        <f>(ANC!F181+ANC!F184+#REF!+#REF!+PP!F104+PP!F105+WBC!F179)/7</f>
        <v>#REF!</v>
      </c>
      <c r="I23" s="269" t="e">
        <f>(ANC!F181+ANC!F184+#REF!+#REF!+PP!F104+PP!F105+NICU!#REF!+NICU!F89+WBC!F179)/9</f>
        <v>#REF!</v>
      </c>
    </row>
    <row r="24" spans="1:9" ht="12.2" customHeight="1" x14ac:dyDescent="0.2">
      <c r="A24" s="345"/>
      <c r="B24" s="354" t="s">
        <v>484</v>
      </c>
      <c r="C24" s="322" t="s">
        <v>485</v>
      </c>
      <c r="D24" s="356"/>
      <c r="E24" s="352"/>
      <c r="F24" s="352"/>
      <c r="G24" s="354"/>
    </row>
    <row r="25" spans="1:9" ht="12.2" customHeight="1" x14ac:dyDescent="0.2">
      <c r="A25" s="345"/>
      <c r="B25" s="354" t="s">
        <v>486</v>
      </c>
      <c r="C25" s="355" t="s">
        <v>487</v>
      </c>
      <c r="D25" s="501">
        <v>1</v>
      </c>
      <c r="E25" s="853">
        <v>2</v>
      </c>
      <c r="F25" s="853">
        <f>D25*E25</f>
        <v>2</v>
      </c>
      <c r="G25" s="354"/>
    </row>
    <row r="26" spans="1:9" ht="12.2" customHeight="1" x14ac:dyDescent="0.2">
      <c r="A26" s="345"/>
      <c r="B26" s="354" t="s">
        <v>488</v>
      </c>
      <c r="C26" s="322" t="s">
        <v>489</v>
      </c>
      <c r="D26" s="356"/>
      <c r="E26" s="352"/>
      <c r="F26" s="352"/>
      <c r="G26" s="354"/>
    </row>
    <row r="27" spans="1:9" ht="12.2" customHeight="1" x14ac:dyDescent="0.2">
      <c r="A27" s="345"/>
      <c r="B27" s="354" t="s">
        <v>490</v>
      </c>
      <c r="C27" s="355" t="s">
        <v>491</v>
      </c>
      <c r="D27" s="356"/>
      <c r="E27" s="352"/>
      <c r="F27" s="352"/>
      <c r="G27" s="354"/>
    </row>
    <row r="28" spans="1:9" ht="12.2" customHeight="1" x14ac:dyDescent="0.2">
      <c r="A28" s="345"/>
      <c r="B28" s="495" t="s">
        <v>492</v>
      </c>
      <c r="C28" s="355" t="s">
        <v>493</v>
      </c>
      <c r="D28" s="501">
        <v>0</v>
      </c>
      <c r="E28" s="853">
        <v>1</v>
      </c>
      <c r="F28" s="853">
        <f>D28*E28</f>
        <v>0</v>
      </c>
      <c r="G28" s="354"/>
    </row>
    <row r="29" spans="1:9" ht="12.2" customHeight="1" x14ac:dyDescent="0.2">
      <c r="A29" s="345"/>
      <c r="B29" s="496"/>
      <c r="C29" s="273" t="s">
        <v>494</v>
      </c>
      <c r="D29" s="501">
        <v>1</v>
      </c>
      <c r="E29" s="853">
        <v>1</v>
      </c>
      <c r="F29" s="853">
        <f>D29*E29</f>
        <v>1</v>
      </c>
      <c r="G29" s="354"/>
    </row>
    <row r="30" spans="1:9" ht="51" customHeight="1" x14ac:dyDescent="0.2">
      <c r="A30" s="874"/>
      <c r="B30" s="507" t="s">
        <v>495</v>
      </c>
      <c r="C30" s="502" t="s">
        <v>496</v>
      </c>
      <c r="D30" s="509">
        <v>1</v>
      </c>
      <c r="E30" s="853">
        <v>1</v>
      </c>
      <c r="F30" s="853">
        <f>D30*E30</f>
        <v>1</v>
      </c>
      <c r="G30" s="853"/>
    </row>
    <row r="31" spans="1:9" ht="12.2" customHeight="1" x14ac:dyDescent="0.2">
      <c r="A31" s="345"/>
      <c r="B31" s="354"/>
      <c r="C31" s="355"/>
      <c r="D31" s="356"/>
      <c r="E31" s="352"/>
      <c r="F31" s="352"/>
      <c r="G31" s="354"/>
    </row>
    <row r="32" spans="1:9" ht="12.2" customHeight="1" x14ac:dyDescent="0.2">
      <c r="A32" s="345"/>
      <c r="B32" s="186" t="s">
        <v>497</v>
      </c>
      <c r="C32" s="355"/>
      <c r="D32" s="356"/>
      <c r="E32" s="352"/>
      <c r="F32" s="352"/>
      <c r="G32" s="354"/>
    </row>
    <row r="33" spans="1:7" ht="12.2" customHeight="1" x14ac:dyDescent="0.2">
      <c r="A33" s="345"/>
      <c r="B33" s="358" t="s">
        <v>498</v>
      </c>
      <c r="C33" s="355" t="s">
        <v>499</v>
      </c>
      <c r="D33" s="501">
        <v>1</v>
      </c>
      <c r="E33" s="853">
        <v>3</v>
      </c>
      <c r="F33" s="853">
        <f>D33*E33</f>
        <v>3</v>
      </c>
      <c r="G33" s="354"/>
    </row>
    <row r="34" spans="1:7" ht="12.2" customHeight="1" x14ac:dyDescent="0.2">
      <c r="A34" s="345"/>
      <c r="B34" s="354" t="s">
        <v>500</v>
      </c>
      <c r="C34" s="355" t="s">
        <v>501</v>
      </c>
      <c r="D34" s="356"/>
      <c r="E34" s="352"/>
      <c r="F34" s="352"/>
      <c r="G34" s="354"/>
    </row>
    <row r="35" spans="1:7" ht="12.2" customHeight="1" x14ac:dyDescent="0.2">
      <c r="A35" s="345"/>
      <c r="B35" s="354"/>
      <c r="C35" s="140" t="s">
        <v>502</v>
      </c>
      <c r="D35" s="356"/>
      <c r="E35" s="352"/>
      <c r="F35" s="352"/>
      <c r="G35" s="354"/>
    </row>
    <row r="36" spans="1:7" ht="12.2" customHeight="1" x14ac:dyDescent="0.2">
      <c r="A36" s="345"/>
      <c r="B36" s="354"/>
      <c r="C36" s="140" t="s">
        <v>503</v>
      </c>
      <c r="D36" s="356"/>
      <c r="E36" s="352"/>
      <c r="F36" s="352"/>
      <c r="G36" s="354"/>
    </row>
    <row r="37" spans="1:7" ht="12.2" customHeight="1" x14ac:dyDescent="0.2">
      <c r="A37" s="345"/>
      <c r="B37" s="354"/>
      <c r="C37" s="140" t="s">
        <v>504</v>
      </c>
      <c r="D37" s="356"/>
      <c r="E37" s="352"/>
      <c r="F37" s="352"/>
      <c r="G37" s="354"/>
    </row>
    <row r="38" spans="1:7" ht="18.75" customHeight="1" x14ac:dyDescent="0.2">
      <c r="A38" s="873"/>
      <c r="B38" s="505" t="s">
        <v>505</v>
      </c>
      <c r="C38" s="500" t="s">
        <v>506</v>
      </c>
      <c r="D38" s="509">
        <v>1</v>
      </c>
      <c r="E38" s="853">
        <v>1</v>
      </c>
      <c r="F38" s="853">
        <f>D38*E38</f>
        <v>1</v>
      </c>
      <c r="G38" s="853"/>
    </row>
    <row r="39" spans="1:7" ht="15.75" customHeight="1" x14ac:dyDescent="0.2">
      <c r="A39" s="873"/>
      <c r="B39" s="498" t="s">
        <v>507</v>
      </c>
      <c r="C39" s="500"/>
      <c r="D39" s="510"/>
      <c r="E39" s="352"/>
      <c r="F39" s="352"/>
      <c r="G39" s="353"/>
    </row>
    <row r="40" spans="1:7" ht="14.25" customHeight="1" x14ac:dyDescent="0.2">
      <c r="A40" s="345"/>
      <c r="B40" s="354" t="s">
        <v>508</v>
      </c>
      <c r="C40" s="355" t="s">
        <v>509</v>
      </c>
      <c r="D40" s="501">
        <v>1</v>
      </c>
      <c r="E40" s="853">
        <v>1</v>
      </c>
      <c r="F40" s="853">
        <f>D40*E40</f>
        <v>1</v>
      </c>
      <c r="G40" s="354"/>
    </row>
    <row r="41" spans="1:7" ht="12.2" customHeight="1" x14ac:dyDescent="0.2">
      <c r="A41" s="345" t="s">
        <v>382</v>
      </c>
      <c r="B41" s="354" t="s">
        <v>510</v>
      </c>
      <c r="C41" s="355" t="s">
        <v>511</v>
      </c>
      <c r="D41" s="356"/>
      <c r="E41" s="352"/>
      <c r="F41" s="352"/>
      <c r="G41" s="354"/>
    </row>
    <row r="42" spans="1:7" ht="12.2" customHeight="1" x14ac:dyDescent="0.2">
      <c r="A42" s="345"/>
      <c r="B42" s="354"/>
      <c r="C42" s="355" t="s">
        <v>512</v>
      </c>
      <c r="D42" s="356"/>
      <c r="E42" s="352"/>
      <c r="F42" s="352"/>
      <c r="G42" s="354"/>
    </row>
    <row r="43" spans="1:7" ht="12.2" customHeight="1" x14ac:dyDescent="0.2">
      <c r="A43" s="345"/>
      <c r="B43" s="354"/>
      <c r="C43" s="355"/>
      <c r="D43" s="356"/>
      <c r="E43" s="352"/>
      <c r="F43" s="352"/>
      <c r="G43" s="354"/>
    </row>
    <row r="44" spans="1:7" ht="12.2" customHeight="1" x14ac:dyDescent="0.2">
      <c r="A44" s="345"/>
      <c r="B44" s="186" t="s">
        <v>513</v>
      </c>
      <c r="C44" s="355"/>
      <c r="D44" s="356"/>
      <c r="E44" s="352"/>
      <c r="F44" s="352"/>
      <c r="G44" s="354"/>
    </row>
    <row r="45" spans="1:7" ht="12.2" customHeight="1" x14ac:dyDescent="0.2">
      <c r="A45" s="345"/>
      <c r="B45" s="354" t="s">
        <v>514</v>
      </c>
      <c r="C45" s="355" t="s">
        <v>515</v>
      </c>
      <c r="D45" s="501">
        <v>0.8</v>
      </c>
      <c r="E45" s="853">
        <v>2</v>
      </c>
      <c r="F45" s="853">
        <f>D45*E45</f>
        <v>1.6</v>
      </c>
      <c r="G45" s="354"/>
    </row>
    <row r="46" spans="1:7" ht="12.2" customHeight="1" x14ac:dyDescent="0.2">
      <c r="A46" s="345"/>
      <c r="B46" s="354" t="s">
        <v>516</v>
      </c>
      <c r="C46" s="355" t="s">
        <v>517</v>
      </c>
      <c r="D46" s="356"/>
      <c r="E46" s="352"/>
      <c r="F46" s="352"/>
      <c r="G46" s="354"/>
    </row>
    <row r="47" spans="1:7" ht="12.2" customHeight="1" x14ac:dyDescent="0.2">
      <c r="A47" s="345"/>
      <c r="B47" s="322"/>
      <c r="C47" s="345"/>
      <c r="D47" s="356"/>
      <c r="E47" s="352"/>
      <c r="F47" s="352"/>
      <c r="G47" s="354"/>
    </row>
    <row r="48" spans="1:7" ht="12.2" customHeight="1" x14ac:dyDescent="0.2">
      <c r="A48" s="345"/>
      <c r="B48" s="354" t="s">
        <v>518</v>
      </c>
      <c r="C48" s="355" t="s">
        <v>519</v>
      </c>
      <c r="D48" s="501">
        <v>0.5</v>
      </c>
      <c r="E48" s="853">
        <v>3</v>
      </c>
      <c r="F48" s="853">
        <f>D48*E48</f>
        <v>1.5</v>
      </c>
      <c r="G48" s="354"/>
    </row>
    <row r="49" spans="1:9" ht="12.2" customHeight="1" x14ac:dyDescent="0.2">
      <c r="A49" s="345"/>
      <c r="B49" s="354" t="s">
        <v>520</v>
      </c>
      <c r="C49" s="118" t="s">
        <v>521</v>
      </c>
      <c r="D49" s="356"/>
      <c r="E49" s="352"/>
      <c r="F49" s="352"/>
      <c r="G49" s="354"/>
    </row>
    <row r="50" spans="1:9" ht="12.2" customHeight="1" x14ac:dyDescent="0.2">
      <c r="A50" s="345"/>
      <c r="B50" s="359" t="s">
        <v>522</v>
      </c>
      <c r="C50" s="355"/>
      <c r="D50" s="356"/>
      <c r="E50" s="352"/>
      <c r="F50" s="352"/>
      <c r="G50" s="354"/>
    </row>
    <row r="51" spans="1:9" x14ac:dyDescent="0.2">
      <c r="A51" s="1135"/>
      <c r="B51" s="360"/>
      <c r="C51" s="361" t="s">
        <v>291</v>
      </c>
      <c r="D51" s="362"/>
      <c r="E51" s="362">
        <f>SUM(E9:E50)</f>
        <v>31</v>
      </c>
      <c r="F51" s="362">
        <f>SUM(F8:F50)</f>
        <v>25.1</v>
      </c>
      <c r="G51" s="363"/>
    </row>
    <row r="52" spans="1:9" x14ac:dyDescent="0.2">
      <c r="A52" s="1136"/>
      <c r="B52" s="192" t="s">
        <v>523</v>
      </c>
      <c r="C52" s="364" t="s">
        <v>524</v>
      </c>
      <c r="D52" s="365"/>
      <c r="E52" s="366" t="s">
        <v>525</v>
      </c>
      <c r="F52" s="367">
        <f>F51/E51</f>
        <v>0.80967741935483872</v>
      </c>
      <c r="G52" s="368"/>
    </row>
    <row r="53" spans="1:9" s="371" customFormat="1" x14ac:dyDescent="0.2">
      <c r="A53" s="473">
        <v>2</v>
      </c>
      <c r="B53" s="381" t="s">
        <v>526</v>
      </c>
      <c r="C53" s="270" t="s">
        <v>527</v>
      </c>
      <c r="D53" s="369"/>
      <c r="E53" s="370"/>
      <c r="F53" s="370"/>
      <c r="H53" s="268"/>
      <c r="I53" s="268"/>
    </row>
    <row r="54" spans="1:9" s="371" customFormat="1" x14ac:dyDescent="0.2">
      <c r="A54" s="372"/>
      <c r="B54" s="381" t="s">
        <v>528</v>
      </c>
      <c r="C54" s="271" t="s">
        <v>529</v>
      </c>
      <c r="D54" s="369"/>
      <c r="E54" s="370"/>
      <c r="F54" s="370"/>
      <c r="H54" s="268"/>
      <c r="I54" s="268"/>
    </row>
    <row r="55" spans="1:9" s="371" customFormat="1" x14ac:dyDescent="0.2">
      <c r="A55" s="372"/>
      <c r="B55" s="378" t="s">
        <v>530</v>
      </c>
      <c r="C55" s="272" t="s">
        <v>531</v>
      </c>
      <c r="D55" s="369"/>
      <c r="E55" s="370"/>
      <c r="F55" s="370"/>
      <c r="H55" s="268"/>
      <c r="I55" s="268"/>
    </row>
    <row r="56" spans="1:9" s="371" customFormat="1" x14ac:dyDescent="0.2">
      <c r="A56" s="372"/>
      <c r="B56" s="508" t="s">
        <v>532</v>
      </c>
      <c r="C56" s="272" t="s">
        <v>533</v>
      </c>
      <c r="D56" s="369"/>
      <c r="E56" s="370"/>
      <c r="F56" s="370"/>
      <c r="H56" s="268"/>
      <c r="I56" s="268"/>
    </row>
    <row r="57" spans="1:9" s="371" customFormat="1" x14ac:dyDescent="0.2">
      <c r="A57" s="345"/>
      <c r="B57" s="508" t="s">
        <v>534</v>
      </c>
      <c r="C57" s="272" t="s">
        <v>535</v>
      </c>
      <c r="D57" s="369"/>
      <c r="E57" s="370"/>
      <c r="F57" s="370"/>
      <c r="H57" s="268"/>
      <c r="I57" s="268"/>
    </row>
    <row r="58" spans="1:9" s="371" customFormat="1" x14ac:dyDescent="0.2">
      <c r="A58" s="345"/>
      <c r="B58" s="869" t="s">
        <v>536</v>
      </c>
      <c r="C58" s="272" t="s">
        <v>537</v>
      </c>
      <c r="D58" s="369"/>
      <c r="E58" s="370"/>
      <c r="F58" s="370"/>
      <c r="H58" s="268"/>
      <c r="I58" s="268"/>
    </row>
    <row r="59" spans="1:9" s="371" customFormat="1" x14ac:dyDescent="0.2">
      <c r="A59" s="345"/>
      <c r="B59" s="381" t="s">
        <v>538</v>
      </c>
      <c r="C59" s="272" t="s">
        <v>539</v>
      </c>
      <c r="D59" s="369"/>
      <c r="E59" s="370"/>
      <c r="F59" s="370"/>
      <c r="H59" s="268"/>
      <c r="I59" s="268"/>
    </row>
    <row r="60" spans="1:9" s="371" customFormat="1" x14ac:dyDescent="0.2">
      <c r="A60" s="345"/>
      <c r="B60" s="378" t="s">
        <v>540</v>
      </c>
      <c r="C60" s="272" t="s">
        <v>541</v>
      </c>
      <c r="D60" s="369"/>
      <c r="E60" s="370"/>
      <c r="F60" s="370"/>
      <c r="H60" s="268"/>
      <c r="I60" s="268"/>
    </row>
    <row r="61" spans="1:9" s="371" customFormat="1" x14ac:dyDescent="0.2">
      <c r="A61" s="345"/>
      <c r="B61" s="378" t="s">
        <v>542</v>
      </c>
      <c r="C61" s="272" t="s">
        <v>543</v>
      </c>
      <c r="D61" s="369"/>
      <c r="E61" s="370"/>
      <c r="F61" s="370"/>
      <c r="H61" s="268"/>
      <c r="I61" s="268"/>
    </row>
    <row r="62" spans="1:9" s="371" customFormat="1" x14ac:dyDescent="0.2">
      <c r="A62" s="345"/>
      <c r="B62" s="378" t="s">
        <v>544</v>
      </c>
      <c r="C62" s="137" t="s">
        <v>545</v>
      </c>
      <c r="D62" s="373"/>
      <c r="E62" s="857"/>
      <c r="F62" s="370"/>
      <c r="H62" s="268"/>
      <c r="I62" s="268"/>
    </row>
    <row r="63" spans="1:9" s="371" customFormat="1" x14ac:dyDescent="0.2">
      <c r="A63" s="345"/>
      <c r="B63" s="355"/>
      <c r="C63" s="272" t="s">
        <v>546</v>
      </c>
      <c r="D63" s="373"/>
      <c r="E63" s="857"/>
      <c r="F63" s="370"/>
      <c r="H63" s="268"/>
      <c r="I63" s="268"/>
    </row>
    <row r="64" spans="1:9" s="371" customFormat="1" x14ac:dyDescent="0.2">
      <c r="A64" s="345"/>
      <c r="B64" s="355"/>
      <c r="C64" s="272" t="s">
        <v>547</v>
      </c>
      <c r="D64" s="373"/>
      <c r="E64" s="857"/>
      <c r="F64" s="857"/>
      <c r="H64" s="268"/>
      <c r="I64" s="268"/>
    </row>
    <row r="65" spans="1:9" s="371" customFormat="1" x14ac:dyDescent="0.2">
      <c r="A65" s="345"/>
      <c r="B65" s="355"/>
      <c r="C65" s="355" t="s">
        <v>548</v>
      </c>
      <c r="D65" s="373"/>
      <c r="E65" s="857"/>
      <c r="F65" s="857"/>
      <c r="H65" s="268"/>
      <c r="I65" s="268"/>
    </row>
    <row r="66" spans="1:9" s="371" customFormat="1" x14ac:dyDescent="0.2">
      <c r="A66" s="345"/>
      <c r="B66" s="355"/>
      <c r="C66" s="272" t="s">
        <v>549</v>
      </c>
      <c r="D66" s="373"/>
      <c r="E66" s="857"/>
      <c r="F66" s="857"/>
      <c r="H66" s="268"/>
      <c r="I66" s="268"/>
    </row>
    <row r="67" spans="1:9" s="371" customFormat="1" x14ac:dyDescent="0.2">
      <c r="A67" s="374"/>
      <c r="B67" s="375"/>
      <c r="C67" s="295" t="s">
        <v>550</v>
      </c>
      <c r="D67" s="373"/>
      <c r="E67" s="857"/>
      <c r="F67" s="857"/>
      <c r="H67" s="268"/>
      <c r="I67" s="268"/>
    </row>
    <row r="68" spans="1:9" s="371" customFormat="1" x14ac:dyDescent="0.2">
      <c r="A68" s="354"/>
      <c r="B68" s="376"/>
      <c r="C68" s="376"/>
      <c r="D68" s="373"/>
      <c r="E68" s="857"/>
      <c r="F68" s="857"/>
      <c r="H68" s="268"/>
      <c r="I68" s="268"/>
    </row>
    <row r="69" spans="1:9" x14ac:dyDescent="0.2">
      <c r="B69" s="376"/>
      <c r="C69" s="376"/>
      <c r="D69" s="373"/>
      <c r="E69" s="857"/>
      <c r="F69" s="857"/>
    </row>
    <row r="70" spans="1:9" x14ac:dyDescent="0.2">
      <c r="B70" s="376"/>
      <c r="C70" s="376"/>
      <c r="D70" s="373"/>
      <c r="E70" s="857"/>
      <c r="F70" s="857"/>
    </row>
    <row r="71" spans="1:9" x14ac:dyDescent="0.2">
      <c r="B71" s="376"/>
      <c r="C71" s="376"/>
      <c r="D71" s="373"/>
      <c r="E71" s="857"/>
      <c r="F71" s="857"/>
    </row>
    <row r="72" spans="1:9" x14ac:dyDescent="0.2">
      <c r="B72" s="376"/>
      <c r="C72" s="376"/>
      <c r="D72" s="373"/>
      <c r="E72" s="857"/>
      <c r="F72" s="857"/>
    </row>
    <row r="73" spans="1:9" x14ac:dyDescent="0.2">
      <c r="B73" s="376"/>
      <c r="C73" s="376"/>
      <c r="D73" s="373"/>
      <c r="E73" s="857"/>
      <c r="F73" s="857"/>
    </row>
    <row r="74" spans="1:9" x14ac:dyDescent="0.2">
      <c r="B74" s="376"/>
      <c r="C74" s="376"/>
      <c r="D74" s="373"/>
      <c r="E74" s="857"/>
      <c r="F74" s="857"/>
    </row>
    <row r="75" spans="1:9" x14ac:dyDescent="0.2">
      <c r="B75" s="376"/>
      <c r="C75" s="376"/>
      <c r="D75" s="373"/>
      <c r="E75" s="857"/>
      <c r="F75" s="857"/>
    </row>
    <row r="76" spans="1:9" x14ac:dyDescent="0.2">
      <c r="B76" s="376"/>
      <c r="C76" s="376"/>
      <c r="D76" s="373"/>
      <c r="E76" s="857"/>
      <c r="F76" s="857"/>
    </row>
    <row r="77" spans="1:9" x14ac:dyDescent="0.2">
      <c r="B77" s="376"/>
      <c r="C77" s="376"/>
      <c r="D77" s="373"/>
      <c r="E77" s="857"/>
      <c r="F77" s="857"/>
    </row>
    <row r="78" spans="1:9" x14ac:dyDescent="0.2">
      <c r="B78" s="376"/>
      <c r="C78" s="376"/>
      <c r="D78" s="373"/>
      <c r="E78" s="857"/>
      <c r="F78" s="857"/>
    </row>
    <row r="79" spans="1:9" x14ac:dyDescent="0.2">
      <c r="B79" s="376"/>
      <c r="C79" s="376"/>
      <c r="D79" s="373"/>
      <c r="E79" s="857"/>
      <c r="F79" s="857"/>
    </row>
    <row r="80" spans="1:9" x14ac:dyDescent="0.2">
      <c r="B80" s="376"/>
      <c r="C80" s="376"/>
      <c r="D80" s="373"/>
      <c r="E80" s="857"/>
      <c r="F80" s="857"/>
    </row>
    <row r="81" spans="2:4" x14ac:dyDescent="0.2">
      <c r="B81" s="376"/>
      <c r="C81" s="376"/>
      <c r="D81" s="373"/>
    </row>
    <row r="82" spans="2:4" x14ac:dyDescent="0.2">
      <c r="B82" s="376"/>
      <c r="C82" s="376"/>
      <c r="D82" s="373"/>
    </row>
    <row r="83" spans="2:4" x14ac:dyDescent="0.2">
      <c r="B83" s="376"/>
      <c r="C83" s="376"/>
      <c r="D83" s="373"/>
    </row>
    <row r="84" spans="2:4" x14ac:dyDescent="0.2">
      <c r="B84" s="376"/>
      <c r="C84" s="376"/>
      <c r="D84" s="373"/>
    </row>
    <row r="85" spans="2:4" x14ac:dyDescent="0.2">
      <c r="B85" s="376"/>
      <c r="C85" s="376"/>
      <c r="D85" s="373"/>
    </row>
    <row r="86" spans="2:4" x14ac:dyDescent="0.2">
      <c r="B86" s="376"/>
      <c r="C86" s="376"/>
      <c r="D86" s="373"/>
    </row>
    <row r="87" spans="2:4" x14ac:dyDescent="0.2">
      <c r="B87" s="376"/>
      <c r="C87" s="376"/>
      <c r="D87" s="373"/>
    </row>
    <row r="88" spans="2:4" x14ac:dyDescent="0.2">
      <c r="B88" s="376"/>
      <c r="C88" s="376"/>
      <c r="D88" s="373"/>
    </row>
    <row r="89" spans="2:4" x14ac:dyDescent="0.2">
      <c r="B89" s="376"/>
      <c r="C89" s="376"/>
      <c r="D89" s="373"/>
    </row>
    <row r="90" spans="2:4" x14ac:dyDescent="0.2">
      <c r="B90" s="376"/>
      <c r="C90" s="376"/>
      <c r="D90" s="373"/>
    </row>
    <row r="91" spans="2:4" x14ac:dyDescent="0.2">
      <c r="B91" s="376"/>
      <c r="C91" s="376"/>
      <c r="D91" s="373"/>
    </row>
    <row r="92" spans="2:4" x14ac:dyDescent="0.2">
      <c r="B92" s="376"/>
      <c r="C92" s="376"/>
      <c r="D92" s="373"/>
    </row>
    <row r="93" spans="2:4" x14ac:dyDescent="0.2">
      <c r="B93" s="376"/>
      <c r="C93" s="376"/>
      <c r="D93" s="373"/>
    </row>
    <row r="94" spans="2:4" x14ac:dyDescent="0.2">
      <c r="B94" s="376"/>
      <c r="C94" s="376"/>
      <c r="D94" s="373"/>
    </row>
    <row r="95" spans="2:4" x14ac:dyDescent="0.2">
      <c r="B95" s="376"/>
      <c r="C95" s="376"/>
      <c r="D95" s="373"/>
    </row>
    <row r="96" spans="2:4" x14ac:dyDescent="0.2">
      <c r="B96" s="376"/>
      <c r="C96" s="376"/>
      <c r="D96" s="373"/>
    </row>
    <row r="97" spans="2:4" x14ac:dyDescent="0.2">
      <c r="B97" s="376"/>
      <c r="C97" s="376"/>
      <c r="D97" s="373"/>
    </row>
    <row r="98" spans="2:4" x14ac:dyDescent="0.2">
      <c r="B98" s="376"/>
      <c r="C98" s="376"/>
      <c r="D98" s="373"/>
    </row>
    <row r="99" spans="2:4" x14ac:dyDescent="0.2">
      <c r="B99" s="376"/>
      <c r="C99" s="376"/>
      <c r="D99" s="373"/>
    </row>
    <row r="100" spans="2:4" x14ac:dyDescent="0.2">
      <c r="B100" s="376"/>
      <c r="C100" s="376"/>
      <c r="D100" s="373"/>
    </row>
    <row r="101" spans="2:4" x14ac:dyDescent="0.2">
      <c r="B101" s="376"/>
      <c r="C101" s="376"/>
      <c r="D101" s="373"/>
    </row>
    <row r="102" spans="2:4" x14ac:dyDescent="0.2">
      <c r="B102" s="376"/>
      <c r="C102" s="376"/>
      <c r="D102" s="373"/>
    </row>
    <row r="103" spans="2:4" x14ac:dyDescent="0.2">
      <c r="B103" s="376"/>
      <c r="C103" s="376"/>
      <c r="D103" s="373"/>
    </row>
    <row r="104" spans="2:4" x14ac:dyDescent="0.2">
      <c r="B104" s="376"/>
      <c r="C104" s="376"/>
      <c r="D104" s="373"/>
    </row>
    <row r="105" spans="2:4" x14ac:dyDescent="0.2">
      <c r="B105" s="376"/>
      <c r="C105" s="376"/>
      <c r="D105" s="373"/>
    </row>
    <row r="106" spans="2:4" x14ac:dyDescent="0.2">
      <c r="B106" s="376"/>
      <c r="C106" s="376"/>
      <c r="D106" s="373"/>
    </row>
    <row r="107" spans="2:4" x14ac:dyDescent="0.2">
      <c r="B107" s="376"/>
      <c r="C107" s="376"/>
      <c r="D107" s="373"/>
    </row>
    <row r="108" spans="2:4" x14ac:dyDescent="0.2">
      <c r="B108" s="376"/>
      <c r="C108" s="376"/>
      <c r="D108" s="373"/>
    </row>
    <row r="109" spans="2:4" x14ac:dyDescent="0.2">
      <c r="B109" s="376"/>
      <c r="C109" s="376"/>
      <c r="D109" s="373"/>
    </row>
    <row r="110" spans="2:4" x14ac:dyDescent="0.2">
      <c r="B110" s="376"/>
      <c r="C110" s="376"/>
      <c r="D110" s="373"/>
    </row>
    <row r="111" spans="2:4" x14ac:dyDescent="0.2">
      <c r="B111" s="376"/>
      <c r="C111" s="376"/>
      <c r="D111" s="373"/>
    </row>
    <row r="112" spans="2:4" x14ac:dyDescent="0.2">
      <c r="B112" s="376"/>
      <c r="C112" s="376"/>
      <c r="D112" s="373"/>
    </row>
    <row r="113" spans="2:4" x14ac:dyDescent="0.2">
      <c r="B113" s="376"/>
      <c r="C113" s="376"/>
      <c r="D113" s="373"/>
    </row>
    <row r="114" spans="2:4" x14ac:dyDescent="0.2">
      <c r="B114" s="376"/>
      <c r="C114" s="376"/>
      <c r="D114" s="373"/>
    </row>
    <row r="115" spans="2:4" x14ac:dyDescent="0.2">
      <c r="B115" s="376"/>
      <c r="C115" s="376"/>
      <c r="D115" s="373"/>
    </row>
    <row r="116" spans="2:4" x14ac:dyDescent="0.2">
      <c r="B116" s="376"/>
      <c r="C116" s="376"/>
      <c r="D116" s="373"/>
    </row>
    <row r="117" spans="2:4" x14ac:dyDescent="0.2">
      <c r="B117" s="376"/>
      <c r="C117" s="376"/>
      <c r="D117" s="373"/>
    </row>
    <row r="118" spans="2:4" x14ac:dyDescent="0.2">
      <c r="B118" s="376"/>
      <c r="C118" s="376"/>
      <c r="D118" s="373"/>
    </row>
    <row r="119" spans="2:4" x14ac:dyDescent="0.2">
      <c r="B119" s="376"/>
      <c r="C119" s="376"/>
      <c r="D119" s="373"/>
    </row>
    <row r="120" spans="2:4" x14ac:dyDescent="0.2">
      <c r="B120" s="376"/>
      <c r="C120" s="376"/>
      <c r="D120" s="373"/>
    </row>
    <row r="121" spans="2:4" x14ac:dyDescent="0.2">
      <c r="B121" s="376"/>
      <c r="C121" s="376"/>
      <c r="D121" s="373"/>
    </row>
    <row r="122" spans="2:4" x14ac:dyDescent="0.2">
      <c r="B122" s="376"/>
      <c r="C122" s="376"/>
      <c r="D122" s="373"/>
    </row>
    <row r="123" spans="2:4" x14ac:dyDescent="0.2">
      <c r="B123" s="376"/>
      <c r="C123" s="376"/>
      <c r="D123" s="373"/>
    </row>
    <row r="124" spans="2:4" x14ac:dyDescent="0.2">
      <c r="B124" s="376"/>
      <c r="C124" s="376"/>
      <c r="D124" s="373"/>
    </row>
    <row r="125" spans="2:4" x14ac:dyDescent="0.2">
      <c r="B125" s="376"/>
      <c r="C125" s="376"/>
      <c r="D125" s="373"/>
    </row>
    <row r="126" spans="2:4" x14ac:dyDescent="0.2">
      <c r="B126" s="376"/>
      <c r="C126" s="376"/>
      <c r="D126" s="373"/>
    </row>
    <row r="127" spans="2:4" x14ac:dyDescent="0.2">
      <c r="B127" s="376"/>
      <c r="C127" s="376"/>
      <c r="D127" s="373"/>
    </row>
    <row r="128" spans="2:4" x14ac:dyDescent="0.2">
      <c r="B128" s="376"/>
      <c r="C128" s="376"/>
      <c r="D128" s="373"/>
    </row>
    <row r="129" spans="2:4" x14ac:dyDescent="0.2">
      <c r="B129" s="376"/>
      <c r="C129" s="376"/>
      <c r="D129" s="373"/>
    </row>
    <row r="130" spans="2:4" x14ac:dyDescent="0.2">
      <c r="B130" s="376"/>
      <c r="C130" s="376"/>
      <c r="D130" s="373"/>
    </row>
    <row r="131" spans="2:4" x14ac:dyDescent="0.2">
      <c r="B131" s="376"/>
      <c r="C131" s="376"/>
      <c r="D131" s="373"/>
    </row>
    <row r="132" spans="2:4" x14ac:dyDescent="0.2">
      <c r="B132" s="376"/>
      <c r="C132" s="376"/>
      <c r="D132" s="373"/>
    </row>
    <row r="133" spans="2:4" x14ac:dyDescent="0.2">
      <c r="B133" s="376"/>
      <c r="C133" s="376"/>
      <c r="D133" s="373"/>
    </row>
    <row r="134" spans="2:4" x14ac:dyDescent="0.2">
      <c r="B134" s="376"/>
      <c r="C134" s="376"/>
      <c r="D134" s="373"/>
    </row>
    <row r="135" spans="2:4" x14ac:dyDescent="0.2">
      <c r="B135" s="376"/>
      <c r="C135" s="376"/>
      <c r="D135" s="373"/>
    </row>
    <row r="136" spans="2:4" x14ac:dyDescent="0.2">
      <c r="B136" s="376"/>
      <c r="C136" s="376"/>
      <c r="D136" s="373"/>
    </row>
    <row r="137" spans="2:4" x14ac:dyDescent="0.2">
      <c r="B137" s="376"/>
      <c r="C137" s="376"/>
      <c r="D137" s="373"/>
    </row>
    <row r="138" spans="2:4" x14ac:dyDescent="0.2">
      <c r="B138" s="376"/>
      <c r="C138" s="376"/>
      <c r="D138" s="373"/>
    </row>
    <row r="139" spans="2:4" x14ac:dyDescent="0.2">
      <c r="B139" s="376"/>
      <c r="C139" s="376"/>
      <c r="D139" s="373"/>
    </row>
    <row r="140" spans="2:4" x14ac:dyDescent="0.2">
      <c r="B140" s="376"/>
      <c r="C140" s="376"/>
      <c r="D140" s="373"/>
    </row>
    <row r="141" spans="2:4" x14ac:dyDescent="0.2">
      <c r="B141" s="376"/>
      <c r="C141" s="376"/>
      <c r="D141" s="373"/>
    </row>
    <row r="142" spans="2:4" x14ac:dyDescent="0.2">
      <c r="B142" s="376"/>
      <c r="C142" s="376"/>
      <c r="D142" s="373"/>
    </row>
    <row r="143" spans="2:4" x14ac:dyDescent="0.2">
      <c r="B143" s="376"/>
      <c r="C143" s="376"/>
      <c r="D143" s="373"/>
    </row>
    <row r="144" spans="2:4" x14ac:dyDescent="0.2">
      <c r="B144" s="376"/>
      <c r="C144" s="376"/>
      <c r="D144" s="373"/>
    </row>
    <row r="145" spans="2:4" x14ac:dyDescent="0.2">
      <c r="B145" s="376"/>
      <c r="C145" s="376"/>
      <c r="D145" s="373"/>
    </row>
    <row r="146" spans="2:4" x14ac:dyDescent="0.2">
      <c r="B146" s="376"/>
      <c r="C146" s="376"/>
      <c r="D146" s="373"/>
    </row>
    <row r="147" spans="2:4" x14ac:dyDescent="0.2">
      <c r="B147" s="376"/>
      <c r="C147" s="376"/>
      <c r="D147" s="373"/>
    </row>
    <row r="148" spans="2:4" x14ac:dyDescent="0.2">
      <c r="B148" s="376"/>
      <c r="C148" s="376"/>
      <c r="D148" s="373"/>
    </row>
    <row r="149" spans="2:4" x14ac:dyDescent="0.2">
      <c r="B149" s="376"/>
      <c r="C149" s="376"/>
      <c r="D149" s="373"/>
    </row>
    <row r="150" spans="2:4" x14ac:dyDescent="0.2">
      <c r="B150" s="376"/>
      <c r="C150" s="376"/>
      <c r="D150" s="373"/>
    </row>
    <row r="151" spans="2:4" x14ac:dyDescent="0.2">
      <c r="B151" s="376"/>
      <c r="C151" s="376"/>
      <c r="D151" s="373"/>
    </row>
    <row r="152" spans="2:4" x14ac:dyDescent="0.2">
      <c r="B152" s="376"/>
      <c r="C152" s="376"/>
      <c r="D152" s="373"/>
    </row>
    <row r="153" spans="2:4" x14ac:dyDescent="0.2">
      <c r="B153" s="376"/>
      <c r="C153" s="376"/>
      <c r="D153" s="373"/>
    </row>
    <row r="154" spans="2:4" x14ac:dyDescent="0.2">
      <c r="B154" s="376"/>
      <c r="C154" s="376"/>
      <c r="D154" s="373"/>
    </row>
    <row r="155" spans="2:4" x14ac:dyDescent="0.2">
      <c r="B155" s="376"/>
      <c r="C155" s="376"/>
      <c r="D155" s="373"/>
    </row>
    <row r="156" spans="2:4" x14ac:dyDescent="0.2">
      <c r="B156" s="376"/>
      <c r="C156" s="376"/>
      <c r="D156" s="373"/>
    </row>
    <row r="157" spans="2:4" x14ac:dyDescent="0.2">
      <c r="B157" s="376"/>
      <c r="C157" s="376"/>
      <c r="D157" s="373"/>
    </row>
    <row r="158" spans="2:4" x14ac:dyDescent="0.2">
      <c r="B158" s="376"/>
      <c r="C158" s="376"/>
      <c r="D158" s="373"/>
    </row>
    <row r="159" spans="2:4" x14ac:dyDescent="0.2">
      <c r="B159" s="376"/>
      <c r="C159" s="376"/>
      <c r="D159" s="373"/>
    </row>
    <row r="160" spans="2:4" x14ac:dyDescent="0.2">
      <c r="B160" s="376"/>
      <c r="C160" s="376"/>
      <c r="D160" s="373"/>
    </row>
    <row r="161" spans="2:4" x14ac:dyDescent="0.2">
      <c r="B161" s="376"/>
      <c r="C161" s="376"/>
      <c r="D161" s="373"/>
    </row>
    <row r="162" spans="2:4" x14ac:dyDescent="0.2">
      <c r="B162" s="376"/>
      <c r="C162" s="376"/>
      <c r="D162" s="373"/>
    </row>
    <row r="163" spans="2:4" x14ac:dyDescent="0.2">
      <c r="B163" s="376"/>
      <c r="C163" s="376"/>
      <c r="D163" s="373"/>
    </row>
    <row r="164" spans="2:4" x14ac:dyDescent="0.2">
      <c r="B164" s="376"/>
      <c r="C164" s="376"/>
      <c r="D164" s="373"/>
    </row>
    <row r="165" spans="2:4" x14ac:dyDescent="0.2">
      <c r="B165" s="376"/>
      <c r="C165" s="376"/>
      <c r="D165" s="373"/>
    </row>
    <row r="166" spans="2:4" x14ac:dyDescent="0.2">
      <c r="B166" s="376"/>
      <c r="C166" s="376"/>
      <c r="D166" s="373"/>
    </row>
    <row r="167" spans="2:4" x14ac:dyDescent="0.2">
      <c r="B167" s="376"/>
      <c r="C167" s="376"/>
      <c r="D167" s="373"/>
    </row>
    <row r="168" spans="2:4" x14ac:dyDescent="0.2">
      <c r="B168" s="376"/>
      <c r="C168" s="376"/>
      <c r="D168" s="373"/>
    </row>
    <row r="169" spans="2:4" x14ac:dyDescent="0.2">
      <c r="B169" s="376"/>
      <c r="C169" s="376"/>
      <c r="D169" s="373"/>
    </row>
    <row r="170" spans="2:4" x14ac:dyDescent="0.2">
      <c r="B170" s="376"/>
      <c r="C170" s="376"/>
      <c r="D170" s="373"/>
    </row>
    <row r="171" spans="2:4" x14ac:dyDescent="0.2">
      <c r="B171" s="376"/>
      <c r="C171" s="376"/>
      <c r="D171" s="373"/>
    </row>
    <row r="172" spans="2:4" x14ac:dyDescent="0.2">
      <c r="B172" s="376"/>
      <c r="C172" s="376"/>
      <c r="D172" s="373"/>
    </row>
    <row r="173" spans="2:4" x14ac:dyDescent="0.2">
      <c r="B173" s="376"/>
      <c r="C173" s="376"/>
      <c r="D173" s="373"/>
    </row>
    <row r="174" spans="2:4" x14ac:dyDescent="0.2">
      <c r="B174" s="376"/>
      <c r="C174" s="376"/>
      <c r="D174" s="373"/>
    </row>
    <row r="175" spans="2:4" x14ac:dyDescent="0.2">
      <c r="B175" s="376"/>
      <c r="C175" s="376"/>
      <c r="D175" s="373"/>
    </row>
    <row r="176" spans="2:4" x14ac:dyDescent="0.2">
      <c r="B176" s="376"/>
      <c r="C176" s="376"/>
      <c r="D176" s="373"/>
    </row>
    <row r="177" spans="2:4" x14ac:dyDescent="0.2">
      <c r="B177" s="376"/>
      <c r="C177" s="376"/>
      <c r="D177" s="373"/>
    </row>
    <row r="178" spans="2:4" x14ac:dyDescent="0.2">
      <c r="B178" s="376"/>
      <c r="C178" s="376"/>
      <c r="D178" s="373"/>
    </row>
    <row r="179" spans="2:4" x14ac:dyDescent="0.2">
      <c r="B179" s="376"/>
      <c r="C179" s="376"/>
      <c r="D179" s="373"/>
    </row>
    <row r="180" spans="2:4" x14ac:dyDescent="0.2">
      <c r="B180" s="376"/>
      <c r="C180" s="376"/>
      <c r="D180" s="373"/>
    </row>
    <row r="181" spans="2:4" x14ac:dyDescent="0.2">
      <c r="B181" s="376"/>
      <c r="C181" s="376"/>
      <c r="D181" s="373"/>
    </row>
    <row r="182" spans="2:4" x14ac:dyDescent="0.2">
      <c r="B182" s="376"/>
      <c r="C182" s="376"/>
      <c r="D182" s="373"/>
    </row>
    <row r="183" spans="2:4" x14ac:dyDescent="0.2">
      <c r="B183" s="376"/>
      <c r="C183" s="376"/>
      <c r="D183" s="373"/>
    </row>
    <row r="184" spans="2:4" x14ac:dyDescent="0.2">
      <c r="B184" s="376"/>
      <c r="C184" s="376"/>
      <c r="D184" s="373"/>
    </row>
    <row r="185" spans="2:4" x14ac:dyDescent="0.2">
      <c r="B185" s="376"/>
      <c r="C185" s="376"/>
      <c r="D185" s="373"/>
    </row>
    <row r="186" spans="2:4" x14ac:dyDescent="0.2">
      <c r="B186" s="376"/>
      <c r="C186" s="376"/>
      <c r="D186" s="373"/>
    </row>
    <row r="187" spans="2:4" x14ac:dyDescent="0.2">
      <c r="B187" s="376"/>
      <c r="C187" s="376"/>
      <c r="D187" s="373"/>
    </row>
    <row r="188" spans="2:4" x14ac:dyDescent="0.2">
      <c r="B188" s="376"/>
      <c r="C188" s="376"/>
      <c r="D188" s="373"/>
    </row>
    <row r="189" spans="2:4" x14ac:dyDescent="0.2">
      <c r="B189" s="376"/>
      <c r="C189" s="376"/>
      <c r="D189" s="373"/>
    </row>
    <row r="190" spans="2:4" x14ac:dyDescent="0.2">
      <c r="B190" s="376"/>
      <c r="C190" s="376"/>
      <c r="D190" s="373"/>
    </row>
    <row r="191" spans="2:4" x14ac:dyDescent="0.2">
      <c r="B191" s="376"/>
      <c r="C191" s="376"/>
      <c r="D191" s="373"/>
    </row>
    <row r="192" spans="2:4" x14ac:dyDescent="0.2">
      <c r="B192" s="376"/>
      <c r="C192" s="376"/>
      <c r="D192" s="373"/>
    </row>
    <row r="193" spans="2:4" x14ac:dyDescent="0.2">
      <c r="B193" s="376"/>
      <c r="C193" s="376"/>
      <c r="D193" s="373"/>
    </row>
    <row r="194" spans="2:4" x14ac:dyDescent="0.2">
      <c r="B194" s="376"/>
      <c r="C194" s="376"/>
      <c r="D194" s="373"/>
    </row>
    <row r="195" spans="2:4" x14ac:dyDescent="0.2">
      <c r="B195" s="376"/>
      <c r="C195" s="376"/>
      <c r="D195" s="373"/>
    </row>
    <row r="196" spans="2:4" x14ac:dyDescent="0.2">
      <c r="B196" s="376"/>
      <c r="C196" s="376"/>
      <c r="D196" s="373"/>
    </row>
    <row r="197" spans="2:4" x14ac:dyDescent="0.2">
      <c r="B197" s="376"/>
      <c r="C197" s="376"/>
      <c r="D197" s="373"/>
    </row>
    <row r="198" spans="2:4" x14ac:dyDescent="0.2">
      <c r="B198" s="376"/>
      <c r="C198" s="376"/>
      <c r="D198" s="373"/>
    </row>
    <row r="199" spans="2:4" x14ac:dyDescent="0.2">
      <c r="B199" s="376"/>
      <c r="C199" s="376"/>
      <c r="D199" s="373"/>
    </row>
    <row r="200" spans="2:4" x14ac:dyDescent="0.2">
      <c r="B200" s="376"/>
      <c r="C200" s="376"/>
      <c r="D200" s="373"/>
    </row>
    <row r="201" spans="2:4" x14ac:dyDescent="0.2">
      <c r="B201" s="376"/>
      <c r="C201" s="376"/>
      <c r="D201" s="373"/>
    </row>
    <row r="202" spans="2:4" x14ac:dyDescent="0.2">
      <c r="B202" s="376"/>
      <c r="C202" s="376"/>
      <c r="D202" s="373"/>
    </row>
    <row r="203" spans="2:4" x14ac:dyDescent="0.2">
      <c r="B203" s="376"/>
      <c r="C203" s="376"/>
      <c r="D203" s="373"/>
    </row>
    <row r="204" spans="2:4" x14ac:dyDescent="0.2">
      <c r="B204" s="376"/>
      <c r="C204" s="376"/>
      <c r="D204" s="373"/>
    </row>
    <row r="205" spans="2:4" x14ac:dyDescent="0.2">
      <c r="B205" s="376"/>
      <c r="C205" s="376"/>
      <c r="D205" s="373"/>
    </row>
    <row r="206" spans="2:4" x14ac:dyDescent="0.2">
      <c r="B206" s="376"/>
      <c r="C206" s="376"/>
      <c r="D206" s="373"/>
    </row>
    <row r="207" spans="2:4" x14ac:dyDescent="0.2">
      <c r="B207" s="376"/>
      <c r="C207" s="376"/>
      <c r="D207" s="373"/>
    </row>
    <row r="208" spans="2:4" x14ac:dyDescent="0.2">
      <c r="B208" s="376"/>
      <c r="C208" s="376"/>
      <c r="D208" s="373"/>
    </row>
    <row r="209" spans="2:4" x14ac:dyDescent="0.2">
      <c r="B209" s="376"/>
      <c r="C209" s="376"/>
      <c r="D209" s="373"/>
    </row>
    <row r="210" spans="2:4" x14ac:dyDescent="0.2">
      <c r="B210" s="376"/>
      <c r="C210" s="376"/>
      <c r="D210" s="373"/>
    </row>
    <row r="211" spans="2:4" x14ac:dyDescent="0.2">
      <c r="B211" s="376"/>
      <c r="C211" s="376"/>
      <c r="D211" s="373"/>
    </row>
    <row r="212" spans="2:4" x14ac:dyDescent="0.2">
      <c r="B212" s="376"/>
      <c r="C212" s="376"/>
      <c r="D212" s="373"/>
    </row>
    <row r="213" spans="2:4" x14ac:dyDescent="0.2">
      <c r="B213" s="376"/>
      <c r="C213" s="376"/>
      <c r="D213" s="373"/>
    </row>
    <row r="214" spans="2:4" x14ac:dyDescent="0.2">
      <c r="B214" s="376"/>
      <c r="C214" s="376"/>
      <c r="D214" s="373"/>
    </row>
    <row r="215" spans="2:4" x14ac:dyDescent="0.2">
      <c r="B215" s="376"/>
      <c r="C215" s="376"/>
      <c r="D215" s="373"/>
    </row>
    <row r="216" spans="2:4" x14ac:dyDescent="0.2">
      <c r="B216" s="376"/>
      <c r="C216" s="376"/>
      <c r="D216" s="373"/>
    </row>
    <row r="217" spans="2:4" x14ac:dyDescent="0.2">
      <c r="B217" s="376"/>
      <c r="C217" s="376"/>
      <c r="D217" s="373"/>
    </row>
    <row r="218" spans="2:4" x14ac:dyDescent="0.2">
      <c r="B218" s="376"/>
      <c r="C218" s="376"/>
      <c r="D218" s="373"/>
    </row>
    <row r="219" spans="2:4" x14ac:dyDescent="0.2">
      <c r="B219" s="376"/>
      <c r="C219" s="376"/>
      <c r="D219" s="373"/>
    </row>
    <row r="220" spans="2:4" x14ac:dyDescent="0.2">
      <c r="B220" s="376"/>
      <c r="C220" s="376"/>
      <c r="D220" s="373"/>
    </row>
    <row r="221" spans="2:4" x14ac:dyDescent="0.2">
      <c r="B221" s="376"/>
      <c r="C221" s="376"/>
      <c r="D221" s="373"/>
    </row>
    <row r="222" spans="2:4" x14ac:dyDescent="0.2">
      <c r="B222" s="376"/>
      <c r="C222" s="376"/>
      <c r="D222" s="373"/>
    </row>
    <row r="223" spans="2:4" x14ac:dyDescent="0.2">
      <c r="B223" s="376"/>
      <c r="C223" s="376"/>
      <c r="D223" s="373"/>
    </row>
    <row r="224" spans="2:4" x14ac:dyDescent="0.2">
      <c r="B224" s="376"/>
      <c r="C224" s="376"/>
      <c r="D224" s="373"/>
    </row>
    <row r="225" spans="2:4" x14ac:dyDescent="0.2">
      <c r="B225" s="376"/>
      <c r="C225" s="376"/>
      <c r="D225" s="373"/>
    </row>
    <row r="226" spans="2:4" x14ac:dyDescent="0.2">
      <c r="B226" s="376"/>
      <c r="C226" s="376"/>
      <c r="D226" s="373"/>
    </row>
    <row r="227" spans="2:4" x14ac:dyDescent="0.2">
      <c r="B227" s="376"/>
      <c r="C227" s="376"/>
      <c r="D227" s="373"/>
    </row>
    <row r="228" spans="2:4" x14ac:dyDescent="0.2">
      <c r="B228" s="376"/>
      <c r="C228" s="376"/>
      <c r="D228" s="373"/>
    </row>
    <row r="229" spans="2:4" x14ac:dyDescent="0.2">
      <c r="B229" s="376"/>
      <c r="C229" s="376"/>
      <c r="D229" s="373"/>
    </row>
    <row r="230" spans="2:4" x14ac:dyDescent="0.2">
      <c r="B230" s="376"/>
      <c r="C230" s="376"/>
      <c r="D230" s="373"/>
    </row>
    <row r="231" spans="2:4" x14ac:dyDescent="0.2">
      <c r="B231" s="376"/>
      <c r="C231" s="376"/>
      <c r="D231" s="373"/>
    </row>
    <row r="232" spans="2:4" x14ac:dyDescent="0.2">
      <c r="B232" s="376"/>
      <c r="C232" s="376"/>
      <c r="D232" s="373"/>
    </row>
    <row r="233" spans="2:4" x14ac:dyDescent="0.2">
      <c r="B233" s="376"/>
      <c r="C233" s="376"/>
      <c r="D233" s="373"/>
    </row>
    <row r="234" spans="2:4" x14ac:dyDescent="0.2">
      <c r="B234" s="376"/>
      <c r="C234" s="376"/>
      <c r="D234" s="373"/>
    </row>
    <row r="235" spans="2:4" x14ac:dyDescent="0.2">
      <c r="B235" s="376"/>
      <c r="C235" s="376"/>
      <c r="D235" s="373"/>
    </row>
    <row r="236" spans="2:4" x14ac:dyDescent="0.2">
      <c r="B236" s="376"/>
      <c r="C236" s="376"/>
      <c r="D236" s="373"/>
    </row>
    <row r="237" spans="2:4" x14ac:dyDescent="0.2">
      <c r="B237" s="376"/>
      <c r="C237" s="376"/>
      <c r="D237" s="373"/>
    </row>
    <row r="238" spans="2:4" x14ac:dyDescent="0.2">
      <c r="B238" s="376"/>
      <c r="C238" s="376"/>
      <c r="D238" s="373"/>
    </row>
    <row r="239" spans="2:4" x14ac:dyDescent="0.2">
      <c r="B239" s="376"/>
      <c r="C239" s="376"/>
      <c r="D239" s="373"/>
    </row>
    <row r="240" spans="2:4" x14ac:dyDescent="0.2">
      <c r="B240" s="376"/>
      <c r="C240" s="376"/>
      <c r="D240" s="373"/>
    </row>
    <row r="241" spans="2:4" x14ac:dyDescent="0.2">
      <c r="B241" s="376"/>
      <c r="C241" s="376"/>
      <c r="D241" s="373"/>
    </row>
    <row r="242" spans="2:4" x14ac:dyDescent="0.2">
      <c r="B242" s="376"/>
      <c r="C242" s="376"/>
      <c r="D242" s="373"/>
    </row>
    <row r="243" spans="2:4" x14ac:dyDescent="0.2">
      <c r="B243" s="376"/>
      <c r="C243" s="376"/>
      <c r="D243" s="373"/>
    </row>
    <row r="244" spans="2:4" x14ac:dyDescent="0.2">
      <c r="B244" s="376"/>
      <c r="C244" s="376"/>
      <c r="D244" s="373"/>
    </row>
    <row r="245" spans="2:4" x14ac:dyDescent="0.2">
      <c r="B245" s="376"/>
      <c r="C245" s="376"/>
      <c r="D245" s="373"/>
    </row>
    <row r="246" spans="2:4" x14ac:dyDescent="0.2">
      <c r="B246" s="376"/>
      <c r="C246" s="376"/>
      <c r="D246" s="373"/>
    </row>
    <row r="247" spans="2:4" x14ac:dyDescent="0.2">
      <c r="B247" s="376"/>
      <c r="C247" s="376"/>
      <c r="D247" s="373"/>
    </row>
    <row r="248" spans="2:4" x14ac:dyDescent="0.2">
      <c r="B248" s="376"/>
      <c r="C248" s="376"/>
      <c r="D248" s="373"/>
    </row>
    <row r="249" spans="2:4" x14ac:dyDescent="0.2">
      <c r="B249" s="376"/>
      <c r="C249" s="376"/>
      <c r="D249" s="373"/>
    </row>
    <row r="250" spans="2:4" x14ac:dyDescent="0.2">
      <c r="B250" s="376"/>
      <c r="C250" s="376"/>
      <c r="D250" s="373"/>
    </row>
    <row r="251" spans="2:4" x14ac:dyDescent="0.2">
      <c r="B251" s="376"/>
      <c r="C251" s="376"/>
      <c r="D251" s="373"/>
    </row>
    <row r="252" spans="2:4" x14ac:dyDescent="0.2">
      <c r="B252" s="376"/>
      <c r="C252" s="376"/>
      <c r="D252" s="373"/>
    </row>
    <row r="253" spans="2:4" x14ac:dyDescent="0.2">
      <c r="B253" s="376"/>
      <c r="C253" s="376"/>
      <c r="D253" s="373"/>
    </row>
    <row r="254" spans="2:4" x14ac:dyDescent="0.2">
      <c r="B254" s="376"/>
      <c r="C254" s="376"/>
      <c r="D254" s="373"/>
    </row>
    <row r="255" spans="2:4" x14ac:dyDescent="0.2">
      <c r="B255" s="376"/>
      <c r="C255" s="376"/>
      <c r="D255" s="373"/>
    </row>
    <row r="256" spans="2:4" x14ac:dyDescent="0.2">
      <c r="B256" s="376"/>
      <c r="C256" s="376"/>
      <c r="D256" s="373"/>
    </row>
    <row r="257" spans="2:4" x14ac:dyDescent="0.2">
      <c r="B257" s="376"/>
      <c r="C257" s="376"/>
      <c r="D257" s="373"/>
    </row>
    <row r="258" spans="2:4" x14ac:dyDescent="0.2">
      <c r="B258" s="376"/>
      <c r="C258" s="376"/>
      <c r="D258" s="373"/>
    </row>
    <row r="259" spans="2:4" x14ac:dyDescent="0.2">
      <c r="B259" s="376"/>
      <c r="C259" s="376"/>
      <c r="D259" s="373"/>
    </row>
    <row r="260" spans="2:4" x14ac:dyDescent="0.2">
      <c r="B260" s="376"/>
      <c r="C260" s="376"/>
      <c r="D260" s="373"/>
    </row>
    <row r="261" spans="2:4" x14ac:dyDescent="0.2">
      <c r="B261" s="376"/>
      <c r="C261" s="376"/>
      <c r="D261" s="373"/>
    </row>
    <row r="262" spans="2:4" x14ac:dyDescent="0.2">
      <c r="B262" s="376"/>
      <c r="C262" s="376"/>
      <c r="D262" s="373"/>
    </row>
    <row r="263" spans="2:4" x14ac:dyDescent="0.2">
      <c r="B263" s="376"/>
      <c r="C263" s="376"/>
      <c r="D263" s="373"/>
    </row>
    <row r="264" spans="2:4" x14ac:dyDescent="0.2">
      <c r="B264" s="376"/>
      <c r="C264" s="376"/>
      <c r="D264" s="373"/>
    </row>
    <row r="265" spans="2:4" x14ac:dyDescent="0.2">
      <c r="B265" s="376"/>
      <c r="C265" s="376"/>
      <c r="D265" s="373"/>
    </row>
    <row r="266" spans="2:4" x14ac:dyDescent="0.2">
      <c r="B266" s="376"/>
      <c r="C266" s="376"/>
      <c r="D266" s="373"/>
    </row>
    <row r="267" spans="2:4" x14ac:dyDescent="0.2">
      <c r="B267" s="376"/>
      <c r="C267" s="376"/>
      <c r="D267" s="373"/>
    </row>
    <row r="268" spans="2:4" x14ac:dyDescent="0.2">
      <c r="B268" s="376"/>
      <c r="C268" s="376"/>
      <c r="D268" s="373"/>
    </row>
    <row r="269" spans="2:4" x14ac:dyDescent="0.2">
      <c r="B269" s="376"/>
      <c r="C269" s="376"/>
      <c r="D269" s="373"/>
    </row>
    <row r="270" spans="2:4" x14ac:dyDescent="0.2">
      <c r="B270" s="376"/>
      <c r="C270" s="376"/>
      <c r="D270" s="373"/>
    </row>
    <row r="271" spans="2:4" x14ac:dyDescent="0.2">
      <c r="B271" s="376"/>
      <c r="C271" s="376"/>
      <c r="D271" s="373"/>
    </row>
    <row r="272" spans="2:4" x14ac:dyDescent="0.2">
      <c r="B272" s="376"/>
      <c r="C272" s="376"/>
      <c r="D272" s="373"/>
    </row>
    <row r="273" spans="2:4" x14ac:dyDescent="0.2">
      <c r="B273" s="376"/>
      <c r="C273" s="376"/>
      <c r="D273" s="373"/>
    </row>
    <row r="274" spans="2:4" x14ac:dyDescent="0.2">
      <c r="B274" s="376"/>
      <c r="C274" s="376"/>
      <c r="D274" s="373"/>
    </row>
    <row r="275" spans="2:4" x14ac:dyDescent="0.2">
      <c r="B275" s="376"/>
      <c r="C275" s="376"/>
      <c r="D275" s="373"/>
    </row>
    <row r="276" spans="2:4" x14ac:dyDescent="0.2">
      <c r="B276" s="376"/>
      <c r="C276" s="376"/>
      <c r="D276" s="373"/>
    </row>
    <row r="277" spans="2:4" x14ac:dyDescent="0.2">
      <c r="B277" s="376"/>
      <c r="C277" s="376"/>
      <c r="D277" s="373"/>
    </row>
    <row r="278" spans="2:4" x14ac:dyDescent="0.2">
      <c r="B278" s="376"/>
      <c r="C278" s="376"/>
      <c r="D278" s="373"/>
    </row>
    <row r="279" spans="2:4" x14ac:dyDescent="0.2">
      <c r="B279" s="376"/>
      <c r="C279" s="376"/>
      <c r="D279" s="373"/>
    </row>
    <row r="280" spans="2:4" x14ac:dyDescent="0.2">
      <c r="B280" s="376"/>
      <c r="C280" s="376"/>
      <c r="D280" s="373"/>
    </row>
    <row r="281" spans="2:4" x14ac:dyDescent="0.2">
      <c r="B281" s="376"/>
      <c r="C281" s="376"/>
      <c r="D281" s="373"/>
    </row>
    <row r="282" spans="2:4" x14ac:dyDescent="0.2">
      <c r="B282" s="376"/>
      <c r="C282" s="376"/>
      <c r="D282" s="373"/>
    </row>
    <row r="283" spans="2:4" x14ac:dyDescent="0.2">
      <c r="B283" s="376"/>
      <c r="C283" s="376"/>
      <c r="D283" s="373"/>
    </row>
    <row r="284" spans="2:4" x14ac:dyDescent="0.2">
      <c r="B284" s="376"/>
      <c r="C284" s="376"/>
      <c r="D284" s="373"/>
    </row>
    <row r="285" spans="2:4" x14ac:dyDescent="0.2">
      <c r="B285" s="376"/>
      <c r="C285" s="376"/>
      <c r="D285" s="373"/>
    </row>
    <row r="286" spans="2:4" x14ac:dyDescent="0.2">
      <c r="B286" s="376"/>
      <c r="C286" s="376"/>
      <c r="D286" s="373"/>
    </row>
    <row r="287" spans="2:4" x14ac:dyDescent="0.2">
      <c r="B287" s="376"/>
      <c r="C287" s="376"/>
      <c r="D287" s="373"/>
    </row>
    <row r="288" spans="2:4" x14ac:dyDescent="0.2">
      <c r="B288" s="376"/>
      <c r="C288" s="376"/>
      <c r="D288" s="373"/>
    </row>
    <row r="289" spans="2:4" x14ac:dyDescent="0.2">
      <c r="B289" s="376"/>
      <c r="C289" s="376"/>
      <c r="D289" s="373"/>
    </row>
    <row r="290" spans="2:4" x14ac:dyDescent="0.2">
      <c r="B290" s="376"/>
      <c r="C290" s="376"/>
      <c r="D290" s="373"/>
    </row>
    <row r="291" spans="2:4" x14ac:dyDescent="0.2">
      <c r="B291" s="376"/>
      <c r="C291" s="376"/>
      <c r="D291" s="373"/>
    </row>
    <row r="292" spans="2:4" x14ac:dyDescent="0.2">
      <c r="B292" s="376"/>
      <c r="C292" s="376"/>
      <c r="D292" s="373"/>
    </row>
    <row r="293" spans="2:4" x14ac:dyDescent="0.2">
      <c r="B293" s="376"/>
      <c r="C293" s="376"/>
      <c r="D293" s="373"/>
    </row>
    <row r="294" spans="2:4" x14ac:dyDescent="0.2">
      <c r="B294" s="376"/>
      <c r="C294" s="376"/>
      <c r="D294" s="373"/>
    </row>
    <row r="295" spans="2:4" x14ac:dyDescent="0.2">
      <c r="B295" s="376"/>
      <c r="C295" s="376"/>
      <c r="D295" s="373"/>
    </row>
    <row r="296" spans="2:4" x14ac:dyDescent="0.2">
      <c r="B296" s="376"/>
      <c r="C296" s="376"/>
      <c r="D296" s="373"/>
    </row>
    <row r="297" spans="2:4" x14ac:dyDescent="0.2">
      <c r="B297" s="376"/>
      <c r="C297" s="376"/>
      <c r="D297" s="373"/>
    </row>
    <row r="298" spans="2:4" x14ac:dyDescent="0.2">
      <c r="B298" s="376"/>
      <c r="C298" s="376"/>
      <c r="D298" s="373"/>
    </row>
    <row r="299" spans="2:4" x14ac:dyDescent="0.2">
      <c r="B299" s="376"/>
      <c r="C299" s="376"/>
      <c r="D299" s="373"/>
    </row>
    <row r="300" spans="2:4" x14ac:dyDescent="0.2">
      <c r="B300" s="376"/>
      <c r="C300" s="376"/>
      <c r="D300" s="373"/>
    </row>
    <row r="301" spans="2:4" x14ac:dyDescent="0.2">
      <c r="B301" s="376"/>
      <c r="C301" s="376"/>
      <c r="D301" s="373"/>
    </row>
    <row r="302" spans="2:4" x14ac:dyDescent="0.2">
      <c r="B302" s="376"/>
      <c r="C302" s="376"/>
      <c r="D302" s="373"/>
    </row>
    <row r="303" spans="2:4" x14ac:dyDescent="0.2">
      <c r="B303" s="376"/>
      <c r="C303" s="376"/>
      <c r="D303" s="373"/>
    </row>
    <row r="304" spans="2:4" x14ac:dyDescent="0.2">
      <c r="B304" s="376"/>
      <c r="C304" s="376"/>
      <c r="D304" s="373"/>
    </row>
    <row r="305" spans="2:4" x14ac:dyDescent="0.2">
      <c r="B305" s="376"/>
      <c r="C305" s="376"/>
      <c r="D305" s="373"/>
    </row>
    <row r="306" spans="2:4" x14ac:dyDescent="0.2">
      <c r="B306" s="376"/>
      <c r="C306" s="376"/>
      <c r="D306" s="373"/>
    </row>
    <row r="307" spans="2:4" x14ac:dyDescent="0.2">
      <c r="B307" s="376"/>
      <c r="C307" s="376"/>
      <c r="D307" s="373"/>
    </row>
    <row r="308" spans="2:4" x14ac:dyDescent="0.2">
      <c r="B308" s="376"/>
      <c r="C308" s="376"/>
      <c r="D308" s="373"/>
    </row>
    <row r="309" spans="2:4" x14ac:dyDescent="0.2">
      <c r="B309" s="376"/>
      <c r="C309" s="376"/>
      <c r="D309" s="373"/>
    </row>
    <row r="310" spans="2:4" x14ac:dyDescent="0.2">
      <c r="B310" s="376"/>
      <c r="C310" s="376"/>
      <c r="D310" s="373"/>
    </row>
    <row r="311" spans="2:4" x14ac:dyDescent="0.2">
      <c r="B311" s="376"/>
      <c r="C311" s="376"/>
      <c r="D311" s="373"/>
    </row>
    <row r="312" spans="2:4" x14ac:dyDescent="0.2">
      <c r="B312" s="376"/>
      <c r="C312" s="376"/>
      <c r="D312" s="373"/>
    </row>
    <row r="313" spans="2:4" x14ac:dyDescent="0.2">
      <c r="B313" s="376"/>
      <c r="C313" s="376"/>
      <c r="D313" s="373"/>
    </row>
    <row r="314" spans="2:4" x14ac:dyDescent="0.2">
      <c r="B314" s="376"/>
      <c r="C314" s="376"/>
      <c r="D314" s="373"/>
    </row>
    <row r="315" spans="2:4" x14ac:dyDescent="0.2">
      <c r="B315" s="376"/>
      <c r="C315" s="376"/>
      <c r="D315" s="373"/>
    </row>
    <row r="316" spans="2:4" x14ac:dyDescent="0.2">
      <c r="B316" s="376"/>
      <c r="C316" s="376"/>
      <c r="D316" s="373"/>
    </row>
    <row r="317" spans="2:4" x14ac:dyDescent="0.2">
      <c r="B317" s="376"/>
      <c r="C317" s="376"/>
      <c r="D317" s="373"/>
    </row>
    <row r="318" spans="2:4" x14ac:dyDescent="0.2">
      <c r="B318" s="376"/>
      <c r="C318" s="376"/>
      <c r="D318" s="373"/>
    </row>
    <row r="319" spans="2:4" x14ac:dyDescent="0.2">
      <c r="B319" s="376"/>
      <c r="C319" s="376"/>
      <c r="D319" s="373"/>
    </row>
    <row r="320" spans="2:4" x14ac:dyDescent="0.2">
      <c r="B320" s="376"/>
      <c r="C320" s="376"/>
      <c r="D320" s="373"/>
    </row>
    <row r="321" spans="2:4" x14ac:dyDescent="0.2">
      <c r="B321" s="376"/>
      <c r="C321" s="376"/>
      <c r="D321" s="373"/>
    </row>
    <row r="322" spans="2:4" x14ac:dyDescent="0.2">
      <c r="B322" s="376"/>
      <c r="C322" s="376"/>
      <c r="D322" s="373"/>
    </row>
    <row r="323" spans="2:4" x14ac:dyDescent="0.2">
      <c r="B323" s="376"/>
      <c r="C323" s="376"/>
      <c r="D323" s="373"/>
    </row>
    <row r="324" spans="2:4" x14ac:dyDescent="0.2">
      <c r="B324" s="376"/>
      <c r="C324" s="376"/>
      <c r="D324" s="373"/>
    </row>
    <row r="325" spans="2:4" x14ac:dyDescent="0.2">
      <c r="B325" s="376"/>
      <c r="C325" s="376"/>
      <c r="D325" s="373"/>
    </row>
    <row r="326" spans="2:4" x14ac:dyDescent="0.2">
      <c r="B326" s="376"/>
      <c r="C326" s="376"/>
      <c r="D326" s="373"/>
    </row>
    <row r="327" spans="2:4" x14ac:dyDescent="0.2">
      <c r="B327" s="376"/>
      <c r="C327" s="376"/>
      <c r="D327" s="373"/>
    </row>
    <row r="328" spans="2:4" x14ac:dyDescent="0.2">
      <c r="B328" s="376"/>
      <c r="C328" s="376"/>
      <c r="D328" s="373"/>
    </row>
    <row r="329" spans="2:4" x14ac:dyDescent="0.2">
      <c r="B329" s="376"/>
      <c r="C329" s="376"/>
      <c r="D329" s="373"/>
    </row>
    <row r="330" spans="2:4" x14ac:dyDescent="0.2">
      <c r="B330" s="376"/>
      <c r="C330" s="376"/>
      <c r="D330" s="373"/>
    </row>
    <row r="331" spans="2:4" x14ac:dyDescent="0.2">
      <c r="B331" s="376"/>
      <c r="C331" s="376"/>
      <c r="D331" s="373"/>
    </row>
    <row r="332" spans="2:4" x14ac:dyDescent="0.2">
      <c r="B332" s="376"/>
      <c r="C332" s="376"/>
      <c r="D332" s="373"/>
    </row>
    <row r="333" spans="2:4" x14ac:dyDescent="0.2">
      <c r="B333" s="376"/>
      <c r="C333" s="376"/>
      <c r="D333" s="373"/>
    </row>
    <row r="334" spans="2:4" x14ac:dyDescent="0.2">
      <c r="B334" s="376"/>
      <c r="C334" s="376"/>
      <c r="D334" s="373"/>
    </row>
    <row r="335" spans="2:4" x14ac:dyDescent="0.2">
      <c r="B335" s="376"/>
      <c r="C335" s="376"/>
      <c r="D335" s="373"/>
    </row>
    <row r="336" spans="2:4" x14ac:dyDescent="0.2">
      <c r="B336" s="376"/>
      <c r="C336" s="376"/>
      <c r="D336" s="373"/>
    </row>
    <row r="337" spans="2:4" x14ac:dyDescent="0.2">
      <c r="B337" s="376"/>
      <c r="C337" s="376"/>
      <c r="D337" s="373"/>
    </row>
    <row r="338" spans="2:4" x14ac:dyDescent="0.2">
      <c r="B338" s="376"/>
      <c r="C338" s="376"/>
      <c r="D338" s="373"/>
    </row>
    <row r="339" spans="2:4" x14ac:dyDescent="0.2">
      <c r="B339" s="376"/>
      <c r="C339" s="376"/>
      <c r="D339" s="373"/>
    </row>
    <row r="340" spans="2:4" x14ac:dyDescent="0.2">
      <c r="B340" s="376"/>
      <c r="C340" s="376"/>
      <c r="D340" s="373"/>
    </row>
    <row r="341" spans="2:4" x14ac:dyDescent="0.2">
      <c r="B341" s="376"/>
      <c r="C341" s="376"/>
      <c r="D341" s="373"/>
    </row>
    <row r="342" spans="2:4" x14ac:dyDescent="0.2">
      <c r="B342" s="376"/>
      <c r="C342" s="376"/>
      <c r="D342" s="373"/>
    </row>
    <row r="343" spans="2:4" x14ac:dyDescent="0.2">
      <c r="B343" s="376"/>
      <c r="C343" s="376"/>
      <c r="D343" s="373"/>
    </row>
    <row r="344" spans="2:4" x14ac:dyDescent="0.2">
      <c r="B344" s="376"/>
      <c r="C344" s="376"/>
      <c r="D344" s="373"/>
    </row>
    <row r="345" spans="2:4" x14ac:dyDescent="0.2">
      <c r="B345" s="376"/>
      <c r="C345" s="376"/>
      <c r="D345" s="373"/>
    </row>
    <row r="346" spans="2:4" x14ac:dyDescent="0.2">
      <c r="B346" s="376"/>
      <c r="C346" s="376"/>
      <c r="D346" s="373"/>
    </row>
    <row r="347" spans="2:4" x14ac:dyDescent="0.2">
      <c r="B347" s="376"/>
      <c r="C347" s="376"/>
      <c r="D347" s="373"/>
    </row>
    <row r="348" spans="2:4" x14ac:dyDescent="0.2">
      <c r="B348" s="376"/>
      <c r="C348" s="376"/>
      <c r="D348" s="373"/>
    </row>
    <row r="349" spans="2:4" x14ac:dyDescent="0.2">
      <c r="B349" s="376"/>
      <c r="C349" s="376"/>
      <c r="D349" s="373"/>
    </row>
    <row r="350" spans="2:4" x14ac:dyDescent="0.2">
      <c r="B350" s="376"/>
      <c r="C350" s="376"/>
      <c r="D350" s="373"/>
    </row>
    <row r="351" spans="2:4" x14ac:dyDescent="0.2">
      <c r="B351" s="376"/>
      <c r="C351" s="376"/>
      <c r="D351" s="373"/>
    </row>
    <row r="352" spans="2:4" x14ac:dyDescent="0.2">
      <c r="B352" s="376"/>
      <c r="C352" s="376"/>
      <c r="D352" s="373"/>
    </row>
    <row r="353" spans="2:4" x14ac:dyDescent="0.2">
      <c r="B353" s="376"/>
      <c r="C353" s="376"/>
      <c r="D353" s="373"/>
    </row>
    <row r="354" spans="2:4" x14ac:dyDescent="0.2">
      <c r="B354" s="376"/>
      <c r="C354" s="376"/>
      <c r="D354" s="373"/>
    </row>
    <row r="355" spans="2:4" x14ac:dyDescent="0.2">
      <c r="B355" s="376"/>
      <c r="C355" s="376"/>
      <c r="D355" s="373"/>
    </row>
    <row r="356" spans="2:4" x14ac:dyDescent="0.2">
      <c r="B356" s="376"/>
      <c r="C356" s="376"/>
      <c r="D356" s="373"/>
    </row>
    <row r="357" spans="2:4" x14ac:dyDescent="0.2">
      <c r="B357" s="376"/>
      <c r="C357" s="376"/>
      <c r="D357" s="373"/>
    </row>
    <row r="358" spans="2:4" x14ac:dyDescent="0.2">
      <c r="B358" s="376"/>
      <c r="C358" s="376"/>
      <c r="D358" s="373"/>
    </row>
    <row r="359" spans="2:4" x14ac:dyDescent="0.2">
      <c r="B359" s="376"/>
      <c r="C359" s="376"/>
      <c r="D359" s="373"/>
    </row>
    <row r="360" spans="2:4" x14ac:dyDescent="0.2">
      <c r="B360" s="376"/>
      <c r="C360" s="376"/>
      <c r="D360" s="373"/>
    </row>
    <row r="361" spans="2:4" x14ac:dyDescent="0.2">
      <c r="B361" s="376"/>
      <c r="C361" s="376"/>
      <c r="D361" s="373"/>
    </row>
    <row r="362" spans="2:4" x14ac:dyDescent="0.2">
      <c r="B362" s="376"/>
      <c r="C362" s="376"/>
      <c r="D362" s="373"/>
    </row>
    <row r="363" spans="2:4" x14ac:dyDescent="0.2">
      <c r="B363" s="376"/>
      <c r="C363" s="376"/>
      <c r="D363" s="373"/>
    </row>
    <row r="364" spans="2:4" x14ac:dyDescent="0.2">
      <c r="B364" s="376"/>
      <c r="C364" s="376"/>
      <c r="D364" s="373"/>
    </row>
    <row r="365" spans="2:4" x14ac:dyDescent="0.2">
      <c r="B365" s="376"/>
      <c r="C365" s="376"/>
      <c r="D365" s="373"/>
    </row>
    <row r="366" spans="2:4" x14ac:dyDescent="0.2">
      <c r="B366" s="376"/>
      <c r="C366" s="376"/>
      <c r="D366" s="373"/>
    </row>
    <row r="367" spans="2:4" x14ac:dyDescent="0.2">
      <c r="B367" s="376"/>
      <c r="C367" s="376"/>
      <c r="D367" s="373"/>
    </row>
    <row r="368" spans="2:4" x14ac:dyDescent="0.2">
      <c r="B368" s="376"/>
      <c r="C368" s="376"/>
      <c r="D368" s="373"/>
    </row>
    <row r="369" spans="2:4" x14ac:dyDescent="0.2">
      <c r="B369" s="376"/>
      <c r="C369" s="376"/>
      <c r="D369" s="373"/>
    </row>
    <row r="370" spans="2:4" x14ac:dyDescent="0.2">
      <c r="B370" s="376"/>
      <c r="C370" s="376"/>
      <c r="D370" s="373"/>
    </row>
    <row r="371" spans="2:4" x14ac:dyDescent="0.2">
      <c r="B371" s="376"/>
      <c r="C371" s="376"/>
      <c r="D371" s="373"/>
    </row>
    <row r="372" spans="2:4" x14ac:dyDescent="0.2">
      <c r="B372" s="376"/>
      <c r="C372" s="376"/>
      <c r="D372" s="373"/>
    </row>
    <row r="373" spans="2:4" x14ac:dyDescent="0.2">
      <c r="B373" s="376"/>
      <c r="C373" s="376"/>
      <c r="D373" s="373"/>
    </row>
    <row r="374" spans="2:4" x14ac:dyDescent="0.2">
      <c r="B374" s="376"/>
      <c r="C374" s="376"/>
      <c r="D374" s="373"/>
    </row>
    <row r="375" spans="2:4" x14ac:dyDescent="0.2">
      <c r="B375" s="376"/>
      <c r="C375" s="376"/>
      <c r="D375" s="373"/>
    </row>
    <row r="376" spans="2:4" x14ac:dyDescent="0.2">
      <c r="B376" s="376"/>
      <c r="C376" s="376"/>
      <c r="D376" s="373"/>
    </row>
    <row r="377" spans="2:4" x14ac:dyDescent="0.2">
      <c r="B377" s="376"/>
      <c r="C377" s="376"/>
      <c r="D377" s="373"/>
    </row>
    <row r="378" spans="2:4" x14ac:dyDescent="0.2">
      <c r="B378" s="376"/>
      <c r="C378" s="376"/>
      <c r="D378" s="373"/>
    </row>
    <row r="379" spans="2:4" x14ac:dyDescent="0.2">
      <c r="B379" s="376"/>
      <c r="C379" s="376"/>
      <c r="D379" s="373"/>
    </row>
    <row r="380" spans="2:4" x14ac:dyDescent="0.2">
      <c r="B380" s="376"/>
      <c r="C380" s="376"/>
      <c r="D380" s="373"/>
    </row>
    <row r="381" spans="2:4" x14ac:dyDescent="0.2">
      <c r="B381" s="376"/>
      <c r="C381" s="376"/>
      <c r="D381" s="373"/>
    </row>
    <row r="382" spans="2:4" x14ac:dyDescent="0.2">
      <c r="B382" s="376"/>
      <c r="C382" s="376"/>
      <c r="D382" s="373"/>
    </row>
    <row r="383" spans="2:4" x14ac:dyDescent="0.2">
      <c r="B383" s="376"/>
      <c r="C383" s="376"/>
      <c r="D383" s="373"/>
    </row>
    <row r="384" spans="2:4" x14ac:dyDescent="0.2">
      <c r="B384" s="376"/>
      <c r="C384" s="376"/>
      <c r="D384" s="373"/>
    </row>
    <row r="385" spans="2:4" x14ac:dyDescent="0.2">
      <c r="B385" s="376"/>
      <c r="C385" s="376"/>
      <c r="D385" s="373"/>
    </row>
    <row r="386" spans="2:4" x14ac:dyDescent="0.2">
      <c r="B386" s="376"/>
      <c r="C386" s="376"/>
      <c r="D386" s="373"/>
    </row>
    <row r="387" spans="2:4" x14ac:dyDescent="0.2">
      <c r="B387" s="376"/>
      <c r="C387" s="376"/>
      <c r="D387" s="373"/>
    </row>
    <row r="388" spans="2:4" x14ac:dyDescent="0.2">
      <c r="B388" s="376"/>
      <c r="C388" s="376"/>
      <c r="D388" s="373"/>
    </row>
    <row r="389" spans="2:4" x14ac:dyDescent="0.2">
      <c r="B389" s="376"/>
      <c r="C389" s="376"/>
      <c r="D389" s="373"/>
    </row>
    <row r="390" spans="2:4" x14ac:dyDescent="0.2">
      <c r="B390" s="376"/>
      <c r="C390" s="376"/>
      <c r="D390" s="373"/>
    </row>
    <row r="391" spans="2:4" x14ac:dyDescent="0.2">
      <c r="B391" s="376"/>
      <c r="C391" s="376"/>
      <c r="D391" s="373"/>
    </row>
    <row r="392" spans="2:4" x14ac:dyDescent="0.2">
      <c r="B392" s="376"/>
      <c r="C392" s="376"/>
      <c r="D392" s="373"/>
    </row>
    <row r="393" spans="2:4" x14ac:dyDescent="0.2">
      <c r="B393" s="376"/>
      <c r="C393" s="376"/>
      <c r="D393" s="373"/>
    </row>
    <row r="394" spans="2:4" x14ac:dyDescent="0.2">
      <c r="B394" s="376"/>
      <c r="C394" s="376"/>
      <c r="D394" s="373"/>
    </row>
    <row r="395" spans="2:4" x14ac:dyDescent="0.2">
      <c r="B395" s="376"/>
      <c r="C395" s="376"/>
      <c r="D395" s="373"/>
    </row>
    <row r="396" spans="2:4" x14ac:dyDescent="0.2">
      <c r="B396" s="376"/>
      <c r="C396" s="376"/>
      <c r="D396" s="373"/>
    </row>
    <row r="397" spans="2:4" x14ac:dyDescent="0.2">
      <c r="B397" s="376"/>
      <c r="C397" s="376"/>
      <c r="D397" s="373"/>
    </row>
    <row r="398" spans="2:4" x14ac:dyDescent="0.2">
      <c r="B398" s="376"/>
      <c r="C398" s="376"/>
      <c r="D398" s="373"/>
    </row>
    <row r="399" spans="2:4" x14ac:dyDescent="0.2">
      <c r="B399" s="376"/>
      <c r="C399" s="376"/>
      <c r="D399" s="373"/>
    </row>
    <row r="400" spans="2:4" x14ac:dyDescent="0.2">
      <c r="B400" s="376"/>
      <c r="C400" s="376"/>
      <c r="D400" s="373"/>
    </row>
    <row r="401" spans="2:4" x14ac:dyDescent="0.2">
      <c r="B401" s="376"/>
      <c r="C401" s="376"/>
      <c r="D401" s="373"/>
    </row>
    <row r="402" spans="2:4" x14ac:dyDescent="0.2">
      <c r="B402" s="376"/>
      <c r="C402" s="376"/>
      <c r="D402" s="373"/>
    </row>
    <row r="403" spans="2:4" x14ac:dyDescent="0.2">
      <c r="B403" s="376"/>
      <c r="C403" s="376"/>
      <c r="D403" s="373"/>
    </row>
    <row r="404" spans="2:4" x14ac:dyDescent="0.2">
      <c r="B404" s="376"/>
      <c r="C404" s="376"/>
      <c r="D404" s="373"/>
    </row>
    <row r="405" spans="2:4" x14ac:dyDescent="0.2">
      <c r="B405" s="376"/>
      <c r="C405" s="376"/>
      <c r="D405" s="373"/>
    </row>
    <row r="406" spans="2:4" x14ac:dyDescent="0.2">
      <c r="B406" s="376"/>
      <c r="C406" s="376"/>
      <c r="D406" s="373"/>
    </row>
    <row r="407" spans="2:4" x14ac:dyDescent="0.2">
      <c r="B407" s="376"/>
      <c r="C407" s="376"/>
      <c r="D407" s="373"/>
    </row>
    <row r="408" spans="2:4" x14ac:dyDescent="0.2">
      <c r="B408" s="376"/>
      <c r="C408" s="376"/>
      <c r="D408" s="373"/>
    </row>
    <row r="409" spans="2:4" x14ac:dyDescent="0.2">
      <c r="B409" s="376"/>
      <c r="C409" s="376"/>
      <c r="D409" s="373"/>
    </row>
    <row r="410" spans="2:4" x14ac:dyDescent="0.2">
      <c r="B410" s="376"/>
      <c r="C410" s="376"/>
      <c r="D410" s="373"/>
    </row>
    <row r="411" spans="2:4" x14ac:dyDescent="0.2">
      <c r="B411" s="376"/>
      <c r="C411" s="376"/>
      <c r="D411" s="373"/>
    </row>
    <row r="412" spans="2:4" x14ac:dyDescent="0.2">
      <c r="B412" s="376"/>
      <c r="C412" s="376"/>
      <c r="D412" s="373"/>
    </row>
    <row r="413" spans="2:4" x14ac:dyDescent="0.2">
      <c r="B413" s="376"/>
      <c r="C413" s="376"/>
      <c r="D413" s="373"/>
    </row>
    <row r="414" spans="2:4" x14ac:dyDescent="0.2">
      <c r="B414" s="376"/>
      <c r="C414" s="376"/>
      <c r="D414" s="373"/>
    </row>
    <row r="415" spans="2:4" x14ac:dyDescent="0.2">
      <c r="B415" s="376"/>
      <c r="C415" s="376"/>
      <c r="D415" s="373"/>
    </row>
    <row r="416" spans="2:4" x14ac:dyDescent="0.2">
      <c r="B416" s="376"/>
      <c r="C416" s="376"/>
      <c r="D416" s="373"/>
    </row>
    <row r="417" spans="2:4" x14ac:dyDescent="0.2">
      <c r="B417" s="376"/>
      <c r="C417" s="376"/>
      <c r="D417" s="373"/>
    </row>
    <row r="418" spans="2:4" x14ac:dyDescent="0.2">
      <c r="B418" s="376"/>
      <c r="C418" s="376"/>
      <c r="D418" s="373"/>
    </row>
    <row r="419" spans="2:4" x14ac:dyDescent="0.2">
      <c r="B419" s="376"/>
      <c r="C419" s="376"/>
      <c r="D419" s="373"/>
    </row>
    <row r="420" spans="2:4" x14ac:dyDescent="0.2">
      <c r="B420" s="376"/>
      <c r="C420" s="376"/>
      <c r="D420" s="373"/>
    </row>
    <row r="421" spans="2:4" x14ac:dyDescent="0.2">
      <c r="B421" s="376"/>
      <c r="C421" s="376"/>
      <c r="D421" s="373"/>
    </row>
    <row r="422" spans="2:4" x14ac:dyDescent="0.2">
      <c r="B422" s="376"/>
      <c r="C422" s="376"/>
      <c r="D422" s="373"/>
    </row>
    <row r="423" spans="2:4" x14ac:dyDescent="0.2">
      <c r="B423" s="376"/>
      <c r="C423" s="376"/>
      <c r="D423" s="373"/>
    </row>
    <row r="424" spans="2:4" x14ac:dyDescent="0.2">
      <c r="B424" s="376"/>
      <c r="C424" s="376"/>
      <c r="D424" s="373"/>
    </row>
    <row r="425" spans="2:4" x14ac:dyDescent="0.2">
      <c r="B425" s="376"/>
      <c r="C425" s="376"/>
      <c r="D425" s="373"/>
    </row>
    <row r="426" spans="2:4" x14ac:dyDescent="0.2">
      <c r="B426" s="376"/>
      <c r="C426" s="376"/>
      <c r="D426" s="373"/>
    </row>
    <row r="427" spans="2:4" x14ac:dyDescent="0.2">
      <c r="B427" s="376"/>
      <c r="C427" s="376"/>
      <c r="D427" s="373"/>
    </row>
    <row r="428" spans="2:4" x14ac:dyDescent="0.2">
      <c r="B428" s="376"/>
      <c r="C428" s="376"/>
      <c r="D428" s="373"/>
    </row>
    <row r="429" spans="2:4" x14ac:dyDescent="0.2">
      <c r="B429" s="376"/>
      <c r="C429" s="376"/>
      <c r="D429" s="373"/>
    </row>
    <row r="430" spans="2:4" x14ac:dyDescent="0.2">
      <c r="B430" s="376"/>
      <c r="C430" s="376"/>
      <c r="D430" s="373"/>
    </row>
    <row r="431" spans="2:4" x14ac:dyDescent="0.2">
      <c r="B431" s="376"/>
      <c r="C431" s="376"/>
      <c r="D431" s="373"/>
    </row>
    <row r="432" spans="2:4" x14ac:dyDescent="0.2">
      <c r="B432" s="376"/>
      <c r="C432" s="376"/>
      <c r="D432" s="373"/>
    </row>
    <row r="433" spans="2:4" x14ac:dyDescent="0.2">
      <c r="B433" s="376"/>
      <c r="C433" s="376"/>
      <c r="D433" s="373"/>
    </row>
    <row r="434" spans="2:4" x14ac:dyDescent="0.2">
      <c r="B434" s="376"/>
      <c r="C434" s="376"/>
      <c r="D434" s="373"/>
    </row>
    <row r="435" spans="2:4" x14ac:dyDescent="0.2">
      <c r="B435" s="376"/>
      <c r="C435" s="376"/>
      <c r="D435" s="373"/>
    </row>
    <row r="436" spans="2:4" x14ac:dyDescent="0.2">
      <c r="B436" s="376"/>
      <c r="C436" s="376"/>
      <c r="D436" s="373"/>
    </row>
    <row r="437" spans="2:4" x14ac:dyDescent="0.2">
      <c r="B437" s="376"/>
      <c r="C437" s="376"/>
      <c r="D437" s="373"/>
    </row>
    <row r="438" spans="2:4" x14ac:dyDescent="0.2">
      <c r="B438" s="376"/>
      <c r="C438" s="376"/>
      <c r="D438" s="373"/>
    </row>
    <row r="439" spans="2:4" x14ac:dyDescent="0.2">
      <c r="B439" s="376"/>
      <c r="C439" s="376"/>
      <c r="D439" s="373"/>
    </row>
    <row r="440" spans="2:4" x14ac:dyDescent="0.2">
      <c r="B440" s="376"/>
      <c r="C440" s="376"/>
      <c r="D440" s="373"/>
    </row>
    <row r="441" spans="2:4" x14ac:dyDescent="0.2">
      <c r="B441" s="376"/>
      <c r="C441" s="376"/>
      <c r="D441" s="373"/>
    </row>
    <row r="442" spans="2:4" x14ac:dyDescent="0.2">
      <c r="B442" s="376"/>
      <c r="C442" s="376"/>
      <c r="D442" s="373"/>
    </row>
    <row r="443" spans="2:4" x14ac:dyDescent="0.2">
      <c r="B443" s="376"/>
      <c r="C443" s="376"/>
      <c r="D443" s="373"/>
    </row>
    <row r="444" spans="2:4" x14ac:dyDescent="0.2">
      <c r="B444" s="376"/>
      <c r="C444" s="376"/>
      <c r="D444" s="373"/>
    </row>
    <row r="445" spans="2:4" x14ac:dyDescent="0.2">
      <c r="B445" s="376"/>
      <c r="C445" s="376"/>
      <c r="D445" s="373"/>
    </row>
    <row r="446" spans="2:4" x14ac:dyDescent="0.2">
      <c r="B446" s="376"/>
      <c r="C446" s="376"/>
      <c r="D446" s="373"/>
    </row>
    <row r="447" spans="2:4" x14ac:dyDescent="0.2">
      <c r="B447" s="376"/>
      <c r="C447" s="376"/>
      <c r="D447" s="373"/>
    </row>
    <row r="448" spans="2:4" x14ac:dyDescent="0.2">
      <c r="B448" s="376"/>
      <c r="C448" s="376"/>
      <c r="D448" s="373"/>
    </row>
    <row r="449" spans="2:4" x14ac:dyDescent="0.2">
      <c r="B449" s="376"/>
      <c r="C449" s="376"/>
      <c r="D449" s="373"/>
    </row>
    <row r="450" spans="2:4" x14ac:dyDescent="0.2">
      <c r="B450" s="376"/>
      <c r="C450" s="376"/>
      <c r="D450" s="373"/>
    </row>
    <row r="451" spans="2:4" x14ac:dyDescent="0.2">
      <c r="B451" s="376"/>
      <c r="C451" s="376"/>
      <c r="D451" s="373"/>
    </row>
    <row r="452" spans="2:4" x14ac:dyDescent="0.2">
      <c r="B452" s="376"/>
      <c r="C452" s="376"/>
      <c r="D452" s="373"/>
    </row>
    <row r="453" spans="2:4" x14ac:dyDescent="0.2">
      <c r="B453" s="376"/>
      <c r="C453" s="376"/>
      <c r="D453" s="373"/>
    </row>
    <row r="454" spans="2:4" x14ac:dyDescent="0.2">
      <c r="B454" s="376"/>
      <c r="C454" s="376"/>
      <c r="D454" s="373"/>
    </row>
    <row r="455" spans="2:4" x14ac:dyDescent="0.2">
      <c r="B455" s="376"/>
      <c r="C455" s="376"/>
      <c r="D455" s="373"/>
    </row>
    <row r="456" spans="2:4" x14ac:dyDescent="0.2">
      <c r="B456" s="376"/>
      <c r="C456" s="376"/>
      <c r="D456" s="373"/>
    </row>
    <row r="457" spans="2:4" x14ac:dyDescent="0.2">
      <c r="B457" s="376"/>
      <c r="C457" s="376"/>
      <c r="D457" s="373"/>
    </row>
    <row r="458" spans="2:4" x14ac:dyDescent="0.2">
      <c r="B458" s="376"/>
      <c r="C458" s="376"/>
      <c r="D458" s="373"/>
    </row>
    <row r="459" spans="2:4" x14ac:dyDescent="0.2">
      <c r="B459" s="376"/>
      <c r="C459" s="376"/>
      <c r="D459" s="373"/>
    </row>
    <row r="460" spans="2:4" x14ac:dyDescent="0.2">
      <c r="B460" s="376"/>
      <c r="C460" s="376"/>
      <c r="D460" s="373"/>
    </row>
    <row r="461" spans="2:4" x14ac:dyDescent="0.2">
      <c r="B461" s="376"/>
      <c r="C461" s="376"/>
      <c r="D461" s="373"/>
    </row>
    <row r="462" spans="2:4" x14ac:dyDescent="0.2">
      <c r="B462" s="376"/>
      <c r="C462" s="376"/>
      <c r="D462" s="373"/>
    </row>
    <row r="463" spans="2:4" x14ac:dyDescent="0.2">
      <c r="B463" s="376"/>
      <c r="C463" s="376"/>
      <c r="D463" s="373"/>
    </row>
    <row r="464" spans="2:4" x14ac:dyDescent="0.2">
      <c r="B464" s="376"/>
      <c r="C464" s="376"/>
      <c r="D464" s="373"/>
    </row>
    <row r="465" spans="2:4" x14ac:dyDescent="0.2">
      <c r="B465" s="376"/>
      <c r="C465" s="376"/>
      <c r="D465" s="373"/>
    </row>
    <row r="466" spans="2:4" x14ac:dyDescent="0.2">
      <c r="B466" s="376"/>
      <c r="C466" s="376"/>
      <c r="D466" s="373"/>
    </row>
    <row r="467" spans="2:4" x14ac:dyDescent="0.2">
      <c r="B467" s="376"/>
      <c r="C467" s="376"/>
      <c r="D467" s="373"/>
    </row>
    <row r="468" spans="2:4" x14ac:dyDescent="0.2">
      <c r="B468" s="376"/>
      <c r="C468" s="376"/>
      <c r="D468" s="373"/>
    </row>
    <row r="469" spans="2:4" x14ac:dyDescent="0.2">
      <c r="B469" s="376"/>
      <c r="C469" s="376"/>
      <c r="D469" s="373"/>
    </row>
    <row r="470" spans="2:4" x14ac:dyDescent="0.2">
      <c r="B470" s="376"/>
      <c r="C470" s="376"/>
      <c r="D470" s="373"/>
    </row>
    <row r="471" spans="2:4" x14ac:dyDescent="0.2">
      <c r="B471" s="376"/>
      <c r="C471" s="376"/>
      <c r="D471" s="373"/>
    </row>
    <row r="472" spans="2:4" x14ac:dyDescent="0.2">
      <c r="B472" s="376"/>
      <c r="C472" s="376"/>
      <c r="D472" s="373"/>
    </row>
    <row r="473" spans="2:4" x14ac:dyDescent="0.2">
      <c r="B473" s="376"/>
      <c r="C473" s="376"/>
      <c r="D473" s="373"/>
    </row>
    <row r="474" spans="2:4" x14ac:dyDescent="0.2">
      <c r="B474" s="376"/>
      <c r="C474" s="376"/>
      <c r="D474" s="373"/>
    </row>
    <row r="475" spans="2:4" x14ac:dyDescent="0.2">
      <c r="B475" s="376"/>
      <c r="C475" s="376"/>
      <c r="D475" s="373"/>
    </row>
    <row r="476" spans="2:4" x14ac:dyDescent="0.2">
      <c r="B476" s="376"/>
      <c r="C476" s="376"/>
      <c r="D476" s="373"/>
    </row>
    <row r="477" spans="2:4" x14ac:dyDescent="0.2">
      <c r="B477" s="376"/>
      <c r="C477" s="376"/>
      <c r="D477" s="373"/>
    </row>
    <row r="478" spans="2:4" x14ac:dyDescent="0.2">
      <c r="B478" s="376"/>
      <c r="C478" s="376"/>
      <c r="D478" s="373"/>
    </row>
    <row r="479" spans="2:4" x14ac:dyDescent="0.2">
      <c r="B479" s="376"/>
      <c r="C479" s="376"/>
      <c r="D479" s="373"/>
    </row>
    <row r="480" spans="2:4" x14ac:dyDescent="0.2">
      <c r="B480" s="376"/>
      <c r="C480" s="376"/>
      <c r="D480" s="373"/>
    </row>
    <row r="481" spans="2:4" x14ac:dyDescent="0.2">
      <c r="B481" s="376"/>
      <c r="C481" s="376"/>
      <c r="D481" s="373"/>
    </row>
    <row r="482" spans="2:4" x14ac:dyDescent="0.2">
      <c r="B482" s="376"/>
      <c r="C482" s="376"/>
      <c r="D482" s="373"/>
    </row>
    <row r="483" spans="2:4" x14ac:dyDescent="0.2">
      <c r="B483" s="376"/>
      <c r="C483" s="376"/>
      <c r="D483" s="373"/>
    </row>
    <row r="484" spans="2:4" x14ac:dyDescent="0.2">
      <c r="B484" s="376"/>
      <c r="C484" s="376"/>
      <c r="D484" s="373"/>
    </row>
    <row r="485" spans="2:4" x14ac:dyDescent="0.2">
      <c r="B485" s="376"/>
      <c r="C485" s="376"/>
      <c r="D485" s="373"/>
    </row>
    <row r="486" spans="2:4" x14ac:dyDescent="0.2">
      <c r="B486" s="376"/>
      <c r="C486" s="376"/>
      <c r="D486" s="373"/>
    </row>
    <row r="487" spans="2:4" x14ac:dyDescent="0.2">
      <c r="B487" s="376"/>
      <c r="C487" s="376"/>
      <c r="D487" s="373"/>
    </row>
    <row r="488" spans="2:4" x14ac:dyDescent="0.2">
      <c r="B488" s="376"/>
      <c r="C488" s="376"/>
      <c r="D488" s="373"/>
    </row>
    <row r="489" spans="2:4" x14ac:dyDescent="0.2">
      <c r="B489" s="376"/>
      <c r="C489" s="376"/>
      <c r="D489" s="373"/>
    </row>
    <row r="490" spans="2:4" x14ac:dyDescent="0.2">
      <c r="B490" s="376"/>
      <c r="C490" s="376"/>
      <c r="D490" s="373"/>
    </row>
    <row r="491" spans="2:4" x14ac:dyDescent="0.2">
      <c r="B491" s="376"/>
      <c r="C491" s="376"/>
      <c r="D491" s="373"/>
    </row>
    <row r="492" spans="2:4" x14ac:dyDescent="0.2">
      <c r="B492" s="376"/>
      <c r="C492" s="376"/>
      <c r="D492" s="373"/>
    </row>
    <row r="493" spans="2:4" x14ac:dyDescent="0.2">
      <c r="B493" s="376"/>
      <c r="C493" s="376"/>
      <c r="D493" s="373"/>
    </row>
    <row r="494" spans="2:4" x14ac:dyDescent="0.2">
      <c r="B494" s="376"/>
      <c r="C494" s="376"/>
      <c r="D494" s="373"/>
    </row>
    <row r="495" spans="2:4" x14ac:dyDescent="0.2">
      <c r="B495" s="376"/>
      <c r="C495" s="376"/>
      <c r="D495" s="373"/>
    </row>
    <row r="496" spans="2:4" x14ac:dyDescent="0.2">
      <c r="B496" s="376"/>
      <c r="C496" s="376"/>
      <c r="D496" s="373"/>
    </row>
    <row r="497" spans="2:4" x14ac:dyDescent="0.2">
      <c r="B497" s="376"/>
      <c r="C497" s="376"/>
      <c r="D497" s="373"/>
    </row>
    <row r="498" spans="2:4" x14ac:dyDescent="0.2">
      <c r="B498" s="376"/>
      <c r="C498" s="376"/>
      <c r="D498" s="373"/>
    </row>
    <row r="499" spans="2:4" x14ac:dyDescent="0.2">
      <c r="B499" s="376"/>
      <c r="C499" s="376"/>
      <c r="D499" s="373"/>
    </row>
    <row r="500" spans="2:4" x14ac:dyDescent="0.2">
      <c r="B500" s="376"/>
      <c r="C500" s="376"/>
      <c r="D500" s="373"/>
    </row>
    <row r="501" spans="2:4" x14ac:dyDescent="0.2">
      <c r="B501" s="376"/>
      <c r="C501" s="376"/>
      <c r="D501" s="373"/>
    </row>
    <row r="502" spans="2:4" x14ac:dyDescent="0.2">
      <c r="B502" s="376"/>
      <c r="C502" s="376"/>
      <c r="D502" s="373"/>
    </row>
    <row r="503" spans="2:4" x14ac:dyDescent="0.2">
      <c r="B503" s="376"/>
      <c r="C503" s="376"/>
      <c r="D503" s="373"/>
    </row>
    <row r="504" spans="2:4" x14ac:dyDescent="0.2">
      <c r="B504" s="376"/>
      <c r="C504" s="376"/>
      <c r="D504" s="373"/>
    </row>
    <row r="505" spans="2:4" x14ac:dyDescent="0.2">
      <c r="B505" s="376"/>
      <c r="C505" s="376"/>
      <c r="D505" s="373"/>
    </row>
    <row r="506" spans="2:4" x14ac:dyDescent="0.2">
      <c r="B506" s="376"/>
      <c r="C506" s="376"/>
      <c r="D506" s="373"/>
    </row>
    <row r="507" spans="2:4" x14ac:dyDescent="0.2">
      <c r="B507" s="376"/>
      <c r="C507" s="376"/>
      <c r="D507" s="373"/>
    </row>
    <row r="508" spans="2:4" x14ac:dyDescent="0.2">
      <c r="B508" s="376"/>
      <c r="C508" s="376"/>
      <c r="D508" s="373"/>
    </row>
    <row r="509" spans="2:4" x14ac:dyDescent="0.2">
      <c r="B509" s="376"/>
      <c r="C509" s="376"/>
      <c r="D509" s="373"/>
    </row>
    <row r="510" spans="2:4" x14ac:dyDescent="0.2">
      <c r="B510" s="376"/>
      <c r="C510" s="376"/>
      <c r="D510" s="373"/>
    </row>
    <row r="511" spans="2:4" x14ac:dyDescent="0.2">
      <c r="B511" s="376"/>
      <c r="C511" s="376"/>
      <c r="D511" s="373"/>
    </row>
    <row r="512" spans="2:4" x14ac:dyDescent="0.2">
      <c r="B512" s="376"/>
      <c r="C512" s="376"/>
      <c r="D512" s="373"/>
    </row>
    <row r="513" spans="2:4" x14ac:dyDescent="0.2">
      <c r="B513" s="376"/>
      <c r="C513" s="376"/>
      <c r="D513" s="373"/>
    </row>
    <row r="514" spans="2:4" x14ac:dyDescent="0.2">
      <c r="B514" s="376"/>
      <c r="C514" s="376"/>
      <c r="D514" s="373"/>
    </row>
    <row r="515" spans="2:4" x14ac:dyDescent="0.2">
      <c r="B515" s="376"/>
      <c r="C515" s="376"/>
      <c r="D515" s="373"/>
    </row>
    <row r="516" spans="2:4" x14ac:dyDescent="0.2">
      <c r="B516" s="376"/>
      <c r="C516" s="376"/>
      <c r="D516" s="373"/>
    </row>
    <row r="517" spans="2:4" x14ac:dyDescent="0.2">
      <c r="B517" s="376"/>
      <c r="C517" s="376"/>
      <c r="D517" s="373"/>
    </row>
    <row r="518" spans="2:4" x14ac:dyDescent="0.2">
      <c r="B518" s="376"/>
      <c r="C518" s="376"/>
      <c r="D518" s="373"/>
    </row>
    <row r="519" spans="2:4" x14ac:dyDescent="0.2">
      <c r="B519" s="376"/>
      <c r="C519" s="376"/>
      <c r="D519" s="373"/>
    </row>
    <row r="520" spans="2:4" x14ac:dyDescent="0.2">
      <c r="B520" s="376"/>
      <c r="C520" s="376"/>
      <c r="D520" s="373"/>
    </row>
    <row r="521" spans="2:4" x14ac:dyDescent="0.2">
      <c r="B521" s="376"/>
      <c r="C521" s="376"/>
      <c r="D521" s="373"/>
    </row>
    <row r="522" spans="2:4" x14ac:dyDescent="0.2">
      <c r="B522" s="376"/>
      <c r="C522" s="376"/>
      <c r="D522" s="373"/>
    </row>
    <row r="523" spans="2:4" x14ac:dyDescent="0.2">
      <c r="B523" s="376"/>
      <c r="C523" s="376"/>
      <c r="D523" s="373"/>
    </row>
    <row r="524" spans="2:4" x14ac:dyDescent="0.2">
      <c r="B524" s="376"/>
      <c r="C524" s="376"/>
      <c r="D524" s="373"/>
    </row>
    <row r="525" spans="2:4" x14ac:dyDescent="0.2">
      <c r="B525" s="376"/>
      <c r="C525" s="376"/>
      <c r="D525" s="373"/>
    </row>
    <row r="526" spans="2:4" x14ac:dyDescent="0.2">
      <c r="B526" s="376"/>
      <c r="C526" s="376"/>
      <c r="D526" s="373"/>
    </row>
    <row r="527" spans="2:4" x14ac:dyDescent="0.2">
      <c r="B527" s="376"/>
      <c r="C527" s="376"/>
      <c r="D527" s="373"/>
    </row>
    <row r="528" spans="2:4" x14ac:dyDescent="0.2">
      <c r="B528" s="376"/>
      <c r="C528" s="376"/>
      <c r="D528" s="373"/>
    </row>
    <row r="529" spans="2:4" x14ac:dyDescent="0.2">
      <c r="B529" s="376"/>
      <c r="C529" s="376"/>
      <c r="D529" s="373"/>
    </row>
    <row r="530" spans="2:4" x14ac:dyDescent="0.2">
      <c r="B530" s="376"/>
      <c r="C530" s="376"/>
      <c r="D530" s="373"/>
    </row>
    <row r="531" spans="2:4" x14ac:dyDescent="0.2">
      <c r="B531" s="376"/>
      <c r="C531" s="376"/>
      <c r="D531" s="373"/>
    </row>
    <row r="532" spans="2:4" x14ac:dyDescent="0.2">
      <c r="B532" s="376"/>
      <c r="C532" s="376"/>
      <c r="D532" s="373"/>
    </row>
    <row r="533" spans="2:4" x14ac:dyDescent="0.2">
      <c r="B533" s="376"/>
      <c r="C533" s="376"/>
      <c r="D533" s="373"/>
    </row>
    <row r="534" spans="2:4" x14ac:dyDescent="0.2">
      <c r="B534" s="376"/>
      <c r="C534" s="376"/>
      <c r="D534" s="373"/>
    </row>
    <row r="535" spans="2:4" x14ac:dyDescent="0.2">
      <c r="B535" s="376"/>
      <c r="C535" s="376"/>
      <c r="D535" s="373"/>
    </row>
    <row r="536" spans="2:4" x14ac:dyDescent="0.2">
      <c r="B536" s="376"/>
      <c r="C536" s="376"/>
      <c r="D536" s="373"/>
    </row>
    <row r="537" spans="2:4" x14ac:dyDescent="0.2">
      <c r="B537" s="376"/>
      <c r="C537" s="376"/>
      <c r="D537" s="373"/>
    </row>
    <row r="538" spans="2:4" x14ac:dyDescent="0.2">
      <c r="B538" s="376"/>
      <c r="C538" s="376"/>
      <c r="D538" s="373"/>
    </row>
    <row r="539" spans="2:4" x14ac:dyDescent="0.2">
      <c r="B539" s="376"/>
      <c r="C539" s="376"/>
      <c r="D539" s="373"/>
    </row>
    <row r="540" spans="2:4" x14ac:dyDescent="0.2">
      <c r="B540" s="376"/>
      <c r="C540" s="376"/>
      <c r="D540" s="373"/>
    </row>
    <row r="541" spans="2:4" x14ac:dyDescent="0.2">
      <c r="B541" s="376"/>
      <c r="C541" s="376"/>
      <c r="D541" s="373"/>
    </row>
    <row r="542" spans="2:4" x14ac:dyDescent="0.2">
      <c r="B542" s="376"/>
      <c r="C542" s="376"/>
      <c r="D542" s="373"/>
    </row>
    <row r="543" spans="2:4" x14ac:dyDescent="0.2">
      <c r="B543" s="376"/>
      <c r="C543" s="376"/>
      <c r="D543" s="373"/>
    </row>
    <row r="544" spans="2:4" x14ac:dyDescent="0.2">
      <c r="B544" s="376"/>
      <c r="C544" s="376"/>
      <c r="D544" s="373"/>
    </row>
    <row r="545" spans="2:4" x14ac:dyDescent="0.2">
      <c r="B545" s="376"/>
      <c r="C545" s="376"/>
      <c r="D545" s="373"/>
    </row>
    <row r="546" spans="2:4" x14ac:dyDescent="0.2">
      <c r="B546" s="376"/>
      <c r="C546" s="376"/>
      <c r="D546" s="373"/>
    </row>
    <row r="547" spans="2:4" x14ac:dyDescent="0.2">
      <c r="B547" s="376"/>
      <c r="C547" s="376"/>
      <c r="D547" s="373"/>
    </row>
    <row r="548" spans="2:4" x14ac:dyDescent="0.2">
      <c r="B548" s="376"/>
      <c r="C548" s="376"/>
      <c r="D548" s="373"/>
    </row>
    <row r="549" spans="2:4" x14ac:dyDescent="0.2">
      <c r="B549" s="376"/>
      <c r="C549" s="376"/>
      <c r="D549" s="373"/>
    </row>
    <row r="550" spans="2:4" x14ac:dyDescent="0.2">
      <c r="B550" s="376"/>
      <c r="C550" s="376"/>
      <c r="D550" s="373"/>
    </row>
    <row r="551" spans="2:4" x14ac:dyDescent="0.2">
      <c r="B551" s="376"/>
      <c r="C551" s="376"/>
      <c r="D551" s="373"/>
    </row>
    <row r="552" spans="2:4" x14ac:dyDescent="0.2">
      <c r="B552" s="376"/>
      <c r="C552" s="376"/>
      <c r="D552" s="373"/>
    </row>
    <row r="553" spans="2:4" x14ac:dyDescent="0.2">
      <c r="B553" s="376"/>
      <c r="C553" s="376"/>
      <c r="D553" s="373"/>
    </row>
    <row r="554" spans="2:4" x14ac:dyDescent="0.2">
      <c r="B554" s="376"/>
      <c r="C554" s="376"/>
      <c r="D554" s="373"/>
    </row>
    <row r="555" spans="2:4" x14ac:dyDescent="0.2">
      <c r="B555" s="376"/>
      <c r="C555" s="376"/>
      <c r="D555" s="373"/>
    </row>
    <row r="556" spans="2:4" x14ac:dyDescent="0.2">
      <c r="B556" s="376"/>
      <c r="C556" s="376"/>
      <c r="D556" s="373"/>
    </row>
    <row r="557" spans="2:4" x14ac:dyDescent="0.2">
      <c r="B557" s="376"/>
      <c r="C557" s="376"/>
      <c r="D557" s="373"/>
    </row>
    <row r="558" spans="2:4" x14ac:dyDescent="0.2">
      <c r="B558" s="376"/>
      <c r="C558" s="376"/>
      <c r="D558" s="373"/>
    </row>
    <row r="559" spans="2:4" x14ac:dyDescent="0.2">
      <c r="B559" s="376"/>
      <c r="C559" s="376"/>
      <c r="D559" s="373"/>
    </row>
    <row r="560" spans="2:4" x14ac:dyDescent="0.2">
      <c r="B560" s="376"/>
      <c r="C560" s="376"/>
      <c r="D560" s="373"/>
    </row>
    <row r="561" spans="2:4" x14ac:dyDescent="0.2">
      <c r="B561" s="376"/>
      <c r="C561" s="376"/>
      <c r="D561" s="373"/>
    </row>
    <row r="562" spans="2:4" x14ac:dyDescent="0.2">
      <c r="B562" s="376"/>
      <c r="C562" s="376"/>
      <c r="D562" s="373"/>
    </row>
    <row r="563" spans="2:4" x14ac:dyDescent="0.2">
      <c r="B563" s="376"/>
      <c r="C563" s="376"/>
      <c r="D563" s="373"/>
    </row>
    <row r="564" spans="2:4" x14ac:dyDescent="0.2">
      <c r="B564" s="376"/>
      <c r="C564" s="376"/>
      <c r="D564" s="373"/>
    </row>
    <row r="565" spans="2:4" x14ac:dyDescent="0.2">
      <c r="B565" s="376"/>
      <c r="C565" s="376"/>
      <c r="D565" s="373"/>
    </row>
    <row r="566" spans="2:4" x14ac:dyDescent="0.2">
      <c r="B566" s="376"/>
      <c r="C566" s="376"/>
      <c r="D566" s="373"/>
    </row>
    <row r="567" spans="2:4" x14ac:dyDescent="0.2">
      <c r="B567" s="376"/>
      <c r="C567" s="376"/>
      <c r="D567" s="373"/>
    </row>
    <row r="568" spans="2:4" x14ac:dyDescent="0.2">
      <c r="B568" s="376"/>
      <c r="C568" s="376"/>
      <c r="D568" s="373"/>
    </row>
    <row r="569" spans="2:4" x14ac:dyDescent="0.2">
      <c r="B569" s="376"/>
      <c r="C569" s="376"/>
      <c r="D569" s="373"/>
    </row>
    <row r="570" spans="2:4" x14ac:dyDescent="0.2">
      <c r="B570" s="376"/>
      <c r="C570" s="376"/>
      <c r="D570" s="373"/>
    </row>
    <row r="571" spans="2:4" x14ac:dyDescent="0.2">
      <c r="D571" s="373"/>
    </row>
    <row r="572" spans="2:4" x14ac:dyDescent="0.2">
      <c r="D572" s="373"/>
    </row>
    <row r="573" spans="2:4" x14ac:dyDescent="0.2">
      <c r="D573" s="373"/>
    </row>
  </sheetData>
  <mergeCells count="10">
    <mergeCell ref="F4:F5"/>
    <mergeCell ref="G4:G5"/>
    <mergeCell ref="A51:A52"/>
    <mergeCell ref="A1:E1"/>
    <mergeCell ref="A2:E2"/>
    <mergeCell ref="A3:E3"/>
    <mergeCell ref="A4:A5"/>
    <mergeCell ref="B4:B5"/>
    <mergeCell ref="C4:C5"/>
    <mergeCell ref="E4:E5"/>
  </mergeCells>
  <phoneticPr fontId="41" type="noConversion"/>
  <pageMargins left="0.75" right="0.75" top="1" bottom="1" header="0.5" footer="0.5"/>
  <pageSetup paperSize="9" orientation="landscape" horizontalDpi="1200" verticalDpi="1200" r:id="rId1"/>
  <headerFooter alignWithMargins="0"/>
  <ignoredErrors>
    <ignoredError sqref="I23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FFC000"/>
  </sheetPr>
  <dimension ref="A1:R749"/>
  <sheetViews>
    <sheetView topLeftCell="B76" workbookViewId="0">
      <selection activeCell="D101" sqref="D101"/>
    </sheetView>
  </sheetViews>
  <sheetFormatPr defaultColWidth="9.140625" defaultRowHeight="12.75" x14ac:dyDescent="0.2"/>
  <cols>
    <col min="1" max="1" width="6.85546875" style="121" hidden="1" customWidth="1"/>
    <col min="2" max="2" width="58" style="120" customWidth="1"/>
    <col min="3" max="3" width="65.140625" style="128" customWidth="1"/>
    <col min="4" max="4" width="15" style="342" customWidth="1"/>
    <col min="5" max="5" width="6.42578125" style="130" customWidth="1"/>
    <col min="6" max="6" width="8.85546875" style="252" bestFit="1" customWidth="1"/>
    <col min="7" max="7" width="9.140625" style="528"/>
    <col min="8" max="8" width="9.5703125" style="121" bestFit="1" customWidth="1"/>
    <col min="9" max="16384" width="9.140625" style="121"/>
  </cols>
  <sheetData>
    <row r="1" spans="1:7" x14ac:dyDescent="0.2">
      <c r="A1" s="1141"/>
      <c r="B1" s="1141"/>
      <c r="C1" s="1141"/>
      <c r="D1" s="1141"/>
      <c r="E1" s="1141"/>
      <c r="F1" s="1141"/>
      <c r="G1" s="857"/>
    </row>
    <row r="2" spans="1:7" ht="15.75" x14ac:dyDescent="0.25">
      <c r="A2" s="1142" t="s">
        <v>446</v>
      </c>
      <c r="B2" s="1142"/>
      <c r="C2" s="1142"/>
      <c r="D2" s="1142"/>
      <c r="E2" s="1142"/>
      <c r="F2" s="1142"/>
      <c r="G2" s="857"/>
    </row>
    <row r="3" spans="1:7" x14ac:dyDescent="0.2">
      <c r="A3" s="1118"/>
      <c r="B3" s="1118"/>
      <c r="C3" s="1118"/>
      <c r="D3" s="1118"/>
      <c r="E3" s="1118"/>
      <c r="F3" s="1118"/>
      <c r="G3" s="857"/>
    </row>
    <row r="4" spans="1:7" x14ac:dyDescent="0.2">
      <c r="A4" s="1143" t="s">
        <v>447</v>
      </c>
      <c r="B4" s="1138" t="s">
        <v>448</v>
      </c>
      <c r="C4" s="1144" t="s">
        <v>551</v>
      </c>
      <c r="D4" s="340" t="s">
        <v>450</v>
      </c>
      <c r="E4" s="1133" t="s">
        <v>451</v>
      </c>
      <c r="F4" s="1145" t="s">
        <v>452</v>
      </c>
      <c r="G4" s="857"/>
    </row>
    <row r="5" spans="1:7" x14ac:dyDescent="0.2">
      <c r="A5" s="1143"/>
      <c r="B5" s="1138"/>
      <c r="C5" s="1144"/>
      <c r="D5" s="341" t="s">
        <v>453</v>
      </c>
      <c r="E5" s="1133"/>
      <c r="F5" s="1145"/>
      <c r="G5" s="857"/>
    </row>
    <row r="6" spans="1:7" x14ac:dyDescent="0.2">
      <c r="A6" s="426">
        <v>3</v>
      </c>
      <c r="B6" s="153" t="s">
        <v>552</v>
      </c>
      <c r="C6" s="416"/>
      <c r="D6" s="1021"/>
      <c r="E6" s="855"/>
      <c r="F6" s="699"/>
      <c r="G6" s="857"/>
    </row>
    <row r="7" spans="1:7" x14ac:dyDescent="0.2">
      <c r="A7" s="394"/>
      <c r="B7" s="333" t="s">
        <v>553</v>
      </c>
      <c r="C7" s="394" t="s">
        <v>554</v>
      </c>
      <c r="D7" s="571">
        <v>0.5</v>
      </c>
      <c r="E7" s="853">
        <v>1</v>
      </c>
      <c r="F7" s="515">
        <f>E7*D7</f>
        <v>0.5</v>
      </c>
      <c r="G7" s="857"/>
    </row>
    <row r="8" spans="1:7" x14ac:dyDescent="0.2">
      <c r="A8" s="394"/>
      <c r="B8" s="374" t="s">
        <v>555</v>
      </c>
      <c r="C8" s="394" t="s">
        <v>556</v>
      </c>
      <c r="D8" s="1022"/>
      <c r="E8" s="352"/>
      <c r="F8" s="822"/>
      <c r="G8" s="857"/>
    </row>
    <row r="9" spans="1:7" x14ac:dyDescent="0.2">
      <c r="A9" s="394"/>
      <c r="B9" s="394" t="s">
        <v>557</v>
      </c>
      <c r="C9" s="416"/>
      <c r="D9" s="1023"/>
      <c r="E9" s="599"/>
      <c r="F9" s="822"/>
      <c r="G9" s="857"/>
    </row>
    <row r="10" spans="1:7" x14ac:dyDescent="0.2">
      <c r="A10" s="394"/>
      <c r="B10" s="417" t="s">
        <v>558</v>
      </c>
      <c r="C10" s="455" t="s">
        <v>559</v>
      </c>
      <c r="D10" s="571">
        <v>1</v>
      </c>
      <c r="E10" s="853">
        <v>1</v>
      </c>
      <c r="F10" s="515">
        <f t="shared" ref="F10:F72" si="0">E10*D10</f>
        <v>1</v>
      </c>
      <c r="G10" s="857"/>
    </row>
    <row r="11" spans="1:7" x14ac:dyDescent="0.2">
      <c r="A11" s="394"/>
      <c r="B11" s="455" t="s">
        <v>560</v>
      </c>
      <c r="C11" s="472" t="s">
        <v>561</v>
      </c>
      <c r="D11" s="1024"/>
      <c r="E11" s="602"/>
      <c r="F11" s="822"/>
      <c r="G11" s="602"/>
    </row>
    <row r="12" spans="1:7" x14ac:dyDescent="0.2">
      <c r="A12" s="394"/>
      <c r="B12" s="819" t="s">
        <v>562</v>
      </c>
      <c r="C12" s="381"/>
      <c r="D12" s="571">
        <v>1</v>
      </c>
      <c r="E12" s="853">
        <v>1</v>
      </c>
      <c r="F12" s="515">
        <f t="shared" ref="F12:F13" si="1">E12*D12</f>
        <v>1</v>
      </c>
      <c r="G12" s="602"/>
    </row>
    <row r="13" spans="1:7" x14ac:dyDescent="0.2">
      <c r="A13" s="394"/>
      <c r="B13" s="819" t="s">
        <v>563</v>
      </c>
      <c r="C13" s="381"/>
      <c r="D13" s="571">
        <v>1</v>
      </c>
      <c r="E13" s="853">
        <v>1</v>
      </c>
      <c r="F13" s="515">
        <f t="shared" si="1"/>
        <v>1</v>
      </c>
      <c r="G13" s="602"/>
    </row>
    <row r="14" spans="1:7" x14ac:dyDescent="0.2">
      <c r="A14" s="394"/>
      <c r="B14" s="350" t="s">
        <v>564</v>
      </c>
      <c r="C14" s="409" t="s">
        <v>565</v>
      </c>
      <c r="D14" s="571">
        <v>1</v>
      </c>
      <c r="E14" s="853">
        <v>1</v>
      </c>
      <c r="F14" s="515">
        <f t="shared" si="0"/>
        <v>1</v>
      </c>
      <c r="G14" s="602"/>
    </row>
    <row r="15" spans="1:7" x14ac:dyDescent="0.2">
      <c r="A15" s="394"/>
      <c r="B15" s="345" t="s">
        <v>566</v>
      </c>
      <c r="C15" s="472" t="s">
        <v>567</v>
      </c>
      <c r="D15" s="489"/>
      <c r="E15" s="352"/>
      <c r="F15" s="822"/>
      <c r="G15" s="602"/>
    </row>
    <row r="16" spans="1:7" x14ac:dyDescent="0.2">
      <c r="A16" s="394"/>
      <c r="B16" s="345"/>
      <c r="C16" s="472" t="s">
        <v>568</v>
      </c>
      <c r="D16" s="489"/>
      <c r="E16" s="352"/>
      <c r="F16" s="822"/>
      <c r="G16" s="602"/>
    </row>
    <row r="17" spans="1:12" x14ac:dyDescent="0.2">
      <c r="A17" s="394"/>
      <c r="B17" s="345"/>
      <c r="C17" s="472" t="s">
        <v>569</v>
      </c>
      <c r="D17" s="489"/>
      <c r="E17" s="352"/>
      <c r="F17" s="822"/>
      <c r="G17" s="602"/>
      <c r="H17" s="118"/>
      <c r="I17" s="118"/>
      <c r="J17" s="118"/>
      <c r="K17" s="118"/>
      <c r="L17" s="118"/>
    </row>
    <row r="18" spans="1:12" x14ac:dyDescent="0.2">
      <c r="A18" s="394"/>
      <c r="B18" s="394"/>
      <c r="C18" s="416" t="s">
        <v>570</v>
      </c>
      <c r="D18" s="571">
        <v>0</v>
      </c>
      <c r="E18" s="853">
        <v>1</v>
      </c>
      <c r="F18" s="515">
        <f t="shared" si="0"/>
        <v>0</v>
      </c>
      <c r="G18" s="602"/>
      <c r="H18" s="118"/>
      <c r="I18" s="118"/>
      <c r="J18" s="118"/>
      <c r="K18" s="118"/>
      <c r="L18" s="118"/>
    </row>
    <row r="19" spans="1:12" x14ac:dyDescent="0.2">
      <c r="A19" s="394"/>
      <c r="B19" s="394"/>
      <c r="C19" s="415" t="s">
        <v>571</v>
      </c>
      <c r="D19" s="1025"/>
      <c r="E19" s="1026"/>
      <c r="F19" s="822"/>
      <c r="G19" s="602"/>
      <c r="H19" s="118"/>
      <c r="I19" s="118"/>
      <c r="J19" s="118"/>
      <c r="K19" s="118"/>
      <c r="L19" s="118"/>
    </row>
    <row r="20" spans="1:12" x14ac:dyDescent="0.2">
      <c r="A20" s="426"/>
      <c r="B20" s="394"/>
      <c r="C20" s="416" t="s">
        <v>572</v>
      </c>
      <c r="D20" s="571">
        <v>1</v>
      </c>
      <c r="E20" s="853">
        <v>1</v>
      </c>
      <c r="F20" s="515">
        <f t="shared" si="0"/>
        <v>1</v>
      </c>
      <c r="G20" s="602"/>
      <c r="H20" s="118"/>
      <c r="I20" s="118"/>
      <c r="J20" s="118"/>
      <c r="K20" s="118"/>
      <c r="L20" s="118"/>
    </row>
    <row r="21" spans="1:12" x14ac:dyDescent="0.2">
      <c r="A21" s="394"/>
      <c r="B21" s="394"/>
      <c r="C21" s="415" t="s">
        <v>573</v>
      </c>
      <c r="D21" s="1027"/>
      <c r="E21" s="1026"/>
      <c r="F21" s="822"/>
      <c r="G21" s="602"/>
      <c r="H21" s="118"/>
      <c r="I21" s="118"/>
      <c r="J21" s="118"/>
      <c r="K21" s="118"/>
      <c r="L21" s="118"/>
    </row>
    <row r="22" spans="1:12" x14ac:dyDescent="0.2">
      <c r="A22" s="394"/>
      <c r="B22" s="394"/>
      <c r="C22" s="416" t="s">
        <v>574</v>
      </c>
      <c r="D22" s="571">
        <v>0.5</v>
      </c>
      <c r="E22" s="853">
        <v>1</v>
      </c>
      <c r="F22" s="515">
        <f t="shared" si="0"/>
        <v>0.5</v>
      </c>
      <c r="G22" s="602"/>
      <c r="H22" s="118"/>
      <c r="I22" s="118"/>
      <c r="J22" s="118"/>
      <c r="K22" s="118"/>
      <c r="L22" s="118"/>
    </row>
    <row r="23" spans="1:12" x14ac:dyDescent="0.2">
      <c r="A23" s="394"/>
      <c r="B23" s="394"/>
      <c r="C23" s="415" t="s">
        <v>575</v>
      </c>
      <c r="D23" s="1027"/>
      <c r="E23" s="1026"/>
      <c r="F23" s="822"/>
      <c r="G23" s="857"/>
      <c r="H23" s="118"/>
      <c r="I23" s="118"/>
      <c r="J23" s="118"/>
      <c r="K23" s="118"/>
      <c r="L23" s="118"/>
    </row>
    <row r="24" spans="1:12" ht="25.5" x14ac:dyDescent="0.2">
      <c r="A24" s="394"/>
      <c r="B24" s="394"/>
      <c r="C24" s="511" t="s">
        <v>576</v>
      </c>
      <c r="D24" s="571">
        <v>1</v>
      </c>
      <c r="E24" s="1028">
        <v>2</v>
      </c>
      <c r="F24" s="515">
        <f t="shared" si="0"/>
        <v>2</v>
      </c>
      <c r="G24" s="857"/>
      <c r="H24" s="118"/>
      <c r="I24" s="118"/>
      <c r="J24" s="118"/>
      <c r="K24" s="118"/>
      <c r="L24" s="118"/>
    </row>
    <row r="25" spans="1:12" x14ac:dyDescent="0.2">
      <c r="A25" s="394"/>
      <c r="B25" s="374"/>
      <c r="C25" s="455"/>
      <c r="D25" s="489"/>
      <c r="E25" s="352"/>
      <c r="F25" s="822"/>
      <c r="G25" s="857"/>
      <c r="H25" s="118"/>
      <c r="I25" s="118"/>
      <c r="J25" s="118"/>
      <c r="K25" s="118"/>
      <c r="L25" s="118"/>
    </row>
    <row r="26" spans="1:12" x14ac:dyDescent="0.2">
      <c r="A26" s="394"/>
      <c r="B26" s="1029" t="s">
        <v>577</v>
      </c>
      <c r="C26" s="416"/>
      <c r="D26" s="1023"/>
      <c r="E26" s="599"/>
      <c r="F26" s="822"/>
      <c r="G26" s="857"/>
      <c r="H26" s="118"/>
      <c r="I26" s="118"/>
      <c r="J26" s="118"/>
      <c r="K26" s="118"/>
      <c r="L26" s="118"/>
    </row>
    <row r="27" spans="1:12" x14ac:dyDescent="0.2">
      <c r="A27" s="394"/>
      <c r="B27" s="417" t="s">
        <v>578</v>
      </c>
      <c r="C27" s="415" t="s">
        <v>579</v>
      </c>
      <c r="D27" s="571">
        <v>1</v>
      </c>
      <c r="E27" s="853">
        <v>1</v>
      </c>
      <c r="F27" s="515">
        <f t="shared" si="0"/>
        <v>1</v>
      </c>
      <c r="G27" s="857"/>
      <c r="H27" s="118"/>
      <c r="I27" s="118"/>
      <c r="J27" s="118"/>
      <c r="K27" s="118"/>
      <c r="L27" s="118"/>
    </row>
    <row r="28" spans="1:12" x14ac:dyDescent="0.2">
      <c r="A28" s="394"/>
      <c r="B28" s="1030" t="s">
        <v>580</v>
      </c>
      <c r="C28" s="394" t="s">
        <v>581</v>
      </c>
      <c r="D28" s="571">
        <v>1</v>
      </c>
      <c r="E28" s="853">
        <v>1</v>
      </c>
      <c r="F28" s="515">
        <f t="shared" si="0"/>
        <v>1</v>
      </c>
      <c r="G28" s="857"/>
      <c r="H28" s="118"/>
      <c r="I28" s="118"/>
      <c r="J28" s="118"/>
      <c r="K28" s="118"/>
      <c r="L28" s="118"/>
    </row>
    <row r="29" spans="1:12" x14ac:dyDescent="0.2">
      <c r="A29" s="394"/>
      <c r="B29" s="1031"/>
      <c r="C29" s="394"/>
      <c r="D29" s="489"/>
      <c r="E29" s="352"/>
      <c r="F29" s="822"/>
      <c r="G29" s="857"/>
      <c r="H29" s="118"/>
      <c r="I29" s="118"/>
      <c r="J29" s="118"/>
      <c r="K29" s="118"/>
      <c r="L29" s="118"/>
    </row>
    <row r="30" spans="1:12" x14ac:dyDescent="0.2">
      <c r="A30" s="394"/>
      <c r="B30" s="1032"/>
      <c r="C30" s="415"/>
      <c r="D30" s="491"/>
      <c r="E30" s="856"/>
      <c r="F30" s="822"/>
      <c r="G30" s="426"/>
      <c r="H30" s="354"/>
      <c r="I30" s="118"/>
      <c r="J30" s="394"/>
      <c r="K30" s="322"/>
      <c r="L30" s="354"/>
    </row>
    <row r="31" spans="1:12" x14ac:dyDescent="0.2">
      <c r="A31" s="394"/>
      <c r="B31" s="418" t="s">
        <v>582</v>
      </c>
      <c r="C31" s="412" t="s">
        <v>583</v>
      </c>
      <c r="D31" s="821">
        <f>interview_anc!$L$89</f>
        <v>1</v>
      </c>
      <c r="E31" s="853">
        <v>1</v>
      </c>
      <c r="F31" s="515">
        <f t="shared" si="0"/>
        <v>1</v>
      </c>
      <c r="G31" s="426"/>
      <c r="H31" s="354"/>
      <c r="I31" s="118"/>
      <c r="J31" s="394"/>
      <c r="K31" s="322"/>
      <c r="L31" s="354"/>
    </row>
    <row r="32" spans="1:12" x14ac:dyDescent="0.2">
      <c r="A32" s="394"/>
      <c r="B32" s="345" t="s">
        <v>584</v>
      </c>
      <c r="C32" s="322"/>
      <c r="D32" s="489"/>
      <c r="E32" s="352"/>
      <c r="F32" s="822"/>
      <c r="G32" s="857"/>
      <c r="H32" s="118"/>
      <c r="I32" s="118"/>
      <c r="J32" s="118"/>
      <c r="K32" s="118"/>
      <c r="L32" s="354"/>
    </row>
    <row r="33" spans="1:13" x14ac:dyDescent="0.2">
      <c r="A33" s="394"/>
      <c r="B33" s="345" t="s">
        <v>585</v>
      </c>
      <c r="C33" s="322"/>
      <c r="D33" s="489"/>
      <c r="E33" s="352"/>
      <c r="F33" s="822"/>
      <c r="G33" s="857"/>
      <c r="H33" s="118"/>
      <c r="I33" s="118"/>
      <c r="J33" s="118"/>
      <c r="K33" s="118"/>
      <c r="L33" s="354"/>
      <c r="M33" s="118"/>
    </row>
    <row r="34" spans="1:13" x14ac:dyDescent="0.2">
      <c r="A34" s="394"/>
      <c r="B34" s="345" t="s">
        <v>586</v>
      </c>
      <c r="C34" s="322"/>
      <c r="D34" s="489"/>
      <c r="E34" s="352"/>
      <c r="F34" s="822"/>
      <c r="G34" s="857"/>
      <c r="H34" s="118"/>
      <c r="I34" s="118"/>
      <c r="J34" s="118"/>
      <c r="K34" s="118"/>
      <c r="L34" s="354"/>
      <c r="M34" s="118"/>
    </row>
    <row r="35" spans="1:13" x14ac:dyDescent="0.2">
      <c r="A35" s="394"/>
      <c r="B35" s="374"/>
      <c r="C35" s="345"/>
      <c r="D35" s="489"/>
      <c r="E35" s="352"/>
      <c r="F35" s="822"/>
      <c r="G35" s="857"/>
      <c r="H35" s="118"/>
      <c r="I35" s="118"/>
      <c r="J35" s="118"/>
      <c r="K35" s="118"/>
      <c r="L35" s="354"/>
      <c r="M35" s="118"/>
    </row>
    <row r="36" spans="1:13" x14ac:dyDescent="0.2">
      <c r="A36" s="394"/>
      <c r="B36" s="402" t="s">
        <v>587</v>
      </c>
      <c r="C36" s="416"/>
      <c r="D36" s="1033"/>
      <c r="E36" s="599"/>
      <c r="F36" s="699"/>
      <c r="G36" s="857"/>
      <c r="H36" s="118"/>
      <c r="I36" s="118"/>
      <c r="J36" s="118"/>
      <c r="K36" s="118"/>
      <c r="L36" s="354"/>
      <c r="M36" s="118"/>
    </row>
    <row r="37" spans="1:13" x14ac:dyDescent="0.2">
      <c r="A37" s="394"/>
      <c r="B37" s="345" t="s">
        <v>588</v>
      </c>
      <c r="C37" s="394"/>
      <c r="D37" s="1034"/>
      <c r="E37" s="602"/>
      <c r="F37" s="822"/>
      <c r="G37" s="857"/>
      <c r="H37" s="118"/>
      <c r="I37" s="118"/>
      <c r="J37" s="118"/>
      <c r="K37" s="118"/>
      <c r="L37" s="354"/>
      <c r="M37" s="118"/>
    </row>
    <row r="38" spans="1:13" x14ac:dyDescent="0.2">
      <c r="A38" s="394"/>
      <c r="B38" s="345" t="s">
        <v>589</v>
      </c>
      <c r="C38" s="820"/>
      <c r="D38" s="1024"/>
      <c r="E38" s="602"/>
      <c r="F38" s="822"/>
      <c r="G38" s="857"/>
      <c r="H38" s="118"/>
      <c r="I38" s="118"/>
      <c r="J38" s="118"/>
      <c r="K38" s="118"/>
      <c r="L38" s="354"/>
      <c r="M38" s="118"/>
    </row>
    <row r="39" spans="1:13" x14ac:dyDescent="0.2">
      <c r="A39" s="394"/>
      <c r="B39" s="372" t="s">
        <v>590</v>
      </c>
      <c r="C39" s="394"/>
      <c r="D39" s="1024"/>
      <c r="E39" s="602"/>
      <c r="F39" s="822"/>
      <c r="G39" s="857"/>
      <c r="H39" s="118"/>
      <c r="I39" s="118"/>
      <c r="J39" s="118"/>
      <c r="K39" s="118"/>
      <c r="L39" s="354"/>
      <c r="M39" s="118"/>
    </row>
    <row r="40" spans="1:13" x14ac:dyDescent="0.2">
      <c r="A40" s="394"/>
      <c r="B40" s="1035" t="s">
        <v>591</v>
      </c>
      <c r="C40" s="415"/>
      <c r="D40" s="1027"/>
      <c r="E40" s="1026"/>
      <c r="F40" s="1036"/>
      <c r="G40" s="857"/>
      <c r="H40" s="118"/>
      <c r="I40" s="118"/>
      <c r="J40" s="118"/>
      <c r="K40" s="118"/>
      <c r="L40" s="354"/>
      <c r="M40" s="118"/>
    </row>
    <row r="41" spans="1:13" x14ac:dyDescent="0.2">
      <c r="A41" s="394"/>
      <c r="B41" s="662" t="s">
        <v>592</v>
      </c>
      <c r="C41" s="1037" t="s">
        <v>593</v>
      </c>
      <c r="D41" s="1038">
        <v>1</v>
      </c>
      <c r="E41" s="440">
        <v>2</v>
      </c>
      <c r="F41" s="1036">
        <f t="shared" si="0"/>
        <v>2</v>
      </c>
      <c r="G41" s="857"/>
      <c r="H41" s="118"/>
      <c r="I41" s="118"/>
      <c r="J41" s="118"/>
      <c r="K41" s="118"/>
      <c r="L41" s="354"/>
      <c r="M41" s="118"/>
    </row>
    <row r="42" spans="1:13" x14ac:dyDescent="0.2">
      <c r="A42" s="394"/>
      <c r="B42" s="381" t="s">
        <v>594</v>
      </c>
      <c r="C42" s="512" t="s">
        <v>595</v>
      </c>
      <c r="D42" s="571">
        <v>0.5</v>
      </c>
      <c r="E42" s="853">
        <v>2</v>
      </c>
      <c r="F42" s="515">
        <f t="shared" si="0"/>
        <v>1</v>
      </c>
      <c r="G42" s="857"/>
      <c r="H42" s="118"/>
      <c r="I42" s="118"/>
      <c r="J42" s="118"/>
      <c r="K42" s="118"/>
      <c r="L42" s="354"/>
      <c r="M42" s="118"/>
    </row>
    <row r="43" spans="1:13" x14ac:dyDescent="0.2">
      <c r="A43" s="394"/>
      <c r="B43" s="419" t="s">
        <v>596</v>
      </c>
      <c r="C43" s="512" t="s">
        <v>597</v>
      </c>
      <c r="D43" s="821">
        <f>interview_anc!$L$109</f>
        <v>1</v>
      </c>
      <c r="E43" s="853">
        <v>1</v>
      </c>
      <c r="F43" s="515">
        <f t="shared" si="0"/>
        <v>1</v>
      </c>
      <c r="G43" s="857"/>
      <c r="H43" s="118"/>
      <c r="I43" s="118"/>
      <c r="J43" s="118"/>
      <c r="K43" s="118"/>
      <c r="L43" s="354"/>
      <c r="M43" s="118"/>
    </row>
    <row r="44" spans="1:13" x14ac:dyDescent="0.2">
      <c r="A44" s="394"/>
      <c r="B44" s="381" t="s">
        <v>598</v>
      </c>
      <c r="C44" s="512" t="s">
        <v>599</v>
      </c>
      <c r="D44" s="821">
        <f>interview_anc!$L$74</f>
        <v>1</v>
      </c>
      <c r="E44" s="853">
        <v>2</v>
      </c>
      <c r="F44" s="515">
        <f t="shared" si="0"/>
        <v>2</v>
      </c>
      <c r="G44" s="602"/>
      <c r="H44" s="322"/>
      <c r="I44" s="322"/>
      <c r="J44" s="322"/>
      <c r="K44" s="322"/>
      <c r="L44" s="322"/>
      <c r="M44" s="322"/>
    </row>
    <row r="45" spans="1:13" x14ac:dyDescent="0.2">
      <c r="A45" s="394"/>
      <c r="B45" s="420" t="s">
        <v>600</v>
      </c>
      <c r="C45" s="1039" t="s">
        <v>601</v>
      </c>
      <c r="D45" s="821">
        <f>interview_anc!$L$85</f>
        <v>1</v>
      </c>
      <c r="E45" s="853">
        <v>1</v>
      </c>
      <c r="F45" s="515">
        <f t="shared" si="0"/>
        <v>1</v>
      </c>
      <c r="G45" s="602"/>
      <c r="H45" s="322"/>
      <c r="I45" s="322"/>
      <c r="J45" s="322"/>
      <c r="K45" s="322"/>
      <c r="L45" s="322"/>
      <c r="M45" s="322"/>
    </row>
    <row r="46" spans="1:13" x14ac:dyDescent="0.2">
      <c r="A46" s="394"/>
      <c r="B46" s="421"/>
      <c r="C46" s="1040"/>
      <c r="D46" s="491"/>
      <c r="E46" s="856"/>
      <c r="F46" s="822"/>
      <c r="G46" s="602"/>
      <c r="H46" s="322"/>
      <c r="I46" s="322"/>
      <c r="J46" s="322"/>
      <c r="K46" s="322"/>
      <c r="L46" s="322"/>
      <c r="M46" s="322"/>
    </row>
    <row r="47" spans="1:13" x14ac:dyDescent="0.2">
      <c r="A47" s="394"/>
      <c r="B47" s="416" t="s">
        <v>602</v>
      </c>
      <c r="C47" s="402" t="s">
        <v>603</v>
      </c>
      <c r="D47" s="571">
        <v>1</v>
      </c>
      <c r="E47" s="474">
        <v>1</v>
      </c>
      <c r="F47" s="515">
        <f>E47*D47</f>
        <v>1</v>
      </c>
      <c r="G47" s="994"/>
      <c r="H47" s="1039"/>
      <c r="I47" s="322"/>
      <c r="J47" s="322"/>
      <c r="K47" s="322"/>
      <c r="L47" s="322"/>
      <c r="M47" s="322"/>
    </row>
    <row r="48" spans="1:13" x14ac:dyDescent="0.2">
      <c r="A48" s="394"/>
      <c r="B48" s="381" t="s">
        <v>604</v>
      </c>
      <c r="C48" s="381" t="s">
        <v>605</v>
      </c>
      <c r="D48" s="570">
        <f>interview_anc!$L$116</f>
        <v>0</v>
      </c>
      <c r="E48" s="474">
        <v>1</v>
      </c>
      <c r="F48" s="515">
        <f>E48*D48</f>
        <v>0</v>
      </c>
      <c r="G48" s="1041">
        <f>interview_anc!$M$116</f>
        <v>0.75</v>
      </c>
      <c r="H48" s="1042"/>
      <c r="I48" s="322"/>
      <c r="J48" s="322"/>
      <c r="K48" s="322"/>
      <c r="L48" s="322"/>
      <c r="M48" s="322"/>
    </row>
    <row r="49" spans="1:13" x14ac:dyDescent="0.2">
      <c r="A49" s="394"/>
      <c r="B49" s="381" t="s">
        <v>606</v>
      </c>
      <c r="C49" s="381" t="s">
        <v>607</v>
      </c>
      <c r="D49" s="570">
        <f>IF(G49&gt;=0.6,1,IF( G49&gt;=0.4,0.5,IF( G49&gt;=0.2,0.25,0)))</f>
        <v>0.25</v>
      </c>
      <c r="E49" s="474">
        <v>1</v>
      </c>
      <c r="F49" s="515">
        <f>E49*D49</f>
        <v>0.25</v>
      </c>
      <c r="G49" s="1043">
        <f>interview_anc!$M$114</f>
        <v>0.25</v>
      </c>
      <c r="H49" s="1042"/>
      <c r="I49" s="322"/>
      <c r="J49" s="322"/>
      <c r="K49" s="322"/>
      <c r="L49" s="322"/>
      <c r="M49" s="322"/>
    </row>
    <row r="50" spans="1:13" x14ac:dyDescent="0.2">
      <c r="A50" s="394"/>
      <c r="B50" s="381" t="s">
        <v>608</v>
      </c>
      <c r="C50" s="381" t="s">
        <v>605</v>
      </c>
      <c r="D50" s="821">
        <f>interview_anc!$L$115</f>
        <v>1</v>
      </c>
      <c r="E50" s="474">
        <v>1</v>
      </c>
      <c r="F50" s="515">
        <f t="shared" si="0"/>
        <v>1</v>
      </c>
      <c r="G50" s="1041">
        <f>interview_anc!$M$115</f>
        <v>1</v>
      </c>
      <c r="H50" s="119"/>
      <c r="I50" s="322"/>
      <c r="J50" s="322"/>
      <c r="K50" s="322"/>
      <c r="L50" s="322"/>
      <c r="M50" s="322"/>
    </row>
    <row r="51" spans="1:13" x14ac:dyDescent="0.2">
      <c r="A51" s="394"/>
      <c r="B51" s="422" t="s">
        <v>609</v>
      </c>
      <c r="C51" s="375" t="s">
        <v>610</v>
      </c>
      <c r="D51" s="571">
        <v>1</v>
      </c>
      <c r="E51" s="474">
        <v>3</v>
      </c>
      <c r="F51" s="515">
        <f t="shared" si="0"/>
        <v>3</v>
      </c>
      <c r="G51" s="857"/>
      <c r="H51" s="345"/>
      <c r="I51" s="322"/>
      <c r="J51" s="322"/>
      <c r="K51" s="322"/>
      <c r="L51" s="322"/>
      <c r="M51" s="322"/>
    </row>
    <row r="52" spans="1:13" x14ac:dyDescent="0.2">
      <c r="A52" s="394"/>
      <c r="B52" s="381" t="s">
        <v>611</v>
      </c>
      <c r="C52" s="381" t="s">
        <v>612</v>
      </c>
      <c r="D52" s="570">
        <f>IF(G52&gt;=0.3,1,IF( G52&gt;=0.2,0.5,IF( G52&gt;0.1,0.25,0)))</f>
        <v>1</v>
      </c>
      <c r="E52" s="474">
        <v>1</v>
      </c>
      <c r="F52" s="515">
        <f t="shared" si="0"/>
        <v>1</v>
      </c>
      <c r="G52" s="1044">
        <f>interview_anc!$M$118</f>
        <v>1</v>
      </c>
      <c r="H52" s="345"/>
      <c r="I52" s="322"/>
      <c r="J52" s="322"/>
      <c r="K52" s="322"/>
      <c r="L52" s="322"/>
      <c r="M52" s="322"/>
    </row>
    <row r="53" spans="1:13" x14ac:dyDescent="0.2">
      <c r="A53" s="394"/>
      <c r="B53" s="444" t="s">
        <v>613</v>
      </c>
      <c r="C53" s="381" t="s">
        <v>614</v>
      </c>
      <c r="D53" s="821">
        <f>interview_anc!$M$41</f>
        <v>1</v>
      </c>
      <c r="E53" s="474">
        <v>1</v>
      </c>
      <c r="F53" s="515">
        <f t="shared" si="0"/>
        <v>1</v>
      </c>
      <c r="G53" s="994"/>
      <c r="H53" s="345"/>
      <c r="I53" s="322"/>
      <c r="J53" s="322"/>
      <c r="K53" s="322"/>
      <c r="L53" s="322"/>
      <c r="M53" s="322"/>
    </row>
    <row r="54" spans="1:13" x14ac:dyDescent="0.2">
      <c r="A54" s="426"/>
      <c r="B54" s="1045"/>
      <c r="C54" s="322"/>
      <c r="D54" s="516"/>
      <c r="E54" s="453"/>
      <c r="F54" s="822"/>
      <c r="G54" s="994"/>
      <c r="H54" s="374"/>
      <c r="I54" s="322"/>
      <c r="J54" s="322"/>
      <c r="K54" s="322"/>
      <c r="L54" s="322"/>
      <c r="M54" s="322"/>
    </row>
    <row r="55" spans="1:13" x14ac:dyDescent="0.2">
      <c r="A55" s="394"/>
      <c r="B55" s="416" t="s">
        <v>615</v>
      </c>
      <c r="C55" s="419" t="s">
        <v>616</v>
      </c>
      <c r="D55" s="821">
        <f>interview_anc!$L$104</f>
        <v>1</v>
      </c>
      <c r="E55" s="474">
        <v>1</v>
      </c>
      <c r="F55" s="515">
        <f t="shared" si="0"/>
        <v>1</v>
      </c>
      <c r="G55" s="370"/>
      <c r="H55" s="423"/>
      <c r="I55" s="118"/>
      <c r="J55" s="118"/>
      <c r="K55" s="118"/>
      <c r="L55" s="118"/>
      <c r="M55" s="118"/>
    </row>
    <row r="56" spans="1:13" x14ac:dyDescent="0.2">
      <c r="A56" s="394"/>
      <c r="B56" s="663" t="s">
        <v>617</v>
      </c>
      <c r="C56" s="668" t="s">
        <v>618</v>
      </c>
      <c r="D56" s="821">
        <f>interview_anc!$L$107</f>
        <v>1</v>
      </c>
      <c r="E56" s="474">
        <v>1</v>
      </c>
      <c r="F56" s="515">
        <f t="shared" si="0"/>
        <v>1</v>
      </c>
      <c r="G56" s="994"/>
      <c r="H56" s="394"/>
      <c r="I56" s="322"/>
      <c r="J56" s="118"/>
      <c r="K56" s="118"/>
      <c r="L56" s="118"/>
      <c r="M56" s="118"/>
    </row>
    <row r="57" spans="1:13" x14ac:dyDescent="0.2">
      <c r="A57" s="394"/>
      <c r="B57" s="381" t="s">
        <v>619</v>
      </c>
      <c r="C57" s="381"/>
      <c r="D57" s="821">
        <f>interview_anc!$L$111</f>
        <v>1</v>
      </c>
      <c r="E57" s="474">
        <v>1</v>
      </c>
      <c r="F57" s="515">
        <f t="shared" si="0"/>
        <v>1</v>
      </c>
      <c r="G57" s="994"/>
      <c r="H57" s="415"/>
      <c r="I57" s="322"/>
      <c r="J57" s="118"/>
      <c r="K57" s="118"/>
      <c r="L57" s="118"/>
      <c r="M57" s="118"/>
    </row>
    <row r="58" spans="1:13" x14ac:dyDescent="0.2">
      <c r="A58" s="394"/>
      <c r="B58" s="664" t="s">
        <v>620</v>
      </c>
      <c r="C58" s="322"/>
      <c r="D58" s="1046"/>
      <c r="E58" s="474"/>
      <c r="F58" s="822"/>
      <c r="G58" s="994"/>
      <c r="H58" s="118"/>
      <c r="I58" s="322"/>
      <c r="J58" s="118"/>
      <c r="K58" s="118"/>
      <c r="L58" s="118"/>
      <c r="M58" s="118"/>
    </row>
    <row r="59" spans="1:13" x14ac:dyDescent="0.2">
      <c r="A59" s="394"/>
      <c r="B59" s="665" t="s">
        <v>621</v>
      </c>
      <c r="C59" s="381"/>
      <c r="D59" s="821">
        <f>interview_anc!$L$42</f>
        <v>1</v>
      </c>
      <c r="E59" s="474">
        <v>1</v>
      </c>
      <c r="F59" s="515">
        <f t="shared" si="0"/>
        <v>1</v>
      </c>
      <c r="G59" s="994"/>
      <c r="H59" s="118"/>
      <c r="I59" s="322"/>
      <c r="J59" s="118"/>
      <c r="K59" s="118"/>
      <c r="L59" s="118"/>
      <c r="M59" s="118"/>
    </row>
    <row r="60" spans="1:13" x14ac:dyDescent="0.2">
      <c r="A60" s="394"/>
      <c r="B60" s="666" t="s">
        <v>622</v>
      </c>
      <c r="C60" s="381"/>
      <c r="D60" s="821">
        <f>interview_anc!$L$44</f>
        <v>1</v>
      </c>
      <c r="E60" s="474">
        <v>1</v>
      </c>
      <c r="F60" s="515">
        <f t="shared" si="0"/>
        <v>1</v>
      </c>
      <c r="G60" s="994"/>
      <c r="H60" s="118"/>
      <c r="I60" s="322"/>
      <c r="J60" s="118"/>
      <c r="K60" s="118"/>
      <c r="L60" s="118"/>
      <c r="M60" s="118"/>
    </row>
    <row r="61" spans="1:13" x14ac:dyDescent="0.2">
      <c r="A61" s="394"/>
      <c r="B61" s="416" t="s">
        <v>623</v>
      </c>
      <c r="C61" s="412"/>
      <c r="D61" s="821">
        <f>interview_anc!$L$6</f>
        <v>1</v>
      </c>
      <c r="E61" s="474">
        <v>1</v>
      </c>
      <c r="F61" s="515">
        <f t="shared" si="0"/>
        <v>1</v>
      </c>
      <c r="G61" s="994"/>
      <c r="H61" s="118"/>
      <c r="I61" s="322"/>
      <c r="J61" s="118"/>
      <c r="K61" s="118"/>
      <c r="L61" s="118"/>
      <c r="M61" s="118"/>
    </row>
    <row r="62" spans="1:13" x14ac:dyDescent="0.2">
      <c r="A62" s="394"/>
      <c r="B62" s="415" t="s">
        <v>624</v>
      </c>
      <c r="C62" s="487"/>
      <c r="D62" s="1027"/>
      <c r="E62" s="1047"/>
      <c r="F62" s="822"/>
      <c r="G62" s="994"/>
      <c r="H62" s="118"/>
      <c r="I62" s="322"/>
      <c r="J62" s="118"/>
      <c r="K62" s="118"/>
      <c r="L62" s="118"/>
      <c r="M62" s="118"/>
    </row>
    <row r="63" spans="1:13" x14ac:dyDescent="0.2">
      <c r="A63" s="394"/>
      <c r="B63" s="394"/>
      <c r="C63" s="322"/>
      <c r="D63" s="1024"/>
      <c r="E63" s="994"/>
      <c r="F63" s="822"/>
      <c r="G63" s="370"/>
      <c r="H63" s="118"/>
      <c r="I63" s="118"/>
      <c r="J63" s="118"/>
      <c r="K63" s="118"/>
      <c r="L63" s="118"/>
      <c r="M63" s="118"/>
    </row>
    <row r="64" spans="1:13" x14ac:dyDescent="0.2">
      <c r="A64" s="394"/>
      <c r="B64" s="402" t="s">
        <v>625</v>
      </c>
      <c r="C64" s="416"/>
      <c r="D64" s="521"/>
      <c r="E64" s="1048"/>
      <c r="F64" s="822"/>
      <c r="G64" s="370"/>
      <c r="H64" s="322"/>
      <c r="I64" s="118"/>
      <c r="J64" s="118"/>
      <c r="K64" s="118"/>
      <c r="L64" s="118"/>
      <c r="M64" s="118"/>
    </row>
    <row r="65" spans="1:8" x14ac:dyDescent="0.2">
      <c r="A65" s="394"/>
      <c r="B65" s="345" t="s">
        <v>626</v>
      </c>
      <c r="C65" s="380" t="s">
        <v>627</v>
      </c>
      <c r="D65" s="571">
        <v>1</v>
      </c>
      <c r="E65" s="474">
        <v>1</v>
      </c>
      <c r="F65" s="515">
        <f t="shared" ref="F65:F66" si="2">E65*D65</f>
        <v>1</v>
      </c>
      <c r="G65" s="370"/>
      <c r="H65" s="118"/>
    </row>
    <row r="66" spans="1:8" x14ac:dyDescent="0.2">
      <c r="A66" s="394"/>
      <c r="B66" s="345"/>
      <c r="C66" s="381" t="s">
        <v>628</v>
      </c>
      <c r="D66" s="821">
        <f>interview_anc!$L$99</f>
        <v>1</v>
      </c>
      <c r="E66" s="474">
        <v>0.25</v>
      </c>
      <c r="F66" s="515">
        <f t="shared" si="2"/>
        <v>0.25</v>
      </c>
      <c r="G66" s="370"/>
      <c r="H66" s="118"/>
    </row>
    <row r="67" spans="1:8" x14ac:dyDescent="0.2">
      <c r="A67" s="394"/>
      <c r="B67" s="345"/>
      <c r="C67" s="381" t="s">
        <v>629</v>
      </c>
      <c r="D67" s="821">
        <f>interview_anc!$L$101</f>
        <v>1</v>
      </c>
      <c r="E67" s="474">
        <v>0.25</v>
      </c>
      <c r="F67" s="515">
        <f t="shared" ref="F67:F70" si="3">E67*D67</f>
        <v>0.25</v>
      </c>
      <c r="G67" s="370"/>
      <c r="H67" s="322"/>
    </row>
    <row r="68" spans="1:8" x14ac:dyDescent="0.2">
      <c r="A68" s="394"/>
      <c r="B68" s="345"/>
      <c r="C68" s="381" t="s">
        <v>630</v>
      </c>
      <c r="D68" s="821">
        <f>interview_anc!$L$100</f>
        <v>1</v>
      </c>
      <c r="E68" s="474">
        <v>0.25</v>
      </c>
      <c r="F68" s="515">
        <f t="shared" si="3"/>
        <v>0.25</v>
      </c>
      <c r="G68" s="370"/>
      <c r="H68" s="118"/>
    </row>
    <row r="69" spans="1:8" x14ac:dyDescent="0.2">
      <c r="A69" s="394"/>
      <c r="B69" s="345"/>
      <c r="C69" s="381" t="s">
        <v>631</v>
      </c>
      <c r="D69" s="521"/>
      <c r="E69" s="474"/>
      <c r="F69" s="515"/>
      <c r="G69" s="370"/>
      <c r="H69" s="118"/>
    </row>
    <row r="70" spans="1:8" x14ac:dyDescent="0.2">
      <c r="A70" s="394"/>
      <c r="B70" s="345"/>
      <c r="C70" s="667" t="s">
        <v>632</v>
      </c>
      <c r="D70" s="821">
        <f>interview_anc!$L$102</f>
        <v>1</v>
      </c>
      <c r="E70" s="474">
        <v>0.25</v>
      </c>
      <c r="F70" s="515">
        <f t="shared" si="3"/>
        <v>0.25</v>
      </c>
      <c r="G70" s="370"/>
      <c r="H70" s="118"/>
    </row>
    <row r="71" spans="1:8" ht="25.5" x14ac:dyDescent="0.2">
      <c r="A71" s="394"/>
      <c r="B71" s="536" t="s">
        <v>633</v>
      </c>
      <c r="C71" s="424" t="s">
        <v>634</v>
      </c>
      <c r="D71" s="821">
        <f>interview_anc!L120</f>
        <v>1</v>
      </c>
      <c r="E71" s="474">
        <v>1</v>
      </c>
      <c r="F71" s="515">
        <f t="shared" si="0"/>
        <v>1</v>
      </c>
      <c r="G71" s="1140"/>
      <c r="H71" s="118"/>
    </row>
    <row r="72" spans="1:8" x14ac:dyDescent="0.2">
      <c r="A72" s="394"/>
      <c r="B72" s="538" t="s">
        <v>635</v>
      </c>
      <c r="C72" s="411" t="s">
        <v>636</v>
      </c>
      <c r="D72" s="821">
        <f>interview_anc!L121</f>
        <v>1</v>
      </c>
      <c r="E72" s="474">
        <v>1</v>
      </c>
      <c r="F72" s="515">
        <f t="shared" si="0"/>
        <v>1</v>
      </c>
      <c r="G72" s="1140"/>
      <c r="H72" s="118"/>
    </row>
    <row r="73" spans="1:8" ht="25.5" x14ac:dyDescent="0.2">
      <c r="A73" s="394"/>
      <c r="B73" s="540" t="s">
        <v>637</v>
      </c>
      <c r="C73" s="424" t="s">
        <v>638</v>
      </c>
      <c r="D73" s="571">
        <v>1</v>
      </c>
      <c r="E73" s="474">
        <v>1</v>
      </c>
      <c r="F73" s="515">
        <f t="shared" ref="F73:F94" si="4">E73*D73</f>
        <v>1</v>
      </c>
      <c r="G73" s="1140"/>
      <c r="H73" s="118"/>
    </row>
    <row r="74" spans="1:8" ht="25.5" x14ac:dyDescent="0.2">
      <c r="A74" s="394"/>
      <c r="B74" s="536" t="s">
        <v>639</v>
      </c>
      <c r="C74" s="1049" t="s">
        <v>640</v>
      </c>
      <c r="D74" s="571">
        <v>1</v>
      </c>
      <c r="E74" s="474">
        <v>1</v>
      </c>
      <c r="F74" s="515">
        <f t="shared" si="4"/>
        <v>1</v>
      </c>
      <c r="G74" s="1140"/>
      <c r="H74" s="118"/>
    </row>
    <row r="75" spans="1:8" ht="25.5" x14ac:dyDescent="0.2">
      <c r="A75" s="394"/>
      <c r="B75" s="541" t="s">
        <v>641</v>
      </c>
      <c r="C75" s="1049" t="s">
        <v>601</v>
      </c>
      <c r="D75" s="571">
        <v>1</v>
      </c>
      <c r="E75" s="474">
        <v>1</v>
      </c>
      <c r="F75" s="515">
        <f t="shared" si="4"/>
        <v>1</v>
      </c>
      <c r="G75" s="1140"/>
      <c r="H75" s="118"/>
    </row>
    <row r="76" spans="1:8" x14ac:dyDescent="0.2">
      <c r="A76" s="394"/>
      <c r="B76" s="542" t="s">
        <v>642</v>
      </c>
      <c r="C76" s="1049" t="s">
        <v>643</v>
      </c>
      <c r="D76" s="571">
        <v>1</v>
      </c>
      <c r="E76" s="474">
        <v>1</v>
      </c>
      <c r="F76" s="515">
        <f t="shared" si="4"/>
        <v>1</v>
      </c>
      <c r="G76" s="1140"/>
      <c r="H76" s="118"/>
    </row>
    <row r="77" spans="1:8" x14ac:dyDescent="0.2">
      <c r="A77" s="394"/>
      <c r="B77" s="374"/>
      <c r="C77" s="380"/>
      <c r="D77" s="491"/>
      <c r="E77" s="453"/>
      <c r="F77" s="822"/>
      <c r="G77" s="370"/>
      <c r="H77" s="118"/>
    </row>
    <row r="78" spans="1:8" x14ac:dyDescent="0.2">
      <c r="A78" s="394"/>
      <c r="B78" s="150" t="s">
        <v>644</v>
      </c>
      <c r="C78" s="402"/>
      <c r="D78" s="493"/>
      <c r="E78" s="473"/>
      <c r="F78" s="822"/>
      <c r="G78" s="370"/>
      <c r="H78" s="118"/>
    </row>
    <row r="79" spans="1:8" x14ac:dyDescent="0.2">
      <c r="A79" s="394"/>
      <c r="B79" s="543" t="s">
        <v>645</v>
      </c>
      <c r="C79" s="136" t="s">
        <v>646</v>
      </c>
      <c r="D79" s="571">
        <v>1</v>
      </c>
      <c r="E79" s="823">
        <v>0</v>
      </c>
      <c r="F79" s="515">
        <f t="shared" si="4"/>
        <v>0</v>
      </c>
      <c r="G79" s="1050">
        <f>D79*1</f>
        <v>1</v>
      </c>
      <c r="H79" s="118" t="s">
        <v>647</v>
      </c>
    </row>
    <row r="80" spans="1:8" x14ac:dyDescent="0.2">
      <c r="A80" s="394"/>
      <c r="B80" s="543" t="s">
        <v>648</v>
      </c>
      <c r="C80" s="345"/>
      <c r="D80" s="571">
        <v>1</v>
      </c>
      <c r="E80" s="823">
        <v>1</v>
      </c>
      <c r="F80" s="515">
        <f t="shared" si="4"/>
        <v>1</v>
      </c>
      <c r="G80" s="370"/>
      <c r="H80" s="118"/>
    </row>
    <row r="81" spans="1:8" x14ac:dyDescent="0.2">
      <c r="A81" s="394"/>
      <c r="B81" s="543" t="s">
        <v>649</v>
      </c>
      <c r="C81" s="345"/>
      <c r="D81" s="491"/>
      <c r="E81" s="453"/>
      <c r="F81" s="822"/>
      <c r="G81" s="370"/>
      <c r="H81" s="118"/>
    </row>
    <row r="82" spans="1:8" x14ac:dyDescent="0.2">
      <c r="A82" s="394"/>
      <c r="B82" s="543" t="s">
        <v>650</v>
      </c>
      <c r="C82" s="345"/>
      <c r="D82" s="571">
        <v>1</v>
      </c>
      <c r="E82" s="824">
        <v>0</v>
      </c>
      <c r="F82" s="515">
        <f t="shared" si="4"/>
        <v>0</v>
      </c>
      <c r="G82" s="1050">
        <f>D82*1</f>
        <v>1</v>
      </c>
      <c r="H82" s="118" t="s">
        <v>647</v>
      </c>
    </row>
    <row r="83" spans="1:8" x14ac:dyDescent="0.2">
      <c r="A83" s="394"/>
      <c r="B83" s="543" t="s">
        <v>651</v>
      </c>
      <c r="C83" s="345"/>
      <c r="D83" s="491"/>
      <c r="E83" s="453"/>
      <c r="F83" s="822"/>
      <c r="G83" s="370"/>
      <c r="H83" s="118"/>
    </row>
    <row r="84" spans="1:8" x14ac:dyDescent="0.2">
      <c r="A84" s="394"/>
      <c r="B84" s="543" t="s">
        <v>652</v>
      </c>
      <c r="C84" s="345"/>
      <c r="D84" s="571">
        <v>1</v>
      </c>
      <c r="E84" s="823">
        <v>0</v>
      </c>
      <c r="F84" s="515">
        <f t="shared" si="4"/>
        <v>0</v>
      </c>
      <c r="G84" s="1050">
        <f>D84*1</f>
        <v>1</v>
      </c>
      <c r="H84" s="118" t="s">
        <v>647</v>
      </c>
    </row>
    <row r="85" spans="1:8" x14ac:dyDescent="0.2">
      <c r="A85" s="394"/>
      <c r="B85" s="543" t="s">
        <v>653</v>
      </c>
      <c r="C85" s="345"/>
      <c r="D85" s="571">
        <v>1</v>
      </c>
      <c r="E85" s="823">
        <v>1</v>
      </c>
      <c r="F85" s="515">
        <f t="shared" si="4"/>
        <v>1</v>
      </c>
      <c r="G85" s="370"/>
      <c r="H85" s="118"/>
    </row>
    <row r="86" spans="1:8" x14ac:dyDescent="0.2">
      <c r="A86" s="394"/>
      <c r="B86" s="543" t="s">
        <v>654</v>
      </c>
      <c r="C86" s="374"/>
      <c r="D86" s="491"/>
      <c r="E86" s="453"/>
      <c r="F86" s="822"/>
      <c r="G86" s="370"/>
      <c r="H86" s="118"/>
    </row>
    <row r="87" spans="1:8" x14ac:dyDescent="0.2">
      <c r="A87" s="394"/>
      <c r="B87" s="150" t="s">
        <v>655</v>
      </c>
      <c r="C87" s="402"/>
      <c r="D87" s="1051"/>
      <c r="E87" s="473"/>
      <c r="F87" s="822"/>
      <c r="G87" s="370"/>
      <c r="H87" s="118"/>
    </row>
    <row r="88" spans="1:8" x14ac:dyDescent="0.2">
      <c r="A88" s="394"/>
      <c r="B88" s="485" t="s">
        <v>656</v>
      </c>
      <c r="C88" s="136" t="s">
        <v>657</v>
      </c>
      <c r="D88" s="571">
        <v>1</v>
      </c>
      <c r="E88" s="823">
        <v>2</v>
      </c>
      <c r="F88" s="515">
        <f t="shared" si="4"/>
        <v>2</v>
      </c>
      <c r="G88" s="370"/>
      <c r="H88" s="118"/>
    </row>
    <row r="89" spans="1:8" x14ac:dyDescent="0.2">
      <c r="A89" s="394"/>
      <c r="B89" s="355"/>
      <c r="C89" s="136" t="s">
        <v>658</v>
      </c>
      <c r="D89" s="491"/>
      <c r="E89" s="688"/>
      <c r="F89" s="515"/>
      <c r="G89" s="370"/>
      <c r="H89" s="118"/>
    </row>
    <row r="90" spans="1:8" x14ac:dyDescent="0.2">
      <c r="A90" s="394"/>
      <c r="B90" s="345"/>
      <c r="C90" s="136" t="s">
        <v>659</v>
      </c>
      <c r="D90" s="1046"/>
      <c r="E90" s="474"/>
      <c r="F90" s="822"/>
      <c r="G90" s="370"/>
      <c r="H90" s="118"/>
    </row>
    <row r="91" spans="1:8" x14ac:dyDescent="0.2">
      <c r="A91" s="394"/>
      <c r="B91" s="345"/>
      <c r="C91" s="136" t="s">
        <v>660</v>
      </c>
      <c r="D91" s="1046"/>
      <c r="E91" s="474"/>
      <c r="F91" s="822"/>
      <c r="G91" s="370"/>
      <c r="H91" s="118"/>
    </row>
    <row r="92" spans="1:8" x14ac:dyDescent="0.2">
      <c r="A92" s="394"/>
      <c r="B92" s="345"/>
      <c r="C92" s="136" t="s">
        <v>661</v>
      </c>
      <c r="D92" s="1046"/>
      <c r="E92" s="474"/>
      <c r="F92" s="822"/>
      <c r="G92" s="370"/>
      <c r="H92" s="118"/>
    </row>
    <row r="93" spans="1:8" x14ac:dyDescent="0.2">
      <c r="A93" s="394"/>
      <c r="B93" s="355"/>
      <c r="C93" s="136" t="s">
        <v>662</v>
      </c>
      <c r="D93" s="1046"/>
      <c r="E93" s="474"/>
      <c r="F93" s="822"/>
      <c r="G93" s="370"/>
      <c r="H93" s="118"/>
    </row>
    <row r="94" spans="1:8" x14ac:dyDescent="0.2">
      <c r="A94" s="394"/>
      <c r="B94" s="355" t="s">
        <v>663</v>
      </c>
      <c r="C94" s="136" t="s">
        <v>664</v>
      </c>
      <c r="D94" s="571">
        <v>0.8</v>
      </c>
      <c r="E94" s="823">
        <v>2</v>
      </c>
      <c r="F94" s="515">
        <f t="shared" si="4"/>
        <v>1.6</v>
      </c>
      <c r="G94" s="370"/>
      <c r="H94" s="118"/>
    </row>
    <row r="95" spans="1:8" x14ac:dyDescent="0.2">
      <c r="A95" s="394"/>
      <c r="B95" s="345" t="s">
        <v>665</v>
      </c>
      <c r="C95" s="1016"/>
      <c r="D95" s="513"/>
      <c r="E95" s="356"/>
      <c r="F95" s="822"/>
      <c r="G95" s="370"/>
      <c r="H95" s="118"/>
    </row>
    <row r="96" spans="1:8" x14ac:dyDescent="0.2">
      <c r="A96" s="394"/>
      <c r="B96" s="355"/>
      <c r="C96" s="1016"/>
      <c r="D96" s="513"/>
      <c r="E96" s="356"/>
      <c r="F96" s="822"/>
      <c r="G96" s="370" t="s">
        <v>647</v>
      </c>
      <c r="H96" s="118"/>
    </row>
    <row r="97" spans="1:18" x14ac:dyDescent="0.2">
      <c r="A97" s="394"/>
      <c r="B97" s="447" t="s">
        <v>666</v>
      </c>
      <c r="C97" s="322"/>
      <c r="D97" s="489"/>
      <c r="E97" s="1046">
        <f>SUM(E7:E96)</f>
        <v>50</v>
      </c>
      <c r="F97" s="1046">
        <f>SUM(F7:F96)+G97</f>
        <v>47.85</v>
      </c>
      <c r="G97" s="370">
        <f>SUM(G79:G84)</f>
        <v>3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x14ac:dyDescent="0.2">
      <c r="A98" s="394"/>
      <c r="B98" s="486"/>
      <c r="C98" s="415"/>
      <c r="D98" s="491"/>
      <c r="E98" s="453"/>
      <c r="F98" s="1052">
        <f>F97/E97</f>
        <v>0.95700000000000007</v>
      </c>
      <c r="G98" s="370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x14ac:dyDescent="0.2">
      <c r="A99" s="394"/>
      <c r="B99" s="322"/>
      <c r="C99" s="322"/>
      <c r="D99" s="1053"/>
      <c r="E99" s="994"/>
      <c r="F99" s="1053"/>
      <c r="G99" s="994"/>
      <c r="H99" s="322"/>
      <c r="I99" s="322"/>
      <c r="J99" s="322"/>
      <c r="K99" s="118"/>
      <c r="L99" s="118"/>
      <c r="M99" s="118"/>
      <c r="N99" s="118"/>
      <c r="O99" s="118"/>
      <c r="P99" s="118"/>
      <c r="Q99" s="118"/>
      <c r="R99" s="118"/>
    </row>
    <row r="100" spans="1:18" x14ac:dyDescent="0.2">
      <c r="A100" s="394"/>
      <c r="B100" s="384"/>
      <c r="C100" s="384"/>
      <c r="D100" s="1053"/>
      <c r="E100" s="994"/>
      <c r="F100" s="1053"/>
      <c r="G100" s="99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</row>
    <row r="101" spans="1:18" x14ac:dyDescent="0.2">
      <c r="A101" s="394"/>
      <c r="B101" s="384"/>
      <c r="C101" s="384"/>
      <c r="D101" s="1053"/>
      <c r="E101" s="994"/>
      <c r="F101" s="1053"/>
      <c r="G101" s="99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</row>
    <row r="102" spans="1:18" x14ac:dyDescent="0.2">
      <c r="A102" s="394"/>
      <c r="B102" s="384"/>
      <c r="C102" s="384"/>
      <c r="D102" s="1053"/>
      <c r="E102" s="994"/>
      <c r="F102" s="1053"/>
      <c r="G102" s="99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</row>
    <row r="103" spans="1:18" x14ac:dyDescent="0.2">
      <c r="A103" s="394"/>
      <c r="B103" s="384"/>
      <c r="C103" s="384"/>
      <c r="D103" s="1053"/>
      <c r="E103" s="994"/>
      <c r="F103" s="1053"/>
      <c r="G103" s="99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</row>
    <row r="104" spans="1:18" x14ac:dyDescent="0.2">
      <c r="A104" s="394"/>
      <c r="B104" s="384"/>
      <c r="C104" s="384"/>
      <c r="D104" s="1053"/>
      <c r="E104" s="994"/>
      <c r="F104" s="1053"/>
      <c r="G104" s="99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</row>
    <row r="105" spans="1:18" x14ac:dyDescent="0.2">
      <c r="A105" s="394"/>
      <c r="B105" s="384"/>
      <c r="C105" s="384"/>
      <c r="D105" s="1053"/>
      <c r="E105" s="994"/>
      <c r="F105" s="1053"/>
      <c r="G105" s="99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</row>
    <row r="106" spans="1:18" x14ac:dyDescent="0.2">
      <c r="A106" s="394"/>
      <c r="B106" s="384"/>
      <c r="C106" s="384"/>
      <c r="D106" s="1053"/>
      <c r="E106" s="994"/>
      <c r="F106" s="1053"/>
      <c r="G106" s="99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</row>
    <row r="107" spans="1:18" x14ac:dyDescent="0.2">
      <c r="A107" s="394"/>
      <c r="B107" s="384"/>
      <c r="C107" s="384"/>
      <c r="D107" s="1053"/>
      <c r="E107" s="994"/>
      <c r="F107" s="1053"/>
      <c r="G107" s="99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</row>
    <row r="108" spans="1:18" x14ac:dyDescent="0.2">
      <c r="A108" s="394"/>
      <c r="B108" s="384"/>
      <c r="C108" s="1054"/>
      <c r="D108" s="1053"/>
      <c r="E108" s="994"/>
      <c r="F108" s="1053"/>
      <c r="G108" s="99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</row>
    <row r="109" spans="1:18" x14ac:dyDescent="0.2">
      <c r="A109" s="394"/>
      <c r="B109" s="384"/>
      <c r="C109" s="1054"/>
      <c r="D109" s="1053"/>
      <c r="E109" s="994"/>
      <c r="F109" s="1053"/>
      <c r="G109" s="99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</row>
    <row r="110" spans="1:18" x14ac:dyDescent="0.2">
      <c r="A110" s="394"/>
      <c r="B110" s="384"/>
      <c r="C110" s="1054"/>
      <c r="D110" s="1053"/>
      <c r="E110" s="994"/>
      <c r="F110" s="1053"/>
      <c r="G110" s="99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</row>
    <row r="111" spans="1:18" x14ac:dyDescent="0.2">
      <c r="A111" s="394"/>
      <c r="B111" s="384"/>
      <c r="C111" s="1054"/>
      <c r="D111" s="1053"/>
      <c r="E111" s="994"/>
      <c r="F111" s="1053"/>
      <c r="G111" s="99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</row>
    <row r="112" spans="1:18" x14ac:dyDescent="0.2">
      <c r="A112" s="394"/>
      <c r="B112" s="384"/>
      <c r="C112" s="1054"/>
      <c r="D112" s="1053"/>
      <c r="E112" s="994"/>
      <c r="F112" s="1053"/>
      <c r="G112" s="99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</row>
    <row r="113" spans="1:18" x14ac:dyDescent="0.2">
      <c r="A113" s="394"/>
      <c r="B113" s="384"/>
      <c r="C113" s="1054"/>
      <c r="D113" s="1053"/>
      <c r="E113" s="994"/>
      <c r="F113" s="1053"/>
      <c r="G113" s="99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</row>
    <row r="114" spans="1:18" x14ac:dyDescent="0.2">
      <c r="A114" s="394"/>
      <c r="B114" s="384"/>
      <c r="C114" s="1054"/>
      <c r="D114" s="1053"/>
      <c r="E114" s="994"/>
      <c r="F114" s="1053"/>
      <c r="G114" s="99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</row>
    <row r="115" spans="1:18" x14ac:dyDescent="0.2">
      <c r="A115" s="394"/>
      <c r="B115" s="384"/>
      <c r="C115" s="1054"/>
      <c r="D115" s="1053"/>
      <c r="E115" s="994"/>
      <c r="F115" s="1053"/>
      <c r="G115" s="99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</row>
    <row r="116" spans="1:18" x14ac:dyDescent="0.2">
      <c r="A116" s="394"/>
      <c r="B116" s="384"/>
      <c r="C116" s="1054"/>
      <c r="D116" s="1053"/>
      <c r="E116" s="994"/>
      <c r="F116" s="1053"/>
      <c r="G116" s="99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</row>
    <row r="117" spans="1:18" x14ac:dyDescent="0.2">
      <c r="A117" s="394"/>
      <c r="B117" s="384"/>
      <c r="C117" s="1054"/>
      <c r="D117" s="1053"/>
      <c r="E117" s="994"/>
      <c r="F117" s="1053"/>
      <c r="G117" s="99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</row>
    <row r="118" spans="1:18" x14ac:dyDescent="0.2">
      <c r="A118" s="394"/>
      <c r="B118" s="384"/>
      <c r="C118" s="1054"/>
      <c r="D118" s="1053"/>
      <c r="E118" s="994"/>
      <c r="F118" s="1053"/>
      <c r="G118" s="99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</row>
    <row r="119" spans="1:18" x14ac:dyDescent="0.2">
      <c r="A119" s="394"/>
      <c r="B119" s="1055"/>
      <c r="C119" s="1054"/>
      <c r="D119" s="1053"/>
      <c r="E119" s="994"/>
      <c r="F119" s="1053"/>
      <c r="G119" s="99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</row>
    <row r="120" spans="1:18" x14ac:dyDescent="0.2">
      <c r="A120" s="394"/>
      <c r="B120" s="384"/>
      <c r="C120" s="384"/>
      <c r="D120" s="1053"/>
      <c r="E120" s="994"/>
      <c r="F120" s="1053"/>
      <c r="G120" s="99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</row>
    <row r="121" spans="1:18" x14ac:dyDescent="0.2">
      <c r="A121" s="394"/>
      <c r="B121" s="384"/>
      <c r="C121" s="384"/>
      <c r="D121" s="1053"/>
      <c r="E121" s="994"/>
      <c r="F121" s="1053"/>
      <c r="G121" s="99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</row>
    <row r="122" spans="1:18" x14ac:dyDescent="0.2">
      <c r="A122" s="394"/>
      <c r="B122" s="384"/>
      <c r="C122" s="1054"/>
      <c r="D122" s="1053"/>
      <c r="E122" s="994"/>
      <c r="F122" s="1053"/>
      <c r="G122" s="99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</row>
    <row r="123" spans="1:18" x14ac:dyDescent="0.2">
      <c r="A123" s="394"/>
      <c r="B123" s="384"/>
      <c r="C123" s="1054"/>
      <c r="D123" s="1053"/>
      <c r="E123" s="994"/>
      <c r="F123" s="1053"/>
      <c r="G123" s="99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</row>
    <row r="124" spans="1:18" x14ac:dyDescent="0.2">
      <c r="A124" s="394"/>
      <c r="B124" s="384"/>
      <c r="C124" s="384"/>
      <c r="D124" s="1053"/>
      <c r="E124" s="994"/>
      <c r="F124" s="1053"/>
      <c r="G124" s="99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</row>
    <row r="125" spans="1:18" x14ac:dyDescent="0.2">
      <c r="A125" s="394"/>
      <c r="B125" s="384"/>
      <c r="C125" s="1054"/>
      <c r="D125" s="1053"/>
      <c r="E125" s="994"/>
      <c r="F125" s="1053"/>
      <c r="G125" s="99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</row>
    <row r="126" spans="1:18" x14ac:dyDescent="0.2">
      <c r="A126" s="394"/>
      <c r="B126" s="384"/>
      <c r="C126" s="1054"/>
      <c r="D126" s="1053"/>
      <c r="E126" s="994"/>
      <c r="F126" s="1053"/>
      <c r="G126" s="99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</row>
    <row r="127" spans="1:18" x14ac:dyDescent="0.2">
      <c r="A127" s="394"/>
      <c r="B127" s="384"/>
      <c r="C127" s="1056"/>
      <c r="D127" s="1053"/>
      <c r="E127" s="994"/>
      <c r="F127" s="1053"/>
      <c r="G127" s="99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</row>
    <row r="128" spans="1:18" x14ac:dyDescent="0.2">
      <c r="A128" s="394"/>
      <c r="B128" s="384"/>
      <c r="C128" s="384"/>
      <c r="D128" s="1053"/>
      <c r="E128" s="994"/>
      <c r="F128" s="1053"/>
      <c r="G128" s="99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</row>
    <row r="129" spans="1:18" x14ac:dyDescent="0.2">
      <c r="A129" s="394"/>
      <c r="B129" s="384"/>
      <c r="C129" s="384"/>
      <c r="D129" s="1053"/>
      <c r="E129" s="994"/>
      <c r="F129" s="1053"/>
      <c r="G129" s="99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</row>
    <row r="130" spans="1:18" x14ac:dyDescent="0.2">
      <c r="A130" s="394"/>
      <c r="B130" s="384"/>
      <c r="C130" s="384"/>
      <c r="D130" s="1053"/>
      <c r="E130" s="994"/>
      <c r="F130" s="1053"/>
      <c r="G130" s="99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</row>
    <row r="131" spans="1:18" x14ac:dyDescent="0.2">
      <c r="A131" s="394"/>
      <c r="B131" s="384"/>
      <c r="C131" s="384"/>
      <c r="D131" s="1053"/>
      <c r="E131" s="994"/>
      <c r="F131" s="1053"/>
      <c r="G131" s="99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</row>
    <row r="132" spans="1:18" x14ac:dyDescent="0.2">
      <c r="A132" s="394"/>
      <c r="B132" s="384"/>
      <c r="C132" s="1054"/>
      <c r="D132" s="1053"/>
      <c r="E132" s="994"/>
      <c r="F132" s="1053"/>
      <c r="G132" s="99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</row>
    <row r="133" spans="1:18" x14ac:dyDescent="0.2">
      <c r="A133" s="394"/>
      <c r="B133" s="384"/>
      <c r="C133" s="1054"/>
      <c r="D133" s="1053"/>
      <c r="E133" s="994"/>
      <c r="F133" s="1053"/>
      <c r="G133" s="99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</row>
    <row r="134" spans="1:18" x14ac:dyDescent="0.2">
      <c r="A134" s="394"/>
      <c r="B134" s="384"/>
      <c r="C134" s="1056"/>
      <c r="D134" s="1053"/>
      <c r="E134" s="994"/>
      <c r="F134" s="1053"/>
      <c r="G134" s="99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</row>
    <row r="135" spans="1:18" x14ac:dyDescent="0.2">
      <c r="A135" s="394"/>
      <c r="B135" s="384"/>
      <c r="C135" s="384"/>
      <c r="D135" s="1053"/>
      <c r="E135" s="994"/>
      <c r="F135" s="1053"/>
      <c r="G135" s="99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</row>
    <row r="136" spans="1:18" x14ac:dyDescent="0.2">
      <c r="A136" s="394"/>
      <c r="B136" s="384"/>
      <c r="C136" s="384"/>
      <c r="D136" s="1053"/>
      <c r="E136" s="994"/>
      <c r="F136" s="1053"/>
      <c r="G136" s="99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</row>
    <row r="137" spans="1:18" s="343" customFormat="1" x14ac:dyDescent="0.2">
      <c r="A137" s="455"/>
      <c r="B137" s="321"/>
      <c r="C137" s="384"/>
      <c r="D137" s="1057"/>
      <c r="E137" s="1058"/>
      <c r="F137" s="1057"/>
      <c r="G137" s="1059"/>
      <c r="H137" s="321"/>
      <c r="I137" s="321"/>
      <c r="J137" s="321"/>
      <c r="K137" s="321"/>
      <c r="L137" s="321"/>
      <c r="M137" s="321"/>
      <c r="N137" s="321"/>
      <c r="O137" s="321"/>
      <c r="P137" s="321"/>
      <c r="Q137" s="321"/>
      <c r="R137" s="321"/>
    </row>
    <row r="138" spans="1:18" s="343" customFormat="1" x14ac:dyDescent="0.2">
      <c r="A138" s="455"/>
      <c r="B138" s="384"/>
      <c r="C138" s="384"/>
      <c r="D138" s="1057"/>
      <c r="E138" s="1058"/>
      <c r="F138" s="1057"/>
      <c r="G138" s="1059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</row>
    <row r="139" spans="1:18" s="343" customFormat="1" x14ac:dyDescent="0.2">
      <c r="A139" s="455"/>
      <c r="B139" s="384"/>
      <c r="C139" s="384"/>
      <c r="D139" s="1057"/>
      <c r="E139" s="1059"/>
      <c r="F139" s="1057"/>
      <c r="G139" s="1059"/>
      <c r="H139" s="321"/>
      <c r="I139" s="321"/>
      <c r="J139" s="321"/>
      <c r="K139" s="321"/>
      <c r="L139" s="321"/>
      <c r="M139" s="321"/>
      <c r="N139" s="321"/>
      <c r="O139" s="321"/>
      <c r="P139" s="321"/>
      <c r="Q139" s="321"/>
      <c r="R139" s="321"/>
    </row>
    <row r="140" spans="1:18" s="343" customFormat="1" x14ac:dyDescent="0.2">
      <c r="A140" s="455"/>
      <c r="B140" s="1056"/>
      <c r="C140" s="1055"/>
      <c r="D140" s="1057"/>
      <c r="E140" s="1059"/>
      <c r="F140" s="1057"/>
      <c r="G140" s="1059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</row>
    <row r="141" spans="1:18" s="343" customFormat="1" x14ac:dyDescent="0.2">
      <c r="A141" s="455"/>
      <c r="B141" s="1056"/>
      <c r="C141" s="384"/>
      <c r="D141" s="1057"/>
      <c r="E141" s="1059"/>
      <c r="F141" s="1057"/>
      <c r="G141" s="1059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</row>
    <row r="142" spans="1:18" s="343" customFormat="1" x14ac:dyDescent="0.2">
      <c r="A142" s="455"/>
      <c r="B142" s="1056"/>
      <c r="C142" s="1056"/>
      <c r="D142" s="1057"/>
      <c r="E142" s="1059"/>
      <c r="F142" s="1057"/>
      <c r="G142" s="1059"/>
      <c r="H142" s="321"/>
      <c r="I142" s="321"/>
      <c r="J142" s="321"/>
      <c r="K142" s="321"/>
      <c r="L142" s="321"/>
      <c r="M142" s="321"/>
      <c r="N142" s="321"/>
      <c r="O142" s="321"/>
      <c r="P142" s="321"/>
      <c r="Q142" s="321"/>
      <c r="R142" s="321"/>
    </row>
    <row r="143" spans="1:18" s="343" customFormat="1" x14ac:dyDescent="0.2">
      <c r="A143" s="455"/>
      <c r="B143" s="1056"/>
      <c r="C143" s="384"/>
      <c r="D143" s="1057"/>
      <c r="E143" s="1059"/>
      <c r="F143" s="1057"/>
      <c r="G143" s="1059"/>
      <c r="H143" s="321"/>
      <c r="I143" s="321"/>
      <c r="J143" s="321"/>
      <c r="K143" s="321"/>
      <c r="L143" s="321"/>
      <c r="M143" s="321"/>
      <c r="N143" s="321"/>
      <c r="O143" s="321"/>
      <c r="P143" s="321"/>
      <c r="Q143" s="321"/>
      <c r="R143" s="321"/>
    </row>
    <row r="144" spans="1:18" s="343" customFormat="1" x14ac:dyDescent="0.2">
      <c r="A144" s="455"/>
      <c r="B144" s="1056"/>
      <c r="C144" s="1056"/>
      <c r="D144" s="1057"/>
      <c r="E144" s="1059"/>
      <c r="F144" s="1057"/>
      <c r="G144" s="1059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</row>
    <row r="145" spans="1:18" x14ac:dyDescent="0.2">
      <c r="A145" s="394"/>
      <c r="B145" s="1056"/>
      <c r="C145" s="1056"/>
      <c r="D145" s="1053"/>
      <c r="E145" s="994"/>
      <c r="F145" s="1053"/>
      <c r="G145" s="99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</row>
    <row r="146" spans="1:18" s="343" customFormat="1" x14ac:dyDescent="0.2">
      <c r="A146" s="455"/>
      <c r="B146" s="1056"/>
      <c r="C146" s="1056"/>
      <c r="D146" s="1057"/>
      <c r="E146" s="1059"/>
      <c r="F146" s="1057"/>
      <c r="G146" s="1059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</row>
    <row r="147" spans="1:18" s="343" customFormat="1" x14ac:dyDescent="0.2">
      <c r="A147" s="455"/>
      <c r="B147" s="1060"/>
      <c r="C147" s="321"/>
      <c r="D147" s="1057"/>
      <c r="E147" s="1059"/>
      <c r="F147" s="1057"/>
      <c r="G147" s="1059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</row>
    <row r="148" spans="1:18" s="343" customFormat="1" x14ac:dyDescent="0.2">
      <c r="A148" s="455"/>
      <c r="B148" s="384"/>
      <c r="C148" s="321"/>
      <c r="D148" s="1061"/>
      <c r="E148" s="1058"/>
      <c r="F148" s="1061"/>
      <c r="G148" s="1059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</row>
    <row r="149" spans="1:18" s="343" customFormat="1" x14ac:dyDescent="0.2">
      <c r="A149" s="455"/>
      <c r="B149" s="1062"/>
      <c r="C149" s="321"/>
      <c r="D149" s="1057"/>
      <c r="E149" s="1059"/>
      <c r="F149" s="1057"/>
      <c r="G149" s="1059"/>
      <c r="H149" s="321"/>
      <c r="I149" s="321"/>
      <c r="J149" s="321"/>
      <c r="K149" s="321"/>
      <c r="L149" s="321"/>
      <c r="M149" s="321"/>
      <c r="N149" s="321"/>
      <c r="O149" s="321"/>
      <c r="P149" s="321"/>
      <c r="Q149" s="321"/>
      <c r="R149" s="321"/>
    </row>
    <row r="150" spans="1:18" s="343" customFormat="1" x14ac:dyDescent="0.2">
      <c r="A150" s="455"/>
      <c r="B150" s="321"/>
      <c r="C150" s="321"/>
      <c r="D150" s="1057"/>
      <c r="E150" s="1059"/>
      <c r="F150" s="1057"/>
      <c r="G150" s="1059"/>
      <c r="H150" s="321"/>
      <c r="I150" s="321"/>
      <c r="J150" s="321"/>
      <c r="K150" s="321"/>
      <c r="L150" s="321"/>
      <c r="M150" s="321"/>
      <c r="N150" s="321"/>
      <c r="O150" s="321"/>
      <c r="P150" s="321"/>
      <c r="Q150" s="321"/>
      <c r="R150" s="321"/>
    </row>
    <row r="151" spans="1:18" s="343" customFormat="1" x14ac:dyDescent="0.2">
      <c r="A151" s="455"/>
      <c r="B151" s="1060"/>
      <c r="C151" s="321"/>
      <c r="D151" s="1057"/>
      <c r="E151" s="1059"/>
      <c r="F151" s="1057"/>
      <c r="G151" s="1059"/>
      <c r="H151" s="321"/>
      <c r="I151" s="321"/>
      <c r="J151" s="321"/>
      <c r="K151" s="321"/>
      <c r="L151" s="321"/>
      <c r="M151" s="321"/>
      <c r="N151" s="321"/>
      <c r="O151" s="321"/>
      <c r="P151" s="321"/>
      <c r="Q151" s="321"/>
      <c r="R151" s="321"/>
    </row>
    <row r="152" spans="1:18" s="343" customFormat="1" x14ac:dyDescent="0.2">
      <c r="A152" s="455"/>
      <c r="B152" s="1060"/>
      <c r="C152" s="321"/>
      <c r="D152" s="1057"/>
      <c r="E152" s="1059"/>
      <c r="F152" s="1057"/>
      <c r="G152" s="1059"/>
      <c r="H152" s="321"/>
      <c r="I152" s="321"/>
      <c r="J152" s="321"/>
      <c r="K152" s="321"/>
      <c r="L152" s="321"/>
      <c r="M152" s="321"/>
      <c r="N152" s="321"/>
      <c r="O152" s="321"/>
      <c r="P152" s="321"/>
      <c r="Q152" s="321"/>
      <c r="R152" s="321"/>
    </row>
    <row r="153" spans="1:18" x14ac:dyDescent="0.2">
      <c r="A153" s="394"/>
      <c r="B153" s="384"/>
      <c r="C153" s="384"/>
      <c r="D153" s="1053"/>
      <c r="E153" s="994"/>
      <c r="F153" s="1053"/>
      <c r="G153" s="99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</row>
    <row r="154" spans="1:18" x14ac:dyDescent="0.2">
      <c r="A154" s="394"/>
      <c r="B154" s="384"/>
      <c r="C154" s="384"/>
      <c r="D154" s="1053"/>
      <c r="E154" s="994"/>
      <c r="F154" s="994"/>
      <c r="G154" s="99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</row>
    <row r="155" spans="1:18" x14ac:dyDescent="0.2">
      <c r="A155" s="394"/>
      <c r="B155" s="384"/>
      <c r="C155" s="384"/>
      <c r="D155" s="1053"/>
      <c r="E155" s="994"/>
      <c r="F155" s="1053"/>
      <c r="G155" s="99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</row>
    <row r="156" spans="1:18" x14ac:dyDescent="0.2">
      <c r="A156" s="394"/>
      <c r="B156" s="384"/>
      <c r="C156" s="384"/>
      <c r="D156" s="1053"/>
      <c r="E156" s="994"/>
      <c r="F156" s="1053"/>
      <c r="G156" s="99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</row>
    <row r="157" spans="1:18" x14ac:dyDescent="0.2">
      <c r="A157" s="394"/>
      <c r="B157" s="384"/>
      <c r="C157" s="384"/>
      <c r="D157" s="1053"/>
      <c r="E157" s="994"/>
      <c r="F157" s="1053"/>
      <c r="G157" s="99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</row>
    <row r="158" spans="1:18" x14ac:dyDescent="0.2">
      <c r="A158" s="394"/>
      <c r="B158" s="384"/>
      <c r="C158" s="384"/>
      <c r="D158" s="1053"/>
      <c r="E158" s="994"/>
      <c r="F158" s="1053"/>
      <c r="G158" s="99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</row>
    <row r="159" spans="1:18" x14ac:dyDescent="0.2">
      <c r="A159" s="394"/>
      <c r="B159" s="1063"/>
      <c r="C159" s="1056"/>
      <c r="D159" s="1053"/>
      <c r="E159" s="994"/>
      <c r="F159" s="1053"/>
      <c r="G159" s="99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</row>
    <row r="160" spans="1:18" x14ac:dyDescent="0.2">
      <c r="A160" s="394"/>
      <c r="B160" s="382"/>
      <c r="C160" s="1056"/>
      <c r="D160" s="1053"/>
      <c r="E160" s="1053"/>
      <c r="F160" s="1053"/>
      <c r="G160" s="99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</row>
    <row r="161" spans="1:18" x14ac:dyDescent="0.2">
      <c r="A161" s="394"/>
      <c r="B161" s="383"/>
      <c r="C161" s="384"/>
      <c r="D161" s="1053"/>
      <c r="E161" s="1053"/>
      <c r="F161" s="1053"/>
      <c r="G161" s="99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</row>
    <row r="162" spans="1:18" x14ac:dyDescent="0.2">
      <c r="A162" s="394"/>
      <c r="B162" s="384"/>
      <c r="C162" s="1056"/>
      <c r="D162" s="1053"/>
      <c r="E162" s="1053"/>
      <c r="F162" s="1053"/>
      <c r="G162" s="99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</row>
    <row r="163" spans="1:18" x14ac:dyDescent="0.2">
      <c r="A163" s="394"/>
      <c r="B163" s="384"/>
      <c r="C163" s="1056"/>
      <c r="D163" s="1053"/>
      <c r="E163" s="1053"/>
      <c r="F163" s="1053"/>
      <c r="G163" s="99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</row>
    <row r="164" spans="1:18" x14ac:dyDescent="0.2">
      <c r="A164" s="394"/>
      <c r="B164" s="384"/>
      <c r="C164" s="384"/>
      <c r="D164" s="1053"/>
      <c r="E164" s="1053"/>
      <c r="F164" s="1053"/>
      <c r="G164" s="99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</row>
    <row r="165" spans="1:18" x14ac:dyDescent="0.2">
      <c r="A165" s="394"/>
      <c r="B165" s="384"/>
      <c r="C165" s="1056"/>
      <c r="D165" s="1053"/>
      <c r="E165" s="1053"/>
      <c r="F165" s="1053"/>
      <c r="G165" s="994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</row>
    <row r="166" spans="1:18" x14ac:dyDescent="0.2">
      <c r="A166" s="394"/>
      <c r="B166" s="384"/>
      <c r="C166" s="384"/>
      <c r="D166" s="1053"/>
      <c r="E166" s="994"/>
      <c r="F166" s="1053"/>
      <c r="G166" s="99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</row>
    <row r="167" spans="1:18" x14ac:dyDescent="0.2">
      <c r="A167" s="394"/>
      <c r="B167" s="384"/>
      <c r="C167" s="384"/>
      <c r="D167" s="1053"/>
      <c r="E167" s="385"/>
      <c r="F167" s="1053"/>
      <c r="G167" s="99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</row>
    <row r="168" spans="1:18" x14ac:dyDescent="0.2">
      <c r="A168" s="394"/>
      <c r="B168" s="384"/>
      <c r="C168" s="384"/>
      <c r="D168" s="1053"/>
      <c r="E168" s="994"/>
      <c r="F168" s="1053"/>
      <c r="G168" s="99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</row>
    <row r="169" spans="1:18" x14ac:dyDescent="0.2">
      <c r="A169" s="394"/>
      <c r="B169" s="384"/>
      <c r="C169" s="384"/>
      <c r="D169" s="1053"/>
      <c r="E169" s="994"/>
      <c r="F169" s="1053"/>
      <c r="G169" s="99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</row>
    <row r="170" spans="1:18" x14ac:dyDescent="0.2">
      <c r="A170" s="394"/>
      <c r="B170" s="384"/>
      <c r="C170" s="384"/>
      <c r="D170" s="1053"/>
      <c r="E170" s="994"/>
      <c r="F170" s="994"/>
      <c r="G170" s="99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</row>
    <row r="171" spans="1:18" x14ac:dyDescent="0.2">
      <c r="A171" s="394"/>
      <c r="B171" s="384"/>
      <c r="C171" s="384"/>
      <c r="D171" s="1053"/>
      <c r="E171" s="994"/>
      <c r="F171" s="1053"/>
      <c r="G171" s="99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</row>
    <row r="172" spans="1:18" x14ac:dyDescent="0.2">
      <c r="A172" s="394"/>
      <c r="B172" s="384"/>
      <c r="C172" s="384"/>
      <c r="D172" s="386"/>
      <c r="E172" s="385"/>
      <c r="F172" s="386"/>
      <c r="G172" s="99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</row>
    <row r="173" spans="1:18" x14ac:dyDescent="0.2">
      <c r="A173" s="426"/>
      <c r="B173" s="384"/>
      <c r="C173" s="384"/>
      <c r="D173" s="1053"/>
      <c r="E173" s="994"/>
      <c r="F173" s="1053"/>
      <c r="G173" s="99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</row>
    <row r="174" spans="1:18" x14ac:dyDescent="0.2">
      <c r="A174" s="394"/>
      <c r="B174" s="384"/>
      <c r="C174" s="384"/>
      <c r="D174" s="1053"/>
      <c r="E174" s="994"/>
      <c r="F174" s="1053"/>
      <c r="G174" s="99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</row>
    <row r="175" spans="1:18" x14ac:dyDescent="0.2">
      <c r="A175" s="394"/>
      <c r="B175" s="384"/>
      <c r="C175" s="384"/>
      <c r="D175" s="1053"/>
      <c r="E175" s="994"/>
      <c r="F175" s="1053"/>
      <c r="G175" s="99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</row>
    <row r="176" spans="1:18" x14ac:dyDescent="0.2">
      <c r="A176" s="394"/>
      <c r="B176" s="384"/>
      <c r="C176" s="384"/>
      <c r="D176" s="1053"/>
      <c r="E176" s="994"/>
      <c r="F176" s="1053"/>
      <c r="G176" s="99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</row>
    <row r="177" spans="1:18" x14ac:dyDescent="0.2">
      <c r="A177" s="394"/>
      <c r="B177" s="384"/>
      <c r="C177" s="384"/>
      <c r="D177" s="1053"/>
      <c r="E177" s="994"/>
      <c r="F177" s="1053"/>
      <c r="G177" s="994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</row>
    <row r="178" spans="1:18" x14ac:dyDescent="0.2">
      <c r="A178" s="394"/>
      <c r="B178" s="384"/>
      <c r="C178" s="384"/>
      <c r="D178" s="1053"/>
      <c r="E178" s="994"/>
      <c r="F178" s="1053"/>
      <c r="G178" s="99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</row>
    <row r="179" spans="1:18" x14ac:dyDescent="0.2">
      <c r="A179" s="394"/>
      <c r="B179" s="384"/>
      <c r="C179" s="384"/>
      <c r="D179" s="1053"/>
      <c r="E179" s="994"/>
      <c r="F179" s="1053"/>
      <c r="G179" s="99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</row>
    <row r="180" spans="1:18" x14ac:dyDescent="0.2">
      <c r="A180" s="394"/>
      <c r="B180" s="384"/>
      <c r="C180" s="384"/>
      <c r="D180" s="1053"/>
      <c r="E180" s="994"/>
      <c r="F180" s="1053"/>
      <c r="G180" s="99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</row>
    <row r="181" spans="1:18" x14ac:dyDescent="0.2">
      <c r="A181" s="394"/>
      <c r="B181" s="384"/>
      <c r="C181" s="384"/>
      <c r="D181" s="1053"/>
      <c r="E181" s="994"/>
      <c r="F181" s="1053"/>
      <c r="G181" s="99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</row>
    <row r="182" spans="1:18" x14ac:dyDescent="0.2">
      <c r="A182" s="426"/>
      <c r="B182" s="384"/>
      <c r="C182" s="384"/>
      <c r="D182" s="1053"/>
      <c r="E182" s="994"/>
      <c r="F182" s="994"/>
      <c r="G182" s="99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</row>
    <row r="183" spans="1:18" x14ac:dyDescent="0.2">
      <c r="A183" s="394"/>
      <c r="B183" s="384"/>
      <c r="C183" s="384"/>
      <c r="D183" s="1053"/>
      <c r="E183" s="994"/>
      <c r="F183" s="994"/>
      <c r="G183" s="99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</row>
    <row r="184" spans="1:18" x14ac:dyDescent="0.2">
      <c r="A184" s="394"/>
      <c r="B184" s="384"/>
      <c r="C184" s="384"/>
      <c r="D184" s="1053"/>
      <c r="E184" s="994"/>
      <c r="F184" s="1053"/>
      <c r="G184" s="99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</row>
    <row r="185" spans="1:18" x14ac:dyDescent="0.2">
      <c r="A185" s="394"/>
      <c r="B185" s="384"/>
      <c r="C185" s="384"/>
      <c r="D185" s="1053"/>
      <c r="E185" s="994"/>
      <c r="F185" s="994"/>
      <c r="G185" s="99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</row>
    <row r="186" spans="1:18" x14ac:dyDescent="0.2">
      <c r="A186" s="394"/>
      <c r="B186" s="384"/>
      <c r="C186" s="384"/>
      <c r="D186" s="1053"/>
      <c r="E186" s="994"/>
      <c r="F186" s="994"/>
      <c r="G186" s="99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</row>
    <row r="187" spans="1:18" x14ac:dyDescent="0.2">
      <c r="A187" s="394"/>
      <c r="B187" s="384"/>
      <c r="C187" s="384"/>
      <c r="D187" s="1053"/>
      <c r="E187" s="994"/>
      <c r="F187" s="994"/>
      <c r="G187" s="99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</row>
    <row r="188" spans="1:18" x14ac:dyDescent="0.2">
      <c r="A188" s="1064"/>
      <c r="B188" s="384"/>
      <c r="C188" s="384"/>
      <c r="D188" s="1053"/>
      <c r="E188" s="994"/>
      <c r="F188" s="994"/>
      <c r="G188" s="99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</row>
    <row r="189" spans="1:18" x14ac:dyDescent="0.2">
      <c r="A189" s="1065"/>
      <c r="B189" s="384"/>
      <c r="C189" s="384"/>
      <c r="D189" s="1053"/>
      <c r="E189" s="994"/>
      <c r="F189" s="1066"/>
      <c r="G189" s="99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</row>
    <row r="190" spans="1:18" s="209" customFormat="1" x14ac:dyDescent="0.2">
      <c r="A190" s="371"/>
      <c r="B190" s="384"/>
      <c r="C190" s="384"/>
      <c r="D190" s="1053"/>
      <c r="E190" s="994"/>
      <c r="F190" s="1053"/>
      <c r="G190" s="99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</row>
    <row r="191" spans="1:18" s="209" customFormat="1" x14ac:dyDescent="0.2">
      <c r="A191" s="371"/>
      <c r="B191" s="384"/>
      <c r="C191" s="384"/>
      <c r="D191" s="1053"/>
      <c r="E191" s="994"/>
      <c r="F191" s="1053"/>
      <c r="G191" s="994"/>
      <c r="H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</row>
    <row r="192" spans="1:18" s="209" customFormat="1" x14ac:dyDescent="0.2">
      <c r="A192" s="371"/>
      <c r="B192" s="384"/>
      <c r="C192" s="384"/>
      <c r="D192" s="1053"/>
      <c r="E192" s="994"/>
      <c r="F192" s="1053"/>
      <c r="G192" s="99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</row>
    <row r="193" spans="2:18" s="209" customFormat="1" x14ac:dyDescent="0.2">
      <c r="B193" s="384"/>
      <c r="C193" s="384"/>
      <c r="D193" s="1053"/>
      <c r="E193" s="994"/>
      <c r="F193" s="1053"/>
      <c r="G193" s="99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</row>
    <row r="194" spans="2:18" s="209" customFormat="1" x14ac:dyDescent="0.2">
      <c r="B194" s="384"/>
      <c r="C194" s="384"/>
      <c r="D194" s="1053"/>
      <c r="E194" s="994"/>
      <c r="F194" s="1053"/>
      <c r="G194" s="99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</row>
    <row r="195" spans="2:18" s="209" customFormat="1" x14ac:dyDescent="0.2">
      <c r="B195" s="384"/>
      <c r="C195" s="384"/>
      <c r="D195" s="1053"/>
      <c r="E195" s="994"/>
      <c r="F195" s="1053"/>
      <c r="G195" s="99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</row>
    <row r="196" spans="2:18" s="209" customFormat="1" x14ac:dyDescent="0.2">
      <c r="B196" s="384"/>
      <c r="C196" s="384"/>
      <c r="D196" s="1053"/>
      <c r="E196" s="994"/>
      <c r="F196" s="1053"/>
      <c r="G196" s="99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</row>
    <row r="197" spans="2:18" s="209" customFormat="1" x14ac:dyDescent="0.2">
      <c r="B197" s="384"/>
      <c r="C197" s="384"/>
      <c r="D197" s="1053"/>
      <c r="E197" s="994"/>
      <c r="F197" s="1053"/>
      <c r="G197" s="994"/>
      <c r="H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</row>
    <row r="198" spans="2:18" s="209" customFormat="1" x14ac:dyDescent="0.2">
      <c r="B198" s="384"/>
      <c r="C198" s="384"/>
      <c r="D198" s="1053"/>
      <c r="E198" s="994"/>
      <c r="F198" s="1053"/>
      <c r="G198" s="99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</row>
    <row r="199" spans="2:18" s="209" customFormat="1" x14ac:dyDescent="0.2">
      <c r="B199" s="1056"/>
      <c r="C199" s="1056"/>
      <c r="D199" s="1053"/>
      <c r="E199" s="994"/>
      <c r="F199" s="1053"/>
      <c r="G199" s="99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</row>
    <row r="200" spans="2:18" s="209" customFormat="1" x14ac:dyDescent="0.2">
      <c r="B200" s="1056"/>
      <c r="C200" s="1056" t="s">
        <v>382</v>
      </c>
      <c r="D200" s="1053"/>
      <c r="E200" s="994"/>
      <c r="F200" s="1053"/>
      <c r="G200" s="99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</row>
    <row r="201" spans="2:18" s="209" customFormat="1" x14ac:dyDescent="0.2">
      <c r="B201" s="1056"/>
      <c r="C201" s="1056"/>
      <c r="D201" s="1053"/>
      <c r="E201" s="994"/>
      <c r="F201" s="1053"/>
      <c r="G201" s="99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</row>
    <row r="202" spans="2:18" s="209" customFormat="1" x14ac:dyDescent="0.2">
      <c r="B202" s="1056"/>
      <c r="C202" s="1056"/>
      <c r="D202" s="1053"/>
      <c r="E202" s="994"/>
      <c r="F202" s="1053"/>
      <c r="G202" s="99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</row>
    <row r="203" spans="2:18" s="209" customFormat="1" x14ac:dyDescent="0.2">
      <c r="B203" s="1056"/>
      <c r="C203" s="1056"/>
      <c r="D203" s="1053"/>
      <c r="E203" s="994"/>
      <c r="F203" s="1053"/>
      <c r="G203" s="99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</row>
    <row r="204" spans="2:18" s="209" customFormat="1" x14ac:dyDescent="0.2">
      <c r="B204" s="1056"/>
      <c r="C204" s="1056"/>
      <c r="D204" s="1053"/>
      <c r="E204" s="994"/>
      <c r="F204" s="1053"/>
      <c r="G204" s="99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</row>
    <row r="205" spans="2:18" s="209" customFormat="1" x14ac:dyDescent="0.2">
      <c r="B205" s="1056"/>
      <c r="C205" s="1056"/>
      <c r="D205" s="1053"/>
      <c r="E205" s="994"/>
      <c r="F205" s="1053"/>
      <c r="G205" s="994"/>
      <c r="H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</row>
    <row r="206" spans="2:18" s="209" customFormat="1" x14ac:dyDescent="0.2">
      <c r="B206" s="1056"/>
      <c r="C206" s="1056"/>
      <c r="D206" s="1053"/>
      <c r="E206" s="994"/>
      <c r="F206" s="1053"/>
      <c r="G206" s="994"/>
      <c r="H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</row>
    <row r="207" spans="2:18" s="209" customFormat="1" x14ac:dyDescent="0.2">
      <c r="B207" s="1056"/>
      <c r="C207" s="1056"/>
      <c r="D207" s="1053"/>
      <c r="E207" s="994"/>
      <c r="F207" s="1053"/>
      <c r="G207" s="994"/>
      <c r="H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</row>
    <row r="208" spans="2:18" s="209" customFormat="1" x14ac:dyDescent="0.2">
      <c r="B208" s="1056"/>
      <c r="C208" s="1056"/>
      <c r="D208" s="1053"/>
      <c r="E208" s="994"/>
      <c r="F208" s="1053"/>
      <c r="G208" s="99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</row>
    <row r="209" spans="1:18" s="209" customFormat="1" x14ac:dyDescent="0.2">
      <c r="A209" s="371"/>
      <c r="B209" s="1056"/>
      <c r="C209" s="1056"/>
      <c r="D209" s="1053"/>
      <c r="E209" s="994"/>
      <c r="F209" s="1053"/>
      <c r="G209" s="994"/>
      <c r="H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</row>
    <row r="210" spans="1:18" s="209" customFormat="1" x14ac:dyDescent="0.2">
      <c r="A210" s="371"/>
      <c r="B210" s="1056"/>
      <c r="C210" s="1056"/>
      <c r="D210" s="1053"/>
      <c r="E210" s="994"/>
      <c r="F210" s="1053"/>
      <c r="G210" s="994"/>
      <c r="H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</row>
    <row r="211" spans="1:18" s="209" customFormat="1" x14ac:dyDescent="0.2">
      <c r="A211" s="371"/>
      <c r="B211" s="1056"/>
      <c r="C211" s="1056"/>
      <c r="D211" s="1053"/>
      <c r="E211" s="994"/>
      <c r="F211" s="1053"/>
      <c r="G211" s="99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</row>
    <row r="212" spans="1:18" s="209" customFormat="1" x14ac:dyDescent="0.2">
      <c r="A212" s="371"/>
      <c r="B212" s="1056"/>
      <c r="C212" s="1056"/>
      <c r="D212" s="1053"/>
      <c r="E212" s="994"/>
      <c r="F212" s="1053"/>
      <c r="G212" s="994"/>
      <c r="H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</row>
    <row r="213" spans="1:18" s="209" customFormat="1" x14ac:dyDescent="0.2">
      <c r="A213" s="371"/>
      <c r="B213" s="1056"/>
      <c r="C213" s="1056"/>
      <c r="D213" s="1053"/>
      <c r="E213" s="994"/>
      <c r="F213" s="1053"/>
      <c r="G213" s="994"/>
      <c r="H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</row>
    <row r="214" spans="1:18" s="209" customFormat="1" x14ac:dyDescent="0.2">
      <c r="A214" s="371"/>
      <c r="B214" s="1056"/>
      <c r="C214" s="1056"/>
      <c r="D214" s="1053"/>
      <c r="E214" s="994"/>
      <c r="F214" s="1053"/>
      <c r="G214" s="994"/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</row>
    <row r="215" spans="1:18" s="209" customFormat="1" x14ac:dyDescent="0.2">
      <c r="A215" s="371"/>
      <c r="B215" s="1056"/>
      <c r="C215" s="1056"/>
      <c r="D215" s="1053"/>
      <c r="E215" s="994"/>
      <c r="F215" s="1053"/>
      <c r="G215" s="994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</row>
    <row r="216" spans="1:18" s="209" customFormat="1" x14ac:dyDescent="0.2">
      <c r="A216" s="371"/>
      <c r="B216" s="1056"/>
      <c r="C216" s="1056"/>
      <c r="D216" s="1053"/>
      <c r="E216" s="994"/>
      <c r="F216" s="1053"/>
      <c r="G216" s="994"/>
      <c r="H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</row>
    <row r="217" spans="1:18" s="209" customFormat="1" x14ac:dyDescent="0.2">
      <c r="A217" s="371"/>
      <c r="B217" s="1056"/>
      <c r="C217" s="1056"/>
      <c r="D217" s="1053"/>
      <c r="E217" s="994"/>
      <c r="F217" s="1053"/>
      <c r="G217" s="994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</row>
    <row r="218" spans="1:18" s="209" customFormat="1" x14ac:dyDescent="0.2">
      <c r="A218" s="371"/>
      <c r="B218" s="1056"/>
      <c r="C218" s="1056"/>
      <c r="D218" s="1053"/>
      <c r="E218" s="994"/>
      <c r="F218" s="1053"/>
      <c r="G218" s="994"/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</row>
    <row r="219" spans="1:18" s="209" customFormat="1" x14ac:dyDescent="0.2">
      <c r="A219" s="371"/>
      <c r="B219" s="1056"/>
      <c r="C219" s="1056"/>
      <c r="D219" s="1053"/>
      <c r="E219" s="994"/>
      <c r="F219" s="1053"/>
      <c r="G219" s="994"/>
      <c r="H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</row>
    <row r="220" spans="1:18" s="209" customFormat="1" x14ac:dyDescent="0.2">
      <c r="A220" s="371"/>
      <c r="B220" s="1056"/>
      <c r="C220" s="1056"/>
      <c r="D220" s="1053"/>
      <c r="E220" s="994"/>
      <c r="F220" s="1053"/>
      <c r="G220" s="99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</row>
    <row r="221" spans="1:18" s="209" customFormat="1" x14ac:dyDescent="0.2">
      <c r="A221" s="371"/>
      <c r="B221" s="1056"/>
      <c r="C221" s="1056"/>
      <c r="D221" s="1053"/>
      <c r="E221" s="994"/>
      <c r="F221" s="1053"/>
      <c r="G221" s="994"/>
      <c r="H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</row>
    <row r="222" spans="1:18" s="209" customFormat="1" x14ac:dyDescent="0.2">
      <c r="A222" s="371"/>
      <c r="B222" s="1056"/>
      <c r="C222" s="1056"/>
      <c r="D222" s="1053"/>
      <c r="E222" s="994"/>
      <c r="F222" s="1053"/>
      <c r="G222" s="99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</row>
    <row r="223" spans="1:18" s="209" customFormat="1" x14ac:dyDescent="0.2">
      <c r="A223" s="371"/>
      <c r="B223" s="1056"/>
      <c r="C223" s="1056"/>
      <c r="D223" s="1053"/>
      <c r="E223" s="994"/>
      <c r="F223" s="1053"/>
      <c r="G223" s="994"/>
      <c r="H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</row>
    <row r="224" spans="1:18" s="209" customFormat="1" x14ac:dyDescent="0.2">
      <c r="A224" s="118"/>
      <c r="B224" s="1056"/>
      <c r="C224" s="1056"/>
      <c r="D224" s="1053"/>
      <c r="E224" s="994"/>
      <c r="F224" s="1053"/>
      <c r="G224" s="994"/>
      <c r="H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</row>
    <row r="225" spans="1:18" s="209" customFormat="1" x14ac:dyDescent="0.2">
      <c r="A225" s="118"/>
      <c r="B225" s="1056"/>
      <c r="C225" s="1056"/>
      <c r="D225" s="1053"/>
      <c r="E225" s="994"/>
      <c r="F225" s="1053"/>
      <c r="G225" s="994"/>
      <c r="H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</row>
    <row r="226" spans="1:18" s="209" customFormat="1" x14ac:dyDescent="0.2">
      <c r="A226" s="118"/>
      <c r="B226" s="1056"/>
      <c r="C226" s="1056"/>
      <c r="D226" s="1053"/>
      <c r="E226" s="994"/>
      <c r="F226" s="1053"/>
      <c r="G226" s="994"/>
      <c r="H226" s="384"/>
      <c r="I226" s="384"/>
      <c r="J226" s="384"/>
      <c r="K226" s="384"/>
      <c r="L226" s="384"/>
      <c r="M226" s="384"/>
      <c r="N226" s="384"/>
      <c r="O226" s="384"/>
      <c r="P226" s="384"/>
      <c r="Q226" s="384"/>
      <c r="R226" s="384"/>
    </row>
    <row r="227" spans="1:18" s="209" customFormat="1" x14ac:dyDescent="0.2">
      <c r="A227" s="118"/>
      <c r="B227" s="1056"/>
      <c r="C227" s="1056"/>
      <c r="D227" s="1053"/>
      <c r="E227" s="994"/>
      <c r="F227" s="1053"/>
      <c r="G227" s="994"/>
      <c r="H227" s="384"/>
      <c r="I227" s="384"/>
      <c r="J227" s="384"/>
      <c r="K227" s="384"/>
      <c r="L227" s="384"/>
      <c r="M227" s="384"/>
      <c r="N227" s="384"/>
      <c r="O227" s="384"/>
      <c r="P227" s="384"/>
      <c r="Q227" s="384"/>
      <c r="R227" s="384"/>
    </row>
    <row r="228" spans="1:18" s="209" customFormat="1" x14ac:dyDescent="0.2">
      <c r="A228" s="118"/>
      <c r="B228" s="1056"/>
      <c r="C228" s="1056"/>
      <c r="D228" s="1053"/>
      <c r="E228" s="994"/>
      <c r="F228" s="1053"/>
      <c r="G228" s="994"/>
      <c r="H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</row>
    <row r="229" spans="1:18" s="209" customFormat="1" x14ac:dyDescent="0.2">
      <c r="A229" s="118"/>
      <c r="B229" s="1056"/>
      <c r="C229" s="1056"/>
      <c r="D229" s="1053"/>
      <c r="E229" s="994"/>
      <c r="F229" s="1053"/>
      <c r="G229" s="99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</row>
    <row r="230" spans="1:18" s="209" customFormat="1" x14ac:dyDescent="0.2">
      <c r="A230" s="118"/>
      <c r="B230" s="1056"/>
      <c r="C230" s="1056"/>
      <c r="D230" s="1053"/>
      <c r="E230" s="994"/>
      <c r="F230" s="1053"/>
      <c r="G230" s="994"/>
      <c r="H230" s="384"/>
      <c r="I230" s="384"/>
      <c r="J230" s="384"/>
      <c r="K230" s="384"/>
      <c r="L230" s="384"/>
      <c r="M230" s="384"/>
      <c r="N230" s="384"/>
      <c r="O230" s="384"/>
      <c r="P230" s="384"/>
      <c r="Q230" s="384"/>
      <c r="R230" s="384"/>
    </row>
    <row r="231" spans="1:18" s="209" customFormat="1" x14ac:dyDescent="0.2">
      <c r="A231" s="118"/>
      <c r="B231" s="1056"/>
      <c r="C231" s="1056"/>
      <c r="D231" s="1053"/>
      <c r="E231" s="994"/>
      <c r="F231" s="1053"/>
      <c r="G231" s="994"/>
      <c r="H231" s="384"/>
      <c r="I231" s="384"/>
      <c r="J231" s="384"/>
      <c r="K231" s="384"/>
      <c r="L231" s="384"/>
      <c r="M231" s="384"/>
      <c r="N231" s="384"/>
      <c r="O231" s="384"/>
      <c r="P231" s="384"/>
      <c r="Q231" s="384"/>
      <c r="R231" s="384"/>
    </row>
    <row r="232" spans="1:18" x14ac:dyDescent="0.2">
      <c r="A232" s="118"/>
      <c r="B232" s="1056"/>
      <c r="C232" s="1056"/>
      <c r="D232" s="1053"/>
      <c r="E232" s="994"/>
      <c r="F232" s="1053"/>
      <c r="G232" s="994"/>
      <c r="H232" s="384"/>
      <c r="I232" s="384"/>
      <c r="J232" s="384"/>
      <c r="K232" s="384"/>
      <c r="L232" s="384"/>
      <c r="M232" s="384"/>
      <c r="N232" s="384"/>
      <c r="O232" s="384"/>
      <c r="P232" s="384"/>
      <c r="Q232" s="384"/>
      <c r="R232" s="384"/>
    </row>
    <row r="233" spans="1:18" x14ac:dyDescent="0.2">
      <c r="A233" s="118"/>
      <c r="B233" s="1056"/>
      <c r="C233" s="1056"/>
      <c r="D233" s="1053"/>
      <c r="E233" s="994"/>
      <c r="F233" s="994"/>
      <c r="G233" s="994"/>
      <c r="H233" s="384"/>
      <c r="I233" s="384"/>
      <c r="J233" s="384"/>
      <c r="K233" s="384"/>
      <c r="L233" s="384"/>
      <c r="M233" s="384"/>
      <c r="N233" s="384"/>
      <c r="O233" s="384"/>
      <c r="P233" s="384"/>
      <c r="Q233" s="384"/>
      <c r="R233" s="384"/>
    </row>
    <row r="234" spans="1:18" x14ac:dyDescent="0.2">
      <c r="A234" s="118"/>
      <c r="B234" s="1056"/>
      <c r="C234" s="1056"/>
      <c r="D234" s="1053"/>
      <c r="E234" s="994"/>
      <c r="F234" s="994"/>
      <c r="G234" s="994"/>
      <c r="H234" s="384"/>
      <c r="I234" s="384"/>
      <c r="J234" s="384"/>
      <c r="K234" s="384"/>
      <c r="L234" s="384"/>
      <c r="M234" s="384"/>
      <c r="N234" s="384"/>
      <c r="O234" s="384"/>
      <c r="P234" s="384"/>
      <c r="Q234" s="384"/>
      <c r="R234" s="384"/>
    </row>
    <row r="235" spans="1:18" x14ac:dyDescent="0.2">
      <c r="A235" s="118"/>
      <c r="B235" s="1056"/>
      <c r="C235" s="1056"/>
      <c r="D235" s="1053"/>
      <c r="E235" s="994"/>
      <c r="F235" s="994"/>
      <c r="G235" s="994"/>
      <c r="H235" s="384"/>
      <c r="I235" s="384"/>
      <c r="J235" s="384"/>
      <c r="K235" s="384"/>
      <c r="L235" s="384"/>
      <c r="M235" s="384"/>
      <c r="N235" s="384"/>
      <c r="O235" s="384"/>
      <c r="P235" s="384"/>
      <c r="Q235" s="384"/>
      <c r="R235" s="384"/>
    </row>
    <row r="236" spans="1:18" x14ac:dyDescent="0.2">
      <c r="A236" s="118"/>
      <c r="B236" s="1056"/>
      <c r="C236" s="1056"/>
      <c r="D236" s="1053"/>
      <c r="E236" s="994"/>
      <c r="F236" s="994"/>
      <c r="G236" s="994"/>
      <c r="H236" s="384"/>
      <c r="I236" s="384"/>
      <c r="J236" s="384"/>
      <c r="K236" s="384"/>
      <c r="L236" s="384"/>
      <c r="M236" s="384"/>
      <c r="N236" s="384"/>
      <c r="O236" s="384"/>
      <c r="P236" s="384"/>
      <c r="Q236" s="384"/>
      <c r="R236" s="384"/>
    </row>
    <row r="237" spans="1:18" x14ac:dyDescent="0.2">
      <c r="A237" s="118"/>
      <c r="B237" s="1056"/>
      <c r="C237" s="1056"/>
      <c r="D237" s="1053"/>
      <c r="E237" s="994"/>
      <c r="F237" s="994"/>
      <c r="G237" s="994"/>
      <c r="H237" s="384"/>
      <c r="I237" s="384"/>
      <c r="J237" s="384"/>
      <c r="K237" s="384"/>
      <c r="L237" s="384"/>
      <c r="M237" s="384"/>
      <c r="N237" s="384"/>
      <c r="O237" s="384"/>
      <c r="P237" s="384"/>
      <c r="Q237" s="384"/>
      <c r="R237" s="384"/>
    </row>
    <row r="238" spans="1:18" x14ac:dyDescent="0.2">
      <c r="A238" s="118"/>
      <c r="B238" s="1056"/>
      <c r="C238" s="1056"/>
      <c r="D238" s="1053"/>
      <c r="E238" s="994"/>
      <c r="F238" s="994"/>
      <c r="G238" s="994"/>
      <c r="H238" s="384"/>
      <c r="I238" s="384"/>
      <c r="J238" s="384"/>
      <c r="K238" s="384"/>
      <c r="L238" s="384"/>
      <c r="M238" s="384"/>
      <c r="N238" s="384"/>
      <c r="O238" s="384"/>
      <c r="P238" s="384"/>
      <c r="Q238" s="384"/>
      <c r="R238" s="384"/>
    </row>
    <row r="239" spans="1:18" x14ac:dyDescent="0.2">
      <c r="A239" s="118"/>
      <c r="B239" s="1056"/>
      <c r="C239" s="1056"/>
      <c r="D239" s="1053"/>
      <c r="E239" s="994"/>
      <c r="F239" s="994"/>
      <c r="G239" s="994"/>
      <c r="H239" s="384"/>
      <c r="I239" s="384"/>
      <c r="J239" s="384"/>
      <c r="K239" s="384"/>
      <c r="L239" s="384"/>
      <c r="M239" s="384"/>
      <c r="N239" s="384"/>
      <c r="O239" s="384"/>
      <c r="P239" s="384"/>
      <c r="Q239" s="384"/>
      <c r="R239" s="384"/>
    </row>
    <row r="240" spans="1:18" x14ac:dyDescent="0.2">
      <c r="A240" s="118"/>
      <c r="B240" s="1056"/>
      <c r="C240" s="1056"/>
      <c r="D240" s="1053"/>
      <c r="E240" s="994"/>
      <c r="F240" s="994"/>
      <c r="G240" s="994"/>
      <c r="H240" s="384"/>
      <c r="I240" s="384"/>
      <c r="J240" s="384"/>
      <c r="K240" s="384"/>
      <c r="L240" s="384"/>
      <c r="M240" s="384"/>
      <c r="N240" s="384"/>
      <c r="O240" s="384"/>
      <c r="P240" s="384"/>
      <c r="Q240" s="384"/>
      <c r="R240" s="384"/>
    </row>
    <row r="241" spans="2:18" x14ac:dyDescent="0.2">
      <c r="B241" s="1056"/>
      <c r="C241" s="1056"/>
      <c r="D241" s="1053"/>
      <c r="E241" s="994"/>
      <c r="F241" s="994"/>
      <c r="G241" s="994"/>
      <c r="H241" s="384"/>
      <c r="I241" s="384"/>
      <c r="J241" s="384"/>
      <c r="K241" s="384"/>
      <c r="L241" s="384"/>
      <c r="M241" s="384"/>
      <c r="N241" s="384"/>
      <c r="O241" s="384"/>
      <c r="P241" s="384"/>
      <c r="Q241" s="384"/>
      <c r="R241" s="384"/>
    </row>
    <row r="242" spans="2:18" x14ac:dyDescent="0.2">
      <c r="B242" s="1056"/>
      <c r="C242" s="1056"/>
      <c r="D242" s="1053"/>
      <c r="E242" s="994"/>
      <c r="F242" s="994"/>
      <c r="G242" s="994"/>
      <c r="H242" s="384"/>
      <c r="I242" s="384"/>
      <c r="J242" s="384"/>
      <c r="K242" s="384"/>
      <c r="L242" s="384"/>
      <c r="M242" s="384"/>
      <c r="N242" s="384"/>
      <c r="O242" s="384"/>
      <c r="P242" s="384"/>
      <c r="Q242" s="384"/>
      <c r="R242" s="384"/>
    </row>
    <row r="243" spans="2:18" x14ac:dyDescent="0.2">
      <c r="B243" s="1056"/>
      <c r="C243" s="1056"/>
      <c r="D243" s="1053"/>
      <c r="E243" s="994"/>
      <c r="F243" s="994"/>
      <c r="G243" s="994"/>
      <c r="H243" s="384"/>
      <c r="I243" s="384"/>
      <c r="J243" s="384"/>
      <c r="K243" s="384"/>
      <c r="L243" s="384"/>
      <c r="M243" s="384"/>
      <c r="N243" s="384"/>
      <c r="O243" s="384"/>
      <c r="P243" s="384"/>
      <c r="Q243" s="384"/>
      <c r="R243" s="384"/>
    </row>
    <row r="244" spans="2:18" x14ac:dyDescent="0.2">
      <c r="B244" s="1056"/>
      <c r="C244" s="1056"/>
      <c r="D244" s="1053"/>
      <c r="E244" s="994"/>
      <c r="F244" s="994"/>
      <c r="G244" s="994"/>
      <c r="H244" s="384"/>
      <c r="I244" s="384"/>
      <c r="J244" s="384"/>
      <c r="K244" s="384"/>
      <c r="L244" s="384"/>
      <c r="M244" s="384"/>
      <c r="N244" s="384"/>
      <c r="O244" s="384"/>
      <c r="P244" s="384"/>
      <c r="Q244" s="384"/>
      <c r="R244" s="384"/>
    </row>
    <row r="245" spans="2:18" x14ac:dyDescent="0.2">
      <c r="B245" s="1056"/>
      <c r="C245" s="1056"/>
      <c r="D245" s="1053"/>
      <c r="E245" s="994"/>
      <c r="F245" s="994"/>
      <c r="G245" s="994"/>
      <c r="H245" s="384"/>
      <c r="I245" s="384"/>
      <c r="J245" s="384"/>
      <c r="K245" s="384"/>
      <c r="L245" s="384"/>
      <c r="M245" s="384"/>
      <c r="N245" s="384"/>
      <c r="O245" s="384"/>
      <c r="P245" s="384"/>
      <c r="Q245" s="384"/>
      <c r="R245" s="384"/>
    </row>
    <row r="246" spans="2:18" x14ac:dyDescent="0.2">
      <c r="B246" s="1056"/>
      <c r="C246" s="1056"/>
      <c r="D246" s="1053"/>
      <c r="E246" s="994"/>
      <c r="F246" s="994"/>
      <c r="G246" s="994"/>
      <c r="H246" s="384"/>
      <c r="I246" s="384"/>
      <c r="J246" s="384"/>
      <c r="K246" s="384"/>
      <c r="L246" s="384"/>
      <c r="M246" s="384"/>
      <c r="N246" s="384"/>
      <c r="O246" s="384"/>
      <c r="P246" s="384"/>
      <c r="Q246" s="384"/>
      <c r="R246" s="384"/>
    </row>
    <row r="247" spans="2:18" x14ac:dyDescent="0.2">
      <c r="B247" s="1056"/>
      <c r="C247" s="1056"/>
      <c r="D247" s="1053"/>
      <c r="E247" s="994"/>
      <c r="F247" s="994"/>
      <c r="G247" s="994"/>
      <c r="H247" s="384"/>
      <c r="I247" s="384"/>
      <c r="J247" s="384"/>
      <c r="K247" s="384"/>
      <c r="L247" s="384"/>
      <c r="M247" s="384"/>
      <c r="N247" s="384"/>
      <c r="O247" s="384"/>
      <c r="P247" s="384"/>
      <c r="Q247" s="384"/>
      <c r="R247" s="384"/>
    </row>
    <row r="248" spans="2:18" x14ac:dyDescent="0.2">
      <c r="B248" s="1056"/>
      <c r="C248" s="1056"/>
      <c r="D248" s="1053"/>
      <c r="E248" s="994"/>
      <c r="F248" s="994"/>
      <c r="G248" s="994"/>
      <c r="H248" s="384"/>
      <c r="I248" s="384"/>
      <c r="J248" s="384"/>
      <c r="K248" s="384"/>
      <c r="L248" s="384"/>
      <c r="M248" s="384"/>
      <c r="N248" s="384"/>
      <c r="O248" s="384"/>
      <c r="P248" s="384"/>
      <c r="Q248" s="384"/>
      <c r="R248" s="384"/>
    </row>
    <row r="249" spans="2:18" x14ac:dyDescent="0.2">
      <c r="B249" s="1056"/>
      <c r="C249" s="1056"/>
      <c r="D249" s="1053"/>
      <c r="E249" s="994"/>
      <c r="F249" s="994"/>
      <c r="G249" s="994"/>
      <c r="H249" s="384"/>
      <c r="I249" s="384"/>
      <c r="J249" s="384"/>
      <c r="K249" s="384"/>
      <c r="L249" s="384"/>
      <c r="M249" s="384"/>
      <c r="N249" s="384"/>
      <c r="O249" s="384"/>
      <c r="P249" s="384"/>
      <c r="Q249" s="384"/>
      <c r="R249" s="384"/>
    </row>
    <row r="250" spans="2:18" x14ac:dyDescent="0.2">
      <c r="B250" s="1056"/>
      <c r="C250" s="1056"/>
      <c r="D250" s="1053"/>
      <c r="E250" s="994"/>
      <c r="F250" s="994"/>
      <c r="G250" s="994"/>
      <c r="H250" s="384"/>
      <c r="I250" s="384"/>
      <c r="J250" s="384"/>
      <c r="K250" s="384"/>
      <c r="L250" s="384"/>
      <c r="M250" s="384"/>
      <c r="N250" s="384"/>
      <c r="O250" s="384"/>
      <c r="P250" s="384"/>
      <c r="Q250" s="384"/>
      <c r="R250" s="384"/>
    </row>
    <row r="251" spans="2:18" x14ac:dyDescent="0.2">
      <c r="B251" s="1056"/>
      <c r="C251" s="1056"/>
      <c r="D251" s="1053"/>
      <c r="E251" s="994"/>
      <c r="F251" s="994"/>
      <c r="G251" s="994"/>
      <c r="H251" s="384"/>
      <c r="I251" s="384"/>
      <c r="J251" s="384"/>
      <c r="K251" s="384"/>
      <c r="L251" s="384"/>
      <c r="M251" s="384"/>
      <c r="N251" s="384"/>
      <c r="O251" s="384"/>
      <c r="P251" s="384"/>
      <c r="Q251" s="384"/>
      <c r="R251" s="384"/>
    </row>
    <row r="252" spans="2:18" x14ac:dyDescent="0.2">
      <c r="B252" s="1056"/>
      <c r="C252" s="1056"/>
      <c r="D252" s="1053"/>
      <c r="E252" s="994"/>
      <c r="F252" s="994"/>
      <c r="G252" s="994"/>
      <c r="H252" s="384"/>
      <c r="I252" s="384"/>
      <c r="J252" s="384"/>
      <c r="K252" s="384"/>
      <c r="L252" s="384"/>
      <c r="M252" s="384"/>
      <c r="N252" s="384"/>
      <c r="O252" s="384"/>
      <c r="P252" s="384"/>
      <c r="Q252" s="384"/>
      <c r="R252" s="384"/>
    </row>
    <row r="253" spans="2:18" x14ac:dyDescent="0.2">
      <c r="B253" s="1056"/>
      <c r="C253" s="1056"/>
      <c r="D253" s="1053"/>
      <c r="E253" s="994"/>
      <c r="F253" s="994"/>
      <c r="G253" s="994"/>
      <c r="H253" s="384"/>
      <c r="I253" s="384"/>
      <c r="J253" s="384"/>
      <c r="K253" s="384"/>
      <c r="L253" s="384"/>
      <c r="M253" s="384"/>
      <c r="N253" s="384"/>
      <c r="O253" s="384"/>
      <c r="P253" s="384"/>
      <c r="Q253" s="384"/>
      <c r="R253" s="384"/>
    </row>
    <row r="254" spans="2:18" x14ac:dyDescent="0.2">
      <c r="B254" s="1056"/>
      <c r="C254" s="1056"/>
      <c r="D254" s="1053"/>
      <c r="E254" s="994"/>
      <c r="F254" s="994"/>
      <c r="G254" s="994"/>
      <c r="H254" s="384"/>
      <c r="I254" s="384"/>
      <c r="J254" s="384"/>
      <c r="K254" s="384"/>
      <c r="L254" s="384"/>
      <c r="M254" s="384"/>
      <c r="N254" s="384"/>
      <c r="O254" s="384"/>
      <c r="P254" s="384"/>
      <c r="Q254" s="384"/>
      <c r="R254" s="384"/>
    </row>
    <row r="255" spans="2:18" x14ac:dyDescent="0.2">
      <c r="B255" s="1056"/>
      <c r="C255" s="1056"/>
      <c r="D255" s="1053"/>
      <c r="E255" s="994"/>
      <c r="F255" s="994"/>
      <c r="G255" s="994"/>
      <c r="H255" s="384"/>
      <c r="I255" s="384"/>
      <c r="J255" s="384"/>
      <c r="K255" s="384"/>
      <c r="L255" s="384"/>
      <c r="M255" s="384"/>
      <c r="N255" s="384"/>
      <c r="O255" s="384"/>
      <c r="P255" s="384"/>
      <c r="Q255" s="384"/>
      <c r="R255" s="384"/>
    </row>
    <row r="256" spans="2:18" x14ac:dyDescent="0.2">
      <c r="B256" s="1056"/>
      <c r="C256" s="1056"/>
      <c r="D256" s="1053"/>
      <c r="E256" s="994"/>
      <c r="F256" s="994"/>
      <c r="G256" s="994"/>
      <c r="H256" s="384"/>
      <c r="I256" s="384"/>
      <c r="J256" s="384"/>
      <c r="K256" s="384"/>
      <c r="L256" s="384"/>
      <c r="M256" s="384"/>
      <c r="N256" s="384"/>
      <c r="O256" s="384"/>
      <c r="P256" s="384"/>
      <c r="Q256" s="384"/>
      <c r="R256" s="384"/>
    </row>
    <row r="257" spans="2:18" x14ac:dyDescent="0.2">
      <c r="B257" s="1056"/>
      <c r="C257" s="1056"/>
      <c r="D257" s="1053"/>
      <c r="E257" s="994"/>
      <c r="F257" s="994"/>
      <c r="G257" s="994"/>
      <c r="H257" s="384"/>
      <c r="I257" s="384"/>
      <c r="J257" s="384"/>
      <c r="K257" s="384"/>
      <c r="L257" s="384"/>
      <c r="M257" s="384"/>
      <c r="N257" s="384"/>
      <c r="O257" s="384"/>
      <c r="P257" s="384"/>
      <c r="Q257" s="384"/>
      <c r="R257" s="384"/>
    </row>
    <row r="258" spans="2:18" x14ac:dyDescent="0.2">
      <c r="B258" s="1056"/>
      <c r="C258" s="1056"/>
      <c r="D258" s="1053"/>
      <c r="E258" s="994"/>
      <c r="F258" s="994"/>
      <c r="G258" s="994"/>
      <c r="H258" s="384"/>
      <c r="I258" s="384"/>
      <c r="J258" s="384"/>
      <c r="K258" s="384"/>
      <c r="L258" s="384"/>
      <c r="M258" s="384"/>
      <c r="N258" s="384"/>
      <c r="O258" s="384"/>
      <c r="P258" s="384"/>
      <c r="Q258" s="384"/>
      <c r="R258" s="384"/>
    </row>
    <row r="259" spans="2:18" x14ac:dyDescent="0.2">
      <c r="B259" s="1056"/>
      <c r="C259" s="1056"/>
      <c r="D259" s="1053"/>
      <c r="E259" s="994"/>
      <c r="F259" s="994"/>
      <c r="G259" s="994"/>
      <c r="H259" s="384"/>
      <c r="I259" s="384"/>
      <c r="J259" s="384"/>
      <c r="K259" s="384"/>
      <c r="L259" s="384"/>
      <c r="M259" s="384"/>
      <c r="N259" s="384"/>
      <c r="O259" s="384"/>
      <c r="P259" s="384"/>
      <c r="Q259" s="384"/>
      <c r="R259" s="384"/>
    </row>
    <row r="260" spans="2:18" x14ac:dyDescent="0.2">
      <c r="B260" s="1056"/>
      <c r="C260" s="1056"/>
      <c r="D260" s="1053"/>
      <c r="E260" s="994"/>
      <c r="F260" s="994"/>
      <c r="G260" s="994"/>
      <c r="H260" s="384"/>
      <c r="I260" s="384"/>
      <c r="J260" s="384"/>
      <c r="K260" s="384"/>
      <c r="L260" s="384"/>
      <c r="M260" s="384"/>
      <c r="N260" s="384"/>
      <c r="O260" s="384"/>
      <c r="P260" s="384"/>
      <c r="Q260" s="384"/>
      <c r="R260" s="384"/>
    </row>
    <row r="261" spans="2:18" x14ac:dyDescent="0.2">
      <c r="B261" s="1056"/>
      <c r="C261" s="1056"/>
      <c r="D261" s="1053"/>
      <c r="E261" s="994"/>
      <c r="F261" s="994"/>
      <c r="G261" s="994"/>
      <c r="H261" s="384"/>
      <c r="I261" s="384"/>
      <c r="J261" s="384"/>
      <c r="K261" s="384"/>
      <c r="L261" s="384"/>
      <c r="M261" s="384"/>
      <c r="N261" s="384"/>
      <c r="O261" s="384"/>
      <c r="P261" s="384"/>
      <c r="Q261" s="384"/>
      <c r="R261" s="384"/>
    </row>
    <row r="262" spans="2:18" x14ac:dyDescent="0.2">
      <c r="B262" s="1056"/>
      <c r="C262" s="1056"/>
      <c r="D262" s="1053"/>
      <c r="E262" s="994"/>
      <c r="F262" s="994"/>
      <c r="G262" s="994"/>
      <c r="H262" s="384"/>
      <c r="I262" s="384"/>
      <c r="J262" s="384"/>
      <c r="K262" s="384"/>
      <c r="L262" s="384"/>
      <c r="M262" s="384"/>
      <c r="N262" s="384"/>
      <c r="O262" s="384"/>
      <c r="P262" s="384"/>
      <c r="Q262" s="384"/>
      <c r="R262" s="384"/>
    </row>
    <row r="263" spans="2:18" x14ac:dyDescent="0.2">
      <c r="B263" s="1056"/>
      <c r="C263" s="1056"/>
      <c r="D263" s="1053"/>
      <c r="E263" s="994"/>
      <c r="F263" s="994"/>
      <c r="G263" s="994"/>
      <c r="H263" s="384"/>
      <c r="I263" s="384"/>
      <c r="J263" s="384"/>
      <c r="K263" s="384"/>
      <c r="L263" s="384"/>
      <c r="M263" s="384"/>
      <c r="N263" s="384"/>
      <c r="O263" s="384"/>
      <c r="P263" s="384"/>
      <c r="Q263" s="384"/>
      <c r="R263" s="384"/>
    </row>
    <row r="264" spans="2:18" x14ac:dyDescent="0.2">
      <c r="B264" s="1056"/>
      <c r="C264" s="1056"/>
      <c r="D264" s="1053"/>
      <c r="E264" s="994"/>
      <c r="F264" s="994"/>
      <c r="G264" s="994"/>
      <c r="H264" s="384"/>
      <c r="I264" s="384"/>
      <c r="J264" s="384"/>
      <c r="K264" s="384"/>
      <c r="L264" s="384"/>
      <c r="M264" s="384"/>
      <c r="N264" s="384"/>
      <c r="O264" s="384"/>
      <c r="P264" s="384"/>
      <c r="Q264" s="384"/>
      <c r="R264" s="384"/>
    </row>
    <row r="265" spans="2:18" x14ac:dyDescent="0.2">
      <c r="B265" s="1056"/>
      <c r="C265" s="1056"/>
      <c r="D265" s="1053"/>
      <c r="E265" s="994"/>
      <c r="F265" s="994"/>
      <c r="G265" s="994"/>
      <c r="H265" s="384"/>
      <c r="I265" s="384"/>
      <c r="J265" s="384"/>
      <c r="K265" s="384"/>
      <c r="L265" s="384"/>
      <c r="M265" s="384"/>
      <c r="N265" s="384"/>
      <c r="O265" s="384"/>
      <c r="P265" s="384"/>
      <c r="Q265" s="384"/>
      <c r="R265" s="384"/>
    </row>
    <row r="266" spans="2:18" x14ac:dyDescent="0.2">
      <c r="B266" s="1056"/>
      <c r="C266" s="1056"/>
      <c r="D266" s="1053"/>
      <c r="E266" s="994"/>
      <c r="F266" s="994"/>
      <c r="G266" s="994"/>
      <c r="H266" s="384"/>
      <c r="I266" s="384"/>
      <c r="J266" s="384"/>
      <c r="K266" s="384"/>
      <c r="L266" s="384"/>
      <c r="M266" s="384"/>
      <c r="N266" s="384"/>
      <c r="O266" s="384"/>
      <c r="P266" s="384"/>
      <c r="Q266" s="384"/>
      <c r="R266" s="384"/>
    </row>
    <row r="267" spans="2:18" x14ac:dyDescent="0.2">
      <c r="B267" s="1056"/>
      <c r="C267" s="1056"/>
      <c r="D267" s="1053"/>
      <c r="E267" s="994"/>
      <c r="F267" s="994"/>
      <c r="G267" s="994"/>
      <c r="H267" s="384"/>
      <c r="I267" s="384"/>
      <c r="J267" s="384"/>
      <c r="K267" s="384"/>
      <c r="L267" s="384"/>
      <c r="M267" s="384"/>
      <c r="N267" s="384"/>
      <c r="O267" s="384"/>
      <c r="P267" s="384"/>
      <c r="Q267" s="384"/>
      <c r="R267" s="384"/>
    </row>
    <row r="268" spans="2:18" x14ac:dyDescent="0.2">
      <c r="B268" s="1056"/>
      <c r="C268" s="1056"/>
      <c r="D268" s="1053"/>
      <c r="E268" s="994"/>
      <c r="F268" s="994"/>
      <c r="G268" s="994"/>
      <c r="H268" s="384"/>
      <c r="I268" s="384"/>
      <c r="J268" s="384"/>
      <c r="K268" s="384"/>
      <c r="L268" s="384"/>
      <c r="M268" s="384"/>
      <c r="N268" s="384"/>
      <c r="O268" s="384"/>
      <c r="P268" s="384"/>
      <c r="Q268" s="384"/>
      <c r="R268" s="384"/>
    </row>
    <row r="269" spans="2:18" x14ac:dyDescent="0.2">
      <c r="B269" s="1056"/>
      <c r="C269" s="1056"/>
      <c r="D269" s="1053"/>
      <c r="E269" s="994"/>
      <c r="F269" s="994"/>
      <c r="G269" s="994"/>
      <c r="H269" s="384"/>
      <c r="I269" s="384"/>
      <c r="J269" s="384"/>
      <c r="K269" s="384"/>
      <c r="L269" s="384"/>
      <c r="M269" s="384"/>
      <c r="N269" s="384"/>
      <c r="O269" s="384"/>
      <c r="P269" s="384"/>
      <c r="Q269" s="384"/>
      <c r="R269" s="384"/>
    </row>
    <row r="270" spans="2:18" x14ac:dyDescent="0.2">
      <c r="B270" s="1056"/>
      <c r="C270" s="1056"/>
      <c r="D270" s="1053"/>
      <c r="E270" s="994"/>
      <c r="F270" s="994"/>
      <c r="G270" s="994"/>
      <c r="H270" s="384"/>
      <c r="I270" s="384"/>
      <c r="J270" s="384"/>
      <c r="K270" s="384"/>
      <c r="L270" s="384"/>
      <c r="M270" s="384"/>
      <c r="N270" s="384"/>
      <c r="O270" s="384"/>
      <c r="P270" s="384"/>
      <c r="Q270" s="384"/>
      <c r="R270" s="384"/>
    </row>
    <row r="271" spans="2:18" x14ac:dyDescent="0.2">
      <c r="B271" s="1056"/>
      <c r="C271" s="1056"/>
      <c r="D271" s="1053"/>
      <c r="E271" s="994"/>
      <c r="F271" s="994"/>
      <c r="G271" s="994"/>
      <c r="H271" s="384"/>
      <c r="I271" s="384"/>
      <c r="J271" s="384"/>
      <c r="K271" s="384"/>
      <c r="L271" s="384"/>
      <c r="M271" s="384"/>
      <c r="N271" s="384"/>
      <c r="O271" s="384"/>
      <c r="P271" s="384"/>
      <c r="Q271" s="384"/>
      <c r="R271" s="384"/>
    </row>
    <row r="272" spans="2:18" x14ac:dyDescent="0.2">
      <c r="B272" s="1056"/>
      <c r="C272" s="1056"/>
      <c r="D272" s="1053"/>
      <c r="E272" s="994"/>
      <c r="F272" s="994"/>
      <c r="G272" s="994"/>
      <c r="H272" s="384"/>
      <c r="I272" s="384"/>
      <c r="J272" s="384"/>
      <c r="K272" s="384"/>
      <c r="L272" s="384"/>
      <c r="M272" s="384"/>
      <c r="N272" s="384"/>
      <c r="O272" s="384"/>
      <c r="P272" s="384"/>
      <c r="Q272" s="384"/>
      <c r="R272" s="384"/>
    </row>
    <row r="273" spans="2:18" x14ac:dyDescent="0.2">
      <c r="B273" s="1056"/>
      <c r="C273" s="1056"/>
      <c r="D273" s="1053"/>
      <c r="E273" s="994"/>
      <c r="F273" s="994"/>
      <c r="G273" s="994"/>
      <c r="H273" s="384"/>
      <c r="I273" s="384"/>
      <c r="J273" s="384"/>
      <c r="K273" s="384"/>
      <c r="L273" s="384"/>
      <c r="M273" s="384"/>
      <c r="N273" s="384"/>
      <c r="O273" s="384"/>
      <c r="P273" s="384"/>
      <c r="Q273" s="384"/>
      <c r="R273" s="384"/>
    </row>
    <row r="274" spans="2:18" x14ac:dyDescent="0.2">
      <c r="B274" s="1056"/>
      <c r="C274" s="1056"/>
      <c r="D274" s="1053"/>
      <c r="E274" s="994"/>
      <c r="F274" s="994"/>
      <c r="G274" s="994"/>
      <c r="H274" s="384"/>
      <c r="I274" s="384"/>
      <c r="J274" s="384"/>
      <c r="K274" s="384"/>
      <c r="L274" s="384"/>
      <c r="M274" s="384"/>
      <c r="N274" s="384"/>
      <c r="O274" s="384"/>
      <c r="P274" s="384"/>
      <c r="Q274" s="384"/>
      <c r="R274" s="384"/>
    </row>
    <row r="275" spans="2:18" x14ac:dyDescent="0.2">
      <c r="B275" s="1056"/>
      <c r="C275" s="1056"/>
      <c r="D275" s="1053"/>
      <c r="E275" s="994"/>
      <c r="F275" s="994"/>
      <c r="G275" s="994"/>
      <c r="H275" s="384"/>
      <c r="I275" s="384"/>
      <c r="J275" s="384"/>
      <c r="K275" s="384"/>
      <c r="L275" s="384"/>
      <c r="M275" s="384"/>
      <c r="N275" s="384"/>
      <c r="O275" s="384"/>
      <c r="P275" s="384"/>
      <c r="Q275" s="384"/>
      <c r="R275" s="384"/>
    </row>
    <row r="276" spans="2:18" x14ac:dyDescent="0.2">
      <c r="B276" s="1056"/>
      <c r="C276" s="1056"/>
      <c r="D276" s="1053"/>
      <c r="E276" s="994"/>
      <c r="F276" s="994"/>
      <c r="G276" s="994"/>
      <c r="H276" s="384"/>
      <c r="I276" s="384"/>
      <c r="J276" s="384"/>
      <c r="K276" s="384"/>
      <c r="L276" s="384"/>
      <c r="M276" s="384"/>
      <c r="N276" s="384"/>
      <c r="O276" s="384"/>
      <c r="P276" s="384"/>
      <c r="Q276" s="384"/>
      <c r="R276" s="384"/>
    </row>
    <row r="277" spans="2:18" x14ac:dyDescent="0.2">
      <c r="B277" s="1056"/>
      <c r="C277" s="1056"/>
      <c r="D277" s="1053"/>
      <c r="E277" s="994"/>
      <c r="F277" s="994"/>
      <c r="G277" s="994"/>
      <c r="H277" s="384"/>
      <c r="I277" s="384"/>
      <c r="J277" s="384"/>
      <c r="K277" s="384"/>
      <c r="L277" s="384"/>
      <c r="M277" s="384"/>
      <c r="N277" s="384"/>
      <c r="O277" s="384"/>
      <c r="P277" s="384"/>
      <c r="Q277" s="384"/>
      <c r="R277" s="384"/>
    </row>
    <row r="278" spans="2:18" x14ac:dyDescent="0.2">
      <c r="B278" s="1056"/>
      <c r="C278" s="1056"/>
      <c r="D278" s="1053"/>
      <c r="E278" s="994"/>
      <c r="F278" s="994"/>
      <c r="G278" s="994"/>
      <c r="H278" s="384"/>
      <c r="I278" s="384"/>
      <c r="J278" s="384"/>
      <c r="K278" s="384"/>
      <c r="L278" s="384"/>
      <c r="M278" s="384"/>
      <c r="N278" s="384"/>
      <c r="O278" s="384"/>
      <c r="P278" s="384"/>
      <c r="Q278" s="384"/>
      <c r="R278" s="384"/>
    </row>
    <row r="279" spans="2:18" x14ac:dyDescent="0.2">
      <c r="B279" s="1056"/>
      <c r="C279" s="1056"/>
      <c r="D279" s="1053"/>
      <c r="E279" s="994"/>
      <c r="F279" s="994"/>
      <c r="G279" s="994"/>
      <c r="H279" s="384"/>
      <c r="I279" s="384"/>
      <c r="J279" s="384"/>
      <c r="K279" s="384"/>
      <c r="L279" s="384"/>
      <c r="M279" s="384"/>
      <c r="N279" s="384"/>
      <c r="O279" s="384"/>
      <c r="P279" s="384"/>
      <c r="Q279" s="384"/>
      <c r="R279" s="384"/>
    </row>
    <row r="280" spans="2:18" x14ac:dyDescent="0.2">
      <c r="B280" s="1056"/>
      <c r="C280" s="1056"/>
      <c r="D280" s="1053"/>
      <c r="E280" s="994"/>
      <c r="F280" s="994"/>
      <c r="G280" s="994"/>
      <c r="H280" s="384"/>
      <c r="I280" s="384"/>
      <c r="J280" s="384"/>
      <c r="K280" s="384"/>
      <c r="L280" s="384"/>
      <c r="M280" s="384"/>
      <c r="N280" s="384"/>
      <c r="O280" s="384"/>
      <c r="P280" s="384"/>
      <c r="Q280" s="384"/>
      <c r="R280" s="384"/>
    </row>
    <row r="281" spans="2:18" x14ac:dyDescent="0.2">
      <c r="B281" s="1056"/>
      <c r="C281" s="1056"/>
      <c r="D281" s="1053"/>
      <c r="E281" s="994"/>
      <c r="F281" s="994"/>
      <c r="G281" s="994"/>
      <c r="H281" s="384"/>
      <c r="I281" s="384"/>
      <c r="J281" s="384"/>
      <c r="K281" s="384"/>
      <c r="L281" s="384"/>
      <c r="M281" s="384"/>
      <c r="N281" s="384"/>
      <c r="O281" s="384"/>
      <c r="P281" s="384"/>
      <c r="Q281" s="384"/>
      <c r="R281" s="384"/>
    </row>
    <row r="282" spans="2:18" x14ac:dyDescent="0.2">
      <c r="B282" s="1056"/>
      <c r="C282" s="1056"/>
      <c r="D282" s="1053"/>
      <c r="E282" s="994"/>
      <c r="F282" s="994"/>
      <c r="G282" s="994"/>
      <c r="H282" s="384"/>
      <c r="I282" s="384"/>
      <c r="J282" s="384"/>
      <c r="K282" s="384"/>
      <c r="L282" s="384"/>
      <c r="M282" s="384"/>
      <c r="N282" s="384"/>
      <c r="O282" s="384"/>
      <c r="P282" s="384"/>
      <c r="Q282" s="384"/>
      <c r="R282" s="384"/>
    </row>
    <row r="283" spans="2:18" x14ac:dyDescent="0.2">
      <c r="B283" s="1056"/>
      <c r="C283" s="1056"/>
      <c r="D283" s="1053"/>
      <c r="E283" s="994"/>
      <c r="F283" s="994"/>
      <c r="G283" s="994"/>
      <c r="H283" s="384"/>
      <c r="I283" s="384"/>
      <c r="J283" s="384"/>
      <c r="K283" s="384"/>
      <c r="L283" s="384"/>
      <c r="M283" s="384"/>
      <c r="N283" s="384"/>
      <c r="O283" s="384"/>
      <c r="P283" s="384"/>
      <c r="Q283" s="384"/>
      <c r="R283" s="384"/>
    </row>
    <row r="284" spans="2:18" x14ac:dyDescent="0.2">
      <c r="B284" s="1056"/>
      <c r="C284" s="1056"/>
      <c r="D284" s="1053"/>
      <c r="E284" s="994"/>
      <c r="F284" s="994"/>
      <c r="G284" s="994"/>
      <c r="H284" s="384"/>
      <c r="I284" s="384"/>
      <c r="J284" s="384"/>
      <c r="K284" s="384"/>
      <c r="L284" s="384"/>
      <c r="M284" s="384"/>
      <c r="N284" s="384"/>
      <c r="O284" s="384"/>
      <c r="P284" s="384"/>
      <c r="Q284" s="384"/>
      <c r="R284" s="384"/>
    </row>
    <row r="285" spans="2:18" x14ac:dyDescent="0.2">
      <c r="B285" s="1056"/>
      <c r="C285" s="1056"/>
      <c r="D285" s="1053"/>
      <c r="E285" s="994"/>
      <c r="F285" s="994"/>
      <c r="G285" s="994"/>
      <c r="H285" s="384"/>
      <c r="I285" s="384"/>
      <c r="J285" s="384"/>
      <c r="K285" s="384"/>
      <c r="L285" s="384"/>
      <c r="M285" s="384"/>
      <c r="N285" s="384"/>
      <c r="O285" s="384"/>
      <c r="P285" s="384"/>
      <c r="Q285" s="384"/>
      <c r="R285" s="384"/>
    </row>
    <row r="286" spans="2:18" x14ac:dyDescent="0.2">
      <c r="B286" s="1056"/>
      <c r="C286" s="1056"/>
      <c r="D286" s="1053"/>
      <c r="E286" s="994"/>
      <c r="F286" s="994"/>
      <c r="G286" s="994"/>
      <c r="H286" s="384"/>
      <c r="I286" s="384"/>
      <c r="J286" s="384"/>
      <c r="K286" s="384"/>
      <c r="L286" s="384"/>
      <c r="M286" s="384"/>
      <c r="N286" s="384"/>
      <c r="O286" s="384"/>
      <c r="P286" s="384"/>
      <c r="Q286" s="384"/>
      <c r="R286" s="384"/>
    </row>
    <row r="287" spans="2:18" x14ac:dyDescent="0.2">
      <c r="B287" s="1056"/>
      <c r="C287" s="1056"/>
      <c r="D287" s="1053"/>
      <c r="E287" s="994"/>
      <c r="F287" s="994"/>
      <c r="G287" s="994"/>
      <c r="H287" s="384"/>
      <c r="I287" s="384"/>
      <c r="J287" s="384"/>
      <c r="K287" s="384"/>
      <c r="L287" s="384"/>
      <c r="M287" s="384"/>
      <c r="N287" s="384"/>
      <c r="O287" s="384"/>
      <c r="P287" s="384"/>
      <c r="Q287" s="384"/>
      <c r="R287" s="384"/>
    </row>
    <row r="288" spans="2:18" x14ac:dyDescent="0.2">
      <c r="B288" s="1056"/>
      <c r="C288" s="1056"/>
      <c r="D288" s="1053"/>
      <c r="E288" s="994"/>
      <c r="F288" s="994"/>
      <c r="G288" s="994"/>
      <c r="H288" s="384"/>
      <c r="I288" s="384"/>
      <c r="J288" s="384"/>
      <c r="K288" s="384"/>
      <c r="L288" s="384"/>
      <c r="M288" s="384"/>
      <c r="N288" s="384"/>
      <c r="O288" s="384"/>
      <c r="P288" s="384"/>
      <c r="Q288" s="384"/>
      <c r="R288" s="384"/>
    </row>
    <row r="289" spans="2:18" x14ac:dyDescent="0.2">
      <c r="B289" s="1056"/>
      <c r="C289" s="1056"/>
      <c r="D289" s="1053"/>
      <c r="E289" s="994"/>
      <c r="F289" s="994"/>
      <c r="G289" s="994"/>
      <c r="H289" s="384"/>
      <c r="I289" s="384"/>
      <c r="J289" s="384"/>
      <c r="K289" s="384"/>
      <c r="L289" s="384"/>
      <c r="M289" s="384"/>
      <c r="N289" s="384"/>
      <c r="O289" s="384"/>
      <c r="P289" s="384"/>
      <c r="Q289" s="384"/>
      <c r="R289" s="384"/>
    </row>
    <row r="290" spans="2:18" x14ac:dyDescent="0.2">
      <c r="B290" s="1056"/>
      <c r="C290" s="1056"/>
      <c r="D290" s="1053"/>
      <c r="E290" s="994"/>
      <c r="F290" s="994"/>
      <c r="G290" s="994"/>
      <c r="H290" s="384"/>
      <c r="I290" s="384"/>
      <c r="J290" s="384"/>
      <c r="K290" s="384"/>
      <c r="L290" s="384"/>
      <c r="M290" s="384"/>
      <c r="N290" s="384"/>
      <c r="O290" s="384"/>
      <c r="P290" s="384"/>
      <c r="Q290" s="384"/>
      <c r="R290" s="384"/>
    </row>
    <row r="291" spans="2:18" x14ac:dyDescent="0.2">
      <c r="B291" s="1056"/>
      <c r="C291" s="1056"/>
      <c r="D291" s="1053"/>
      <c r="E291" s="994"/>
      <c r="F291" s="994"/>
      <c r="G291" s="994"/>
      <c r="H291" s="384"/>
      <c r="I291" s="384"/>
      <c r="J291" s="384"/>
      <c r="K291" s="384"/>
      <c r="L291" s="384"/>
      <c r="M291" s="384"/>
      <c r="N291" s="384"/>
      <c r="O291" s="384"/>
      <c r="P291" s="384"/>
      <c r="Q291" s="384"/>
      <c r="R291" s="384"/>
    </row>
    <row r="292" spans="2:18" x14ac:dyDescent="0.2">
      <c r="B292" s="1056"/>
      <c r="C292" s="1056"/>
      <c r="D292" s="1053"/>
      <c r="E292" s="994"/>
      <c r="F292" s="994"/>
      <c r="G292" s="994"/>
      <c r="H292" s="384"/>
      <c r="I292" s="384"/>
      <c r="J292" s="384"/>
      <c r="K292" s="384"/>
      <c r="L292" s="384"/>
      <c r="M292" s="384"/>
      <c r="N292" s="384"/>
      <c r="O292" s="384"/>
      <c r="P292" s="384"/>
      <c r="Q292" s="384"/>
      <c r="R292" s="384"/>
    </row>
    <row r="293" spans="2:18" x14ac:dyDescent="0.2">
      <c r="B293" s="1056"/>
      <c r="C293" s="1056"/>
      <c r="D293" s="1053"/>
      <c r="E293" s="994"/>
      <c r="F293" s="994"/>
      <c r="G293" s="994"/>
      <c r="H293" s="384"/>
      <c r="I293" s="384"/>
      <c r="J293" s="384"/>
      <c r="K293" s="384"/>
      <c r="L293" s="384"/>
      <c r="M293" s="384"/>
      <c r="N293" s="384"/>
      <c r="O293" s="384"/>
      <c r="P293" s="384"/>
      <c r="Q293" s="384"/>
      <c r="R293" s="384"/>
    </row>
    <row r="294" spans="2:18" x14ac:dyDescent="0.2">
      <c r="B294" s="1056"/>
      <c r="C294" s="1056"/>
      <c r="D294" s="1053"/>
      <c r="E294" s="994"/>
      <c r="F294" s="994"/>
      <c r="G294" s="994"/>
      <c r="H294" s="384"/>
      <c r="I294" s="384"/>
      <c r="J294" s="384"/>
      <c r="K294" s="384"/>
      <c r="L294" s="384"/>
      <c r="M294" s="384"/>
      <c r="N294" s="384"/>
      <c r="O294" s="384"/>
      <c r="P294" s="384"/>
      <c r="Q294" s="384"/>
      <c r="R294" s="384"/>
    </row>
    <row r="295" spans="2:18" x14ac:dyDescent="0.2">
      <c r="B295" s="1056"/>
      <c r="C295" s="1056"/>
      <c r="D295" s="1053"/>
      <c r="E295" s="994"/>
      <c r="F295" s="994"/>
      <c r="G295" s="994"/>
      <c r="H295" s="384"/>
      <c r="I295" s="384"/>
      <c r="J295" s="384"/>
      <c r="K295" s="384"/>
      <c r="L295" s="384"/>
      <c r="M295" s="384"/>
      <c r="N295" s="384"/>
      <c r="O295" s="384"/>
      <c r="P295" s="384"/>
      <c r="Q295" s="384"/>
      <c r="R295" s="384"/>
    </row>
    <row r="296" spans="2:18" x14ac:dyDescent="0.2">
      <c r="B296" s="1056"/>
      <c r="C296" s="1056"/>
      <c r="D296" s="1053"/>
      <c r="E296" s="994"/>
      <c r="F296" s="994"/>
      <c r="G296" s="994"/>
      <c r="H296" s="384"/>
      <c r="I296" s="384"/>
      <c r="J296" s="384"/>
      <c r="K296" s="384"/>
      <c r="L296" s="384"/>
      <c r="M296" s="384"/>
      <c r="N296" s="384"/>
      <c r="O296" s="384"/>
      <c r="P296" s="384"/>
      <c r="Q296" s="384"/>
      <c r="R296" s="384"/>
    </row>
    <row r="297" spans="2:18" x14ac:dyDescent="0.2">
      <c r="B297" s="1056"/>
      <c r="C297" s="1056"/>
      <c r="D297" s="1053"/>
      <c r="E297" s="994"/>
      <c r="F297" s="994"/>
      <c r="G297" s="994"/>
      <c r="H297" s="384"/>
      <c r="I297" s="384"/>
      <c r="J297" s="384"/>
      <c r="K297" s="384"/>
      <c r="L297" s="384"/>
      <c r="M297" s="384"/>
      <c r="N297" s="384"/>
      <c r="O297" s="384"/>
      <c r="P297" s="384"/>
      <c r="Q297" s="384"/>
      <c r="R297" s="384"/>
    </row>
    <row r="298" spans="2:18" x14ac:dyDescent="0.2">
      <c r="B298" s="1056"/>
      <c r="C298" s="1056"/>
      <c r="D298" s="1053"/>
      <c r="E298" s="994"/>
      <c r="F298" s="994"/>
      <c r="G298" s="994"/>
      <c r="H298" s="384"/>
      <c r="I298" s="384"/>
      <c r="J298" s="384"/>
      <c r="K298" s="384"/>
      <c r="L298" s="384"/>
      <c r="M298" s="384"/>
      <c r="N298" s="384"/>
      <c r="O298" s="384"/>
      <c r="P298" s="384"/>
      <c r="Q298" s="384"/>
      <c r="R298" s="384"/>
    </row>
    <row r="299" spans="2:18" x14ac:dyDescent="0.2">
      <c r="B299" s="1056"/>
      <c r="C299" s="1056"/>
      <c r="D299" s="1053"/>
      <c r="E299" s="994"/>
      <c r="F299" s="994"/>
      <c r="G299" s="994"/>
      <c r="H299" s="384"/>
      <c r="I299" s="384"/>
      <c r="J299" s="384"/>
      <c r="K299" s="384"/>
      <c r="L299" s="384"/>
      <c r="M299" s="384"/>
      <c r="N299" s="384"/>
      <c r="O299" s="384"/>
      <c r="P299" s="384"/>
      <c r="Q299" s="384"/>
      <c r="R299" s="384"/>
    </row>
    <row r="300" spans="2:18" x14ac:dyDescent="0.2">
      <c r="B300" s="1056"/>
      <c r="C300" s="1056"/>
      <c r="D300" s="1053"/>
      <c r="E300" s="994"/>
      <c r="F300" s="994"/>
      <c r="G300" s="994"/>
      <c r="H300" s="384"/>
      <c r="I300" s="384"/>
      <c r="J300" s="384"/>
      <c r="K300" s="384"/>
      <c r="L300" s="384"/>
      <c r="M300" s="384"/>
      <c r="N300" s="384"/>
      <c r="O300" s="384"/>
      <c r="P300" s="384"/>
      <c r="Q300" s="384"/>
      <c r="R300" s="384"/>
    </row>
    <row r="301" spans="2:18" x14ac:dyDescent="0.2">
      <c r="B301" s="1056"/>
      <c r="C301" s="1056"/>
      <c r="D301" s="1053"/>
      <c r="E301" s="994"/>
      <c r="F301" s="994"/>
      <c r="G301" s="994"/>
      <c r="H301" s="384"/>
      <c r="I301" s="384"/>
      <c r="J301" s="384"/>
      <c r="K301" s="384"/>
      <c r="L301" s="384"/>
      <c r="M301" s="384"/>
      <c r="N301" s="384"/>
      <c r="O301" s="384"/>
      <c r="P301" s="384"/>
      <c r="Q301" s="384"/>
      <c r="R301" s="384"/>
    </row>
    <row r="302" spans="2:18" x14ac:dyDescent="0.2">
      <c r="B302" s="1056"/>
      <c r="C302" s="1056"/>
      <c r="D302" s="1053"/>
      <c r="E302" s="994"/>
      <c r="F302" s="994"/>
      <c r="G302" s="994"/>
      <c r="H302" s="384"/>
      <c r="I302" s="384"/>
      <c r="J302" s="384"/>
      <c r="K302" s="384"/>
      <c r="L302" s="384"/>
      <c r="M302" s="384"/>
      <c r="N302" s="384"/>
      <c r="O302" s="384"/>
      <c r="P302" s="384"/>
      <c r="Q302" s="384"/>
      <c r="R302" s="384"/>
    </row>
    <row r="303" spans="2:18" x14ac:dyDescent="0.2">
      <c r="B303" s="1056"/>
      <c r="C303" s="1056"/>
      <c r="D303" s="1053"/>
      <c r="E303" s="994"/>
      <c r="F303" s="994"/>
      <c r="G303" s="994"/>
      <c r="H303" s="384"/>
      <c r="I303" s="384"/>
      <c r="J303" s="384"/>
      <c r="K303" s="384"/>
      <c r="L303" s="384"/>
      <c r="M303" s="384"/>
      <c r="N303" s="384"/>
      <c r="O303" s="384"/>
      <c r="P303" s="384"/>
      <c r="Q303" s="384"/>
      <c r="R303" s="384"/>
    </row>
    <row r="304" spans="2:18" x14ac:dyDescent="0.2">
      <c r="B304" s="1056"/>
      <c r="C304" s="1056"/>
      <c r="D304" s="1053"/>
      <c r="E304" s="994"/>
      <c r="F304" s="994"/>
      <c r="G304" s="994"/>
      <c r="H304" s="384"/>
      <c r="I304" s="384"/>
      <c r="J304" s="384"/>
      <c r="K304" s="384"/>
      <c r="L304" s="384"/>
      <c r="M304" s="384"/>
      <c r="N304" s="384"/>
      <c r="O304" s="384"/>
      <c r="P304" s="384"/>
      <c r="Q304" s="384"/>
      <c r="R304" s="384"/>
    </row>
    <row r="305" spans="2:18" x14ac:dyDescent="0.2">
      <c r="B305" s="1056"/>
      <c r="C305" s="1056"/>
      <c r="D305" s="1053"/>
      <c r="E305" s="994"/>
      <c r="F305" s="994"/>
      <c r="G305" s="994"/>
      <c r="H305" s="384"/>
      <c r="I305" s="384"/>
      <c r="J305" s="384"/>
      <c r="K305" s="384"/>
      <c r="L305" s="384"/>
      <c r="M305" s="384"/>
      <c r="N305" s="384"/>
      <c r="O305" s="384"/>
      <c r="P305" s="384"/>
      <c r="Q305" s="384"/>
      <c r="R305" s="384"/>
    </row>
    <row r="306" spans="2:18" x14ac:dyDescent="0.2">
      <c r="B306" s="1056"/>
      <c r="C306" s="1056"/>
      <c r="D306" s="1053"/>
      <c r="E306" s="994"/>
      <c r="F306" s="994"/>
      <c r="G306" s="994"/>
      <c r="H306" s="384"/>
      <c r="I306" s="384"/>
      <c r="J306" s="384"/>
      <c r="K306" s="384"/>
      <c r="L306" s="384"/>
      <c r="M306" s="384"/>
      <c r="N306" s="384"/>
      <c r="O306" s="384"/>
      <c r="P306" s="384"/>
      <c r="Q306" s="384"/>
      <c r="R306" s="384"/>
    </row>
    <row r="307" spans="2:18" x14ac:dyDescent="0.2">
      <c r="B307" s="1056"/>
      <c r="C307" s="1056"/>
      <c r="D307" s="1053"/>
      <c r="E307" s="994"/>
      <c r="F307" s="994"/>
      <c r="G307" s="994"/>
      <c r="H307" s="384"/>
      <c r="I307" s="384"/>
      <c r="J307" s="384"/>
      <c r="K307" s="384"/>
      <c r="L307" s="384"/>
      <c r="M307" s="384"/>
      <c r="N307" s="384"/>
      <c r="O307" s="384"/>
      <c r="P307" s="384"/>
      <c r="Q307" s="384"/>
      <c r="R307" s="384"/>
    </row>
    <row r="308" spans="2:18" x14ac:dyDescent="0.2">
      <c r="B308" s="1056"/>
      <c r="C308" s="1056"/>
      <c r="D308" s="1053"/>
      <c r="E308" s="994"/>
      <c r="F308" s="994"/>
      <c r="G308" s="994"/>
      <c r="H308" s="384"/>
      <c r="I308" s="384"/>
      <c r="J308" s="384"/>
      <c r="K308" s="384"/>
      <c r="L308" s="384"/>
      <c r="M308" s="384"/>
      <c r="N308" s="384"/>
      <c r="O308" s="384"/>
      <c r="P308" s="384"/>
      <c r="Q308" s="384"/>
      <c r="R308" s="384"/>
    </row>
    <row r="309" spans="2:18" x14ac:dyDescent="0.2">
      <c r="B309" s="1056"/>
      <c r="C309" s="1056"/>
      <c r="D309" s="1053"/>
      <c r="E309" s="994"/>
      <c r="F309" s="994"/>
      <c r="G309" s="994"/>
      <c r="H309" s="384"/>
      <c r="I309" s="384"/>
      <c r="J309" s="384"/>
      <c r="K309" s="384"/>
      <c r="L309" s="384"/>
      <c r="M309" s="384"/>
      <c r="N309" s="384"/>
      <c r="O309" s="384"/>
      <c r="P309" s="384"/>
      <c r="Q309" s="384"/>
      <c r="R309" s="384"/>
    </row>
    <row r="310" spans="2:18" x14ac:dyDescent="0.2">
      <c r="B310" s="1056"/>
      <c r="C310" s="1056"/>
      <c r="D310" s="1053"/>
      <c r="E310" s="994"/>
      <c r="F310" s="994"/>
      <c r="G310" s="994"/>
      <c r="H310" s="384"/>
      <c r="I310" s="384"/>
      <c r="J310" s="384"/>
      <c r="K310" s="384"/>
      <c r="L310" s="384"/>
      <c r="M310" s="384"/>
      <c r="N310" s="384"/>
      <c r="O310" s="384"/>
      <c r="P310" s="384"/>
      <c r="Q310" s="384"/>
      <c r="R310" s="384"/>
    </row>
    <row r="311" spans="2:18" x14ac:dyDescent="0.2">
      <c r="B311" s="1056"/>
      <c r="C311" s="1056"/>
      <c r="D311" s="1053"/>
      <c r="E311" s="994"/>
      <c r="F311" s="994"/>
      <c r="G311" s="994"/>
      <c r="H311" s="384"/>
      <c r="I311" s="384"/>
      <c r="J311" s="384"/>
      <c r="K311" s="384"/>
      <c r="L311" s="384"/>
      <c r="M311" s="384"/>
      <c r="N311" s="384"/>
      <c r="O311" s="384"/>
      <c r="P311" s="384"/>
      <c r="Q311" s="384"/>
      <c r="R311" s="384"/>
    </row>
    <row r="312" spans="2:18" x14ac:dyDescent="0.2">
      <c r="B312" s="1056"/>
      <c r="C312" s="1056"/>
      <c r="D312" s="1053"/>
      <c r="E312" s="994"/>
      <c r="F312" s="994"/>
      <c r="G312" s="994"/>
      <c r="H312" s="384"/>
      <c r="I312" s="384"/>
      <c r="J312" s="384"/>
      <c r="K312" s="384"/>
      <c r="L312" s="384"/>
      <c r="M312" s="384"/>
      <c r="N312" s="384"/>
      <c r="O312" s="384"/>
      <c r="P312" s="384"/>
      <c r="Q312" s="384"/>
      <c r="R312" s="384"/>
    </row>
    <row r="313" spans="2:18" x14ac:dyDescent="0.2">
      <c r="B313" s="1056"/>
      <c r="C313" s="1056"/>
      <c r="D313" s="1053"/>
      <c r="E313" s="994"/>
      <c r="F313" s="994"/>
      <c r="G313" s="994"/>
      <c r="H313" s="384"/>
      <c r="I313" s="384"/>
      <c r="J313" s="384"/>
      <c r="K313" s="384"/>
      <c r="L313" s="384"/>
      <c r="M313" s="384"/>
      <c r="N313" s="384"/>
      <c r="O313" s="384"/>
      <c r="P313" s="384"/>
      <c r="Q313" s="384"/>
      <c r="R313" s="384"/>
    </row>
    <row r="314" spans="2:18" x14ac:dyDescent="0.2">
      <c r="B314" s="1056"/>
      <c r="C314" s="1056"/>
      <c r="D314" s="1053"/>
      <c r="E314" s="994"/>
      <c r="F314" s="994"/>
      <c r="G314" s="994"/>
      <c r="H314" s="384"/>
      <c r="I314" s="384"/>
      <c r="J314" s="384"/>
      <c r="K314" s="384"/>
      <c r="L314" s="384"/>
      <c r="M314" s="384"/>
      <c r="N314" s="384"/>
      <c r="O314" s="384"/>
      <c r="P314" s="384"/>
      <c r="Q314" s="384"/>
      <c r="R314" s="384"/>
    </row>
    <row r="315" spans="2:18" x14ac:dyDescent="0.2">
      <c r="B315" s="1056"/>
      <c r="C315" s="1056"/>
      <c r="D315" s="1053"/>
      <c r="E315" s="994"/>
      <c r="F315" s="994"/>
      <c r="G315" s="994"/>
      <c r="H315" s="384"/>
      <c r="I315" s="384"/>
      <c r="J315" s="384"/>
      <c r="K315" s="384"/>
      <c r="L315" s="384"/>
      <c r="M315" s="384"/>
      <c r="N315" s="384"/>
      <c r="O315" s="384"/>
      <c r="P315" s="384"/>
      <c r="Q315" s="384"/>
      <c r="R315" s="384"/>
    </row>
    <row r="316" spans="2:18" x14ac:dyDescent="0.2">
      <c r="B316" s="1056"/>
      <c r="C316" s="1056"/>
      <c r="D316" s="1053"/>
      <c r="E316" s="994"/>
      <c r="F316" s="994"/>
      <c r="G316" s="994"/>
      <c r="H316" s="384"/>
      <c r="I316" s="384"/>
      <c r="J316" s="384"/>
      <c r="K316" s="384"/>
      <c r="L316" s="384"/>
      <c r="M316" s="384"/>
      <c r="N316" s="384"/>
      <c r="O316" s="384"/>
      <c r="P316" s="384"/>
      <c r="Q316" s="384"/>
      <c r="R316" s="384"/>
    </row>
    <row r="317" spans="2:18" x14ac:dyDescent="0.2">
      <c r="B317" s="1056"/>
      <c r="C317" s="1056"/>
      <c r="D317" s="1053"/>
      <c r="E317" s="994"/>
      <c r="F317" s="994"/>
      <c r="G317" s="994"/>
      <c r="H317" s="384"/>
      <c r="I317" s="384"/>
      <c r="J317" s="384"/>
      <c r="K317" s="384"/>
      <c r="L317" s="384"/>
      <c r="M317" s="384"/>
      <c r="N317" s="384"/>
      <c r="O317" s="384"/>
      <c r="P317" s="384"/>
      <c r="Q317" s="384"/>
      <c r="R317" s="384"/>
    </row>
    <row r="318" spans="2:18" x14ac:dyDescent="0.2">
      <c r="B318" s="1056"/>
      <c r="C318" s="1056"/>
      <c r="D318" s="1053"/>
      <c r="E318" s="994"/>
      <c r="F318" s="994"/>
      <c r="G318" s="994"/>
      <c r="H318" s="384"/>
      <c r="I318" s="384"/>
      <c r="J318" s="384"/>
      <c r="K318" s="384"/>
      <c r="L318" s="384"/>
      <c r="M318" s="384"/>
      <c r="N318" s="384"/>
      <c r="O318" s="384"/>
      <c r="P318" s="384"/>
      <c r="Q318" s="384"/>
      <c r="R318" s="384"/>
    </row>
    <row r="319" spans="2:18" x14ac:dyDescent="0.2">
      <c r="B319" s="1056"/>
      <c r="C319" s="1056"/>
      <c r="D319" s="1053"/>
      <c r="E319" s="994"/>
      <c r="F319" s="994"/>
      <c r="G319" s="994"/>
      <c r="H319" s="384"/>
      <c r="I319" s="384"/>
      <c r="J319" s="384"/>
      <c r="K319" s="384"/>
      <c r="L319" s="384"/>
      <c r="M319" s="384"/>
      <c r="N319" s="384"/>
      <c r="O319" s="384"/>
      <c r="P319" s="384"/>
      <c r="Q319" s="384"/>
      <c r="R319" s="384"/>
    </row>
    <row r="320" spans="2:18" x14ac:dyDescent="0.2">
      <c r="B320" s="1056"/>
      <c r="C320" s="1056"/>
      <c r="D320" s="1053"/>
      <c r="E320" s="994"/>
      <c r="F320" s="994"/>
      <c r="G320" s="994"/>
      <c r="H320" s="384"/>
      <c r="I320" s="384"/>
      <c r="J320" s="384"/>
      <c r="K320" s="384"/>
      <c r="L320" s="384"/>
      <c r="M320" s="384"/>
      <c r="N320" s="384"/>
      <c r="O320" s="384"/>
      <c r="P320" s="384"/>
      <c r="Q320" s="384"/>
      <c r="R320" s="384"/>
    </row>
    <row r="321" spans="2:18" x14ac:dyDescent="0.2">
      <c r="B321" s="1056"/>
      <c r="C321" s="1056"/>
      <c r="D321" s="1053"/>
      <c r="E321" s="994"/>
      <c r="F321" s="994"/>
      <c r="G321" s="994"/>
      <c r="H321" s="384"/>
      <c r="I321" s="384"/>
      <c r="J321" s="384"/>
      <c r="K321" s="384"/>
      <c r="L321" s="384"/>
      <c r="M321" s="384"/>
      <c r="N321" s="384"/>
      <c r="O321" s="384"/>
      <c r="P321" s="384"/>
      <c r="Q321" s="384"/>
      <c r="R321" s="384"/>
    </row>
    <row r="322" spans="2:18" x14ac:dyDescent="0.2">
      <c r="B322" s="1056"/>
      <c r="C322" s="1056"/>
      <c r="D322" s="1053"/>
      <c r="E322" s="994"/>
      <c r="F322" s="994"/>
      <c r="G322" s="994"/>
      <c r="H322" s="384"/>
      <c r="I322" s="384"/>
      <c r="J322" s="384"/>
      <c r="K322" s="384"/>
      <c r="L322" s="384"/>
      <c r="M322" s="384"/>
      <c r="N322" s="384"/>
      <c r="O322" s="384"/>
      <c r="P322" s="384"/>
      <c r="Q322" s="384"/>
      <c r="R322" s="384"/>
    </row>
    <row r="323" spans="2:18" x14ac:dyDescent="0.2">
      <c r="B323" s="1056"/>
      <c r="C323" s="1056"/>
      <c r="D323" s="1053"/>
      <c r="E323" s="994"/>
      <c r="F323" s="994"/>
      <c r="G323" s="994"/>
      <c r="H323" s="384"/>
      <c r="I323" s="384"/>
      <c r="J323" s="384"/>
      <c r="K323" s="384"/>
      <c r="L323" s="384"/>
      <c r="M323" s="384"/>
      <c r="N323" s="384"/>
      <c r="O323" s="384"/>
      <c r="P323" s="384"/>
      <c r="Q323" s="384"/>
      <c r="R323" s="384"/>
    </row>
    <row r="324" spans="2:18" x14ac:dyDescent="0.2">
      <c r="B324" s="1056"/>
      <c r="C324" s="1056"/>
      <c r="D324" s="1053"/>
      <c r="E324" s="994"/>
      <c r="F324" s="994"/>
      <c r="G324" s="994"/>
      <c r="H324" s="384"/>
      <c r="I324" s="384"/>
      <c r="J324" s="384"/>
      <c r="K324" s="384"/>
      <c r="L324" s="384"/>
      <c r="M324" s="384"/>
      <c r="N324" s="384"/>
      <c r="O324" s="384"/>
      <c r="P324" s="384"/>
      <c r="Q324" s="384"/>
      <c r="R324" s="384"/>
    </row>
    <row r="325" spans="2:18" x14ac:dyDescent="0.2">
      <c r="B325" s="1056"/>
      <c r="C325" s="1056"/>
      <c r="D325" s="1053"/>
      <c r="E325" s="994"/>
      <c r="F325" s="994"/>
      <c r="G325" s="994"/>
      <c r="H325" s="384"/>
      <c r="I325" s="384"/>
      <c r="J325" s="384"/>
      <c r="K325" s="384"/>
      <c r="L325" s="384"/>
      <c r="M325" s="384"/>
      <c r="N325" s="384"/>
      <c r="O325" s="384"/>
      <c r="P325" s="384"/>
      <c r="Q325" s="384"/>
      <c r="R325" s="384"/>
    </row>
    <row r="326" spans="2:18" x14ac:dyDescent="0.2">
      <c r="B326" s="1056"/>
      <c r="C326" s="1056"/>
      <c r="D326" s="1053"/>
      <c r="E326" s="994"/>
      <c r="F326" s="994"/>
      <c r="G326" s="994"/>
      <c r="H326" s="384"/>
      <c r="I326" s="384"/>
      <c r="J326" s="384"/>
      <c r="K326" s="384"/>
      <c r="L326" s="384"/>
      <c r="M326" s="384"/>
      <c r="N326" s="384"/>
      <c r="O326" s="384"/>
      <c r="P326" s="384"/>
      <c r="Q326" s="384"/>
      <c r="R326" s="384"/>
    </row>
    <row r="327" spans="2:18" x14ac:dyDescent="0.2">
      <c r="B327" s="1056"/>
      <c r="C327" s="1056"/>
      <c r="D327" s="1053"/>
      <c r="E327" s="994"/>
      <c r="F327" s="994"/>
      <c r="G327" s="994"/>
      <c r="H327" s="384"/>
      <c r="I327" s="384"/>
      <c r="J327" s="384"/>
      <c r="K327" s="384"/>
      <c r="L327" s="384"/>
      <c r="M327" s="384"/>
      <c r="N327" s="384"/>
      <c r="O327" s="384"/>
      <c r="P327" s="384"/>
      <c r="Q327" s="384"/>
      <c r="R327" s="384"/>
    </row>
    <row r="328" spans="2:18" x14ac:dyDescent="0.2">
      <c r="B328" s="1056"/>
      <c r="C328" s="1056"/>
      <c r="D328" s="1053"/>
      <c r="E328" s="994"/>
      <c r="F328" s="994"/>
      <c r="G328" s="994"/>
      <c r="H328" s="384"/>
      <c r="I328" s="384"/>
      <c r="J328" s="384"/>
      <c r="K328" s="384"/>
      <c r="L328" s="384"/>
      <c r="M328" s="384"/>
      <c r="N328" s="384"/>
      <c r="O328" s="384"/>
      <c r="P328" s="384"/>
      <c r="Q328" s="384"/>
      <c r="R328" s="384"/>
    </row>
    <row r="329" spans="2:18" x14ac:dyDescent="0.2">
      <c r="B329" s="1056"/>
      <c r="C329" s="1056"/>
      <c r="D329" s="1053"/>
      <c r="E329" s="994"/>
      <c r="F329" s="994"/>
      <c r="G329" s="994"/>
      <c r="H329" s="384"/>
      <c r="I329" s="384"/>
      <c r="J329" s="384"/>
      <c r="K329" s="384"/>
      <c r="L329" s="384"/>
      <c r="M329" s="384"/>
      <c r="N329" s="384"/>
      <c r="O329" s="384"/>
      <c r="P329" s="384"/>
      <c r="Q329" s="384"/>
      <c r="R329" s="384"/>
    </row>
    <row r="330" spans="2:18" x14ac:dyDescent="0.2">
      <c r="B330" s="1056"/>
      <c r="C330" s="1056"/>
      <c r="D330" s="1053"/>
      <c r="E330" s="994"/>
      <c r="F330" s="994"/>
      <c r="G330" s="994"/>
      <c r="H330" s="384"/>
      <c r="I330" s="384"/>
      <c r="J330" s="384"/>
      <c r="K330" s="384"/>
      <c r="L330" s="384"/>
      <c r="M330" s="384"/>
      <c r="N330" s="384"/>
      <c r="O330" s="384"/>
      <c r="P330" s="384"/>
      <c r="Q330" s="384"/>
      <c r="R330" s="384"/>
    </row>
    <row r="331" spans="2:18" x14ac:dyDescent="0.2">
      <c r="B331" s="1056"/>
      <c r="C331" s="1056"/>
      <c r="D331" s="1053"/>
      <c r="E331" s="994"/>
      <c r="F331" s="994"/>
      <c r="G331" s="994"/>
      <c r="H331" s="384"/>
      <c r="I331" s="384"/>
      <c r="J331" s="384"/>
      <c r="K331" s="384"/>
      <c r="L331" s="384"/>
      <c r="M331" s="384"/>
      <c r="N331" s="384"/>
      <c r="O331" s="384"/>
      <c r="P331" s="384"/>
      <c r="Q331" s="384"/>
      <c r="R331" s="384"/>
    </row>
    <row r="332" spans="2:18" x14ac:dyDescent="0.2">
      <c r="B332" s="1056"/>
      <c r="C332" s="1056"/>
      <c r="D332" s="1053"/>
      <c r="E332" s="994"/>
      <c r="F332" s="994"/>
      <c r="G332" s="994"/>
      <c r="H332" s="384"/>
      <c r="I332" s="384"/>
      <c r="J332" s="384"/>
      <c r="K332" s="384"/>
      <c r="L332" s="384"/>
      <c r="M332" s="384"/>
      <c r="N332" s="384"/>
      <c r="O332" s="384"/>
      <c r="P332" s="384"/>
      <c r="Q332" s="384"/>
      <c r="R332" s="384"/>
    </row>
    <row r="333" spans="2:18" x14ac:dyDescent="0.2">
      <c r="B333" s="1056"/>
      <c r="C333" s="1056"/>
      <c r="D333" s="1053"/>
      <c r="E333" s="994"/>
      <c r="F333" s="994"/>
      <c r="G333" s="994"/>
      <c r="H333" s="384"/>
      <c r="I333" s="384"/>
      <c r="J333" s="384"/>
      <c r="K333" s="384"/>
      <c r="L333" s="384"/>
      <c r="M333" s="384"/>
      <c r="N333" s="384"/>
      <c r="O333" s="384"/>
      <c r="P333" s="384"/>
      <c r="Q333" s="384"/>
      <c r="R333" s="384"/>
    </row>
    <row r="334" spans="2:18" x14ac:dyDescent="0.2">
      <c r="B334" s="1056"/>
      <c r="C334" s="1056"/>
      <c r="D334" s="1053"/>
      <c r="E334" s="994"/>
      <c r="F334" s="994"/>
      <c r="G334" s="994"/>
      <c r="H334" s="384"/>
      <c r="I334" s="384"/>
      <c r="J334" s="384"/>
      <c r="K334" s="384"/>
      <c r="L334" s="384"/>
      <c r="M334" s="384"/>
      <c r="N334" s="384"/>
      <c r="O334" s="384"/>
      <c r="P334" s="384"/>
      <c r="Q334" s="384"/>
      <c r="R334" s="384"/>
    </row>
    <row r="335" spans="2:18" x14ac:dyDescent="0.2">
      <c r="B335" s="1056"/>
      <c r="C335" s="1056"/>
      <c r="D335" s="1053"/>
      <c r="E335" s="994"/>
      <c r="F335" s="994"/>
      <c r="G335" s="994"/>
      <c r="H335" s="384"/>
      <c r="I335" s="384"/>
      <c r="J335" s="384"/>
      <c r="K335" s="384"/>
      <c r="L335" s="384"/>
      <c r="M335" s="384"/>
      <c r="N335" s="384"/>
      <c r="O335" s="384"/>
      <c r="P335" s="384"/>
      <c r="Q335" s="384"/>
      <c r="R335" s="384"/>
    </row>
    <row r="336" spans="2:18" x14ac:dyDescent="0.2">
      <c r="B336" s="1056"/>
      <c r="C336" s="1056"/>
      <c r="D336" s="1053"/>
      <c r="E336" s="994"/>
      <c r="F336" s="994"/>
      <c r="G336" s="994"/>
      <c r="H336" s="384"/>
      <c r="I336" s="384"/>
      <c r="J336" s="384"/>
      <c r="K336" s="384"/>
      <c r="L336" s="384"/>
      <c r="M336" s="384"/>
      <c r="N336" s="384"/>
      <c r="O336" s="384"/>
      <c r="P336" s="384"/>
      <c r="Q336" s="384"/>
      <c r="R336" s="384"/>
    </row>
    <row r="337" spans="2:18" x14ac:dyDescent="0.2">
      <c r="B337" s="1056"/>
      <c r="C337" s="1056"/>
      <c r="D337" s="1053"/>
      <c r="E337" s="994"/>
      <c r="F337" s="994"/>
      <c r="G337" s="994"/>
      <c r="H337" s="384"/>
      <c r="I337" s="384"/>
      <c r="J337" s="384"/>
      <c r="K337" s="384"/>
      <c r="L337" s="384"/>
      <c r="M337" s="384"/>
      <c r="N337" s="384"/>
      <c r="O337" s="384"/>
      <c r="P337" s="384"/>
      <c r="Q337" s="384"/>
      <c r="R337" s="384"/>
    </row>
    <row r="338" spans="2:18" x14ac:dyDescent="0.2">
      <c r="B338" s="1056"/>
      <c r="C338" s="1056"/>
      <c r="D338" s="1053"/>
      <c r="E338" s="994"/>
      <c r="F338" s="994"/>
      <c r="G338" s="994"/>
      <c r="H338" s="384"/>
      <c r="I338" s="384"/>
      <c r="J338" s="384"/>
      <c r="K338" s="384"/>
      <c r="L338" s="384"/>
      <c r="M338" s="384"/>
      <c r="N338" s="384"/>
      <c r="O338" s="384"/>
      <c r="P338" s="384"/>
      <c r="Q338" s="384"/>
      <c r="R338" s="384"/>
    </row>
    <row r="339" spans="2:18" x14ac:dyDescent="0.2">
      <c r="B339" s="1056"/>
      <c r="C339" s="1056"/>
      <c r="D339" s="1053"/>
      <c r="E339" s="994"/>
      <c r="F339" s="994"/>
      <c r="G339" s="994"/>
      <c r="H339" s="384"/>
      <c r="I339" s="384"/>
      <c r="J339" s="384"/>
      <c r="K339" s="384"/>
      <c r="L339" s="384"/>
      <c r="M339" s="384"/>
      <c r="N339" s="384"/>
      <c r="O339" s="384"/>
      <c r="P339" s="384"/>
      <c r="Q339" s="384"/>
      <c r="R339" s="384"/>
    </row>
    <row r="340" spans="2:18" x14ac:dyDescent="0.2">
      <c r="B340" s="1056"/>
      <c r="C340" s="1056"/>
      <c r="D340" s="1053"/>
      <c r="E340" s="994"/>
      <c r="F340" s="994"/>
      <c r="G340" s="994"/>
      <c r="H340" s="384"/>
      <c r="I340" s="384"/>
      <c r="J340" s="384"/>
      <c r="K340" s="384"/>
      <c r="L340" s="384"/>
      <c r="M340" s="384"/>
      <c r="N340" s="384"/>
      <c r="O340" s="384"/>
      <c r="P340" s="384"/>
      <c r="Q340" s="384"/>
      <c r="R340" s="384"/>
    </row>
    <row r="341" spans="2:18" x14ac:dyDescent="0.2">
      <c r="B341" s="1056"/>
      <c r="C341" s="1056"/>
      <c r="D341" s="1053"/>
      <c r="E341" s="994"/>
      <c r="F341" s="994"/>
      <c r="G341" s="994"/>
      <c r="H341" s="384"/>
      <c r="I341" s="384"/>
      <c r="J341" s="384"/>
      <c r="K341" s="384"/>
      <c r="L341" s="384"/>
      <c r="M341" s="384"/>
      <c r="N341" s="384"/>
      <c r="O341" s="384"/>
      <c r="P341" s="384"/>
      <c r="Q341" s="384"/>
      <c r="R341" s="384"/>
    </row>
    <row r="342" spans="2:18" x14ac:dyDescent="0.2">
      <c r="B342" s="1056"/>
      <c r="C342" s="1056"/>
      <c r="D342" s="1053"/>
      <c r="E342" s="994"/>
      <c r="F342" s="994"/>
      <c r="G342" s="994"/>
      <c r="H342" s="384"/>
      <c r="I342" s="384"/>
      <c r="J342" s="384"/>
      <c r="K342" s="384"/>
      <c r="L342" s="384"/>
      <c r="M342" s="384"/>
      <c r="N342" s="384"/>
      <c r="O342" s="384"/>
      <c r="P342" s="384"/>
      <c r="Q342" s="384"/>
      <c r="R342" s="384"/>
    </row>
    <row r="343" spans="2:18" x14ac:dyDescent="0.2">
      <c r="B343" s="1056"/>
      <c r="C343" s="1056"/>
      <c r="D343" s="1053"/>
      <c r="E343" s="994"/>
      <c r="F343" s="994"/>
      <c r="G343" s="994"/>
      <c r="H343" s="384"/>
      <c r="I343" s="384"/>
      <c r="J343" s="384"/>
      <c r="K343" s="384"/>
      <c r="L343" s="384"/>
      <c r="M343" s="384"/>
      <c r="N343" s="384"/>
      <c r="O343" s="384"/>
      <c r="P343" s="384"/>
      <c r="Q343" s="384"/>
      <c r="R343" s="384"/>
    </row>
    <row r="344" spans="2:18" x14ac:dyDescent="0.2">
      <c r="B344" s="355"/>
      <c r="C344" s="380"/>
      <c r="D344" s="1067"/>
      <c r="E344" s="857"/>
      <c r="F344" s="857"/>
      <c r="G344" s="857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</row>
    <row r="345" spans="2:18" x14ac:dyDescent="0.2">
      <c r="B345" s="355"/>
      <c r="C345" s="380"/>
      <c r="D345" s="1067"/>
      <c r="E345" s="857"/>
      <c r="F345" s="857"/>
      <c r="G345" s="857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</row>
    <row r="346" spans="2:18" x14ac:dyDescent="0.2">
      <c r="B346" s="355"/>
      <c r="C346" s="380"/>
      <c r="D346" s="1067"/>
      <c r="E346" s="857"/>
      <c r="F346" s="857"/>
      <c r="G346" s="857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</row>
    <row r="347" spans="2:18" x14ac:dyDescent="0.2">
      <c r="B347" s="355"/>
      <c r="C347" s="380"/>
      <c r="D347" s="1067"/>
      <c r="E347" s="857"/>
      <c r="F347" s="857"/>
      <c r="G347" s="857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</row>
    <row r="348" spans="2:18" x14ac:dyDescent="0.2">
      <c r="B348" s="355"/>
      <c r="C348" s="380"/>
      <c r="D348" s="1067"/>
      <c r="E348" s="857"/>
      <c r="F348" s="857"/>
      <c r="G348" s="857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</row>
    <row r="349" spans="2:18" x14ac:dyDescent="0.2">
      <c r="B349" s="355"/>
      <c r="C349" s="380"/>
      <c r="D349" s="1067"/>
      <c r="E349" s="857"/>
      <c r="F349" s="857"/>
      <c r="G349" s="857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</row>
    <row r="350" spans="2:18" x14ac:dyDescent="0.2">
      <c r="B350" s="355"/>
      <c r="C350" s="380"/>
      <c r="D350" s="1067"/>
      <c r="E350" s="857"/>
      <c r="F350" s="857"/>
      <c r="G350" s="857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</row>
    <row r="351" spans="2:18" x14ac:dyDescent="0.2">
      <c r="B351" s="355"/>
      <c r="C351" s="380"/>
      <c r="D351" s="1067"/>
      <c r="E351" s="857"/>
      <c r="F351" s="857"/>
      <c r="G351" s="857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</row>
    <row r="352" spans="2:18" x14ac:dyDescent="0.2">
      <c r="B352" s="355"/>
      <c r="C352" s="380"/>
      <c r="D352" s="1067"/>
      <c r="E352" s="857"/>
      <c r="F352" s="857"/>
      <c r="G352" s="857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</row>
    <row r="353" spans="2:6" x14ac:dyDescent="0.2">
      <c r="B353" s="355"/>
      <c r="C353" s="380"/>
      <c r="D353" s="1067"/>
      <c r="E353" s="857"/>
      <c r="F353" s="857"/>
    </row>
    <row r="354" spans="2:6" x14ac:dyDescent="0.2">
      <c r="B354" s="355"/>
      <c r="C354" s="380"/>
      <c r="D354" s="1067"/>
      <c r="E354" s="857"/>
      <c r="F354" s="857"/>
    </row>
    <row r="355" spans="2:6" x14ac:dyDescent="0.2">
      <c r="B355" s="355"/>
      <c r="C355" s="380"/>
      <c r="D355" s="1067"/>
      <c r="E355" s="857"/>
      <c r="F355" s="857"/>
    </row>
    <row r="356" spans="2:6" x14ac:dyDescent="0.2">
      <c r="B356" s="355"/>
      <c r="C356" s="380"/>
      <c r="D356" s="1067"/>
      <c r="E356" s="857"/>
      <c r="F356" s="857"/>
    </row>
    <row r="357" spans="2:6" x14ac:dyDescent="0.2">
      <c r="B357" s="355"/>
      <c r="C357" s="380"/>
      <c r="D357" s="1067"/>
      <c r="E357" s="857"/>
      <c r="F357" s="857"/>
    </row>
    <row r="358" spans="2:6" x14ac:dyDescent="0.2">
      <c r="B358" s="355"/>
      <c r="C358" s="380"/>
      <c r="D358" s="1067"/>
      <c r="E358" s="857"/>
      <c r="F358" s="857"/>
    </row>
    <row r="359" spans="2:6" x14ac:dyDescent="0.2">
      <c r="B359" s="355"/>
      <c r="C359" s="380"/>
      <c r="D359" s="1067"/>
      <c r="E359" s="857"/>
      <c r="F359" s="857"/>
    </row>
    <row r="360" spans="2:6" x14ac:dyDescent="0.2">
      <c r="B360" s="355"/>
      <c r="C360" s="380"/>
      <c r="D360" s="1067"/>
      <c r="E360" s="857"/>
      <c r="F360" s="857"/>
    </row>
    <row r="361" spans="2:6" x14ac:dyDescent="0.2">
      <c r="B361" s="355"/>
      <c r="C361" s="380"/>
      <c r="D361" s="1067"/>
      <c r="E361" s="857"/>
      <c r="F361" s="857"/>
    </row>
    <row r="362" spans="2:6" x14ac:dyDescent="0.2">
      <c r="B362" s="355"/>
      <c r="C362" s="380"/>
      <c r="D362" s="1067"/>
      <c r="E362" s="857"/>
      <c r="F362" s="857"/>
    </row>
    <row r="363" spans="2:6" x14ac:dyDescent="0.2">
      <c r="B363" s="355"/>
      <c r="C363" s="380"/>
      <c r="D363" s="1067"/>
      <c r="E363" s="857"/>
      <c r="F363" s="857"/>
    </row>
    <row r="364" spans="2:6" x14ac:dyDescent="0.2">
      <c r="B364" s="355"/>
      <c r="C364" s="380"/>
      <c r="D364" s="1067"/>
      <c r="E364" s="857"/>
      <c r="F364" s="857"/>
    </row>
    <row r="365" spans="2:6" x14ac:dyDescent="0.2">
      <c r="B365" s="355"/>
      <c r="C365" s="380"/>
      <c r="D365" s="1067"/>
      <c r="E365" s="857"/>
      <c r="F365" s="857"/>
    </row>
    <row r="366" spans="2:6" x14ac:dyDescent="0.2">
      <c r="B366" s="355"/>
      <c r="C366" s="380"/>
      <c r="D366" s="1067"/>
      <c r="E366" s="857"/>
      <c r="F366" s="857"/>
    </row>
    <row r="367" spans="2:6" x14ac:dyDescent="0.2">
      <c r="B367" s="355"/>
      <c r="C367" s="380"/>
      <c r="D367" s="1067"/>
      <c r="E367" s="857"/>
      <c r="F367" s="857"/>
    </row>
    <row r="368" spans="2:6" x14ac:dyDescent="0.2">
      <c r="B368" s="355"/>
      <c r="C368" s="380"/>
      <c r="D368" s="1067"/>
      <c r="E368" s="857"/>
      <c r="F368" s="857"/>
    </row>
    <row r="369" spans="2:6" x14ac:dyDescent="0.2">
      <c r="B369" s="355"/>
      <c r="C369" s="380"/>
      <c r="D369" s="1067"/>
      <c r="E369" s="857"/>
      <c r="F369" s="857"/>
    </row>
    <row r="370" spans="2:6" x14ac:dyDescent="0.2">
      <c r="B370" s="355"/>
      <c r="C370" s="380"/>
      <c r="D370" s="1067"/>
      <c r="E370" s="857"/>
      <c r="F370" s="857"/>
    </row>
    <row r="371" spans="2:6" x14ac:dyDescent="0.2">
      <c r="B371" s="355"/>
      <c r="C371" s="380"/>
      <c r="D371" s="1067"/>
      <c r="E371" s="857"/>
      <c r="F371" s="857"/>
    </row>
    <row r="372" spans="2:6" x14ac:dyDescent="0.2">
      <c r="B372" s="355"/>
      <c r="C372" s="380"/>
      <c r="D372" s="1067"/>
      <c r="E372" s="857"/>
      <c r="F372" s="857"/>
    </row>
    <row r="373" spans="2:6" x14ac:dyDescent="0.2">
      <c r="B373" s="355"/>
      <c r="C373" s="380"/>
      <c r="D373" s="1067"/>
      <c r="E373" s="857"/>
      <c r="F373" s="857"/>
    </row>
    <row r="374" spans="2:6" x14ac:dyDescent="0.2">
      <c r="B374" s="355"/>
      <c r="C374" s="380"/>
      <c r="D374" s="1067"/>
      <c r="E374" s="857"/>
      <c r="F374" s="857"/>
    </row>
    <row r="375" spans="2:6" x14ac:dyDescent="0.2">
      <c r="B375" s="355"/>
      <c r="C375" s="380"/>
      <c r="D375" s="1067"/>
      <c r="E375" s="857"/>
      <c r="F375" s="857"/>
    </row>
    <row r="376" spans="2:6" x14ac:dyDescent="0.2">
      <c r="B376" s="355"/>
      <c r="C376" s="380"/>
      <c r="D376" s="1067"/>
      <c r="E376" s="857"/>
      <c r="F376" s="857"/>
    </row>
    <row r="377" spans="2:6" x14ac:dyDescent="0.2">
      <c r="B377" s="355"/>
      <c r="C377" s="380"/>
      <c r="D377" s="1067"/>
      <c r="E377" s="857"/>
      <c r="F377" s="857"/>
    </row>
    <row r="378" spans="2:6" x14ac:dyDescent="0.2">
      <c r="B378" s="355"/>
      <c r="C378" s="380"/>
      <c r="D378" s="1067"/>
      <c r="E378" s="857"/>
      <c r="F378" s="857"/>
    </row>
    <row r="379" spans="2:6" x14ac:dyDescent="0.2">
      <c r="B379" s="355"/>
      <c r="C379" s="380"/>
      <c r="D379" s="1067"/>
      <c r="E379" s="857"/>
      <c r="F379" s="857"/>
    </row>
    <row r="380" spans="2:6" x14ac:dyDescent="0.2">
      <c r="B380" s="355"/>
      <c r="C380" s="380"/>
      <c r="D380" s="1067"/>
      <c r="E380" s="857"/>
      <c r="F380" s="857"/>
    </row>
    <row r="381" spans="2:6" x14ac:dyDescent="0.2">
      <c r="B381" s="355"/>
      <c r="C381" s="380"/>
      <c r="D381" s="1067"/>
      <c r="E381" s="857"/>
      <c r="F381" s="857"/>
    </row>
    <row r="382" spans="2:6" x14ac:dyDescent="0.2">
      <c r="B382" s="355"/>
      <c r="C382" s="380"/>
      <c r="D382" s="1067"/>
      <c r="E382" s="857"/>
      <c r="F382" s="857"/>
    </row>
    <row r="383" spans="2:6" x14ac:dyDescent="0.2">
      <c r="B383" s="355"/>
      <c r="C383" s="380"/>
      <c r="D383" s="1067"/>
      <c r="E383" s="857"/>
      <c r="F383" s="857"/>
    </row>
    <row r="384" spans="2:6" x14ac:dyDescent="0.2">
      <c r="B384" s="355"/>
      <c r="C384" s="380"/>
      <c r="D384" s="1067"/>
      <c r="E384" s="857"/>
      <c r="F384" s="857"/>
    </row>
    <row r="385" spans="2:6" x14ac:dyDescent="0.2">
      <c r="B385" s="355"/>
      <c r="C385" s="380"/>
      <c r="D385" s="1067"/>
      <c r="E385" s="857"/>
      <c r="F385" s="857"/>
    </row>
    <row r="386" spans="2:6" x14ac:dyDescent="0.2">
      <c r="B386" s="355"/>
      <c r="C386" s="380"/>
      <c r="D386" s="1067"/>
      <c r="E386" s="857"/>
      <c r="F386" s="857"/>
    </row>
    <row r="387" spans="2:6" x14ac:dyDescent="0.2">
      <c r="B387" s="355"/>
      <c r="C387" s="380"/>
      <c r="D387" s="1067"/>
      <c r="E387" s="857"/>
      <c r="F387" s="857"/>
    </row>
    <row r="388" spans="2:6" x14ac:dyDescent="0.2">
      <c r="B388" s="355"/>
      <c r="C388" s="380"/>
      <c r="D388" s="1067"/>
      <c r="E388" s="857"/>
      <c r="F388" s="857"/>
    </row>
    <row r="389" spans="2:6" x14ac:dyDescent="0.2">
      <c r="B389" s="355"/>
      <c r="C389" s="380"/>
      <c r="D389" s="1067"/>
      <c r="E389" s="857"/>
      <c r="F389" s="857"/>
    </row>
    <row r="390" spans="2:6" x14ac:dyDescent="0.2">
      <c r="B390" s="355"/>
      <c r="C390" s="380"/>
      <c r="D390" s="1067"/>
      <c r="E390" s="857"/>
      <c r="F390" s="857"/>
    </row>
    <row r="391" spans="2:6" x14ac:dyDescent="0.2">
      <c r="B391" s="355"/>
      <c r="C391" s="380"/>
      <c r="D391" s="1067"/>
      <c r="E391" s="857"/>
      <c r="F391" s="857"/>
    </row>
    <row r="392" spans="2:6" x14ac:dyDescent="0.2">
      <c r="B392" s="355"/>
      <c r="C392" s="380"/>
      <c r="D392" s="1067"/>
      <c r="E392" s="857"/>
      <c r="F392" s="857"/>
    </row>
    <row r="393" spans="2:6" x14ac:dyDescent="0.2">
      <c r="B393" s="355"/>
      <c r="C393" s="380"/>
      <c r="D393" s="1067"/>
      <c r="E393" s="857"/>
      <c r="F393" s="857"/>
    </row>
    <row r="394" spans="2:6" x14ac:dyDescent="0.2">
      <c r="B394" s="355"/>
      <c r="C394" s="380"/>
      <c r="D394" s="1067"/>
      <c r="E394" s="857"/>
      <c r="F394" s="857"/>
    </row>
    <row r="395" spans="2:6" x14ac:dyDescent="0.2">
      <c r="B395" s="355"/>
      <c r="C395" s="380"/>
      <c r="D395" s="1067"/>
      <c r="E395" s="857"/>
      <c r="F395" s="857"/>
    </row>
    <row r="396" spans="2:6" x14ac:dyDescent="0.2">
      <c r="B396" s="355"/>
      <c r="C396" s="380"/>
      <c r="D396" s="1067"/>
      <c r="E396" s="857"/>
      <c r="F396" s="857"/>
    </row>
    <row r="397" spans="2:6" x14ac:dyDescent="0.2">
      <c r="B397" s="355"/>
      <c r="C397" s="380"/>
      <c r="D397" s="1067"/>
      <c r="E397" s="857"/>
      <c r="F397" s="857"/>
    </row>
    <row r="398" spans="2:6" x14ac:dyDescent="0.2">
      <c r="B398" s="355"/>
      <c r="C398" s="380"/>
      <c r="D398" s="1067"/>
      <c r="E398" s="857"/>
      <c r="F398" s="857"/>
    </row>
    <row r="399" spans="2:6" x14ac:dyDescent="0.2">
      <c r="B399" s="355"/>
      <c r="C399" s="380"/>
      <c r="D399" s="1067"/>
      <c r="E399" s="857"/>
      <c r="F399" s="857"/>
    </row>
    <row r="400" spans="2:6" x14ac:dyDescent="0.2">
      <c r="B400" s="355"/>
      <c r="C400" s="380"/>
      <c r="D400" s="1067"/>
      <c r="E400" s="857"/>
      <c r="F400" s="857"/>
    </row>
    <row r="401" spans="2:6" x14ac:dyDescent="0.2">
      <c r="B401" s="355"/>
      <c r="C401" s="380"/>
      <c r="D401" s="1067"/>
      <c r="E401" s="857"/>
      <c r="F401" s="857"/>
    </row>
    <row r="402" spans="2:6" x14ac:dyDescent="0.2">
      <c r="B402" s="355"/>
      <c r="C402" s="380"/>
      <c r="D402" s="1067"/>
      <c r="E402" s="857"/>
      <c r="F402" s="857"/>
    </row>
    <row r="403" spans="2:6" x14ac:dyDescent="0.2">
      <c r="B403" s="355"/>
      <c r="C403" s="380"/>
      <c r="D403" s="1067"/>
      <c r="E403" s="857"/>
      <c r="F403" s="857"/>
    </row>
    <row r="404" spans="2:6" x14ac:dyDescent="0.2">
      <c r="B404" s="355"/>
      <c r="C404" s="380"/>
      <c r="D404" s="1067"/>
      <c r="E404" s="857"/>
      <c r="F404" s="857"/>
    </row>
    <row r="405" spans="2:6" x14ac:dyDescent="0.2">
      <c r="B405" s="355"/>
      <c r="C405" s="380"/>
      <c r="D405" s="1067"/>
      <c r="E405" s="857"/>
      <c r="F405" s="857"/>
    </row>
    <row r="406" spans="2:6" x14ac:dyDescent="0.2">
      <c r="B406" s="355"/>
      <c r="C406" s="380"/>
      <c r="D406" s="1067"/>
      <c r="E406" s="857"/>
      <c r="F406" s="857"/>
    </row>
    <row r="407" spans="2:6" x14ac:dyDescent="0.2">
      <c r="B407" s="355"/>
      <c r="C407" s="380"/>
      <c r="D407" s="1067"/>
      <c r="E407" s="857"/>
      <c r="F407" s="857"/>
    </row>
    <row r="408" spans="2:6" x14ac:dyDescent="0.2">
      <c r="B408" s="355"/>
      <c r="C408" s="380"/>
      <c r="D408" s="1067"/>
      <c r="E408" s="857"/>
      <c r="F408" s="857"/>
    </row>
    <row r="409" spans="2:6" x14ac:dyDescent="0.2">
      <c r="B409" s="355"/>
      <c r="C409" s="380"/>
      <c r="D409" s="1067"/>
      <c r="E409" s="857"/>
      <c r="F409" s="857"/>
    </row>
    <row r="410" spans="2:6" x14ac:dyDescent="0.2">
      <c r="B410" s="355"/>
      <c r="C410" s="380"/>
      <c r="D410" s="1067"/>
      <c r="E410" s="857"/>
      <c r="F410" s="857"/>
    </row>
    <row r="411" spans="2:6" x14ac:dyDescent="0.2">
      <c r="B411" s="355"/>
      <c r="C411" s="380"/>
      <c r="D411" s="1067"/>
      <c r="E411" s="857"/>
      <c r="F411" s="857"/>
    </row>
    <row r="412" spans="2:6" x14ac:dyDescent="0.2">
      <c r="B412" s="355"/>
      <c r="C412" s="380"/>
      <c r="D412" s="1067"/>
      <c r="E412" s="857"/>
      <c r="F412" s="857"/>
    </row>
    <row r="413" spans="2:6" x14ac:dyDescent="0.2">
      <c r="B413" s="355"/>
      <c r="C413" s="380"/>
      <c r="D413" s="1067"/>
      <c r="E413" s="857"/>
      <c r="F413" s="857"/>
    </row>
    <row r="414" spans="2:6" x14ac:dyDescent="0.2">
      <c r="B414" s="355"/>
      <c r="C414" s="380"/>
      <c r="D414" s="1067"/>
      <c r="E414" s="857"/>
      <c r="F414" s="857"/>
    </row>
    <row r="415" spans="2:6" x14ac:dyDescent="0.2">
      <c r="B415" s="355"/>
      <c r="C415" s="380"/>
      <c r="D415" s="1067"/>
      <c r="E415" s="857"/>
      <c r="F415" s="857"/>
    </row>
    <row r="416" spans="2:6" x14ac:dyDescent="0.2">
      <c r="B416" s="355"/>
      <c r="C416" s="380"/>
      <c r="D416" s="1067"/>
      <c r="E416" s="857"/>
      <c r="F416" s="857"/>
    </row>
    <row r="417" spans="2:6" x14ac:dyDescent="0.2">
      <c r="B417" s="355"/>
      <c r="C417" s="380"/>
      <c r="D417" s="1067"/>
      <c r="E417" s="857"/>
      <c r="F417" s="857"/>
    </row>
    <row r="418" spans="2:6" x14ac:dyDescent="0.2">
      <c r="B418" s="355"/>
      <c r="C418" s="380"/>
      <c r="D418" s="1067"/>
      <c r="E418" s="857"/>
      <c r="F418" s="857"/>
    </row>
    <row r="419" spans="2:6" x14ac:dyDescent="0.2">
      <c r="B419" s="355"/>
      <c r="C419" s="380"/>
      <c r="D419" s="1067"/>
      <c r="E419" s="857"/>
      <c r="F419" s="857"/>
    </row>
    <row r="420" spans="2:6" x14ac:dyDescent="0.2">
      <c r="B420" s="355"/>
      <c r="C420" s="380"/>
      <c r="D420" s="1067"/>
      <c r="E420" s="857"/>
      <c r="F420" s="857"/>
    </row>
    <row r="421" spans="2:6" x14ac:dyDescent="0.2">
      <c r="B421" s="355"/>
      <c r="C421" s="380"/>
      <c r="D421" s="1067"/>
      <c r="E421" s="857"/>
      <c r="F421" s="857"/>
    </row>
    <row r="422" spans="2:6" x14ac:dyDescent="0.2">
      <c r="B422" s="355"/>
      <c r="C422" s="380"/>
      <c r="D422" s="1067"/>
      <c r="E422" s="857"/>
      <c r="F422" s="857"/>
    </row>
    <row r="423" spans="2:6" x14ac:dyDescent="0.2">
      <c r="B423" s="355"/>
      <c r="C423" s="380"/>
      <c r="D423" s="1067"/>
      <c r="E423" s="857"/>
      <c r="F423" s="857"/>
    </row>
    <row r="424" spans="2:6" x14ac:dyDescent="0.2">
      <c r="B424" s="355"/>
      <c r="C424" s="380"/>
      <c r="D424" s="1067"/>
      <c r="E424" s="857"/>
      <c r="F424" s="857"/>
    </row>
    <row r="425" spans="2:6" x14ac:dyDescent="0.2">
      <c r="B425" s="355"/>
      <c r="C425" s="380"/>
      <c r="D425" s="1067"/>
      <c r="E425" s="857"/>
      <c r="F425" s="857"/>
    </row>
    <row r="426" spans="2:6" x14ac:dyDescent="0.2">
      <c r="B426" s="355"/>
      <c r="C426" s="380"/>
      <c r="D426" s="1067"/>
      <c r="E426" s="857"/>
      <c r="F426" s="857"/>
    </row>
    <row r="427" spans="2:6" x14ac:dyDescent="0.2">
      <c r="B427" s="355"/>
      <c r="C427" s="380"/>
      <c r="D427" s="1067"/>
      <c r="E427" s="857"/>
      <c r="F427" s="857"/>
    </row>
    <row r="428" spans="2:6" x14ac:dyDescent="0.2">
      <c r="B428" s="355"/>
      <c r="C428" s="380"/>
      <c r="D428" s="1067"/>
      <c r="E428" s="857"/>
      <c r="F428" s="857"/>
    </row>
    <row r="429" spans="2:6" x14ac:dyDescent="0.2">
      <c r="B429" s="355"/>
      <c r="C429" s="380"/>
      <c r="D429" s="1067"/>
      <c r="E429" s="857"/>
      <c r="F429" s="857"/>
    </row>
    <row r="430" spans="2:6" x14ac:dyDescent="0.2">
      <c r="B430" s="355"/>
      <c r="C430" s="380"/>
      <c r="D430" s="1067"/>
      <c r="E430" s="857"/>
      <c r="F430" s="857"/>
    </row>
    <row r="431" spans="2:6" x14ac:dyDescent="0.2">
      <c r="B431" s="355"/>
      <c r="C431" s="380"/>
      <c r="D431" s="1067"/>
      <c r="E431" s="857"/>
      <c r="F431" s="857"/>
    </row>
    <row r="432" spans="2:6" x14ac:dyDescent="0.2">
      <c r="B432" s="355"/>
      <c r="C432" s="380"/>
      <c r="D432" s="1067"/>
      <c r="E432" s="857"/>
      <c r="F432" s="857"/>
    </row>
    <row r="433" spans="2:6" x14ac:dyDescent="0.2">
      <c r="B433" s="355"/>
      <c r="C433" s="380"/>
      <c r="D433" s="1067"/>
      <c r="E433" s="857"/>
      <c r="F433" s="857"/>
    </row>
    <row r="434" spans="2:6" x14ac:dyDescent="0.2">
      <c r="B434" s="355"/>
      <c r="C434" s="380"/>
      <c r="D434" s="1067"/>
      <c r="E434" s="857"/>
      <c r="F434" s="857"/>
    </row>
    <row r="435" spans="2:6" x14ac:dyDescent="0.2">
      <c r="B435" s="355"/>
      <c r="C435" s="380"/>
      <c r="D435" s="1067"/>
      <c r="E435" s="857"/>
      <c r="F435" s="857"/>
    </row>
    <row r="436" spans="2:6" x14ac:dyDescent="0.2">
      <c r="B436" s="355"/>
      <c r="C436" s="380"/>
      <c r="D436" s="1067"/>
      <c r="E436" s="857"/>
      <c r="F436" s="857"/>
    </row>
    <row r="437" spans="2:6" x14ac:dyDescent="0.2">
      <c r="B437" s="355"/>
      <c r="C437" s="380"/>
      <c r="D437" s="1067"/>
      <c r="E437" s="857"/>
      <c r="F437" s="857"/>
    </row>
    <row r="438" spans="2:6" x14ac:dyDescent="0.2">
      <c r="B438" s="355"/>
      <c r="C438" s="380"/>
      <c r="D438" s="1067"/>
      <c r="E438" s="857"/>
      <c r="F438" s="857"/>
    </row>
    <row r="439" spans="2:6" x14ac:dyDescent="0.2">
      <c r="B439" s="355"/>
      <c r="C439" s="380"/>
      <c r="D439" s="1067"/>
      <c r="E439" s="857"/>
      <c r="F439" s="857"/>
    </row>
    <row r="440" spans="2:6" x14ac:dyDescent="0.2">
      <c r="B440" s="355"/>
      <c r="C440" s="380"/>
      <c r="D440" s="1067"/>
      <c r="E440" s="857"/>
      <c r="F440" s="857"/>
    </row>
    <row r="441" spans="2:6" x14ac:dyDescent="0.2">
      <c r="B441" s="355"/>
      <c r="C441" s="380"/>
      <c r="D441" s="1067"/>
      <c r="E441" s="857"/>
      <c r="F441" s="857"/>
    </row>
    <row r="442" spans="2:6" x14ac:dyDescent="0.2">
      <c r="B442" s="355"/>
      <c r="C442" s="380"/>
      <c r="D442" s="1067"/>
      <c r="E442" s="857"/>
      <c r="F442" s="857"/>
    </row>
    <row r="443" spans="2:6" x14ac:dyDescent="0.2">
      <c r="B443" s="355"/>
      <c r="C443" s="380"/>
      <c r="D443" s="1067"/>
      <c r="E443" s="857"/>
      <c r="F443" s="857"/>
    </row>
    <row r="444" spans="2:6" x14ac:dyDescent="0.2">
      <c r="B444" s="355"/>
      <c r="C444" s="380"/>
      <c r="D444" s="1067"/>
      <c r="E444" s="857"/>
      <c r="F444" s="857"/>
    </row>
    <row r="445" spans="2:6" x14ac:dyDescent="0.2">
      <c r="B445" s="355"/>
      <c r="C445" s="380"/>
      <c r="D445" s="1067"/>
      <c r="E445" s="857"/>
      <c r="F445" s="857"/>
    </row>
    <row r="446" spans="2:6" x14ac:dyDescent="0.2">
      <c r="B446" s="355"/>
      <c r="C446" s="380"/>
      <c r="D446" s="1067"/>
      <c r="E446" s="857"/>
      <c r="F446" s="857"/>
    </row>
    <row r="447" spans="2:6" x14ac:dyDescent="0.2">
      <c r="B447" s="355"/>
      <c r="C447" s="380"/>
      <c r="D447" s="1067"/>
      <c r="E447" s="857"/>
      <c r="F447" s="857"/>
    </row>
    <row r="448" spans="2:6" x14ac:dyDescent="0.2">
      <c r="B448" s="355"/>
      <c r="C448" s="380"/>
      <c r="D448" s="1067"/>
      <c r="E448" s="857"/>
      <c r="F448" s="857"/>
    </row>
    <row r="449" spans="2:6" x14ac:dyDescent="0.2">
      <c r="B449" s="355"/>
      <c r="C449" s="380"/>
      <c r="D449" s="1067"/>
      <c r="E449" s="857"/>
      <c r="F449" s="857"/>
    </row>
    <row r="450" spans="2:6" x14ac:dyDescent="0.2">
      <c r="B450" s="355"/>
      <c r="C450" s="380"/>
      <c r="D450" s="1067"/>
      <c r="E450" s="857"/>
      <c r="F450" s="857"/>
    </row>
    <row r="451" spans="2:6" x14ac:dyDescent="0.2">
      <c r="B451" s="355"/>
      <c r="C451" s="380"/>
      <c r="D451" s="1067"/>
      <c r="E451" s="857"/>
      <c r="F451" s="857"/>
    </row>
    <row r="452" spans="2:6" x14ac:dyDescent="0.2">
      <c r="B452" s="355"/>
      <c r="C452" s="380"/>
      <c r="D452" s="1067"/>
      <c r="E452" s="857"/>
      <c r="F452" s="857"/>
    </row>
    <row r="453" spans="2:6" x14ac:dyDescent="0.2">
      <c r="B453" s="355"/>
      <c r="C453" s="380"/>
      <c r="D453" s="1067"/>
      <c r="E453" s="857"/>
      <c r="F453" s="857"/>
    </row>
    <row r="454" spans="2:6" x14ac:dyDescent="0.2">
      <c r="B454" s="355"/>
      <c r="C454" s="380"/>
      <c r="D454" s="1067"/>
      <c r="E454" s="857"/>
      <c r="F454" s="857"/>
    </row>
    <row r="455" spans="2:6" x14ac:dyDescent="0.2">
      <c r="B455" s="355"/>
      <c r="C455" s="380"/>
      <c r="D455" s="1067"/>
      <c r="E455" s="857"/>
      <c r="F455" s="857"/>
    </row>
    <row r="456" spans="2:6" x14ac:dyDescent="0.2">
      <c r="B456" s="355"/>
      <c r="C456" s="380"/>
      <c r="D456" s="1067"/>
      <c r="E456" s="857"/>
      <c r="F456" s="857"/>
    </row>
    <row r="457" spans="2:6" x14ac:dyDescent="0.2">
      <c r="B457" s="355"/>
      <c r="C457" s="380"/>
      <c r="D457" s="1067"/>
      <c r="E457" s="857"/>
      <c r="F457" s="857"/>
    </row>
    <row r="458" spans="2:6" x14ac:dyDescent="0.2">
      <c r="B458" s="355"/>
      <c r="C458" s="380"/>
      <c r="D458" s="1067"/>
      <c r="E458" s="857"/>
      <c r="F458" s="857"/>
    </row>
    <row r="459" spans="2:6" x14ac:dyDescent="0.2">
      <c r="B459" s="355"/>
      <c r="C459" s="380"/>
      <c r="D459" s="1067"/>
      <c r="E459" s="857"/>
      <c r="F459" s="857"/>
    </row>
    <row r="460" spans="2:6" x14ac:dyDescent="0.2">
      <c r="B460" s="355"/>
      <c r="C460" s="380"/>
      <c r="D460" s="1067"/>
      <c r="E460" s="857"/>
      <c r="F460" s="857"/>
    </row>
    <row r="461" spans="2:6" x14ac:dyDescent="0.2">
      <c r="B461" s="355"/>
      <c r="C461" s="380"/>
      <c r="D461" s="1067"/>
      <c r="E461" s="857"/>
      <c r="F461" s="857"/>
    </row>
    <row r="462" spans="2:6" x14ac:dyDescent="0.2">
      <c r="B462" s="355"/>
      <c r="C462" s="380"/>
      <c r="D462" s="1067"/>
      <c r="E462" s="857"/>
      <c r="F462" s="857"/>
    </row>
    <row r="463" spans="2:6" x14ac:dyDescent="0.2">
      <c r="B463" s="355"/>
      <c r="C463" s="380"/>
      <c r="D463" s="1067"/>
      <c r="E463" s="857"/>
      <c r="F463" s="857"/>
    </row>
    <row r="464" spans="2:6" x14ac:dyDescent="0.2">
      <c r="B464" s="355"/>
      <c r="C464" s="380"/>
      <c r="D464" s="1067"/>
      <c r="E464" s="857"/>
      <c r="F464" s="857"/>
    </row>
    <row r="465" spans="2:6" x14ac:dyDescent="0.2">
      <c r="B465" s="355"/>
      <c r="C465" s="380"/>
      <c r="D465" s="1067"/>
      <c r="E465" s="857"/>
      <c r="F465" s="857"/>
    </row>
    <row r="466" spans="2:6" x14ac:dyDescent="0.2">
      <c r="B466" s="355"/>
      <c r="C466" s="380"/>
      <c r="D466" s="1067"/>
      <c r="E466" s="857"/>
      <c r="F466" s="857"/>
    </row>
    <row r="467" spans="2:6" x14ac:dyDescent="0.2">
      <c r="B467" s="355"/>
      <c r="C467" s="380"/>
      <c r="D467" s="1067"/>
      <c r="E467" s="857"/>
      <c r="F467" s="857"/>
    </row>
    <row r="468" spans="2:6" x14ac:dyDescent="0.2">
      <c r="B468" s="355"/>
      <c r="C468" s="380"/>
      <c r="D468" s="1067"/>
      <c r="E468" s="857"/>
      <c r="F468" s="857"/>
    </row>
    <row r="469" spans="2:6" x14ac:dyDescent="0.2">
      <c r="B469" s="355"/>
      <c r="C469" s="380"/>
      <c r="D469" s="1067"/>
      <c r="E469" s="857"/>
      <c r="F469" s="857"/>
    </row>
    <row r="470" spans="2:6" x14ac:dyDescent="0.2">
      <c r="B470" s="355"/>
      <c r="C470" s="380"/>
      <c r="D470" s="1067"/>
      <c r="E470" s="857"/>
      <c r="F470" s="857"/>
    </row>
    <row r="471" spans="2:6" x14ac:dyDescent="0.2">
      <c r="B471" s="355"/>
      <c r="C471" s="380"/>
      <c r="D471" s="1067"/>
      <c r="E471" s="857"/>
      <c r="F471" s="857"/>
    </row>
    <row r="472" spans="2:6" x14ac:dyDescent="0.2">
      <c r="B472" s="355"/>
      <c r="C472" s="380"/>
      <c r="D472" s="1067"/>
      <c r="E472" s="857"/>
      <c r="F472" s="857"/>
    </row>
    <row r="473" spans="2:6" x14ac:dyDescent="0.2">
      <c r="B473" s="355"/>
      <c r="C473" s="380"/>
      <c r="D473" s="1067"/>
      <c r="E473" s="857"/>
      <c r="F473" s="857"/>
    </row>
    <row r="474" spans="2:6" x14ac:dyDescent="0.2">
      <c r="B474" s="355"/>
      <c r="C474" s="380"/>
      <c r="D474" s="1067"/>
      <c r="E474" s="857"/>
      <c r="F474" s="857"/>
    </row>
    <row r="475" spans="2:6" x14ac:dyDescent="0.2">
      <c r="B475" s="355"/>
      <c r="C475" s="380"/>
      <c r="D475" s="1067"/>
      <c r="E475" s="857"/>
      <c r="F475" s="857"/>
    </row>
    <row r="476" spans="2:6" x14ac:dyDescent="0.2">
      <c r="B476" s="355"/>
      <c r="C476" s="380"/>
      <c r="D476" s="1067"/>
      <c r="E476" s="857"/>
      <c r="F476" s="857"/>
    </row>
    <row r="477" spans="2:6" x14ac:dyDescent="0.2">
      <c r="B477" s="355"/>
      <c r="C477" s="380"/>
      <c r="D477" s="1067"/>
      <c r="E477" s="857"/>
      <c r="F477" s="857"/>
    </row>
    <row r="478" spans="2:6" x14ac:dyDescent="0.2">
      <c r="B478" s="355"/>
      <c r="C478" s="380"/>
      <c r="D478" s="1067"/>
      <c r="E478" s="857"/>
      <c r="F478" s="857"/>
    </row>
    <row r="479" spans="2:6" x14ac:dyDescent="0.2">
      <c r="B479" s="355"/>
      <c r="C479" s="380"/>
      <c r="D479" s="1067"/>
      <c r="E479" s="857"/>
      <c r="F479" s="857"/>
    </row>
    <row r="480" spans="2:6" x14ac:dyDescent="0.2">
      <c r="B480" s="355"/>
      <c r="C480" s="380"/>
      <c r="D480" s="1067"/>
      <c r="E480" s="857"/>
      <c r="F480" s="857"/>
    </row>
    <row r="481" spans="2:6" x14ac:dyDescent="0.2">
      <c r="B481" s="355"/>
      <c r="C481" s="380"/>
      <c r="D481" s="1067"/>
      <c r="E481" s="857"/>
      <c r="F481" s="857"/>
    </row>
    <row r="482" spans="2:6" x14ac:dyDescent="0.2">
      <c r="B482" s="355"/>
      <c r="C482" s="380"/>
      <c r="D482" s="1067"/>
      <c r="E482" s="857"/>
      <c r="F482" s="857"/>
    </row>
    <row r="483" spans="2:6" x14ac:dyDescent="0.2">
      <c r="B483" s="355"/>
      <c r="C483" s="380"/>
      <c r="D483" s="1067"/>
      <c r="E483" s="857"/>
      <c r="F483" s="857"/>
    </row>
    <row r="484" spans="2:6" x14ac:dyDescent="0.2">
      <c r="B484" s="355"/>
      <c r="C484" s="380"/>
      <c r="D484" s="1067"/>
      <c r="E484" s="857"/>
      <c r="F484" s="857"/>
    </row>
    <row r="485" spans="2:6" x14ac:dyDescent="0.2">
      <c r="B485" s="355"/>
      <c r="C485" s="380"/>
      <c r="D485" s="1067"/>
      <c r="E485" s="857"/>
      <c r="F485" s="857"/>
    </row>
    <row r="486" spans="2:6" x14ac:dyDescent="0.2">
      <c r="B486" s="355"/>
      <c r="C486" s="380"/>
      <c r="D486" s="1067"/>
      <c r="E486" s="857"/>
      <c r="F486" s="857"/>
    </row>
    <row r="487" spans="2:6" x14ac:dyDescent="0.2">
      <c r="B487" s="355"/>
      <c r="C487" s="380"/>
      <c r="D487" s="1067"/>
      <c r="E487" s="857"/>
      <c r="F487" s="857"/>
    </row>
    <row r="488" spans="2:6" x14ac:dyDescent="0.2">
      <c r="B488" s="355"/>
      <c r="C488" s="380"/>
      <c r="D488" s="1067"/>
      <c r="E488" s="857"/>
      <c r="F488" s="857"/>
    </row>
    <row r="489" spans="2:6" x14ac:dyDescent="0.2">
      <c r="B489" s="355"/>
      <c r="C489" s="380"/>
      <c r="D489" s="1067"/>
      <c r="E489" s="857"/>
      <c r="F489" s="857"/>
    </row>
    <row r="490" spans="2:6" x14ac:dyDescent="0.2">
      <c r="B490" s="355"/>
      <c r="C490" s="380"/>
      <c r="D490" s="1067"/>
      <c r="E490" s="857"/>
      <c r="F490" s="857"/>
    </row>
    <row r="491" spans="2:6" x14ac:dyDescent="0.2">
      <c r="B491" s="355"/>
      <c r="C491" s="380"/>
      <c r="D491" s="1067"/>
      <c r="E491" s="857"/>
      <c r="F491" s="857"/>
    </row>
    <row r="492" spans="2:6" x14ac:dyDescent="0.2">
      <c r="B492" s="355"/>
      <c r="C492" s="380"/>
      <c r="D492" s="1067"/>
      <c r="E492" s="857"/>
      <c r="F492" s="857"/>
    </row>
    <row r="493" spans="2:6" x14ac:dyDescent="0.2">
      <c r="B493" s="355"/>
      <c r="C493" s="380"/>
      <c r="D493" s="1067"/>
      <c r="E493" s="857"/>
      <c r="F493" s="857"/>
    </row>
    <row r="494" spans="2:6" x14ac:dyDescent="0.2">
      <c r="B494" s="355"/>
      <c r="C494" s="380"/>
      <c r="D494" s="1067"/>
      <c r="E494" s="857"/>
      <c r="F494" s="857"/>
    </row>
    <row r="495" spans="2:6" x14ac:dyDescent="0.2">
      <c r="B495" s="355"/>
      <c r="C495" s="380"/>
      <c r="D495" s="1067"/>
      <c r="E495" s="857"/>
      <c r="F495" s="857"/>
    </row>
    <row r="496" spans="2:6" x14ac:dyDescent="0.2">
      <c r="B496" s="355"/>
      <c r="C496" s="380"/>
      <c r="D496" s="1067"/>
      <c r="E496" s="857"/>
      <c r="F496" s="857"/>
    </row>
    <row r="497" spans="2:6" x14ac:dyDescent="0.2">
      <c r="B497" s="355"/>
      <c r="C497" s="380"/>
      <c r="D497" s="1067"/>
      <c r="E497" s="857"/>
      <c r="F497" s="857"/>
    </row>
    <row r="498" spans="2:6" x14ac:dyDescent="0.2">
      <c r="B498" s="355"/>
      <c r="C498" s="380"/>
      <c r="D498" s="1067"/>
      <c r="E498" s="857"/>
      <c r="F498" s="857"/>
    </row>
    <row r="499" spans="2:6" x14ac:dyDescent="0.2">
      <c r="B499" s="355"/>
      <c r="C499" s="380"/>
      <c r="D499" s="1067"/>
      <c r="E499" s="857"/>
      <c r="F499" s="857"/>
    </row>
    <row r="500" spans="2:6" x14ac:dyDescent="0.2">
      <c r="B500" s="355"/>
      <c r="C500" s="380"/>
      <c r="D500" s="1067"/>
      <c r="E500" s="857"/>
      <c r="F500" s="857"/>
    </row>
    <row r="501" spans="2:6" x14ac:dyDescent="0.2">
      <c r="B501" s="355"/>
      <c r="C501" s="380"/>
      <c r="D501" s="1067"/>
      <c r="E501" s="857"/>
      <c r="F501" s="857"/>
    </row>
    <row r="502" spans="2:6" x14ac:dyDescent="0.2">
      <c r="B502" s="355"/>
      <c r="C502" s="380"/>
      <c r="D502" s="1067"/>
      <c r="E502" s="857"/>
      <c r="F502" s="857"/>
    </row>
    <row r="503" spans="2:6" x14ac:dyDescent="0.2">
      <c r="B503" s="355"/>
      <c r="C503" s="380"/>
      <c r="D503" s="1067"/>
      <c r="E503" s="857"/>
      <c r="F503" s="857"/>
    </row>
    <row r="504" spans="2:6" x14ac:dyDescent="0.2">
      <c r="B504" s="355"/>
      <c r="C504" s="380"/>
      <c r="D504" s="1067"/>
      <c r="E504" s="857"/>
      <c r="F504" s="857"/>
    </row>
    <row r="505" spans="2:6" x14ac:dyDescent="0.2">
      <c r="B505" s="355"/>
      <c r="C505" s="380"/>
      <c r="D505" s="1067"/>
      <c r="E505" s="857"/>
      <c r="F505" s="857"/>
    </row>
    <row r="506" spans="2:6" x14ac:dyDescent="0.2">
      <c r="B506" s="355"/>
      <c r="C506" s="380"/>
      <c r="D506" s="1067"/>
      <c r="E506" s="857"/>
      <c r="F506" s="857"/>
    </row>
    <row r="507" spans="2:6" x14ac:dyDescent="0.2">
      <c r="B507" s="355"/>
      <c r="C507" s="380"/>
      <c r="D507" s="1067"/>
      <c r="E507" s="857"/>
      <c r="F507" s="857"/>
    </row>
    <row r="508" spans="2:6" x14ac:dyDescent="0.2">
      <c r="B508" s="355"/>
      <c r="C508" s="380"/>
      <c r="D508" s="1067"/>
      <c r="E508" s="857"/>
      <c r="F508" s="857"/>
    </row>
    <row r="509" spans="2:6" x14ac:dyDescent="0.2">
      <c r="B509" s="355"/>
      <c r="C509" s="380"/>
      <c r="D509" s="1067"/>
      <c r="E509" s="857"/>
      <c r="F509" s="857"/>
    </row>
    <row r="510" spans="2:6" x14ac:dyDescent="0.2">
      <c r="B510" s="355"/>
      <c r="C510" s="380"/>
      <c r="D510" s="1067"/>
      <c r="E510" s="857"/>
      <c r="F510" s="857"/>
    </row>
    <row r="511" spans="2:6" x14ac:dyDescent="0.2">
      <c r="B511" s="355"/>
      <c r="C511" s="380"/>
      <c r="D511" s="1067"/>
      <c r="E511" s="857"/>
      <c r="F511" s="857"/>
    </row>
    <row r="512" spans="2:6" x14ac:dyDescent="0.2">
      <c r="B512" s="355"/>
      <c r="C512" s="380"/>
      <c r="D512" s="1067"/>
      <c r="E512" s="857"/>
      <c r="F512" s="857"/>
    </row>
    <row r="513" spans="2:6" x14ac:dyDescent="0.2">
      <c r="B513" s="355"/>
      <c r="C513" s="380"/>
      <c r="D513" s="1067"/>
      <c r="E513" s="857"/>
      <c r="F513" s="857"/>
    </row>
    <row r="514" spans="2:6" x14ac:dyDescent="0.2">
      <c r="B514" s="355"/>
      <c r="C514" s="380"/>
      <c r="D514" s="1067"/>
      <c r="E514" s="857"/>
      <c r="F514" s="857"/>
    </row>
    <row r="515" spans="2:6" x14ac:dyDescent="0.2">
      <c r="B515" s="355"/>
      <c r="C515" s="380"/>
      <c r="D515" s="1067"/>
      <c r="E515" s="857"/>
      <c r="F515" s="857"/>
    </row>
    <row r="516" spans="2:6" x14ac:dyDescent="0.2">
      <c r="B516" s="355"/>
      <c r="C516" s="380"/>
      <c r="D516" s="1067"/>
      <c r="E516" s="857"/>
      <c r="F516" s="857"/>
    </row>
    <row r="517" spans="2:6" x14ac:dyDescent="0.2">
      <c r="B517" s="355"/>
      <c r="C517" s="380"/>
      <c r="D517" s="1067"/>
      <c r="E517" s="857"/>
      <c r="F517" s="857"/>
    </row>
    <row r="518" spans="2:6" x14ac:dyDescent="0.2">
      <c r="B518" s="355"/>
      <c r="C518" s="380"/>
      <c r="D518" s="1067"/>
      <c r="E518" s="857"/>
      <c r="F518" s="857"/>
    </row>
    <row r="519" spans="2:6" x14ac:dyDescent="0.2">
      <c r="B519" s="355"/>
      <c r="C519" s="380"/>
      <c r="D519" s="1067"/>
      <c r="E519" s="857"/>
      <c r="F519" s="857"/>
    </row>
    <row r="520" spans="2:6" x14ac:dyDescent="0.2">
      <c r="B520" s="355"/>
      <c r="C520" s="380"/>
      <c r="D520" s="1067"/>
      <c r="E520" s="857"/>
      <c r="F520" s="857"/>
    </row>
    <row r="521" spans="2:6" x14ac:dyDescent="0.2">
      <c r="B521" s="355"/>
      <c r="C521" s="380"/>
      <c r="D521" s="1067"/>
      <c r="E521" s="857"/>
      <c r="F521" s="857"/>
    </row>
    <row r="522" spans="2:6" x14ac:dyDescent="0.2">
      <c r="B522" s="355"/>
      <c r="C522" s="380"/>
      <c r="D522" s="1067"/>
      <c r="E522" s="857"/>
      <c r="F522" s="857"/>
    </row>
    <row r="523" spans="2:6" x14ac:dyDescent="0.2">
      <c r="B523" s="355"/>
      <c r="C523" s="380"/>
      <c r="D523" s="1067"/>
      <c r="E523" s="857"/>
      <c r="F523" s="857"/>
    </row>
    <row r="524" spans="2:6" x14ac:dyDescent="0.2">
      <c r="B524" s="355"/>
      <c r="C524" s="380"/>
      <c r="D524" s="1067"/>
      <c r="E524" s="857"/>
      <c r="F524" s="857"/>
    </row>
    <row r="525" spans="2:6" x14ac:dyDescent="0.2">
      <c r="B525" s="355"/>
      <c r="C525" s="380"/>
      <c r="D525" s="1067"/>
      <c r="E525" s="857"/>
      <c r="F525" s="857"/>
    </row>
    <row r="526" spans="2:6" x14ac:dyDescent="0.2">
      <c r="B526" s="355"/>
      <c r="C526" s="380"/>
      <c r="D526" s="1067"/>
      <c r="E526" s="857"/>
      <c r="F526" s="857"/>
    </row>
    <row r="527" spans="2:6" x14ac:dyDescent="0.2">
      <c r="B527" s="355"/>
      <c r="C527" s="380"/>
      <c r="D527" s="1067"/>
      <c r="E527" s="857"/>
      <c r="F527" s="857"/>
    </row>
    <row r="528" spans="2:6" x14ac:dyDescent="0.2">
      <c r="B528" s="355"/>
      <c r="C528" s="380"/>
      <c r="D528" s="1067"/>
      <c r="E528" s="857"/>
      <c r="F528" s="857"/>
    </row>
    <row r="529" spans="2:6" x14ac:dyDescent="0.2">
      <c r="B529" s="355"/>
      <c r="C529" s="380"/>
      <c r="D529" s="1067"/>
      <c r="E529" s="857"/>
      <c r="F529" s="857"/>
    </row>
    <row r="530" spans="2:6" x14ac:dyDescent="0.2">
      <c r="B530" s="355"/>
      <c r="C530" s="380"/>
      <c r="D530" s="1067"/>
      <c r="E530" s="857"/>
      <c r="F530" s="857"/>
    </row>
    <row r="531" spans="2:6" x14ac:dyDescent="0.2">
      <c r="B531" s="355"/>
      <c r="C531" s="380"/>
      <c r="D531" s="1067"/>
      <c r="E531" s="857"/>
      <c r="F531" s="857"/>
    </row>
    <row r="532" spans="2:6" x14ac:dyDescent="0.2">
      <c r="B532" s="355"/>
      <c r="C532" s="380"/>
      <c r="D532" s="1067"/>
      <c r="E532" s="857"/>
      <c r="F532" s="857"/>
    </row>
    <row r="533" spans="2:6" x14ac:dyDescent="0.2">
      <c r="B533" s="355"/>
      <c r="C533" s="380"/>
      <c r="D533" s="1067"/>
      <c r="E533" s="857"/>
      <c r="F533" s="857"/>
    </row>
    <row r="534" spans="2:6" x14ac:dyDescent="0.2">
      <c r="B534" s="355"/>
      <c r="C534" s="380"/>
      <c r="D534" s="1067"/>
      <c r="E534" s="857"/>
      <c r="F534" s="857"/>
    </row>
    <row r="535" spans="2:6" x14ac:dyDescent="0.2">
      <c r="B535" s="355"/>
      <c r="C535" s="380"/>
      <c r="D535" s="1067"/>
      <c r="E535" s="857"/>
      <c r="F535" s="857"/>
    </row>
    <row r="536" spans="2:6" x14ac:dyDescent="0.2">
      <c r="B536" s="355"/>
      <c r="C536" s="380"/>
      <c r="D536" s="1067"/>
      <c r="E536" s="857"/>
      <c r="F536" s="857"/>
    </row>
    <row r="537" spans="2:6" x14ac:dyDescent="0.2">
      <c r="B537" s="355"/>
      <c r="C537" s="380"/>
      <c r="D537" s="1067"/>
      <c r="E537" s="857"/>
      <c r="F537" s="857"/>
    </row>
    <row r="538" spans="2:6" x14ac:dyDescent="0.2">
      <c r="B538" s="355"/>
      <c r="C538" s="380"/>
      <c r="D538" s="1067"/>
      <c r="E538" s="857"/>
      <c r="F538" s="857"/>
    </row>
    <row r="539" spans="2:6" x14ac:dyDescent="0.2">
      <c r="B539" s="355"/>
      <c r="C539" s="380"/>
      <c r="D539" s="1067"/>
      <c r="E539" s="857"/>
      <c r="F539" s="857"/>
    </row>
    <row r="540" spans="2:6" x14ac:dyDescent="0.2">
      <c r="B540" s="355"/>
      <c r="C540" s="380"/>
      <c r="D540" s="1067"/>
      <c r="E540" s="857"/>
      <c r="F540" s="857"/>
    </row>
    <row r="541" spans="2:6" x14ac:dyDescent="0.2">
      <c r="B541" s="355"/>
      <c r="C541" s="380"/>
      <c r="D541" s="1067"/>
      <c r="E541" s="857"/>
      <c r="F541" s="857"/>
    </row>
    <row r="542" spans="2:6" x14ac:dyDescent="0.2">
      <c r="B542" s="355"/>
      <c r="C542" s="380"/>
      <c r="D542" s="1067"/>
      <c r="E542" s="857"/>
      <c r="F542" s="857"/>
    </row>
    <row r="543" spans="2:6" x14ac:dyDescent="0.2">
      <c r="B543" s="355"/>
      <c r="C543" s="380"/>
      <c r="D543" s="1067"/>
      <c r="E543" s="857"/>
      <c r="F543" s="857"/>
    </row>
    <row r="544" spans="2:6" x14ac:dyDescent="0.2">
      <c r="B544" s="355"/>
      <c r="C544" s="380"/>
      <c r="D544" s="1067"/>
      <c r="E544" s="857"/>
      <c r="F544" s="857"/>
    </row>
    <row r="545" spans="2:6" x14ac:dyDescent="0.2">
      <c r="B545" s="355"/>
      <c r="C545" s="380"/>
      <c r="D545" s="1067"/>
      <c r="E545" s="857"/>
      <c r="F545" s="857"/>
    </row>
    <row r="546" spans="2:6" x14ac:dyDescent="0.2">
      <c r="B546" s="355"/>
      <c r="C546" s="380"/>
      <c r="D546" s="1067"/>
      <c r="E546" s="857"/>
      <c r="F546" s="857"/>
    </row>
    <row r="547" spans="2:6" x14ac:dyDescent="0.2">
      <c r="B547" s="355"/>
      <c r="C547" s="380"/>
      <c r="D547" s="1067"/>
      <c r="E547" s="857"/>
      <c r="F547" s="857"/>
    </row>
    <row r="548" spans="2:6" x14ac:dyDescent="0.2">
      <c r="B548" s="355"/>
      <c r="C548" s="380"/>
      <c r="D548" s="1067"/>
      <c r="E548" s="857"/>
      <c r="F548" s="857"/>
    </row>
    <row r="549" spans="2:6" x14ac:dyDescent="0.2">
      <c r="B549" s="355"/>
      <c r="C549" s="380"/>
      <c r="D549" s="1067"/>
      <c r="E549" s="857"/>
      <c r="F549" s="857"/>
    </row>
    <row r="550" spans="2:6" x14ac:dyDescent="0.2">
      <c r="B550" s="355"/>
      <c r="C550" s="380"/>
      <c r="D550" s="1067"/>
      <c r="E550" s="857"/>
      <c r="F550" s="857"/>
    </row>
    <row r="551" spans="2:6" x14ac:dyDescent="0.2">
      <c r="B551" s="355"/>
      <c r="C551" s="380"/>
      <c r="D551" s="1067"/>
      <c r="E551" s="857"/>
      <c r="F551" s="857"/>
    </row>
    <row r="552" spans="2:6" x14ac:dyDescent="0.2">
      <c r="B552" s="355"/>
      <c r="C552" s="380"/>
      <c r="D552" s="1067"/>
      <c r="E552" s="857"/>
      <c r="F552" s="857"/>
    </row>
    <row r="553" spans="2:6" x14ac:dyDescent="0.2">
      <c r="B553" s="355"/>
      <c r="C553" s="380"/>
      <c r="D553" s="1067"/>
      <c r="E553" s="857"/>
      <c r="F553" s="857"/>
    </row>
    <row r="554" spans="2:6" x14ac:dyDescent="0.2">
      <c r="B554" s="355"/>
      <c r="C554" s="380"/>
      <c r="D554" s="1067"/>
      <c r="E554" s="857"/>
      <c r="F554" s="857"/>
    </row>
    <row r="555" spans="2:6" x14ac:dyDescent="0.2">
      <c r="B555" s="355"/>
      <c r="C555" s="380"/>
      <c r="D555" s="1067"/>
      <c r="E555" s="857"/>
      <c r="F555" s="857"/>
    </row>
    <row r="556" spans="2:6" x14ac:dyDescent="0.2">
      <c r="B556" s="355"/>
      <c r="C556" s="380"/>
      <c r="D556" s="1067"/>
      <c r="E556" s="857"/>
      <c r="F556" s="857"/>
    </row>
    <row r="557" spans="2:6" x14ac:dyDescent="0.2">
      <c r="B557" s="355"/>
      <c r="C557" s="380"/>
      <c r="D557" s="1067"/>
      <c r="E557" s="857"/>
      <c r="F557" s="857"/>
    </row>
    <row r="558" spans="2:6" x14ac:dyDescent="0.2">
      <c r="B558" s="355"/>
      <c r="C558" s="380"/>
      <c r="D558" s="1067"/>
      <c r="E558" s="857"/>
      <c r="F558" s="857"/>
    </row>
    <row r="559" spans="2:6" x14ac:dyDescent="0.2">
      <c r="B559" s="355"/>
      <c r="C559" s="380"/>
      <c r="D559" s="1067"/>
      <c r="E559" s="857"/>
      <c r="F559" s="857"/>
    </row>
    <row r="560" spans="2:6" x14ac:dyDescent="0.2">
      <c r="B560" s="355"/>
      <c r="C560" s="380"/>
      <c r="D560" s="1067"/>
      <c r="E560" s="857"/>
      <c r="F560" s="857"/>
    </row>
    <row r="561" spans="2:6" x14ac:dyDescent="0.2">
      <c r="B561" s="355"/>
      <c r="C561" s="380"/>
      <c r="D561" s="1067"/>
      <c r="E561" s="857"/>
      <c r="F561" s="857"/>
    </row>
    <row r="562" spans="2:6" x14ac:dyDescent="0.2">
      <c r="B562" s="355"/>
      <c r="C562" s="380"/>
      <c r="D562" s="1067"/>
      <c r="E562" s="857"/>
      <c r="F562" s="857"/>
    </row>
    <row r="563" spans="2:6" x14ac:dyDescent="0.2">
      <c r="B563" s="355"/>
      <c r="C563" s="380"/>
      <c r="D563" s="1067"/>
      <c r="E563" s="857"/>
      <c r="F563" s="857"/>
    </row>
    <row r="564" spans="2:6" x14ac:dyDescent="0.2">
      <c r="B564" s="355"/>
      <c r="C564" s="380"/>
      <c r="D564" s="1067"/>
      <c r="E564" s="857"/>
      <c r="F564" s="857"/>
    </row>
    <row r="565" spans="2:6" x14ac:dyDescent="0.2">
      <c r="B565" s="355"/>
      <c r="C565" s="380"/>
      <c r="D565" s="1067"/>
      <c r="E565" s="857"/>
      <c r="F565" s="857"/>
    </row>
    <row r="566" spans="2:6" x14ac:dyDescent="0.2">
      <c r="B566" s="355"/>
      <c r="C566" s="380"/>
      <c r="D566" s="1067"/>
      <c r="E566" s="857"/>
      <c r="F566" s="857"/>
    </row>
    <row r="567" spans="2:6" x14ac:dyDescent="0.2">
      <c r="B567" s="355"/>
      <c r="C567" s="380"/>
      <c r="D567" s="1067"/>
      <c r="E567" s="857"/>
      <c r="F567" s="857"/>
    </row>
    <row r="568" spans="2:6" x14ac:dyDescent="0.2">
      <c r="B568" s="355"/>
      <c r="C568" s="380"/>
      <c r="D568" s="1067"/>
      <c r="E568" s="857"/>
      <c r="F568" s="857"/>
    </row>
    <row r="569" spans="2:6" x14ac:dyDescent="0.2">
      <c r="B569" s="355"/>
      <c r="C569" s="380"/>
      <c r="D569" s="1067"/>
      <c r="E569" s="857"/>
      <c r="F569" s="857"/>
    </row>
    <row r="570" spans="2:6" x14ac:dyDescent="0.2">
      <c r="B570" s="355"/>
      <c r="C570" s="380"/>
      <c r="D570" s="1067"/>
      <c r="E570" s="857"/>
      <c r="F570" s="857"/>
    </row>
    <row r="571" spans="2:6" x14ac:dyDescent="0.2">
      <c r="B571" s="355"/>
      <c r="C571" s="380"/>
      <c r="D571" s="1067"/>
      <c r="E571" s="857"/>
      <c r="F571" s="857"/>
    </row>
    <row r="572" spans="2:6" x14ac:dyDescent="0.2">
      <c r="B572" s="355"/>
      <c r="C572" s="380"/>
      <c r="D572" s="1067"/>
      <c r="E572" s="857"/>
      <c r="F572" s="857"/>
    </row>
    <row r="573" spans="2:6" x14ac:dyDescent="0.2">
      <c r="B573" s="355"/>
      <c r="C573" s="380"/>
      <c r="D573" s="1067"/>
      <c r="E573" s="857"/>
      <c r="F573" s="857"/>
    </row>
    <row r="574" spans="2:6" x14ac:dyDescent="0.2">
      <c r="B574" s="355"/>
      <c r="C574" s="380"/>
      <c r="D574" s="1067"/>
      <c r="E574" s="857"/>
      <c r="F574" s="857"/>
    </row>
    <row r="575" spans="2:6" x14ac:dyDescent="0.2">
      <c r="B575" s="355"/>
      <c r="C575" s="380"/>
      <c r="D575" s="1067"/>
      <c r="E575" s="857"/>
      <c r="F575" s="857"/>
    </row>
    <row r="576" spans="2:6" x14ac:dyDescent="0.2">
      <c r="B576" s="355"/>
      <c r="C576" s="380"/>
      <c r="D576" s="1067"/>
      <c r="E576" s="857"/>
      <c r="F576" s="857"/>
    </row>
    <row r="577" spans="2:6" x14ac:dyDescent="0.2">
      <c r="B577" s="355"/>
      <c r="C577" s="380"/>
      <c r="D577" s="1067"/>
      <c r="E577" s="857"/>
      <c r="F577" s="857"/>
    </row>
    <row r="578" spans="2:6" x14ac:dyDescent="0.2">
      <c r="B578" s="355"/>
      <c r="C578" s="380"/>
      <c r="D578" s="1067"/>
      <c r="E578" s="857"/>
      <c r="F578" s="857"/>
    </row>
    <row r="579" spans="2:6" x14ac:dyDescent="0.2">
      <c r="B579" s="355"/>
      <c r="C579" s="380"/>
      <c r="D579" s="1067"/>
      <c r="E579" s="857"/>
      <c r="F579" s="857"/>
    </row>
    <row r="580" spans="2:6" x14ac:dyDescent="0.2">
      <c r="B580" s="355"/>
      <c r="C580" s="380"/>
      <c r="D580" s="1067"/>
      <c r="E580" s="857"/>
      <c r="F580" s="857"/>
    </row>
    <row r="581" spans="2:6" x14ac:dyDescent="0.2">
      <c r="B581" s="355"/>
      <c r="C581" s="380"/>
      <c r="D581" s="1067"/>
      <c r="E581" s="857"/>
      <c r="F581" s="857"/>
    </row>
    <row r="582" spans="2:6" x14ac:dyDescent="0.2">
      <c r="B582" s="355"/>
      <c r="C582" s="380"/>
      <c r="D582" s="1067"/>
      <c r="E582" s="857"/>
      <c r="F582" s="857"/>
    </row>
    <row r="583" spans="2:6" x14ac:dyDescent="0.2">
      <c r="B583" s="355"/>
      <c r="C583" s="380"/>
      <c r="D583" s="1067"/>
      <c r="E583" s="857"/>
      <c r="F583" s="857"/>
    </row>
    <row r="584" spans="2:6" x14ac:dyDescent="0.2">
      <c r="B584" s="355"/>
      <c r="C584" s="380"/>
      <c r="D584" s="1067"/>
      <c r="E584" s="857"/>
      <c r="F584" s="857"/>
    </row>
    <row r="585" spans="2:6" x14ac:dyDescent="0.2">
      <c r="B585" s="355"/>
      <c r="C585" s="380"/>
      <c r="D585" s="1067"/>
      <c r="E585" s="857"/>
      <c r="F585" s="857"/>
    </row>
    <row r="586" spans="2:6" x14ac:dyDescent="0.2">
      <c r="B586" s="355"/>
      <c r="C586" s="380"/>
      <c r="D586" s="1067"/>
      <c r="E586" s="857"/>
      <c r="F586" s="857"/>
    </row>
    <row r="587" spans="2:6" x14ac:dyDescent="0.2">
      <c r="B587" s="355"/>
      <c r="C587" s="380"/>
      <c r="D587" s="1067"/>
      <c r="E587" s="857"/>
      <c r="F587" s="857"/>
    </row>
    <row r="588" spans="2:6" x14ac:dyDescent="0.2">
      <c r="B588" s="355"/>
      <c r="C588" s="380"/>
      <c r="D588" s="1067"/>
      <c r="E588" s="857"/>
      <c r="F588" s="857"/>
    </row>
    <row r="589" spans="2:6" x14ac:dyDescent="0.2">
      <c r="B589" s="355"/>
      <c r="C589" s="380"/>
      <c r="D589" s="1067"/>
      <c r="E589" s="857"/>
      <c r="F589" s="857"/>
    </row>
    <row r="590" spans="2:6" x14ac:dyDescent="0.2">
      <c r="B590" s="355"/>
      <c r="C590" s="380"/>
      <c r="D590" s="1067"/>
      <c r="E590" s="857"/>
      <c r="F590" s="857"/>
    </row>
    <row r="591" spans="2:6" x14ac:dyDescent="0.2">
      <c r="B591" s="355"/>
      <c r="C591" s="380"/>
      <c r="D591" s="1067"/>
      <c r="E591" s="857"/>
      <c r="F591" s="857"/>
    </row>
    <row r="592" spans="2:6" x14ac:dyDescent="0.2">
      <c r="B592" s="355"/>
      <c r="C592" s="380"/>
      <c r="D592" s="1067"/>
      <c r="E592" s="857"/>
      <c r="F592" s="857"/>
    </row>
    <row r="593" spans="2:6" x14ac:dyDescent="0.2">
      <c r="B593" s="355"/>
      <c r="C593" s="380"/>
      <c r="D593" s="1067"/>
      <c r="E593" s="857"/>
      <c r="F593" s="857"/>
    </row>
    <row r="594" spans="2:6" x14ac:dyDescent="0.2">
      <c r="B594" s="355"/>
      <c r="C594" s="380"/>
      <c r="D594" s="1067"/>
      <c r="E594" s="857"/>
      <c r="F594" s="857"/>
    </row>
    <row r="595" spans="2:6" x14ac:dyDescent="0.2">
      <c r="B595" s="355"/>
      <c r="C595" s="380"/>
      <c r="D595" s="1067"/>
      <c r="E595" s="857"/>
      <c r="F595" s="857"/>
    </row>
    <row r="596" spans="2:6" x14ac:dyDescent="0.2">
      <c r="B596" s="355"/>
      <c r="C596" s="380"/>
      <c r="D596" s="1067"/>
      <c r="E596" s="857"/>
      <c r="F596" s="857"/>
    </row>
    <row r="597" spans="2:6" x14ac:dyDescent="0.2">
      <c r="B597" s="355"/>
      <c r="C597" s="380"/>
      <c r="D597" s="1067"/>
      <c r="E597" s="857"/>
      <c r="F597" s="857"/>
    </row>
    <row r="598" spans="2:6" x14ac:dyDescent="0.2">
      <c r="B598" s="355"/>
      <c r="C598" s="380"/>
      <c r="D598" s="1067"/>
      <c r="E598" s="857"/>
      <c r="F598" s="857"/>
    </row>
    <row r="599" spans="2:6" x14ac:dyDescent="0.2">
      <c r="B599" s="355"/>
      <c r="C599" s="380"/>
      <c r="D599" s="1067"/>
      <c r="E599" s="857"/>
      <c r="F599" s="857"/>
    </row>
    <row r="600" spans="2:6" x14ac:dyDescent="0.2">
      <c r="B600" s="355"/>
      <c r="C600" s="380"/>
      <c r="D600" s="1067"/>
      <c r="E600" s="857"/>
      <c r="F600" s="857"/>
    </row>
    <row r="601" spans="2:6" x14ac:dyDescent="0.2">
      <c r="B601" s="355"/>
      <c r="C601" s="380"/>
      <c r="D601" s="1067"/>
      <c r="E601" s="857"/>
      <c r="F601" s="857"/>
    </row>
    <row r="602" spans="2:6" x14ac:dyDescent="0.2">
      <c r="B602" s="355"/>
      <c r="C602" s="380"/>
      <c r="D602" s="1067"/>
      <c r="E602" s="857"/>
      <c r="F602" s="857"/>
    </row>
    <row r="603" spans="2:6" x14ac:dyDescent="0.2">
      <c r="B603" s="355"/>
      <c r="C603" s="380"/>
      <c r="D603" s="1067"/>
      <c r="E603" s="857"/>
      <c r="F603" s="857"/>
    </row>
    <row r="604" spans="2:6" x14ac:dyDescent="0.2">
      <c r="B604" s="355"/>
      <c r="C604" s="380"/>
      <c r="D604" s="1067"/>
      <c r="E604" s="857"/>
      <c r="F604" s="857"/>
    </row>
    <row r="605" spans="2:6" x14ac:dyDescent="0.2">
      <c r="B605" s="355"/>
      <c r="C605" s="380"/>
      <c r="D605" s="1067"/>
      <c r="E605" s="857"/>
      <c r="F605" s="857"/>
    </row>
    <row r="606" spans="2:6" x14ac:dyDescent="0.2">
      <c r="B606" s="355"/>
      <c r="C606" s="380"/>
      <c r="D606" s="1067"/>
      <c r="E606" s="857"/>
      <c r="F606" s="857"/>
    </row>
    <row r="607" spans="2:6" x14ac:dyDescent="0.2">
      <c r="B607" s="355"/>
      <c r="C607" s="380"/>
      <c r="D607" s="1067"/>
      <c r="E607" s="857"/>
      <c r="F607" s="857"/>
    </row>
    <row r="608" spans="2:6" x14ac:dyDescent="0.2">
      <c r="B608" s="355"/>
      <c r="C608" s="380"/>
      <c r="D608" s="1067"/>
      <c r="E608" s="857"/>
      <c r="F608" s="857"/>
    </row>
    <row r="609" spans="2:6" x14ac:dyDescent="0.2">
      <c r="B609" s="355"/>
      <c r="C609" s="380"/>
      <c r="D609" s="1067"/>
      <c r="E609" s="857"/>
      <c r="F609" s="857"/>
    </row>
    <row r="610" spans="2:6" x14ac:dyDescent="0.2">
      <c r="B610" s="355"/>
      <c r="C610" s="380"/>
      <c r="D610" s="1067"/>
      <c r="E610" s="857"/>
      <c r="F610" s="857"/>
    </row>
    <row r="611" spans="2:6" x14ac:dyDescent="0.2">
      <c r="B611" s="355"/>
      <c r="C611" s="380"/>
      <c r="D611" s="1067"/>
      <c r="E611" s="857"/>
      <c r="F611" s="857"/>
    </row>
    <row r="612" spans="2:6" x14ac:dyDescent="0.2">
      <c r="B612" s="355"/>
      <c r="C612" s="380"/>
      <c r="D612" s="1067"/>
      <c r="E612" s="857"/>
      <c r="F612" s="857"/>
    </row>
    <row r="613" spans="2:6" x14ac:dyDescent="0.2">
      <c r="B613" s="355"/>
      <c r="C613" s="380"/>
      <c r="D613" s="1067"/>
      <c r="E613" s="857"/>
      <c r="F613" s="857"/>
    </row>
    <row r="614" spans="2:6" x14ac:dyDescent="0.2">
      <c r="B614" s="355"/>
      <c r="C614" s="380"/>
      <c r="D614" s="1067"/>
      <c r="E614" s="857"/>
      <c r="F614" s="857"/>
    </row>
    <row r="615" spans="2:6" x14ac:dyDescent="0.2">
      <c r="B615" s="355"/>
      <c r="C615" s="380"/>
      <c r="D615" s="1067"/>
      <c r="E615" s="857"/>
      <c r="F615" s="857"/>
    </row>
    <row r="616" spans="2:6" x14ac:dyDescent="0.2">
      <c r="B616" s="355"/>
      <c r="C616" s="380"/>
      <c r="D616" s="1067"/>
      <c r="E616" s="857"/>
      <c r="F616" s="857"/>
    </row>
    <row r="617" spans="2:6" x14ac:dyDescent="0.2">
      <c r="B617" s="355"/>
      <c r="C617" s="380"/>
      <c r="D617" s="1067"/>
      <c r="E617" s="857"/>
      <c r="F617" s="857"/>
    </row>
    <row r="618" spans="2:6" x14ac:dyDescent="0.2">
      <c r="B618" s="355"/>
      <c r="C618" s="380"/>
      <c r="D618" s="1067"/>
      <c r="E618" s="857"/>
      <c r="F618" s="857"/>
    </row>
    <row r="619" spans="2:6" x14ac:dyDescent="0.2">
      <c r="B619" s="355"/>
      <c r="C619" s="380"/>
      <c r="D619" s="1067"/>
      <c r="E619" s="857"/>
      <c r="F619" s="857"/>
    </row>
    <row r="620" spans="2:6" x14ac:dyDescent="0.2">
      <c r="B620" s="355"/>
      <c r="C620" s="380"/>
      <c r="D620" s="1067"/>
      <c r="E620" s="857"/>
      <c r="F620" s="857"/>
    </row>
    <row r="621" spans="2:6" x14ac:dyDescent="0.2">
      <c r="B621" s="355"/>
      <c r="C621" s="380"/>
      <c r="D621" s="1067"/>
      <c r="E621" s="857"/>
      <c r="F621" s="857"/>
    </row>
    <row r="622" spans="2:6" x14ac:dyDescent="0.2">
      <c r="B622" s="355"/>
      <c r="C622" s="380"/>
      <c r="D622" s="1067"/>
      <c r="E622" s="857"/>
      <c r="F622" s="857"/>
    </row>
    <row r="623" spans="2:6" x14ac:dyDescent="0.2">
      <c r="B623" s="355"/>
      <c r="C623" s="380"/>
      <c r="D623" s="1067"/>
      <c r="E623" s="857"/>
      <c r="F623" s="857"/>
    </row>
    <row r="624" spans="2:6" x14ac:dyDescent="0.2">
      <c r="B624" s="355"/>
      <c r="C624" s="380"/>
      <c r="D624" s="1067"/>
      <c r="E624" s="857"/>
      <c r="F624" s="857"/>
    </row>
    <row r="625" spans="2:6" x14ac:dyDescent="0.2">
      <c r="B625" s="355"/>
      <c r="C625" s="380"/>
      <c r="D625" s="1067"/>
      <c r="E625" s="857"/>
      <c r="F625" s="857"/>
    </row>
    <row r="626" spans="2:6" x14ac:dyDescent="0.2">
      <c r="B626" s="355"/>
      <c r="C626" s="380"/>
      <c r="D626" s="1067"/>
      <c r="E626" s="857"/>
      <c r="F626" s="857"/>
    </row>
    <row r="627" spans="2:6" x14ac:dyDescent="0.2">
      <c r="B627" s="355"/>
      <c r="C627" s="380"/>
      <c r="D627" s="1067"/>
      <c r="E627" s="857"/>
      <c r="F627" s="857"/>
    </row>
    <row r="628" spans="2:6" x14ac:dyDescent="0.2">
      <c r="B628" s="355"/>
      <c r="C628" s="380"/>
      <c r="D628" s="1067"/>
      <c r="E628" s="857"/>
      <c r="F628" s="857"/>
    </row>
    <row r="629" spans="2:6" x14ac:dyDescent="0.2">
      <c r="B629" s="355"/>
      <c r="C629" s="380"/>
      <c r="D629" s="1067"/>
      <c r="E629" s="857"/>
      <c r="F629" s="857"/>
    </row>
    <row r="630" spans="2:6" x14ac:dyDescent="0.2">
      <c r="B630" s="355"/>
      <c r="C630" s="380"/>
      <c r="D630" s="1067"/>
      <c r="E630" s="857"/>
      <c r="F630" s="857"/>
    </row>
    <row r="631" spans="2:6" x14ac:dyDescent="0.2">
      <c r="B631" s="355"/>
      <c r="C631" s="380"/>
      <c r="D631" s="1067"/>
      <c r="E631" s="857"/>
      <c r="F631" s="857"/>
    </row>
    <row r="632" spans="2:6" x14ac:dyDescent="0.2">
      <c r="B632" s="355"/>
      <c r="C632" s="380"/>
      <c r="D632" s="1067"/>
      <c r="E632" s="857"/>
      <c r="F632" s="857"/>
    </row>
    <row r="633" spans="2:6" x14ac:dyDescent="0.2">
      <c r="B633" s="355"/>
      <c r="C633" s="380"/>
      <c r="D633" s="1067"/>
      <c r="E633" s="857"/>
      <c r="F633" s="857"/>
    </row>
    <row r="634" spans="2:6" x14ac:dyDescent="0.2">
      <c r="B634" s="355"/>
      <c r="C634" s="380"/>
      <c r="D634" s="1067"/>
      <c r="E634" s="857"/>
      <c r="F634" s="857"/>
    </row>
    <row r="635" spans="2:6" x14ac:dyDescent="0.2">
      <c r="B635" s="355"/>
      <c r="C635" s="380"/>
      <c r="D635" s="1067"/>
      <c r="E635" s="857"/>
      <c r="F635" s="857"/>
    </row>
    <row r="636" spans="2:6" x14ac:dyDescent="0.2">
      <c r="B636" s="355"/>
      <c r="C636" s="380"/>
      <c r="D636" s="1067"/>
      <c r="E636" s="857"/>
      <c r="F636" s="857"/>
    </row>
    <row r="637" spans="2:6" x14ac:dyDescent="0.2">
      <c r="B637" s="355"/>
      <c r="C637" s="380"/>
      <c r="D637" s="1067"/>
      <c r="E637" s="857"/>
      <c r="F637" s="857"/>
    </row>
    <row r="638" spans="2:6" x14ac:dyDescent="0.2">
      <c r="B638" s="355"/>
      <c r="C638" s="380"/>
      <c r="D638" s="1067"/>
      <c r="E638" s="857"/>
      <c r="F638" s="857"/>
    </row>
    <row r="639" spans="2:6" x14ac:dyDescent="0.2">
      <c r="B639" s="355"/>
      <c r="C639" s="380"/>
      <c r="D639" s="1067"/>
      <c r="E639" s="857"/>
      <c r="F639" s="857"/>
    </row>
    <row r="640" spans="2:6" x14ac:dyDescent="0.2">
      <c r="B640" s="355"/>
      <c r="C640" s="380"/>
      <c r="D640" s="1067"/>
      <c r="E640" s="857"/>
      <c r="F640" s="857"/>
    </row>
    <row r="641" spans="2:6" x14ac:dyDescent="0.2">
      <c r="B641" s="355"/>
      <c r="C641" s="380"/>
      <c r="D641" s="1067"/>
      <c r="E641" s="857"/>
      <c r="F641" s="857"/>
    </row>
    <row r="642" spans="2:6" x14ac:dyDescent="0.2">
      <c r="B642" s="355"/>
      <c r="C642" s="380"/>
      <c r="D642" s="1067"/>
      <c r="E642" s="857"/>
      <c r="F642" s="857"/>
    </row>
    <row r="643" spans="2:6" x14ac:dyDescent="0.2">
      <c r="B643" s="355"/>
      <c r="C643" s="380"/>
      <c r="D643" s="1067"/>
      <c r="E643" s="857"/>
      <c r="F643" s="857"/>
    </row>
    <row r="644" spans="2:6" x14ac:dyDescent="0.2">
      <c r="B644" s="355"/>
      <c r="C644" s="380"/>
      <c r="D644" s="1067"/>
      <c r="E644" s="857"/>
      <c r="F644" s="857"/>
    </row>
    <row r="645" spans="2:6" x14ac:dyDescent="0.2">
      <c r="B645" s="355"/>
      <c r="C645" s="380"/>
      <c r="D645" s="1067"/>
      <c r="E645" s="857"/>
      <c r="F645" s="857"/>
    </row>
    <row r="646" spans="2:6" x14ac:dyDescent="0.2">
      <c r="B646" s="355"/>
      <c r="C646" s="380"/>
      <c r="D646" s="1067"/>
      <c r="E646" s="857"/>
      <c r="F646" s="857"/>
    </row>
    <row r="647" spans="2:6" x14ac:dyDescent="0.2">
      <c r="B647" s="355"/>
      <c r="C647" s="380"/>
      <c r="D647" s="1067"/>
      <c r="E647" s="857"/>
      <c r="F647" s="857"/>
    </row>
    <row r="648" spans="2:6" x14ac:dyDescent="0.2">
      <c r="B648" s="355"/>
      <c r="C648" s="380"/>
      <c r="D648" s="1067"/>
      <c r="E648" s="857"/>
      <c r="F648" s="857"/>
    </row>
    <row r="649" spans="2:6" x14ac:dyDescent="0.2">
      <c r="B649" s="355"/>
      <c r="C649" s="380"/>
      <c r="D649" s="1067"/>
      <c r="E649" s="857"/>
      <c r="F649" s="857"/>
    </row>
    <row r="650" spans="2:6" x14ac:dyDescent="0.2">
      <c r="B650" s="355"/>
      <c r="C650" s="380"/>
      <c r="D650" s="1067"/>
      <c r="E650" s="857"/>
      <c r="F650" s="857"/>
    </row>
    <row r="651" spans="2:6" x14ac:dyDescent="0.2">
      <c r="B651" s="355"/>
      <c r="C651" s="380"/>
      <c r="D651" s="1067"/>
      <c r="E651" s="857"/>
      <c r="F651" s="857"/>
    </row>
    <row r="652" spans="2:6" x14ac:dyDescent="0.2">
      <c r="B652" s="355"/>
      <c r="C652" s="380"/>
      <c r="D652" s="1067"/>
      <c r="E652" s="857"/>
      <c r="F652" s="857"/>
    </row>
    <row r="653" spans="2:6" x14ac:dyDescent="0.2">
      <c r="B653" s="355"/>
      <c r="C653" s="380"/>
      <c r="D653" s="1067"/>
      <c r="E653" s="857"/>
      <c r="F653" s="857"/>
    </row>
    <row r="654" spans="2:6" x14ac:dyDescent="0.2">
      <c r="B654" s="355"/>
      <c r="C654" s="380"/>
      <c r="D654" s="1067"/>
      <c r="E654" s="857"/>
      <c r="F654" s="857"/>
    </row>
    <row r="655" spans="2:6" x14ac:dyDescent="0.2">
      <c r="B655" s="355"/>
      <c r="C655" s="380"/>
      <c r="D655" s="1067"/>
      <c r="E655" s="857"/>
      <c r="F655" s="857"/>
    </row>
    <row r="656" spans="2:6" x14ac:dyDescent="0.2">
      <c r="B656" s="355"/>
      <c r="C656" s="380"/>
      <c r="D656" s="1067"/>
      <c r="E656" s="857"/>
      <c r="F656" s="857"/>
    </row>
    <row r="657" spans="2:6" x14ac:dyDescent="0.2">
      <c r="B657" s="355"/>
      <c r="C657" s="380"/>
      <c r="D657" s="1067"/>
      <c r="E657" s="857"/>
      <c r="F657" s="857"/>
    </row>
    <row r="658" spans="2:6" x14ac:dyDescent="0.2">
      <c r="B658" s="355"/>
      <c r="C658" s="380"/>
      <c r="D658" s="1067"/>
      <c r="E658" s="857"/>
      <c r="F658" s="857"/>
    </row>
    <row r="659" spans="2:6" x14ac:dyDescent="0.2">
      <c r="B659" s="355"/>
      <c r="C659" s="380"/>
      <c r="D659" s="1067"/>
      <c r="E659" s="857"/>
      <c r="F659" s="857"/>
    </row>
    <row r="660" spans="2:6" x14ac:dyDescent="0.2">
      <c r="B660" s="355"/>
      <c r="C660" s="380"/>
      <c r="D660" s="1067"/>
      <c r="E660" s="857"/>
      <c r="F660" s="857"/>
    </row>
    <row r="661" spans="2:6" x14ac:dyDescent="0.2">
      <c r="B661" s="355"/>
      <c r="C661" s="380"/>
      <c r="D661" s="1067"/>
      <c r="E661" s="857"/>
      <c r="F661" s="857"/>
    </row>
    <row r="662" spans="2:6" x14ac:dyDescent="0.2">
      <c r="B662" s="355"/>
      <c r="C662" s="380"/>
      <c r="D662" s="1067"/>
      <c r="E662" s="857"/>
      <c r="F662" s="857"/>
    </row>
    <row r="663" spans="2:6" x14ac:dyDescent="0.2">
      <c r="B663" s="355"/>
      <c r="C663" s="380"/>
      <c r="D663" s="1067"/>
      <c r="E663" s="857"/>
      <c r="F663" s="857"/>
    </row>
    <row r="664" spans="2:6" x14ac:dyDescent="0.2">
      <c r="B664" s="355"/>
      <c r="C664" s="380"/>
      <c r="D664" s="1067"/>
      <c r="E664" s="857"/>
      <c r="F664" s="857"/>
    </row>
    <row r="665" spans="2:6" x14ac:dyDescent="0.2">
      <c r="B665" s="355"/>
      <c r="C665" s="380"/>
      <c r="D665" s="1067"/>
      <c r="E665" s="857"/>
      <c r="F665" s="857"/>
    </row>
    <row r="666" spans="2:6" x14ac:dyDescent="0.2">
      <c r="B666" s="355"/>
      <c r="C666" s="380"/>
      <c r="D666" s="1067"/>
      <c r="E666" s="857"/>
      <c r="F666" s="857"/>
    </row>
    <row r="667" spans="2:6" x14ac:dyDescent="0.2">
      <c r="B667" s="355"/>
      <c r="C667" s="380"/>
      <c r="D667" s="1067"/>
      <c r="E667" s="857"/>
      <c r="F667" s="857"/>
    </row>
    <row r="668" spans="2:6" x14ac:dyDescent="0.2">
      <c r="B668" s="355"/>
      <c r="C668" s="380"/>
      <c r="D668" s="1067"/>
      <c r="E668" s="857"/>
      <c r="F668" s="857"/>
    </row>
    <row r="669" spans="2:6" x14ac:dyDescent="0.2">
      <c r="B669" s="355"/>
      <c r="C669" s="380"/>
      <c r="D669" s="1067"/>
      <c r="E669" s="857"/>
      <c r="F669" s="857"/>
    </row>
    <row r="670" spans="2:6" x14ac:dyDescent="0.2">
      <c r="B670" s="355"/>
      <c r="C670" s="380"/>
      <c r="D670" s="1067"/>
      <c r="E670" s="857"/>
      <c r="F670" s="857"/>
    </row>
    <row r="671" spans="2:6" x14ac:dyDescent="0.2">
      <c r="B671" s="355"/>
      <c r="C671" s="380"/>
      <c r="D671" s="1067"/>
      <c r="E671" s="857"/>
      <c r="F671" s="857"/>
    </row>
    <row r="672" spans="2:6" x14ac:dyDescent="0.2">
      <c r="B672" s="355"/>
      <c r="C672" s="380"/>
      <c r="D672" s="1067"/>
      <c r="E672" s="857"/>
      <c r="F672" s="857"/>
    </row>
    <row r="673" spans="2:6" x14ac:dyDescent="0.2">
      <c r="B673" s="355"/>
      <c r="C673" s="380"/>
      <c r="D673" s="1067"/>
      <c r="E673" s="857"/>
      <c r="F673" s="857"/>
    </row>
    <row r="674" spans="2:6" x14ac:dyDescent="0.2">
      <c r="B674" s="355"/>
      <c r="C674" s="380"/>
      <c r="D674" s="1067"/>
      <c r="E674" s="857"/>
      <c r="F674" s="857"/>
    </row>
    <row r="675" spans="2:6" x14ac:dyDescent="0.2">
      <c r="B675" s="355"/>
      <c r="C675" s="380"/>
      <c r="D675" s="1067"/>
      <c r="E675" s="857"/>
      <c r="F675" s="857"/>
    </row>
    <row r="676" spans="2:6" x14ac:dyDescent="0.2">
      <c r="B676" s="355"/>
      <c r="C676" s="380"/>
      <c r="D676" s="1067"/>
      <c r="E676" s="857"/>
      <c r="F676" s="857"/>
    </row>
    <row r="677" spans="2:6" x14ac:dyDescent="0.2">
      <c r="B677" s="355"/>
      <c r="C677" s="380"/>
      <c r="D677" s="1067"/>
      <c r="E677" s="857"/>
      <c r="F677" s="857"/>
    </row>
    <row r="678" spans="2:6" x14ac:dyDescent="0.2">
      <c r="B678" s="355"/>
      <c r="C678" s="380"/>
      <c r="D678" s="1067"/>
      <c r="E678" s="857"/>
      <c r="F678" s="857"/>
    </row>
    <row r="679" spans="2:6" x14ac:dyDescent="0.2">
      <c r="B679" s="355"/>
      <c r="C679" s="380"/>
      <c r="D679" s="1067"/>
      <c r="E679" s="857"/>
      <c r="F679" s="857"/>
    </row>
    <row r="680" spans="2:6" x14ac:dyDescent="0.2">
      <c r="B680" s="355"/>
      <c r="C680" s="380"/>
      <c r="D680" s="1067"/>
      <c r="E680" s="857"/>
      <c r="F680" s="857"/>
    </row>
    <row r="681" spans="2:6" x14ac:dyDescent="0.2">
      <c r="B681" s="355"/>
      <c r="C681" s="380"/>
      <c r="D681" s="1067"/>
      <c r="E681" s="857"/>
      <c r="F681" s="857"/>
    </row>
    <row r="682" spans="2:6" x14ac:dyDescent="0.2">
      <c r="B682" s="355"/>
      <c r="C682" s="380"/>
      <c r="D682" s="1067"/>
      <c r="E682" s="857"/>
      <c r="F682" s="857"/>
    </row>
    <row r="683" spans="2:6" x14ac:dyDescent="0.2">
      <c r="B683" s="355"/>
      <c r="C683" s="380"/>
      <c r="D683" s="1067"/>
      <c r="E683" s="857"/>
      <c r="F683" s="857"/>
    </row>
    <row r="684" spans="2:6" x14ac:dyDescent="0.2">
      <c r="B684" s="355"/>
      <c r="C684" s="380"/>
      <c r="D684" s="1067"/>
      <c r="E684" s="857"/>
      <c r="F684" s="857"/>
    </row>
    <row r="685" spans="2:6" x14ac:dyDescent="0.2">
      <c r="B685" s="355"/>
      <c r="C685" s="380"/>
      <c r="D685" s="1067"/>
      <c r="E685" s="857"/>
      <c r="F685" s="857"/>
    </row>
    <row r="686" spans="2:6" x14ac:dyDescent="0.2">
      <c r="B686" s="355"/>
      <c r="C686" s="380"/>
      <c r="D686" s="1067"/>
      <c r="E686" s="857"/>
      <c r="F686" s="857"/>
    </row>
    <row r="687" spans="2:6" x14ac:dyDescent="0.2">
      <c r="B687" s="355"/>
      <c r="C687" s="380"/>
      <c r="D687" s="1067"/>
      <c r="E687" s="857"/>
      <c r="F687" s="857"/>
    </row>
    <row r="688" spans="2:6" x14ac:dyDescent="0.2">
      <c r="B688" s="355"/>
      <c r="C688" s="380"/>
      <c r="D688" s="1067"/>
      <c r="E688" s="857"/>
      <c r="F688" s="857"/>
    </row>
    <row r="689" spans="2:6" x14ac:dyDescent="0.2">
      <c r="B689" s="355"/>
      <c r="C689" s="380"/>
      <c r="D689" s="1067"/>
      <c r="E689" s="857"/>
      <c r="F689" s="857"/>
    </row>
    <row r="690" spans="2:6" x14ac:dyDescent="0.2">
      <c r="B690" s="355"/>
      <c r="C690" s="380"/>
      <c r="D690" s="1067"/>
      <c r="E690" s="857"/>
      <c r="F690" s="857"/>
    </row>
    <row r="691" spans="2:6" x14ac:dyDescent="0.2">
      <c r="B691" s="355"/>
      <c r="C691" s="380"/>
      <c r="D691" s="1067"/>
      <c r="E691" s="857"/>
      <c r="F691" s="857"/>
    </row>
    <row r="692" spans="2:6" x14ac:dyDescent="0.2">
      <c r="B692" s="355"/>
      <c r="C692" s="380"/>
      <c r="D692" s="1067"/>
      <c r="E692" s="857"/>
      <c r="F692" s="857"/>
    </row>
    <row r="693" spans="2:6" x14ac:dyDescent="0.2">
      <c r="B693" s="355"/>
      <c r="C693" s="380"/>
      <c r="D693" s="1067"/>
      <c r="E693" s="857"/>
      <c r="F693" s="857"/>
    </row>
    <row r="694" spans="2:6" x14ac:dyDescent="0.2">
      <c r="B694" s="355"/>
      <c r="C694" s="380"/>
      <c r="D694" s="1067"/>
      <c r="E694" s="857"/>
      <c r="F694" s="857"/>
    </row>
    <row r="695" spans="2:6" x14ac:dyDescent="0.2">
      <c r="B695" s="355"/>
      <c r="C695" s="380"/>
      <c r="D695" s="1067"/>
      <c r="E695" s="857"/>
      <c r="F695" s="857"/>
    </row>
    <row r="696" spans="2:6" x14ac:dyDescent="0.2">
      <c r="B696" s="355"/>
      <c r="C696" s="380"/>
      <c r="D696" s="1067"/>
      <c r="E696" s="857"/>
      <c r="F696" s="857"/>
    </row>
    <row r="697" spans="2:6" x14ac:dyDescent="0.2">
      <c r="B697" s="355"/>
      <c r="C697" s="380"/>
      <c r="D697" s="1067"/>
      <c r="E697" s="857"/>
      <c r="F697" s="857"/>
    </row>
    <row r="698" spans="2:6" x14ac:dyDescent="0.2">
      <c r="B698" s="355"/>
      <c r="C698" s="380"/>
      <c r="D698" s="1067"/>
      <c r="E698" s="857"/>
      <c r="F698" s="857"/>
    </row>
    <row r="699" spans="2:6" x14ac:dyDescent="0.2">
      <c r="B699" s="355"/>
      <c r="C699" s="380"/>
      <c r="D699" s="1067"/>
      <c r="E699" s="857"/>
      <c r="F699" s="857"/>
    </row>
    <row r="700" spans="2:6" x14ac:dyDescent="0.2">
      <c r="B700" s="355"/>
      <c r="C700" s="380"/>
      <c r="D700" s="1067"/>
      <c r="E700" s="857"/>
      <c r="F700" s="857"/>
    </row>
    <row r="701" spans="2:6" x14ac:dyDescent="0.2">
      <c r="B701" s="355"/>
      <c r="C701" s="380"/>
      <c r="D701" s="1067"/>
      <c r="E701" s="857"/>
      <c r="F701" s="857"/>
    </row>
    <row r="702" spans="2:6" x14ac:dyDescent="0.2">
      <c r="B702" s="355"/>
      <c r="C702" s="380"/>
      <c r="D702" s="1067"/>
      <c r="E702" s="857"/>
      <c r="F702" s="857"/>
    </row>
    <row r="703" spans="2:6" x14ac:dyDescent="0.2">
      <c r="B703" s="355"/>
      <c r="C703" s="380"/>
      <c r="D703" s="1067"/>
      <c r="E703" s="857"/>
      <c r="F703" s="857"/>
    </row>
    <row r="704" spans="2:6" x14ac:dyDescent="0.2">
      <c r="B704" s="355"/>
      <c r="C704" s="380"/>
      <c r="D704" s="1067"/>
      <c r="E704" s="857"/>
      <c r="F704" s="857"/>
    </row>
    <row r="705" spans="2:6" x14ac:dyDescent="0.2">
      <c r="B705" s="355"/>
      <c r="C705" s="380"/>
      <c r="D705" s="1067"/>
      <c r="E705" s="857"/>
      <c r="F705" s="857"/>
    </row>
    <row r="706" spans="2:6" x14ac:dyDescent="0.2">
      <c r="B706" s="355"/>
      <c r="C706" s="380"/>
      <c r="D706" s="1067"/>
      <c r="E706" s="857"/>
      <c r="F706" s="857"/>
    </row>
    <row r="707" spans="2:6" x14ac:dyDescent="0.2">
      <c r="B707" s="355"/>
      <c r="C707" s="380"/>
      <c r="D707" s="1067"/>
      <c r="E707" s="857"/>
      <c r="F707" s="857"/>
    </row>
    <row r="708" spans="2:6" x14ac:dyDescent="0.2">
      <c r="B708" s="355"/>
      <c r="C708" s="380"/>
      <c r="D708" s="1067"/>
      <c r="E708" s="857"/>
      <c r="F708" s="857"/>
    </row>
    <row r="709" spans="2:6" x14ac:dyDescent="0.2">
      <c r="B709" s="355"/>
      <c r="C709" s="380"/>
      <c r="D709" s="1067"/>
      <c r="E709" s="857"/>
      <c r="F709" s="857"/>
    </row>
    <row r="710" spans="2:6" x14ac:dyDescent="0.2">
      <c r="B710" s="355"/>
      <c r="C710" s="380"/>
      <c r="D710" s="1067"/>
      <c r="E710" s="857"/>
      <c r="F710" s="857"/>
    </row>
    <row r="711" spans="2:6" x14ac:dyDescent="0.2">
      <c r="B711" s="355"/>
      <c r="C711" s="380"/>
      <c r="D711" s="1067"/>
      <c r="E711" s="857"/>
      <c r="F711" s="857"/>
    </row>
    <row r="712" spans="2:6" x14ac:dyDescent="0.2">
      <c r="B712" s="355"/>
      <c r="C712" s="380"/>
      <c r="D712" s="1067"/>
      <c r="E712" s="857"/>
      <c r="F712" s="857"/>
    </row>
    <row r="713" spans="2:6" x14ac:dyDescent="0.2">
      <c r="B713" s="355"/>
      <c r="C713" s="380"/>
      <c r="D713" s="1067"/>
      <c r="E713" s="857"/>
      <c r="F713" s="857"/>
    </row>
    <row r="714" spans="2:6" x14ac:dyDescent="0.2">
      <c r="B714" s="355"/>
      <c r="C714" s="380"/>
      <c r="D714" s="1067"/>
      <c r="E714" s="857"/>
      <c r="F714" s="857"/>
    </row>
    <row r="715" spans="2:6" x14ac:dyDescent="0.2">
      <c r="B715" s="355"/>
      <c r="C715" s="380"/>
      <c r="D715" s="1067"/>
      <c r="E715" s="857"/>
      <c r="F715" s="857"/>
    </row>
    <row r="716" spans="2:6" x14ac:dyDescent="0.2">
      <c r="B716" s="355"/>
      <c r="C716" s="380"/>
      <c r="D716" s="1067"/>
      <c r="E716" s="857"/>
      <c r="F716" s="857"/>
    </row>
    <row r="717" spans="2:6" x14ac:dyDescent="0.2">
      <c r="B717" s="355"/>
      <c r="C717" s="380"/>
      <c r="D717" s="1067"/>
      <c r="E717" s="857"/>
      <c r="F717" s="857"/>
    </row>
    <row r="718" spans="2:6" x14ac:dyDescent="0.2">
      <c r="B718" s="355"/>
      <c r="C718" s="380"/>
      <c r="D718" s="1067"/>
      <c r="E718" s="857"/>
      <c r="F718" s="857"/>
    </row>
    <row r="719" spans="2:6" x14ac:dyDescent="0.2">
      <c r="B719" s="355"/>
      <c r="C719" s="380"/>
      <c r="D719" s="1067"/>
      <c r="E719" s="857"/>
      <c r="F719" s="857"/>
    </row>
    <row r="720" spans="2:6" x14ac:dyDescent="0.2">
      <c r="B720" s="355"/>
      <c r="C720" s="380"/>
      <c r="D720" s="1067"/>
      <c r="E720" s="857"/>
      <c r="F720" s="857"/>
    </row>
    <row r="721" spans="2:6" x14ac:dyDescent="0.2">
      <c r="B721" s="355"/>
      <c r="C721" s="380"/>
      <c r="D721" s="1067"/>
      <c r="E721" s="857"/>
      <c r="F721" s="857"/>
    </row>
    <row r="722" spans="2:6" x14ac:dyDescent="0.2">
      <c r="B722" s="355"/>
      <c r="C722" s="380"/>
      <c r="D722" s="1067"/>
      <c r="E722" s="857"/>
      <c r="F722" s="857"/>
    </row>
    <row r="723" spans="2:6" x14ac:dyDescent="0.2">
      <c r="B723" s="355"/>
      <c r="C723" s="380"/>
      <c r="D723" s="1067"/>
      <c r="E723" s="857"/>
      <c r="F723" s="857"/>
    </row>
    <row r="724" spans="2:6" x14ac:dyDescent="0.2">
      <c r="B724" s="355"/>
      <c r="C724" s="380"/>
      <c r="D724" s="1067"/>
      <c r="E724" s="857"/>
      <c r="F724" s="857"/>
    </row>
    <row r="725" spans="2:6" x14ac:dyDescent="0.2">
      <c r="B725" s="355"/>
      <c r="C725" s="380"/>
      <c r="D725" s="1067"/>
      <c r="E725" s="857"/>
      <c r="F725" s="857"/>
    </row>
    <row r="726" spans="2:6" x14ac:dyDescent="0.2">
      <c r="B726" s="355"/>
      <c r="C726" s="380"/>
      <c r="D726" s="1067"/>
      <c r="E726" s="857"/>
      <c r="F726" s="857"/>
    </row>
    <row r="727" spans="2:6" x14ac:dyDescent="0.2">
      <c r="B727" s="355"/>
      <c r="C727" s="380"/>
      <c r="D727" s="1067"/>
      <c r="E727" s="857"/>
      <c r="F727" s="857"/>
    </row>
    <row r="728" spans="2:6" x14ac:dyDescent="0.2">
      <c r="B728" s="355"/>
      <c r="C728" s="380"/>
      <c r="D728" s="1067"/>
      <c r="E728" s="857"/>
      <c r="F728" s="857"/>
    </row>
    <row r="729" spans="2:6" x14ac:dyDescent="0.2">
      <c r="B729" s="355"/>
      <c r="C729" s="380"/>
      <c r="D729" s="1067"/>
      <c r="E729" s="857"/>
      <c r="F729" s="857"/>
    </row>
    <row r="730" spans="2:6" x14ac:dyDescent="0.2">
      <c r="B730" s="355"/>
      <c r="C730" s="380"/>
      <c r="D730" s="1067"/>
      <c r="E730" s="857"/>
      <c r="F730" s="857"/>
    </row>
    <row r="731" spans="2:6" x14ac:dyDescent="0.2">
      <c r="B731" s="355"/>
      <c r="C731" s="380"/>
      <c r="D731" s="1067"/>
      <c r="E731" s="857"/>
      <c r="F731" s="857"/>
    </row>
    <row r="732" spans="2:6" x14ac:dyDescent="0.2">
      <c r="B732" s="355"/>
      <c r="C732" s="380"/>
      <c r="D732" s="1067"/>
      <c r="E732" s="857"/>
      <c r="F732" s="857"/>
    </row>
    <row r="733" spans="2:6" x14ac:dyDescent="0.2">
      <c r="B733" s="355"/>
      <c r="C733" s="380"/>
      <c r="D733" s="1067"/>
      <c r="E733" s="857"/>
      <c r="F733" s="857"/>
    </row>
    <row r="734" spans="2:6" x14ac:dyDescent="0.2">
      <c r="B734" s="355"/>
      <c r="C734" s="380"/>
      <c r="D734" s="1067"/>
      <c r="E734" s="857"/>
      <c r="F734" s="857"/>
    </row>
    <row r="735" spans="2:6" x14ac:dyDescent="0.2">
      <c r="B735" s="355"/>
      <c r="C735" s="380"/>
      <c r="D735" s="1067"/>
      <c r="E735" s="857"/>
      <c r="F735" s="857"/>
    </row>
    <row r="736" spans="2:6" x14ac:dyDescent="0.2">
      <c r="B736" s="355"/>
      <c r="C736" s="380"/>
      <c r="D736" s="1067"/>
      <c r="E736" s="857"/>
      <c r="F736" s="857"/>
    </row>
    <row r="737" spans="2:6" x14ac:dyDescent="0.2">
      <c r="B737" s="355"/>
      <c r="C737" s="380"/>
      <c r="D737" s="1067"/>
      <c r="E737" s="857"/>
      <c r="F737" s="857"/>
    </row>
    <row r="738" spans="2:6" x14ac:dyDescent="0.2">
      <c r="B738" s="355"/>
      <c r="C738" s="380"/>
      <c r="D738" s="1067"/>
      <c r="E738" s="857"/>
      <c r="F738" s="857"/>
    </row>
    <row r="739" spans="2:6" x14ac:dyDescent="0.2">
      <c r="B739" s="355"/>
      <c r="C739" s="380"/>
      <c r="D739" s="1067"/>
      <c r="E739" s="857"/>
      <c r="F739" s="857"/>
    </row>
    <row r="740" spans="2:6" x14ac:dyDescent="0.2">
      <c r="B740" s="355"/>
      <c r="C740" s="380"/>
      <c r="D740" s="1067"/>
      <c r="E740" s="857"/>
      <c r="F740" s="857"/>
    </row>
    <row r="741" spans="2:6" x14ac:dyDescent="0.2">
      <c r="B741" s="355"/>
      <c r="C741" s="380"/>
      <c r="D741" s="1067"/>
      <c r="E741" s="857"/>
      <c r="F741" s="857"/>
    </row>
    <row r="742" spans="2:6" x14ac:dyDescent="0.2">
      <c r="B742" s="355"/>
      <c r="C742" s="380"/>
      <c r="D742" s="1067"/>
      <c r="E742" s="857"/>
      <c r="F742" s="857"/>
    </row>
    <row r="743" spans="2:6" x14ac:dyDescent="0.2">
      <c r="B743" s="355"/>
      <c r="C743" s="380"/>
      <c r="D743" s="1067"/>
      <c r="E743" s="857"/>
      <c r="F743" s="857"/>
    </row>
    <row r="744" spans="2:6" x14ac:dyDescent="0.2">
      <c r="B744" s="345"/>
      <c r="C744" s="380"/>
      <c r="D744" s="1067"/>
      <c r="E744" s="857"/>
      <c r="F744" s="857"/>
    </row>
    <row r="745" spans="2:6" x14ac:dyDescent="0.2">
      <c r="B745" s="118"/>
      <c r="C745" s="380"/>
      <c r="D745" s="1067"/>
      <c r="E745" s="857"/>
      <c r="F745" s="857"/>
    </row>
    <row r="746" spans="2:6" x14ac:dyDescent="0.2">
      <c r="B746" s="118"/>
      <c r="C746" s="380"/>
      <c r="D746" s="1067"/>
      <c r="E746" s="857"/>
      <c r="F746" s="857"/>
    </row>
    <row r="747" spans="2:6" x14ac:dyDescent="0.2">
      <c r="B747" s="118"/>
      <c r="C747" s="380"/>
      <c r="D747" s="1067"/>
      <c r="E747" s="857"/>
      <c r="F747" s="857"/>
    </row>
    <row r="748" spans="2:6" x14ac:dyDescent="0.2">
      <c r="B748" s="118"/>
      <c r="C748" s="380"/>
      <c r="D748" s="1067"/>
      <c r="E748" s="857"/>
      <c r="F748" s="857"/>
    </row>
    <row r="749" spans="2:6" x14ac:dyDescent="0.2">
      <c r="B749" s="118"/>
      <c r="C749" s="380"/>
      <c r="D749" s="1067"/>
      <c r="E749" s="857"/>
      <c r="F749" s="857"/>
    </row>
  </sheetData>
  <mergeCells count="9">
    <mergeCell ref="G71:G76"/>
    <mergeCell ref="A1:F1"/>
    <mergeCell ref="A2:F2"/>
    <mergeCell ref="A3:F3"/>
    <mergeCell ref="A4:A5"/>
    <mergeCell ref="B4:B5"/>
    <mergeCell ref="C4:C5"/>
    <mergeCell ref="E4:E5"/>
    <mergeCell ref="F4:F5"/>
  </mergeCells>
  <phoneticPr fontId="41" type="noConversion"/>
  <conditionalFormatting sqref="D48:D49 D52">
    <cfRule type="cellIs" priority="3" stopIfTrue="1" operator="greaterThan">
      <formula>$C$24</formula>
    </cfRule>
  </conditionalFormatting>
  <pageMargins left="0.75" right="0.75" top="1" bottom="1" header="0.5" footer="0.5"/>
  <pageSetup paperSize="9" orientation="landscape" horizontalDpi="1200" verticalDpi="1200" r:id="rId1"/>
  <headerFooter alignWithMargins="0"/>
  <ignoredErrors>
    <ignoredError sqref="D43:D44 D45 G49 D50 D71:D72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31EF11"/>
  </sheetPr>
  <dimension ref="A1:U111"/>
  <sheetViews>
    <sheetView topLeftCell="A99" zoomScale="130" zoomScaleNormal="130" workbookViewId="0">
      <selection activeCell="B91" sqref="B91"/>
    </sheetView>
  </sheetViews>
  <sheetFormatPr defaultColWidth="9.140625" defaultRowHeight="12.75" x14ac:dyDescent="0.2"/>
  <cols>
    <col min="1" max="1" width="5.85546875" style="121" bestFit="1" customWidth="1"/>
    <col min="2" max="2" width="62.5703125" style="121" customWidth="1"/>
    <col min="3" max="3" width="63" style="121" bestFit="1" customWidth="1"/>
    <col min="4" max="4" width="8.85546875" style="311" customWidth="1"/>
    <col min="5" max="5" width="7" style="528" bestFit="1" customWidth="1"/>
    <col min="6" max="6" width="8.85546875" style="302" bestFit="1" customWidth="1"/>
    <col min="7" max="7" width="8.140625" style="121" bestFit="1" customWidth="1"/>
    <col min="8" max="8" width="9.5703125" style="323" bestFit="1" customWidth="1"/>
    <col min="9" max="9" width="5.5703125" style="324" bestFit="1" customWidth="1"/>
    <col min="10" max="10" width="9.140625" style="325"/>
    <col min="11" max="21" width="9.140625" style="128"/>
    <col min="22" max="16384" width="9.140625" style="121"/>
  </cols>
  <sheetData>
    <row r="1" spans="1:21" ht="15" x14ac:dyDescent="0.2">
      <c r="A1" s="1146" t="s">
        <v>446</v>
      </c>
      <c r="B1" s="1146"/>
      <c r="C1" s="1146"/>
      <c r="D1" s="1146"/>
      <c r="E1" s="1146"/>
      <c r="F1" s="1146"/>
      <c r="G1" s="1146"/>
      <c r="H1" s="1068"/>
      <c r="I1" s="1069"/>
      <c r="J1" s="1016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</row>
    <row r="2" spans="1:21" x14ac:dyDescent="0.2">
      <c r="A2" s="1147" t="s">
        <v>447</v>
      </c>
      <c r="B2" s="1147" t="s">
        <v>667</v>
      </c>
      <c r="C2" s="1147" t="s">
        <v>668</v>
      </c>
      <c r="D2" s="303" t="s">
        <v>450</v>
      </c>
      <c r="E2" s="1133" t="s">
        <v>451</v>
      </c>
      <c r="F2" s="1149" t="s">
        <v>452</v>
      </c>
      <c r="G2" s="1135" t="s">
        <v>51</v>
      </c>
      <c r="H2" s="1068"/>
      <c r="I2" s="1069"/>
      <c r="J2" s="1016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1" ht="15" customHeight="1" x14ac:dyDescent="0.2">
      <c r="A3" s="1148"/>
      <c r="B3" s="1148"/>
      <c r="C3" s="1148"/>
      <c r="D3" s="303" t="s">
        <v>453</v>
      </c>
      <c r="E3" s="1133"/>
      <c r="F3" s="1149"/>
      <c r="G3" s="1136"/>
      <c r="H3" s="1068"/>
      <c r="I3" s="1069"/>
      <c r="J3" s="1016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</row>
    <row r="4" spans="1:21" s="128" customFormat="1" ht="19.149999999999999" customHeight="1" x14ac:dyDescent="0.2">
      <c r="A4" s="352"/>
      <c r="B4" s="345" t="s">
        <v>669</v>
      </c>
      <c r="C4" s="345"/>
      <c r="D4" s="352"/>
      <c r="E4" s="352"/>
      <c r="F4" s="345"/>
      <c r="G4" s="345"/>
      <c r="H4" s="1069"/>
      <c r="I4" s="1069"/>
      <c r="J4" s="1016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</row>
    <row r="5" spans="1:21" s="120" customFormat="1" ht="19.149999999999999" customHeight="1" x14ac:dyDescent="0.2">
      <c r="A5" s="352"/>
      <c r="B5" s="129" t="s">
        <v>670</v>
      </c>
      <c r="C5" s="345"/>
      <c r="D5" s="352"/>
      <c r="E5" s="352"/>
      <c r="F5" s="345"/>
      <c r="G5" s="345"/>
      <c r="H5" s="1070"/>
      <c r="I5" s="1069"/>
      <c r="J5" s="1016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</row>
    <row r="6" spans="1:21" s="120" customFormat="1" ht="19.149999999999999" customHeight="1" x14ac:dyDescent="0.2">
      <c r="A6" s="352"/>
      <c r="B6" s="345" t="s">
        <v>671</v>
      </c>
      <c r="C6" s="345" t="s">
        <v>672</v>
      </c>
      <c r="D6" s="1071">
        <v>1</v>
      </c>
      <c r="E6" s="853">
        <v>1</v>
      </c>
      <c r="F6" s="853">
        <f>D6*E6</f>
        <v>1</v>
      </c>
      <c r="G6" s="345"/>
      <c r="H6" s="1070"/>
      <c r="I6" s="1069"/>
      <c r="J6" s="1016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</row>
    <row r="7" spans="1:21" s="120" customFormat="1" ht="19.149999999999999" hidden="1" customHeight="1" x14ac:dyDescent="0.2">
      <c r="A7" s="1072"/>
      <c r="B7" s="1073" t="s">
        <v>673</v>
      </c>
      <c r="C7" s="1073" t="s">
        <v>674</v>
      </c>
      <c r="D7" s="1072"/>
      <c r="E7" s="1072"/>
      <c r="F7" s="1072"/>
      <c r="G7" s="345"/>
      <c r="H7" s="1070"/>
      <c r="I7" s="1069"/>
      <c r="J7" s="1016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</row>
    <row r="8" spans="1:21" s="120" customFormat="1" ht="19.149999999999999" hidden="1" customHeight="1" x14ac:dyDescent="0.2">
      <c r="A8" s="1072"/>
      <c r="B8" s="1073" t="s">
        <v>675</v>
      </c>
      <c r="C8" s="1073" t="s">
        <v>676</v>
      </c>
      <c r="D8" s="1072"/>
      <c r="E8" s="1072"/>
      <c r="F8" s="1072"/>
      <c r="G8" s="345"/>
      <c r="H8" s="1070"/>
      <c r="I8" s="1069"/>
      <c r="J8" s="1016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</row>
    <row r="9" spans="1:21" s="120" customFormat="1" ht="19.149999999999999" hidden="1" customHeight="1" x14ac:dyDescent="0.2">
      <c r="A9" s="1072"/>
      <c r="B9" s="1073" t="s">
        <v>677</v>
      </c>
      <c r="C9" s="1073" t="s">
        <v>678</v>
      </c>
      <c r="D9" s="1072"/>
      <c r="E9" s="1072"/>
      <c r="F9" s="1072"/>
      <c r="G9" s="345"/>
      <c r="H9" s="1070"/>
      <c r="I9" s="1069"/>
      <c r="J9" s="1016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</row>
    <row r="10" spans="1:21" s="120" customFormat="1" ht="19.149999999999999" hidden="1" customHeight="1" x14ac:dyDescent="0.2">
      <c r="A10" s="1072"/>
      <c r="B10" s="1073" t="s">
        <v>679</v>
      </c>
      <c r="C10" s="1073" t="s">
        <v>680</v>
      </c>
      <c r="D10" s="1072"/>
      <c r="E10" s="1072"/>
      <c r="F10" s="1072"/>
      <c r="G10" s="345"/>
      <c r="H10" s="1070"/>
      <c r="I10" s="1069"/>
      <c r="J10" s="1016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</row>
    <row r="11" spans="1:21" s="120" customFormat="1" ht="19.149999999999999" hidden="1" customHeight="1" x14ac:dyDescent="0.2">
      <c r="A11" s="1072"/>
      <c r="B11" s="1074" t="s">
        <v>681</v>
      </c>
      <c r="C11" s="1073" t="s">
        <v>682</v>
      </c>
      <c r="D11" s="1072"/>
      <c r="E11" s="1072"/>
      <c r="F11" s="1072"/>
      <c r="G11" s="345"/>
      <c r="H11" s="1070"/>
      <c r="I11" s="1069"/>
      <c r="J11" s="1016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</row>
    <row r="12" spans="1:21" s="120" customFormat="1" ht="19.149999999999999" customHeight="1" x14ac:dyDescent="0.2">
      <c r="A12" s="352"/>
      <c r="B12" s="118"/>
      <c r="C12" s="345" t="s">
        <v>382</v>
      </c>
      <c r="D12" s="356"/>
      <c r="E12" s="352"/>
      <c r="F12" s="1075"/>
      <c r="G12" s="345"/>
      <c r="H12" s="1070"/>
      <c r="I12" s="1069"/>
      <c r="J12" s="1016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</row>
    <row r="13" spans="1:21" s="120" customFormat="1" ht="19.149999999999999" customHeight="1" x14ac:dyDescent="0.2">
      <c r="A13" s="352"/>
      <c r="B13" s="345" t="s">
        <v>683</v>
      </c>
      <c r="C13" s="345" t="s">
        <v>684</v>
      </c>
      <c r="D13" s="985">
        <f>(interview_pp!N10+interview_pp!N15)/2</f>
        <v>0.05</v>
      </c>
      <c r="E13" s="853">
        <v>1</v>
      </c>
      <c r="F13" s="853">
        <f>D13*E13</f>
        <v>0.05</v>
      </c>
      <c r="G13" s="345"/>
      <c r="H13" s="328"/>
      <c r="I13" s="329"/>
      <c r="J13" s="1016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</row>
    <row r="14" spans="1:21" s="120" customFormat="1" ht="19.149999999999999" customHeight="1" x14ac:dyDescent="0.2">
      <c r="A14" s="352"/>
      <c r="B14" s="345" t="s">
        <v>685</v>
      </c>
      <c r="C14" s="345" t="s">
        <v>686</v>
      </c>
      <c r="D14" s="985">
        <f>IF(Hospital!C6=1,PP!H14,PP!I14)</f>
        <v>0.68571428571428572</v>
      </c>
      <c r="E14" s="853">
        <v>1</v>
      </c>
      <c r="F14" s="853">
        <f>D14*E14</f>
        <v>0.68571428571428572</v>
      </c>
      <c r="G14" s="345"/>
      <c r="H14" s="330">
        <f>(interview_pp!N39+interview_pp!N21+interview_pp!N24+interview_pp!N27+interview_NICU!I8+interview_NICU!I11+interview_NICU!I14)/7</f>
        <v>0.68571428571428572</v>
      </c>
      <c r="I14" s="331">
        <f>(interview_pp!N39+interview_pp!N21+interview_pp!N24+interview_pp!N27)/4</f>
        <v>0.55000000000000004</v>
      </c>
      <c r="J14" s="1016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</row>
    <row r="15" spans="1:21" s="120" customFormat="1" ht="19.149999999999999" customHeight="1" x14ac:dyDescent="0.2">
      <c r="A15" s="352"/>
      <c r="B15" s="345" t="s">
        <v>687</v>
      </c>
      <c r="C15" s="345" t="s">
        <v>688</v>
      </c>
      <c r="D15" s="1076"/>
      <c r="E15" s="352"/>
      <c r="F15" s="345"/>
      <c r="G15" s="345"/>
      <c r="H15" s="455"/>
      <c r="I15" s="1016"/>
      <c r="J15" s="1016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</row>
    <row r="16" spans="1:21" s="120" customFormat="1" ht="19.149999999999999" customHeight="1" x14ac:dyDescent="0.2">
      <c r="A16" s="352"/>
      <c r="B16" s="345" t="s">
        <v>689</v>
      </c>
      <c r="C16" s="345" t="s">
        <v>690</v>
      </c>
      <c r="D16" s="352"/>
      <c r="E16" s="345"/>
      <c r="F16" s="345"/>
      <c r="G16" s="345"/>
      <c r="H16" s="1070"/>
      <c r="I16" s="1069"/>
      <c r="J16" s="1016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</row>
    <row r="17" spans="1:21" s="120" customFormat="1" ht="19.149999999999999" customHeight="1" x14ac:dyDescent="0.2">
      <c r="A17" s="352"/>
      <c r="B17" s="136" t="s">
        <v>691</v>
      </c>
      <c r="C17" s="345" t="s">
        <v>692</v>
      </c>
      <c r="D17" s="985">
        <f>(interview!L75+interview!L80)/2</f>
        <v>0.55000000000000004</v>
      </c>
      <c r="E17" s="853">
        <v>1</v>
      </c>
      <c r="F17" s="853">
        <f>D17*E17</f>
        <v>0.55000000000000004</v>
      </c>
      <c r="G17" s="345"/>
      <c r="H17" s="1070"/>
      <c r="I17" s="1069"/>
      <c r="J17" s="1016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</row>
    <row r="18" spans="1:21" s="120" customFormat="1" ht="19.149999999999999" customHeight="1" x14ac:dyDescent="0.2">
      <c r="A18" s="352"/>
      <c r="B18" s="204" t="s">
        <v>693</v>
      </c>
      <c r="C18" s="345" t="s">
        <v>694</v>
      </c>
      <c r="D18" s="356"/>
      <c r="E18" s="345"/>
      <c r="F18" s="345"/>
      <c r="G18" s="345"/>
      <c r="H18" s="455"/>
      <c r="I18" s="1016"/>
      <c r="J18" s="1016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</row>
    <row r="19" spans="1:21" s="120" customFormat="1" ht="19.149999999999999" customHeight="1" x14ac:dyDescent="0.2">
      <c r="A19" s="352"/>
      <c r="B19" s="345"/>
      <c r="C19" s="345" t="s">
        <v>695</v>
      </c>
      <c r="D19" s="1071">
        <v>0</v>
      </c>
      <c r="E19" s="853">
        <v>1</v>
      </c>
      <c r="F19" s="853">
        <f>D19*E19</f>
        <v>0</v>
      </c>
      <c r="G19" s="345"/>
      <c r="H19" s="1070"/>
      <c r="I19" s="1069"/>
      <c r="J19" s="1016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</row>
    <row r="20" spans="1:21" s="120" customFormat="1" ht="19.149999999999999" customHeight="1" x14ac:dyDescent="0.2">
      <c r="A20" s="352"/>
      <c r="B20" s="345"/>
      <c r="C20" s="345" t="s">
        <v>696</v>
      </c>
      <c r="D20" s="356"/>
      <c r="E20" s="345"/>
      <c r="F20" s="345"/>
      <c r="G20" s="345"/>
      <c r="H20" s="1070"/>
      <c r="I20" s="1069"/>
      <c r="J20" s="1016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</row>
    <row r="21" spans="1:21" s="120" customFormat="1" ht="19.149999999999999" customHeight="1" x14ac:dyDescent="0.2">
      <c r="A21" s="352"/>
      <c r="B21" s="345"/>
      <c r="C21" s="345" t="s">
        <v>697</v>
      </c>
      <c r="D21" s="1077">
        <f>interview_pp!$N$33</f>
        <v>0.1</v>
      </c>
      <c r="E21" s="853">
        <v>1</v>
      </c>
      <c r="F21" s="853">
        <f>D21*E21</f>
        <v>0.1</v>
      </c>
      <c r="G21" s="345"/>
      <c r="H21" s="1070"/>
      <c r="I21" s="1069"/>
      <c r="J21" s="1016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</row>
    <row r="22" spans="1:21" s="120" customFormat="1" ht="19.149999999999999" customHeight="1" x14ac:dyDescent="0.2">
      <c r="A22" s="352"/>
      <c r="B22" s="345"/>
      <c r="C22" s="372" t="s">
        <v>698</v>
      </c>
      <c r="D22" s="1077">
        <f>interview_pp!$N$93</f>
        <v>0.16666666666666666</v>
      </c>
      <c r="E22" s="474">
        <v>2</v>
      </c>
      <c r="F22" s="853">
        <f>D22*E22</f>
        <v>0.33333333333333331</v>
      </c>
      <c r="G22" s="345"/>
      <c r="H22" s="1070"/>
      <c r="I22" s="1069"/>
      <c r="J22" s="1016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</row>
    <row r="23" spans="1:21" s="120" customFormat="1" ht="19.149999999999999" customHeight="1" x14ac:dyDescent="0.2">
      <c r="A23" s="352"/>
      <c r="B23" s="304"/>
      <c r="C23" s="345"/>
      <c r="D23" s="1076"/>
      <c r="E23" s="345"/>
      <c r="F23" s="345"/>
      <c r="G23" s="345"/>
      <c r="H23" s="1070"/>
      <c r="I23" s="1069"/>
      <c r="J23" s="1016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</row>
    <row r="24" spans="1:21" s="120" customFormat="1" ht="19.149999999999999" customHeight="1" x14ac:dyDescent="0.2">
      <c r="A24" s="352"/>
      <c r="B24" s="345" t="s">
        <v>699</v>
      </c>
      <c r="C24" s="345" t="s">
        <v>700</v>
      </c>
      <c r="D24" s="1077">
        <f>interview_pp!N41</f>
        <v>0.7</v>
      </c>
      <c r="E24" s="853">
        <v>1</v>
      </c>
      <c r="F24" s="853">
        <f>D24*E24</f>
        <v>0.7</v>
      </c>
      <c r="G24" s="345"/>
      <c r="H24" s="1070"/>
      <c r="I24" s="1069"/>
      <c r="J24" s="1016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</row>
    <row r="25" spans="1:21" s="120" customFormat="1" ht="19.149999999999999" customHeight="1" x14ac:dyDescent="0.2">
      <c r="A25" s="352"/>
      <c r="B25" s="345" t="s">
        <v>701</v>
      </c>
      <c r="C25" s="345"/>
      <c r="D25" s="352"/>
      <c r="E25" s="352"/>
      <c r="F25" s="1075"/>
      <c r="G25" s="345"/>
      <c r="H25" s="1070"/>
      <c r="I25" s="1069"/>
      <c r="J25" s="1016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</row>
    <row r="26" spans="1:21" s="120" customFormat="1" ht="19.149999999999999" customHeight="1" x14ac:dyDescent="0.2">
      <c r="A26" s="352"/>
      <c r="B26" s="345" t="s">
        <v>702</v>
      </c>
      <c r="C26" s="345" t="s">
        <v>703</v>
      </c>
      <c r="D26" s="985">
        <f>(interview_pp!N45+interview_pp!N48)/2</f>
        <v>0.7</v>
      </c>
      <c r="E26" s="853">
        <v>1</v>
      </c>
      <c r="F26" s="853">
        <f>D26*E26</f>
        <v>0.7</v>
      </c>
      <c r="G26" s="345"/>
      <c r="H26" s="1070"/>
      <c r="I26" s="1069"/>
      <c r="J26" s="1016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</row>
    <row r="27" spans="1:21" s="120" customFormat="1" ht="19.149999999999999" customHeight="1" x14ac:dyDescent="0.2">
      <c r="A27" s="352"/>
      <c r="B27" s="345" t="s">
        <v>704</v>
      </c>
      <c r="C27" s="345" t="s">
        <v>705</v>
      </c>
      <c r="D27" s="985">
        <f>(interview_pp!N51+interview_pp!N54)/2</f>
        <v>0.64999999999999991</v>
      </c>
      <c r="E27" s="853">
        <v>1</v>
      </c>
      <c r="F27" s="853">
        <f>D27*E27</f>
        <v>0.64999999999999991</v>
      </c>
      <c r="G27" s="345"/>
      <c r="H27" s="1070"/>
      <c r="I27" s="1069"/>
      <c r="J27" s="1016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</row>
    <row r="28" spans="1:21" s="120" customFormat="1" ht="19.149999999999999" customHeight="1" x14ac:dyDescent="0.2">
      <c r="A28" s="352"/>
      <c r="B28" s="374" t="s">
        <v>706</v>
      </c>
      <c r="C28" s="374" t="s">
        <v>707</v>
      </c>
      <c r="D28" s="985">
        <f>(interview_pp!N58+interview_pp!N59)/2</f>
        <v>0.7</v>
      </c>
      <c r="E28" s="853">
        <v>1</v>
      </c>
      <c r="F28" s="853">
        <f>D28*E28</f>
        <v>0.7</v>
      </c>
      <c r="G28" s="374"/>
      <c r="H28" s="1070"/>
      <c r="I28" s="1069"/>
      <c r="J28" s="1016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</row>
    <row r="29" spans="1:21" s="120" customFormat="1" ht="19.149999999999999" customHeight="1" x14ac:dyDescent="0.2">
      <c r="A29" s="352"/>
      <c r="B29" s="345" t="s">
        <v>708</v>
      </c>
      <c r="C29" s="345" t="s">
        <v>709</v>
      </c>
      <c r="D29" s="356"/>
      <c r="E29" s="356"/>
      <c r="F29" s="356"/>
      <c r="G29" s="345"/>
      <c r="H29" s="1070"/>
      <c r="I29" s="1069"/>
      <c r="J29" s="1016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</row>
    <row r="30" spans="1:21" s="120" customFormat="1" ht="19.149999999999999" customHeight="1" x14ac:dyDescent="0.2">
      <c r="A30" s="352"/>
      <c r="B30" s="345" t="s">
        <v>710</v>
      </c>
      <c r="C30" s="355" t="s">
        <v>711</v>
      </c>
      <c r="D30" s="1071">
        <v>1</v>
      </c>
      <c r="E30" s="853">
        <v>1</v>
      </c>
      <c r="F30" s="853">
        <f>D30*E30</f>
        <v>1</v>
      </c>
      <c r="G30" s="345"/>
      <c r="H30" s="1070"/>
      <c r="I30" s="1069"/>
      <c r="J30" s="1016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</row>
    <row r="31" spans="1:21" s="120" customFormat="1" ht="19.149999999999999" customHeight="1" x14ac:dyDescent="0.2">
      <c r="A31" s="352"/>
      <c r="B31" s="345" t="s">
        <v>712</v>
      </c>
      <c r="C31" s="355" t="s">
        <v>713</v>
      </c>
      <c r="D31" s="1071">
        <v>1</v>
      </c>
      <c r="E31" s="853">
        <v>1</v>
      </c>
      <c r="F31" s="853">
        <f>D31*E31</f>
        <v>1</v>
      </c>
      <c r="G31" s="345"/>
      <c r="H31" s="1070"/>
      <c r="I31" s="1069"/>
      <c r="J31" s="1016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</row>
    <row r="32" spans="1:21" s="120" customFormat="1" ht="19.149999999999999" customHeight="1" x14ac:dyDescent="0.2">
      <c r="A32" s="352"/>
      <c r="B32" s="345" t="s">
        <v>714</v>
      </c>
      <c r="C32" s="355" t="s">
        <v>715</v>
      </c>
      <c r="D32" s="1071">
        <v>1</v>
      </c>
      <c r="E32" s="853">
        <v>1</v>
      </c>
      <c r="F32" s="853">
        <f>D32*E32</f>
        <v>1</v>
      </c>
      <c r="G32" s="345"/>
      <c r="H32" s="1070"/>
      <c r="I32" s="1069"/>
      <c r="J32" s="1016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</row>
    <row r="33" spans="1:21" s="120" customFormat="1" ht="19.149999999999999" customHeight="1" x14ac:dyDescent="0.2">
      <c r="A33" s="352"/>
      <c r="B33" s="345"/>
      <c r="C33" s="345" t="s">
        <v>716</v>
      </c>
      <c r="D33" s="985">
        <f>(interview_pp!N61+interview_pp!N64+interview_pp!N68)/3</f>
        <v>0.53333333333333333</v>
      </c>
      <c r="E33" s="853">
        <v>1</v>
      </c>
      <c r="F33" s="853">
        <f>D33*E33</f>
        <v>0.53333333333333333</v>
      </c>
      <c r="G33" s="345"/>
      <c r="H33" s="1070"/>
      <c r="I33" s="1069"/>
      <c r="J33" s="1016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</row>
    <row r="34" spans="1:21" s="120" customFormat="1" ht="19.149999999999999" customHeight="1" x14ac:dyDescent="0.2">
      <c r="A34" s="352"/>
      <c r="B34" s="345" t="s">
        <v>717</v>
      </c>
      <c r="C34" s="345" t="s">
        <v>718</v>
      </c>
      <c r="D34" s="1071">
        <v>1</v>
      </c>
      <c r="E34" s="853">
        <v>1</v>
      </c>
      <c r="F34" s="853">
        <f>D34*E34</f>
        <v>1</v>
      </c>
      <c r="G34" s="345"/>
      <c r="H34" s="1070"/>
      <c r="I34" s="1069"/>
      <c r="J34" s="1016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</row>
    <row r="35" spans="1:21" s="120" customFormat="1" ht="19.149999999999999" customHeight="1" x14ac:dyDescent="0.2">
      <c r="A35" s="352"/>
      <c r="B35" s="345" t="s">
        <v>719</v>
      </c>
      <c r="C35" s="345"/>
      <c r="D35" s="352"/>
      <c r="E35" s="352"/>
      <c r="F35" s="345"/>
      <c r="G35" s="345"/>
      <c r="H35" s="1070"/>
      <c r="I35" s="1069"/>
      <c r="J35" s="1016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</row>
    <row r="36" spans="1:21" s="120" customFormat="1" ht="18.75" customHeight="1" x14ac:dyDescent="0.2">
      <c r="A36" s="352"/>
      <c r="B36" s="544" t="s">
        <v>720</v>
      </c>
      <c r="C36" s="545" t="s">
        <v>721</v>
      </c>
      <c r="D36" s="1071">
        <v>1</v>
      </c>
      <c r="E36" s="853">
        <v>2</v>
      </c>
      <c r="F36" s="853">
        <f>D36*E36</f>
        <v>2</v>
      </c>
      <c r="G36" s="345"/>
      <c r="H36" s="1070"/>
      <c r="I36" s="1069"/>
      <c r="J36" s="1016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</row>
    <row r="37" spans="1:21" s="120" customFormat="1" ht="18.75" customHeight="1" x14ac:dyDescent="0.2">
      <c r="A37" s="352"/>
      <c r="B37" s="546" t="s">
        <v>722</v>
      </c>
      <c r="C37" s="545" t="s">
        <v>723</v>
      </c>
      <c r="D37" s="352"/>
      <c r="E37" s="352"/>
      <c r="F37" s="352"/>
      <c r="G37" s="345"/>
      <c r="H37" s="1070"/>
      <c r="I37" s="1069"/>
      <c r="J37" s="1016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</row>
    <row r="38" spans="1:21" s="120" customFormat="1" ht="18.75" customHeight="1" x14ac:dyDescent="0.2">
      <c r="A38" s="352"/>
      <c r="B38" s="544" t="s">
        <v>724</v>
      </c>
      <c r="C38" s="545" t="s">
        <v>725</v>
      </c>
      <c r="D38" s="1071">
        <v>1</v>
      </c>
      <c r="E38" s="853">
        <v>1</v>
      </c>
      <c r="F38" s="853">
        <f t="shared" ref="F38" si="0">D38*E38</f>
        <v>1</v>
      </c>
      <c r="G38" s="345"/>
      <c r="H38" s="1070"/>
      <c r="I38" s="1069"/>
      <c r="J38" s="1016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</row>
    <row r="39" spans="1:21" s="120" customFormat="1" ht="18.75" customHeight="1" x14ac:dyDescent="0.2">
      <c r="A39" s="352"/>
      <c r="B39" s="544"/>
      <c r="C39" s="545" t="s">
        <v>726</v>
      </c>
      <c r="D39" s="1071">
        <v>1</v>
      </c>
      <c r="E39" s="853">
        <v>1</v>
      </c>
      <c r="F39" s="853">
        <f t="shared" ref="F39:F40" si="1">D39*E39</f>
        <v>1</v>
      </c>
      <c r="G39" s="345"/>
      <c r="H39" s="1070"/>
      <c r="I39" s="1069"/>
      <c r="J39" s="1016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</row>
    <row r="40" spans="1:21" s="120" customFormat="1" ht="18.75" customHeight="1" x14ac:dyDescent="0.2">
      <c r="A40" s="352"/>
      <c r="B40" s="544" t="s">
        <v>727</v>
      </c>
      <c r="C40" s="545" t="s">
        <v>728</v>
      </c>
      <c r="D40" s="1071">
        <v>0.5</v>
      </c>
      <c r="E40" s="853">
        <v>1</v>
      </c>
      <c r="F40" s="853">
        <f t="shared" si="1"/>
        <v>0.5</v>
      </c>
      <c r="G40" s="345"/>
      <c r="H40" s="1070"/>
      <c r="I40" s="1069"/>
      <c r="J40" s="1016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</row>
    <row r="41" spans="1:21" s="120" customFormat="1" ht="19.149999999999999" customHeight="1" x14ac:dyDescent="0.2">
      <c r="A41" s="352"/>
      <c r="B41" s="447" t="s">
        <v>729</v>
      </c>
      <c r="C41" s="983"/>
      <c r="D41" s="785"/>
      <c r="E41" s="1078">
        <f>SUM(E6:E40)</f>
        <v>22</v>
      </c>
      <c r="F41" s="1078">
        <f>SUM(F6:F40)</f>
        <v>14.502380952380951</v>
      </c>
      <c r="G41" s="983"/>
      <c r="H41" s="1070"/>
      <c r="I41" s="1069"/>
      <c r="J41" s="1016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</row>
    <row r="42" spans="1:21" s="120" customFormat="1" ht="19.149999999999999" customHeight="1" x14ac:dyDescent="0.2">
      <c r="A42" s="352"/>
      <c r="B42" s="168"/>
      <c r="C42" s="486"/>
      <c r="D42" s="985"/>
      <c r="E42" s="985"/>
      <c r="F42" s="1079">
        <f>F41/E41</f>
        <v>0.65919913419913412</v>
      </c>
      <c r="G42" s="486"/>
      <c r="H42" s="1070"/>
      <c r="I42" s="1069"/>
      <c r="J42" s="1016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</row>
    <row r="43" spans="1:21" s="120" customFormat="1" ht="19.149999999999999" customHeight="1" x14ac:dyDescent="0.2">
      <c r="A43" s="352"/>
      <c r="B43" s="274"/>
      <c r="C43" s="372"/>
      <c r="D43" s="356"/>
      <c r="E43" s="356"/>
      <c r="F43" s="1080"/>
      <c r="G43" s="372"/>
      <c r="H43" s="1070"/>
      <c r="I43" s="1069"/>
      <c r="J43" s="1016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</row>
    <row r="44" spans="1:21" s="120" customFormat="1" ht="19.149999999999999" customHeight="1" x14ac:dyDescent="0.2">
      <c r="A44" s="352"/>
      <c r="B44" s="169" t="s">
        <v>730</v>
      </c>
      <c r="C44" s="122" t="s">
        <v>731</v>
      </c>
      <c r="D44" s="352"/>
      <c r="E44" s="352"/>
      <c r="F44" s="352"/>
      <c r="G44" s="352"/>
      <c r="H44" s="1070"/>
      <c r="I44" s="1069"/>
      <c r="J44" s="1016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</row>
    <row r="45" spans="1:21" s="120" customFormat="1" ht="19.149999999999999" customHeight="1" x14ac:dyDescent="0.2">
      <c r="A45" s="352"/>
      <c r="B45" s="119" t="s">
        <v>732</v>
      </c>
      <c r="C45" s="345"/>
      <c r="D45" s="352"/>
      <c r="E45" s="352"/>
      <c r="F45" s="352"/>
      <c r="G45" s="352"/>
      <c r="H45" s="1070"/>
      <c r="I45" s="1069"/>
      <c r="J45" s="1016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</row>
    <row r="46" spans="1:21" s="120" customFormat="1" ht="19.149999999999999" customHeight="1" x14ac:dyDescent="0.2">
      <c r="A46" s="352"/>
      <c r="B46" s="119" t="s">
        <v>733</v>
      </c>
      <c r="C46" s="345"/>
      <c r="D46" s="345"/>
      <c r="E46" s="345"/>
      <c r="F46" s="345"/>
      <c r="G46" s="345"/>
      <c r="H46" s="1070"/>
      <c r="I46" s="1069"/>
      <c r="J46" s="1016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</row>
    <row r="47" spans="1:21" s="939" customFormat="1" ht="19.149999999999999" customHeight="1" x14ac:dyDescent="0.2">
      <c r="A47" s="938"/>
      <c r="B47" s="943" t="s">
        <v>734</v>
      </c>
      <c r="C47" s="939" t="s">
        <v>735</v>
      </c>
      <c r="F47" s="944">
        <v>0.5</v>
      </c>
      <c r="H47" s="940"/>
      <c r="I47" s="941"/>
      <c r="J47" s="942"/>
      <c r="K47" s="942"/>
      <c r="L47" s="942"/>
      <c r="M47" s="942"/>
      <c r="N47" s="942"/>
      <c r="O47" s="942"/>
      <c r="P47" s="942"/>
      <c r="Q47" s="942"/>
      <c r="R47" s="942"/>
      <c r="S47" s="942"/>
      <c r="T47" s="942"/>
      <c r="U47" s="942"/>
    </row>
    <row r="48" spans="1:21" s="939" customFormat="1" ht="21.2" customHeight="1" x14ac:dyDescent="0.2">
      <c r="A48" s="938"/>
      <c r="B48" s="939" t="s">
        <v>736</v>
      </c>
      <c r="C48" s="930"/>
      <c r="D48" s="938"/>
      <c r="E48" s="938"/>
      <c r="F48" s="938"/>
      <c r="H48" s="940"/>
      <c r="I48" s="941"/>
      <c r="J48" s="942"/>
      <c r="K48" s="942"/>
      <c r="L48" s="942"/>
      <c r="M48" s="942"/>
      <c r="N48" s="942"/>
      <c r="O48" s="942"/>
      <c r="P48" s="942"/>
      <c r="Q48" s="942"/>
      <c r="R48" s="942"/>
      <c r="S48" s="942"/>
      <c r="T48" s="942"/>
      <c r="U48" s="942"/>
    </row>
    <row r="49" spans="1:21" s="939" customFormat="1" ht="21.2" customHeight="1" x14ac:dyDescent="0.2">
      <c r="A49" s="938"/>
      <c r="B49" s="939" t="s">
        <v>737</v>
      </c>
      <c r="C49" s="930"/>
      <c r="D49" s="938"/>
      <c r="E49" s="938"/>
      <c r="F49" s="938"/>
      <c r="H49" s="940"/>
      <c r="I49" s="941"/>
      <c r="J49" s="942"/>
      <c r="K49" s="942"/>
      <c r="L49" s="942"/>
      <c r="M49" s="942"/>
      <c r="N49" s="942"/>
      <c r="O49" s="942"/>
      <c r="P49" s="942"/>
      <c r="Q49" s="942"/>
      <c r="R49" s="942"/>
      <c r="S49" s="942"/>
      <c r="T49" s="942"/>
      <c r="U49" s="942"/>
    </row>
    <row r="50" spans="1:21" s="937" customFormat="1" ht="19.149999999999999" customHeight="1" x14ac:dyDescent="0.2">
      <c r="A50" s="890"/>
      <c r="B50" s="895" t="s">
        <v>738</v>
      </c>
      <c r="C50" s="902" t="s">
        <v>739</v>
      </c>
      <c r="D50" s="911">
        <v>1</v>
      </c>
      <c r="E50" s="890">
        <v>1</v>
      </c>
      <c r="F50" s="890">
        <f>D50*E50</f>
        <v>1</v>
      </c>
      <c r="G50" s="895"/>
      <c r="H50" s="1081"/>
      <c r="I50" s="1082"/>
      <c r="J50" s="1083"/>
      <c r="K50" s="1084"/>
      <c r="L50" s="1084"/>
      <c r="M50" s="1084"/>
      <c r="N50" s="1084"/>
      <c r="O50" s="1084"/>
      <c r="P50" s="1084"/>
      <c r="Q50" s="1084"/>
      <c r="R50" s="1084"/>
      <c r="S50" s="1084"/>
      <c r="T50" s="1084"/>
      <c r="U50" s="1084"/>
    </row>
    <row r="51" spans="1:21" s="937" customFormat="1" ht="21.2" customHeight="1" x14ac:dyDescent="0.2">
      <c r="A51" s="890"/>
      <c r="B51" s="895" t="s">
        <v>740</v>
      </c>
      <c r="C51" s="902" t="s">
        <v>741</v>
      </c>
      <c r="D51" s="890"/>
      <c r="E51" s="890"/>
      <c r="F51" s="890"/>
      <c r="G51" s="895"/>
      <c r="H51" s="1081"/>
      <c r="I51" s="1082"/>
      <c r="J51" s="1083"/>
      <c r="K51" s="1084"/>
      <c r="L51" s="1084"/>
      <c r="M51" s="1084"/>
      <c r="N51" s="1084"/>
      <c r="O51" s="1084"/>
      <c r="P51" s="1084"/>
      <c r="Q51" s="1084"/>
      <c r="R51" s="1084"/>
      <c r="S51" s="1084"/>
      <c r="T51" s="1084"/>
      <c r="U51" s="1084"/>
    </row>
    <row r="52" spans="1:21" s="120" customFormat="1" ht="21.2" customHeight="1" x14ac:dyDescent="0.2">
      <c r="A52" s="356"/>
      <c r="B52" s="372" t="s">
        <v>742</v>
      </c>
      <c r="C52" s="357" t="s">
        <v>743</v>
      </c>
      <c r="D52" s="629">
        <v>1</v>
      </c>
      <c r="E52" s="352">
        <v>0.5</v>
      </c>
      <c r="F52" s="352">
        <f>D52*E52</f>
        <v>0.5</v>
      </c>
      <c r="G52" s="345"/>
      <c r="H52" s="1070"/>
      <c r="I52" s="1069"/>
      <c r="J52" s="1016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</row>
    <row r="53" spans="1:21" s="120" customFormat="1" ht="18.75" customHeight="1" x14ac:dyDescent="0.2">
      <c r="A53" s="873"/>
      <c r="B53" s="372" t="s">
        <v>744</v>
      </c>
      <c r="C53" s="357" t="s">
        <v>745</v>
      </c>
      <c r="D53" s="356"/>
      <c r="E53" s="352"/>
      <c r="F53" s="352"/>
      <c r="G53" s="345"/>
      <c r="H53" s="1070"/>
      <c r="I53" s="1069"/>
      <c r="J53" s="1016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</row>
    <row r="54" spans="1:21" s="120" customFormat="1" ht="19.149999999999999" customHeight="1" x14ac:dyDescent="0.2">
      <c r="A54" s="873"/>
      <c r="B54" s="345" t="s">
        <v>746</v>
      </c>
      <c r="C54" s="355" t="s">
        <v>747</v>
      </c>
      <c r="D54" s="629">
        <v>1</v>
      </c>
      <c r="E54" s="352">
        <v>0.5</v>
      </c>
      <c r="F54" s="352">
        <f>D54*E54</f>
        <v>0.5</v>
      </c>
      <c r="G54" s="345"/>
      <c r="H54" s="1070"/>
      <c r="I54" s="1069"/>
      <c r="J54" s="1016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</row>
    <row r="55" spans="1:21" s="120" customFormat="1" ht="19.149999999999999" customHeight="1" x14ac:dyDescent="0.2">
      <c r="A55" s="352"/>
      <c r="B55" s="345" t="s">
        <v>748</v>
      </c>
      <c r="C55" s="355" t="s">
        <v>745</v>
      </c>
      <c r="D55" s="352"/>
      <c r="E55" s="352"/>
      <c r="F55" s="345"/>
      <c r="G55" s="345"/>
      <c r="H55" s="1070"/>
      <c r="I55" s="1069"/>
      <c r="J55" s="1016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</row>
    <row r="56" spans="1:21" s="120" customFormat="1" ht="19.149999999999999" customHeight="1" x14ac:dyDescent="0.2">
      <c r="A56" s="352"/>
      <c r="B56" s="345" t="s">
        <v>749</v>
      </c>
      <c r="C56" s="345" t="s">
        <v>750</v>
      </c>
      <c r="D56" s="352"/>
      <c r="E56" s="352"/>
      <c r="F56" s="352"/>
      <c r="G56" s="345"/>
      <c r="H56" s="1070"/>
      <c r="I56" s="1069"/>
      <c r="J56" s="1016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</row>
    <row r="57" spans="1:21" s="120" customFormat="1" ht="19.149999999999999" customHeight="1" x14ac:dyDescent="0.2">
      <c r="A57" s="352"/>
      <c r="B57" s="345" t="s">
        <v>751</v>
      </c>
      <c r="C57" s="345"/>
      <c r="D57" s="352"/>
      <c r="E57" s="352"/>
      <c r="F57" s="352"/>
      <c r="G57" s="345"/>
      <c r="H57" s="1070"/>
      <c r="I57" s="1069"/>
      <c r="J57" s="1016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</row>
    <row r="58" spans="1:21" s="120" customFormat="1" ht="19.149999999999999" customHeight="1" x14ac:dyDescent="0.2">
      <c r="A58" s="352"/>
      <c r="B58" s="119" t="s">
        <v>752</v>
      </c>
      <c r="C58" s="345"/>
      <c r="D58" s="356"/>
      <c r="E58" s="356"/>
      <c r="F58" s="356"/>
      <c r="G58" s="345"/>
      <c r="H58" s="1070"/>
      <c r="I58" s="1069"/>
      <c r="J58" s="1016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</row>
    <row r="59" spans="1:21" s="120" customFormat="1" ht="19.149999999999999" customHeight="1" x14ac:dyDescent="0.2">
      <c r="A59" s="352"/>
      <c r="B59" s="345" t="s">
        <v>753</v>
      </c>
      <c r="C59" s="355" t="s">
        <v>754</v>
      </c>
      <c r="D59" s="629">
        <v>1</v>
      </c>
      <c r="E59" s="352">
        <v>1</v>
      </c>
      <c r="F59" s="352">
        <f>D59*E59</f>
        <v>1</v>
      </c>
      <c r="G59" s="345"/>
      <c r="H59" s="1070"/>
      <c r="I59" s="1069"/>
      <c r="J59" s="1016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</row>
    <row r="60" spans="1:21" s="120" customFormat="1" ht="19.149999999999999" customHeight="1" x14ac:dyDescent="0.2">
      <c r="A60" s="352"/>
      <c r="B60" s="345" t="s">
        <v>755</v>
      </c>
      <c r="C60" s="345"/>
      <c r="D60" s="356"/>
      <c r="E60" s="356"/>
      <c r="F60" s="356"/>
      <c r="G60" s="345"/>
      <c r="H60" s="1070"/>
      <c r="I60" s="1069"/>
      <c r="J60" s="1016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</row>
    <row r="61" spans="1:21" s="120" customFormat="1" ht="19.149999999999999" customHeight="1" x14ac:dyDescent="0.2">
      <c r="A61" s="352"/>
      <c r="B61" s="345" t="s">
        <v>756</v>
      </c>
      <c r="C61" s="355" t="s">
        <v>757</v>
      </c>
      <c r="D61" s="629">
        <v>1</v>
      </c>
      <c r="E61" s="352">
        <v>0.5</v>
      </c>
      <c r="F61" s="352">
        <f>D61*E61</f>
        <v>0.5</v>
      </c>
      <c r="G61" s="345"/>
      <c r="H61" s="1070"/>
      <c r="I61" s="1069"/>
      <c r="J61" s="1016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</row>
    <row r="62" spans="1:21" s="120" customFormat="1" ht="19.149999999999999" customHeight="1" x14ac:dyDescent="0.2">
      <c r="A62" s="352"/>
      <c r="B62" s="345" t="s">
        <v>758</v>
      </c>
      <c r="C62" s="355" t="s">
        <v>759</v>
      </c>
      <c r="D62" s="629">
        <v>0.5</v>
      </c>
      <c r="E62" s="352">
        <v>0.5</v>
      </c>
      <c r="F62" s="352">
        <f>D62*E62</f>
        <v>0.25</v>
      </c>
      <c r="G62" s="345"/>
      <c r="H62" s="1070"/>
      <c r="I62" s="1069"/>
      <c r="J62" s="1016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</row>
    <row r="63" spans="1:21" s="120" customFormat="1" ht="19.149999999999999" customHeight="1" x14ac:dyDescent="0.2">
      <c r="A63" s="352"/>
      <c r="B63" s="1085" t="s">
        <v>760</v>
      </c>
      <c r="C63" s="345"/>
      <c r="D63" s="320"/>
      <c r="E63" s="352"/>
      <c r="F63" s="352"/>
      <c r="G63" s="345"/>
      <c r="H63" s="1070"/>
      <c r="I63" s="1069"/>
      <c r="J63" s="1016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</row>
    <row r="64" spans="1:21" s="120" customFormat="1" ht="19.149999999999999" customHeight="1" x14ac:dyDescent="0.2">
      <c r="A64" s="352"/>
      <c r="B64" s="1086"/>
      <c r="C64" s="374"/>
      <c r="D64" s="856"/>
      <c r="E64" s="856"/>
      <c r="F64" s="856"/>
      <c r="G64" s="374"/>
      <c r="H64" s="1070"/>
      <c r="I64" s="1069"/>
      <c r="J64" s="1016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</row>
    <row r="65" spans="1:21" s="120" customFormat="1" ht="19.149999999999999" customHeight="1" x14ac:dyDescent="0.2">
      <c r="A65" s="352"/>
      <c r="B65" s="305" t="s">
        <v>761</v>
      </c>
      <c r="C65" s="402"/>
      <c r="D65" s="855"/>
      <c r="E65" s="855"/>
      <c r="F65" s="855"/>
      <c r="G65" s="402"/>
      <c r="H65" s="1070"/>
      <c r="I65" s="1069"/>
      <c r="J65" s="1016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</row>
    <row r="66" spans="1:21" s="120" customFormat="1" ht="19.149999999999999" customHeight="1" x14ac:dyDescent="0.2">
      <c r="A66" s="352"/>
      <c r="B66" s="345" t="s">
        <v>762</v>
      </c>
      <c r="C66" s="355" t="s">
        <v>754</v>
      </c>
      <c r="D66" s="629">
        <v>1</v>
      </c>
      <c r="E66" s="352">
        <v>0.5</v>
      </c>
      <c r="F66" s="352">
        <f>D66*E66</f>
        <v>0.5</v>
      </c>
      <c r="G66" s="345"/>
      <c r="H66" s="1070"/>
      <c r="I66" s="1069"/>
      <c r="J66" s="1016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</row>
    <row r="67" spans="1:21" s="120" customFormat="1" ht="19.149999999999999" customHeight="1" x14ac:dyDescent="0.2">
      <c r="A67" s="352"/>
      <c r="B67" s="1085" t="s">
        <v>763</v>
      </c>
      <c r="C67" s="345"/>
      <c r="D67" s="352"/>
      <c r="E67" s="352"/>
      <c r="F67" s="352"/>
      <c r="G67" s="345"/>
      <c r="H67" s="1070"/>
      <c r="I67" s="1069"/>
      <c r="J67" s="1016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</row>
    <row r="68" spans="1:21" s="120" customFormat="1" x14ac:dyDescent="0.2">
      <c r="A68" s="352"/>
      <c r="B68" s="345" t="s">
        <v>764</v>
      </c>
      <c r="C68" s="355" t="s">
        <v>757</v>
      </c>
      <c r="D68" s="629">
        <v>1</v>
      </c>
      <c r="E68" s="352">
        <v>0.5</v>
      </c>
      <c r="F68" s="352">
        <f>D68*E68</f>
        <v>0.5</v>
      </c>
      <c r="G68" s="345"/>
      <c r="H68" s="1070"/>
      <c r="I68" s="1069"/>
      <c r="J68" s="1016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</row>
    <row r="69" spans="1:21" s="120" customFormat="1" x14ac:dyDescent="0.2">
      <c r="A69" s="352"/>
      <c r="B69" s="345" t="s">
        <v>765</v>
      </c>
      <c r="C69" s="345"/>
      <c r="D69" s="352"/>
      <c r="E69" s="352"/>
      <c r="F69" s="352"/>
      <c r="G69" s="345"/>
      <c r="H69" s="1070"/>
      <c r="I69" s="1069"/>
      <c r="J69" s="1016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</row>
    <row r="70" spans="1:21" s="120" customFormat="1" ht="19.149999999999999" customHeight="1" x14ac:dyDescent="0.2">
      <c r="A70" s="352"/>
      <c r="B70" s="345" t="s">
        <v>766</v>
      </c>
      <c r="C70" s="345"/>
      <c r="D70" s="352"/>
      <c r="E70" s="352"/>
      <c r="F70" s="352"/>
      <c r="G70" s="345"/>
      <c r="H70" s="1070"/>
      <c r="I70" s="1069"/>
      <c r="J70" s="1016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</row>
    <row r="71" spans="1:21" s="120" customFormat="1" ht="19.149999999999999" customHeight="1" x14ac:dyDescent="0.2">
      <c r="A71" s="352"/>
      <c r="B71" s="119" t="s">
        <v>767</v>
      </c>
      <c r="C71" s="355" t="s">
        <v>768</v>
      </c>
      <c r="D71" s="356"/>
      <c r="E71" s="356"/>
      <c r="F71" s="356"/>
      <c r="G71" s="345"/>
      <c r="H71" s="1070"/>
      <c r="I71" s="1069"/>
      <c r="J71" s="1016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</row>
    <row r="72" spans="1:21" s="120" customFormat="1" ht="19.149999999999999" customHeight="1" x14ac:dyDescent="0.2">
      <c r="A72" s="352"/>
      <c r="B72" s="119" t="s">
        <v>769</v>
      </c>
      <c r="C72" s="345"/>
      <c r="D72" s="352"/>
      <c r="E72" s="352"/>
      <c r="F72" s="352"/>
      <c r="G72" s="345"/>
      <c r="H72" s="1070"/>
      <c r="I72" s="1069"/>
      <c r="J72" s="1016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</row>
    <row r="73" spans="1:21" s="120" customFormat="1" ht="19.149999999999999" customHeight="1" x14ac:dyDescent="0.2">
      <c r="A73" s="352"/>
      <c r="B73" s="345" t="s">
        <v>770</v>
      </c>
      <c r="C73" s="355" t="s">
        <v>771</v>
      </c>
      <c r="D73" s="629">
        <v>0.5</v>
      </c>
      <c r="E73" s="352">
        <v>0.5</v>
      </c>
      <c r="F73" s="352">
        <f>D73*E73</f>
        <v>0.25</v>
      </c>
      <c r="G73" s="345"/>
      <c r="H73" s="1070"/>
      <c r="I73" s="1069"/>
      <c r="J73" s="1016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</row>
    <row r="74" spans="1:21" s="120" customFormat="1" ht="19.149999999999999" customHeight="1" x14ac:dyDescent="0.2">
      <c r="A74" s="352"/>
      <c r="B74" s="345" t="s">
        <v>772</v>
      </c>
      <c r="C74" s="355" t="s">
        <v>773</v>
      </c>
      <c r="D74" s="629">
        <v>1</v>
      </c>
      <c r="E74" s="352">
        <v>0.5</v>
      </c>
      <c r="F74" s="352">
        <f>D74*E74</f>
        <v>0.5</v>
      </c>
      <c r="G74" s="345"/>
      <c r="H74" s="1070"/>
      <c r="I74" s="1069"/>
      <c r="J74" s="1016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</row>
    <row r="75" spans="1:21" s="120" customFormat="1" ht="19.149999999999999" customHeight="1" x14ac:dyDescent="0.2">
      <c r="A75" s="352"/>
      <c r="B75" s="345" t="s">
        <v>774</v>
      </c>
      <c r="C75" s="345"/>
      <c r="D75" s="356"/>
      <c r="E75" s="352"/>
      <c r="F75" s="352"/>
      <c r="G75" s="345"/>
      <c r="H75" s="1070"/>
      <c r="I75" s="1069"/>
      <c r="J75" s="1016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</row>
    <row r="76" spans="1:21" s="120" customFormat="1" ht="19.149999999999999" customHeight="1" x14ac:dyDescent="0.2">
      <c r="A76" s="352"/>
      <c r="B76" s="345" t="s">
        <v>775</v>
      </c>
      <c r="C76" s="355" t="s">
        <v>776</v>
      </c>
      <c r="D76" s="629">
        <v>0</v>
      </c>
      <c r="E76" s="352">
        <v>0.5</v>
      </c>
      <c r="F76" s="352">
        <f>D76*E76</f>
        <v>0</v>
      </c>
      <c r="G76" s="345"/>
      <c r="H76" s="1070"/>
      <c r="I76" s="1069"/>
      <c r="J76" s="1016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</row>
    <row r="77" spans="1:21" s="120" customFormat="1" ht="19.149999999999999" customHeight="1" x14ac:dyDescent="0.2">
      <c r="A77" s="352"/>
      <c r="B77" s="345" t="s">
        <v>777</v>
      </c>
      <c r="C77" s="355" t="s">
        <v>778</v>
      </c>
      <c r="D77" s="629">
        <v>1</v>
      </c>
      <c r="E77" s="352">
        <v>0.5</v>
      </c>
      <c r="F77" s="352">
        <f>D77*E77</f>
        <v>0.5</v>
      </c>
      <c r="G77" s="345"/>
      <c r="H77" s="1070"/>
      <c r="I77" s="1069"/>
      <c r="J77" s="1016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</row>
    <row r="78" spans="1:21" s="120" customFormat="1" ht="19.149999999999999" customHeight="1" x14ac:dyDescent="0.2">
      <c r="A78" s="352"/>
      <c r="B78" s="345" t="s">
        <v>779</v>
      </c>
      <c r="C78" s="345"/>
      <c r="D78" s="352"/>
      <c r="E78" s="352"/>
      <c r="F78" s="352"/>
      <c r="G78" s="345"/>
      <c r="H78" s="1070"/>
      <c r="I78" s="1069"/>
      <c r="J78" s="1016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</row>
    <row r="79" spans="1:21" s="120" customFormat="1" ht="19.149999999999999" customHeight="1" x14ac:dyDescent="0.2">
      <c r="A79" s="352"/>
      <c r="B79" s="170" t="s">
        <v>780</v>
      </c>
      <c r="C79" s="345"/>
      <c r="D79" s="356"/>
      <c r="E79" s="352"/>
      <c r="F79" s="352"/>
      <c r="G79" s="345"/>
      <c r="H79" s="1070"/>
      <c r="I79" s="1069"/>
      <c r="J79" s="1016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</row>
    <row r="80" spans="1:21" s="120" customFormat="1" ht="19.149999999999999" customHeight="1" x14ac:dyDescent="0.2">
      <c r="A80" s="352"/>
      <c r="B80" s="1085" t="s">
        <v>781</v>
      </c>
      <c r="C80" s="355" t="s">
        <v>754</v>
      </c>
      <c r="D80" s="629">
        <v>1</v>
      </c>
      <c r="E80" s="352">
        <v>1</v>
      </c>
      <c r="F80" s="352">
        <f>D80*E80</f>
        <v>1</v>
      </c>
      <c r="G80" s="345"/>
      <c r="H80" s="1070"/>
      <c r="I80" s="1069"/>
      <c r="J80" s="1016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</row>
    <row r="81" spans="1:21" s="120" customFormat="1" ht="19.149999999999999" customHeight="1" x14ac:dyDescent="0.2">
      <c r="A81" s="352"/>
      <c r="B81" s="1085" t="s">
        <v>782</v>
      </c>
      <c r="C81" s="355" t="s">
        <v>757</v>
      </c>
      <c r="D81" s="629">
        <v>0</v>
      </c>
      <c r="E81" s="352">
        <v>0.5</v>
      </c>
      <c r="F81" s="352">
        <f>D81*E81</f>
        <v>0</v>
      </c>
      <c r="G81" s="345"/>
      <c r="H81" s="1070"/>
      <c r="I81" s="1069"/>
      <c r="J81" s="1016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</row>
    <row r="82" spans="1:21" s="120" customFormat="1" ht="19.149999999999999" customHeight="1" x14ac:dyDescent="0.2">
      <c r="A82" s="352"/>
      <c r="B82" s="1085" t="s">
        <v>783</v>
      </c>
      <c r="C82" s="355" t="s">
        <v>784</v>
      </c>
      <c r="D82" s="629">
        <v>1</v>
      </c>
      <c r="E82" s="352">
        <v>1</v>
      </c>
      <c r="F82" s="352">
        <f>D82*E82</f>
        <v>1</v>
      </c>
      <c r="G82" s="345"/>
      <c r="H82" s="1070"/>
      <c r="I82" s="1069"/>
      <c r="J82" s="1016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</row>
    <row r="83" spans="1:21" s="120" customFormat="1" ht="19.149999999999999" customHeight="1" x14ac:dyDescent="0.2">
      <c r="A83" s="352"/>
      <c r="B83" s="345"/>
      <c r="C83" s="345"/>
      <c r="D83" s="352"/>
      <c r="E83" s="352"/>
      <c r="F83" s="352"/>
      <c r="G83" s="345"/>
      <c r="H83" s="1070"/>
      <c r="I83" s="1069"/>
      <c r="J83" s="1016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</row>
    <row r="84" spans="1:21" s="120" customFormat="1" ht="19.149999999999999" customHeight="1" x14ac:dyDescent="0.2">
      <c r="A84" s="352"/>
      <c r="B84" s="345"/>
      <c r="C84" s="345"/>
      <c r="D84" s="352"/>
      <c r="E84" s="352"/>
      <c r="F84" s="352"/>
      <c r="G84" s="345"/>
      <c r="H84" s="1070"/>
      <c r="I84" s="1069"/>
      <c r="J84" s="1016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</row>
    <row r="85" spans="1:21" s="120" customFormat="1" ht="19.149999999999999" customHeight="1" x14ac:dyDescent="0.2">
      <c r="A85" s="352"/>
      <c r="B85" s="306" t="s">
        <v>785</v>
      </c>
      <c r="C85" s="345"/>
      <c r="D85" s="352"/>
      <c r="E85" s="352"/>
      <c r="F85" s="345"/>
      <c r="G85" s="345"/>
      <c r="H85" s="1070"/>
      <c r="I85" s="1069"/>
      <c r="J85" s="1016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</row>
    <row r="86" spans="1:21" s="120" customFormat="1" ht="19.149999999999999" customHeight="1" x14ac:dyDescent="0.2">
      <c r="A86" s="352"/>
      <c r="B86" s="345" t="s">
        <v>786</v>
      </c>
      <c r="C86" s="355" t="s">
        <v>787</v>
      </c>
      <c r="D86" s="629">
        <v>1</v>
      </c>
      <c r="E86" s="356">
        <v>1</v>
      </c>
      <c r="F86" s="352">
        <f>D86*E86</f>
        <v>1</v>
      </c>
      <c r="G86" s="345"/>
      <c r="H86" s="1070"/>
      <c r="I86" s="1069"/>
      <c r="J86" s="1016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</row>
    <row r="87" spans="1:21" s="120" customFormat="1" ht="19.149999999999999" customHeight="1" x14ac:dyDescent="0.2">
      <c r="A87" s="352"/>
      <c r="B87" s="345" t="s">
        <v>788</v>
      </c>
      <c r="C87" s="345" t="s">
        <v>789</v>
      </c>
      <c r="D87" s="352"/>
      <c r="E87" s="356"/>
      <c r="F87" s="352"/>
      <c r="G87" s="345"/>
      <c r="H87" s="1070"/>
      <c r="I87" s="1069"/>
      <c r="J87" s="1016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</row>
    <row r="88" spans="1:21" s="120" customFormat="1" ht="19.149999999999999" customHeight="1" x14ac:dyDescent="0.2">
      <c r="A88" s="352"/>
      <c r="B88" s="345" t="s">
        <v>790</v>
      </c>
      <c r="C88" s="345" t="s">
        <v>791</v>
      </c>
      <c r="D88" s="629">
        <v>0.5</v>
      </c>
      <c r="E88" s="356">
        <v>1</v>
      </c>
      <c r="F88" s="352">
        <f>D88*E88</f>
        <v>0.5</v>
      </c>
      <c r="G88" s="345"/>
      <c r="H88" s="1070"/>
      <c r="I88" s="1069"/>
      <c r="J88" s="1016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</row>
    <row r="89" spans="1:21" s="120" customFormat="1" ht="19.149999999999999" customHeight="1" x14ac:dyDescent="0.2">
      <c r="A89" s="352"/>
      <c r="B89" s="119" t="s">
        <v>792</v>
      </c>
      <c r="C89" s="345"/>
      <c r="D89" s="356"/>
      <c r="E89" s="356"/>
      <c r="F89" s="352"/>
      <c r="G89" s="345"/>
      <c r="H89" s="1070"/>
      <c r="I89" s="1069"/>
      <c r="J89" s="1016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</row>
    <row r="90" spans="1:21" s="120" customFormat="1" ht="19.149999999999999" customHeight="1" x14ac:dyDescent="0.2">
      <c r="A90" s="352"/>
      <c r="B90" s="345" t="s">
        <v>793</v>
      </c>
      <c r="C90" s="345" t="s">
        <v>794</v>
      </c>
      <c r="D90" s="629">
        <v>1</v>
      </c>
      <c r="E90" s="352">
        <v>0.5</v>
      </c>
      <c r="F90" s="352">
        <f>D90*E90</f>
        <v>0.5</v>
      </c>
      <c r="G90" s="345"/>
      <c r="H90" s="1070"/>
      <c r="I90" s="1069"/>
      <c r="J90" s="1016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</row>
    <row r="91" spans="1:21" s="120" customFormat="1" ht="19.149999999999999" customHeight="1" x14ac:dyDescent="0.2">
      <c r="A91" s="352"/>
      <c r="B91" s="345" t="s">
        <v>795</v>
      </c>
      <c r="C91" s="345" t="s">
        <v>796</v>
      </c>
      <c r="D91" s="629">
        <v>1</v>
      </c>
      <c r="E91" s="352">
        <v>0.5</v>
      </c>
      <c r="F91" s="352">
        <f>D91*E91</f>
        <v>0.5</v>
      </c>
      <c r="G91" s="345"/>
      <c r="H91" s="1070"/>
      <c r="I91" s="1069"/>
      <c r="J91" s="1016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</row>
    <row r="92" spans="1:21" s="120" customFormat="1" ht="19.149999999999999" customHeight="1" x14ac:dyDescent="0.2">
      <c r="A92" s="352"/>
      <c r="B92" s="345" t="s">
        <v>797</v>
      </c>
      <c r="C92" s="345"/>
      <c r="D92" s="356"/>
      <c r="E92" s="352"/>
      <c r="F92" s="352"/>
      <c r="G92" s="345"/>
      <c r="H92" s="1070"/>
      <c r="I92" s="1069"/>
      <c r="J92" s="1016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</row>
    <row r="93" spans="1:21" s="120" customFormat="1" ht="19.149999999999999" customHeight="1" x14ac:dyDescent="0.2">
      <c r="A93" s="352"/>
      <c r="B93" s="345" t="s">
        <v>798</v>
      </c>
      <c r="C93" s="345"/>
      <c r="D93" s="356"/>
      <c r="E93" s="352"/>
      <c r="F93" s="352"/>
      <c r="G93" s="345"/>
      <c r="H93" s="1070"/>
      <c r="I93" s="1069"/>
      <c r="J93" s="1016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</row>
    <row r="94" spans="1:21" s="120" customFormat="1" ht="19.149999999999999" customHeight="1" x14ac:dyDescent="0.2">
      <c r="A94" s="352"/>
      <c r="B94" s="345" t="s">
        <v>799</v>
      </c>
      <c r="C94" s="345" t="s">
        <v>800</v>
      </c>
      <c r="D94" s="629">
        <v>1</v>
      </c>
      <c r="E94" s="352">
        <v>0.5</v>
      </c>
      <c r="F94" s="352">
        <f>D94*E94</f>
        <v>0.5</v>
      </c>
      <c r="G94" s="345"/>
      <c r="H94" s="1070"/>
      <c r="I94" s="1069"/>
      <c r="J94" s="1016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</row>
    <row r="95" spans="1:21" s="120" customFormat="1" ht="19.149999999999999" customHeight="1" x14ac:dyDescent="0.2">
      <c r="A95" s="352"/>
      <c r="B95" s="345" t="s">
        <v>801</v>
      </c>
      <c r="C95" s="345" t="s">
        <v>802</v>
      </c>
      <c r="D95" s="345"/>
      <c r="E95" s="345"/>
      <c r="F95" s="345"/>
      <c r="G95" s="345"/>
      <c r="H95" s="1070"/>
      <c r="I95" s="1069"/>
      <c r="J95" s="1016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</row>
    <row r="96" spans="1:21" s="120" customFormat="1" ht="19.149999999999999" customHeight="1" x14ac:dyDescent="0.2">
      <c r="A96" s="352"/>
      <c r="B96" s="357" t="s">
        <v>803</v>
      </c>
      <c r="C96" s="345" t="s">
        <v>804</v>
      </c>
      <c r="D96" s="345"/>
      <c r="E96" s="345"/>
      <c r="F96" s="345"/>
      <c r="G96" s="345"/>
      <c r="H96" s="1070"/>
      <c r="I96" s="1069"/>
      <c r="J96" s="1016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</row>
    <row r="97" spans="1:21" s="120" customFormat="1" ht="19.149999999999999" customHeight="1" x14ac:dyDescent="0.2">
      <c r="A97" s="352"/>
      <c r="B97" s="345"/>
      <c r="C97" s="345" t="s">
        <v>805</v>
      </c>
      <c r="D97" s="352"/>
      <c r="E97" s="352"/>
      <c r="F97" s="345"/>
      <c r="G97" s="345"/>
      <c r="H97" s="1070"/>
      <c r="I97" s="1069"/>
      <c r="J97" s="1016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</row>
    <row r="98" spans="1:21" s="120" customFormat="1" ht="19.149999999999999" customHeight="1" x14ac:dyDescent="0.2">
      <c r="A98" s="352"/>
      <c r="B98" s="345"/>
      <c r="C98" s="345" t="s">
        <v>806</v>
      </c>
      <c r="D98" s="356"/>
      <c r="E98" s="352"/>
      <c r="F98" s="352"/>
      <c r="G98" s="345"/>
      <c r="H98" s="1070"/>
      <c r="I98" s="1069"/>
      <c r="J98" s="1016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</row>
    <row r="99" spans="1:21" s="120" customFormat="1" ht="19.149999999999999" customHeight="1" x14ac:dyDescent="0.2">
      <c r="A99" s="352"/>
      <c r="B99" s="279" t="s">
        <v>807</v>
      </c>
      <c r="C99" s="345" t="s">
        <v>808</v>
      </c>
      <c r="D99" s="629">
        <v>1</v>
      </c>
      <c r="E99" s="352">
        <v>1</v>
      </c>
      <c r="F99" s="352">
        <f>D99*E99</f>
        <v>1</v>
      </c>
      <c r="G99" s="345"/>
      <c r="H99" s="1070"/>
      <c r="I99" s="1069"/>
      <c r="J99" s="1016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</row>
    <row r="100" spans="1:21" s="120" customFormat="1" ht="19.149999999999999" customHeight="1" x14ac:dyDescent="0.2">
      <c r="A100" s="352"/>
      <c r="B100" s="279" t="s">
        <v>809</v>
      </c>
      <c r="C100" s="345" t="s">
        <v>810</v>
      </c>
      <c r="D100" s="352"/>
      <c r="E100" s="352"/>
      <c r="F100" s="1075"/>
      <c r="G100" s="345"/>
      <c r="H100" s="1070"/>
      <c r="I100" s="1069"/>
      <c r="J100" s="1016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</row>
    <row r="101" spans="1:21" s="120" customFormat="1" ht="19.149999999999999" customHeight="1" x14ac:dyDescent="0.2">
      <c r="A101" s="352"/>
      <c r="B101" s="279"/>
      <c r="C101" s="345"/>
      <c r="D101" s="345"/>
      <c r="E101" s="345"/>
      <c r="F101" s="345"/>
      <c r="G101" s="345"/>
      <c r="H101" s="1070"/>
      <c r="I101" s="1069"/>
      <c r="J101" s="1016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</row>
    <row r="102" spans="1:21" s="120" customFormat="1" ht="19.149999999999999" customHeight="1" x14ac:dyDescent="0.2">
      <c r="A102" s="352"/>
      <c r="B102" s="279"/>
      <c r="C102" s="345"/>
      <c r="D102" s="345"/>
      <c r="E102" s="345"/>
      <c r="F102" s="394"/>
      <c r="G102" s="345"/>
      <c r="H102" s="1070"/>
      <c r="I102" s="1069"/>
      <c r="J102" s="1016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</row>
    <row r="103" spans="1:21" s="120" customFormat="1" ht="19.149999999999999" customHeight="1" x14ac:dyDescent="0.2">
      <c r="A103" s="352"/>
      <c r="B103" s="307" t="s">
        <v>811</v>
      </c>
      <c r="C103" s="345"/>
      <c r="D103" s="1087"/>
      <c r="E103" s="356"/>
      <c r="F103" s="1088"/>
      <c r="G103" s="345"/>
      <c r="H103" s="1070"/>
      <c r="I103" s="1069"/>
      <c r="J103" s="1016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</row>
    <row r="104" spans="1:21" s="120" customFormat="1" ht="36" customHeight="1" x14ac:dyDescent="0.2">
      <c r="A104" s="352"/>
      <c r="B104" s="346" t="s">
        <v>812</v>
      </c>
      <c r="C104" s="357" t="s">
        <v>813</v>
      </c>
      <c r="D104" s="629">
        <v>0</v>
      </c>
      <c r="E104" s="356">
        <v>1</v>
      </c>
      <c r="F104" s="1088">
        <f>D104*E104</f>
        <v>0</v>
      </c>
      <c r="G104" s="345"/>
      <c r="H104" s="1070"/>
      <c r="I104" s="1069"/>
      <c r="J104" s="1016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</row>
    <row r="105" spans="1:21" ht="19.149999999999999" customHeight="1" x14ac:dyDescent="0.2">
      <c r="A105" s="352"/>
      <c r="B105" s="137" t="s">
        <v>814</v>
      </c>
      <c r="C105" s="308" t="s">
        <v>815</v>
      </c>
      <c r="D105" s="629">
        <v>0</v>
      </c>
      <c r="E105" s="356">
        <v>1</v>
      </c>
      <c r="F105" s="1088">
        <f>D105*E105</f>
        <v>0</v>
      </c>
      <c r="G105" s="345"/>
      <c r="H105" s="1069"/>
      <c r="I105" s="1069"/>
      <c r="J105" s="1016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</row>
    <row r="106" spans="1:21" ht="19.149999999999999" customHeight="1" x14ac:dyDescent="0.2">
      <c r="A106" s="352"/>
      <c r="B106" s="136" t="s">
        <v>816</v>
      </c>
      <c r="C106" s="308" t="s">
        <v>817</v>
      </c>
      <c r="D106" s="1087"/>
      <c r="E106" s="356"/>
      <c r="F106" s="1088"/>
      <c r="G106" s="345"/>
      <c r="H106" s="1069"/>
      <c r="I106" s="1069"/>
      <c r="J106" s="1016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</row>
    <row r="107" spans="1:21" s="310" customFormat="1" ht="18" customHeight="1" x14ac:dyDescent="0.2">
      <c r="A107" s="356"/>
      <c r="B107" s="372"/>
      <c r="C107" s="309" t="s">
        <v>818</v>
      </c>
      <c r="D107" s="1089"/>
      <c r="E107" s="356"/>
      <c r="F107" s="1090"/>
      <c r="G107" s="372"/>
      <c r="H107" s="1091"/>
      <c r="I107" s="1091"/>
      <c r="J107" s="321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</row>
    <row r="108" spans="1:21" ht="18.75" customHeight="1" x14ac:dyDescent="0.2">
      <c r="A108" s="983"/>
      <c r="B108" s="1064" t="s">
        <v>819</v>
      </c>
      <c r="C108" s="983"/>
      <c r="D108" s="1092"/>
      <c r="E108" s="447">
        <f>SUM(E50:E107)</f>
        <v>16</v>
      </c>
      <c r="F108" s="447">
        <f>SUM(F50:F107)</f>
        <v>12</v>
      </c>
      <c r="G108" s="983"/>
      <c r="H108" s="1068"/>
      <c r="I108" s="1069"/>
      <c r="J108" s="1016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</row>
    <row r="109" spans="1:21" ht="17.45" customHeight="1" x14ac:dyDescent="0.2">
      <c r="A109" s="983"/>
      <c r="B109" s="1093"/>
      <c r="C109" s="983"/>
      <c r="D109" s="1092"/>
      <c r="E109" s="447"/>
      <c r="F109" s="1094">
        <f>F108/E108</f>
        <v>0.75</v>
      </c>
      <c r="G109" s="983"/>
      <c r="H109" s="1068"/>
      <c r="I109" s="1069"/>
      <c r="J109" s="1016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</row>
    <row r="110" spans="1:21" ht="21.2" customHeight="1" x14ac:dyDescent="0.2">
      <c r="A110" s="983"/>
      <c r="B110" s="1064" t="s">
        <v>820</v>
      </c>
      <c r="C110" s="983"/>
      <c r="D110" s="1092"/>
      <c r="E110" s="1092">
        <f>E108+E41</f>
        <v>38</v>
      </c>
      <c r="F110" s="1092">
        <f>F108+F41</f>
        <v>26.502380952380953</v>
      </c>
      <c r="G110" s="983"/>
      <c r="H110" s="1068"/>
      <c r="I110" s="1069"/>
      <c r="J110" s="1016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</row>
    <row r="111" spans="1:21" ht="20.25" customHeight="1" x14ac:dyDescent="0.2">
      <c r="A111" s="486"/>
      <c r="B111" s="1095"/>
      <c r="C111" s="486"/>
      <c r="D111" s="1096"/>
      <c r="E111" s="504" t="s">
        <v>821</v>
      </c>
      <c r="F111" s="1097">
        <f>F110/E110</f>
        <v>0.69743107769423562</v>
      </c>
      <c r="G111" s="486"/>
      <c r="H111" s="1068"/>
      <c r="I111" s="1069"/>
      <c r="J111" s="1016"/>
      <c r="K111" s="322"/>
      <c r="L111" s="322"/>
      <c r="M111" s="322"/>
      <c r="N111" s="322"/>
      <c r="O111" s="322"/>
      <c r="P111" s="322"/>
      <c r="Q111" s="322"/>
      <c r="R111" s="322"/>
      <c r="S111" s="322"/>
      <c r="T111" s="322"/>
      <c r="U111" s="322"/>
    </row>
  </sheetData>
  <mergeCells count="7">
    <mergeCell ref="A1:G1"/>
    <mergeCell ref="A2:A3"/>
    <mergeCell ref="B2:B3"/>
    <mergeCell ref="C2:C3"/>
    <mergeCell ref="E2:E3"/>
    <mergeCell ref="F2:F3"/>
    <mergeCell ref="G2:G3"/>
  </mergeCells>
  <phoneticPr fontId="41" type="noConversion"/>
  <pageMargins left="0.75" right="0.75" top="1" bottom="1" header="0.5" footer="0.5"/>
  <pageSetup paperSize="9" orientation="portrait" horizontalDpi="200" verticalDpi="200" r:id="rId1"/>
  <headerFooter alignWithMargins="0"/>
  <ignoredErrors>
    <ignoredError sqref="F110" formula="1"/>
    <ignoredError sqref="H14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G748"/>
  <sheetViews>
    <sheetView topLeftCell="B104" zoomScale="124" zoomScaleNormal="124" workbookViewId="0">
      <selection activeCell="B119" sqref="B119"/>
    </sheetView>
  </sheetViews>
  <sheetFormatPr defaultColWidth="57.5703125" defaultRowHeight="12.75" x14ac:dyDescent="0.2"/>
  <cols>
    <col min="1" max="1" width="57.5703125" style="118" hidden="1" customWidth="1"/>
    <col min="2" max="2" width="89.85546875" style="118" bestFit="1" customWidth="1"/>
    <col min="3" max="3" width="57.5703125" style="118" customWidth="1"/>
    <col min="4" max="4" width="13" style="529" customWidth="1"/>
    <col min="5" max="5" width="7.42578125" style="118" customWidth="1"/>
    <col min="6" max="6" width="7.140625" style="529" customWidth="1"/>
    <col min="7" max="7" width="5.85546875" style="118" customWidth="1"/>
    <col min="8" max="16384" width="57.5703125" style="118"/>
  </cols>
  <sheetData>
    <row r="1" spans="1:7" x14ac:dyDescent="0.2">
      <c r="A1" s="1119"/>
      <c r="B1" s="1119"/>
      <c r="C1" s="1119"/>
      <c r="D1" s="1119"/>
      <c r="E1" s="1119"/>
      <c r="F1" s="1119"/>
    </row>
    <row r="2" spans="1:7" ht="15.75" x14ac:dyDescent="0.25">
      <c r="A2" s="1142" t="s">
        <v>446</v>
      </c>
      <c r="B2" s="1142"/>
      <c r="C2" s="1142"/>
      <c r="D2" s="1142"/>
      <c r="E2" s="1142"/>
      <c r="F2" s="1142"/>
    </row>
    <row r="3" spans="1:7" x14ac:dyDescent="0.2">
      <c r="A3" s="1119"/>
      <c r="B3" s="1119"/>
      <c r="C3" s="1119"/>
      <c r="D3" s="1119"/>
      <c r="E3" s="1119"/>
      <c r="F3" s="1119"/>
    </row>
    <row r="4" spans="1:7" x14ac:dyDescent="0.2">
      <c r="A4" s="1152" t="s">
        <v>447</v>
      </c>
      <c r="B4" s="1152" t="s">
        <v>448</v>
      </c>
      <c r="C4" s="1152" t="s">
        <v>668</v>
      </c>
      <c r="D4" s="290" t="s">
        <v>450</v>
      </c>
      <c r="E4" s="1133" t="s">
        <v>451</v>
      </c>
      <c r="F4" s="1153" t="s">
        <v>452</v>
      </c>
      <c r="G4" s="1133" t="s">
        <v>51</v>
      </c>
    </row>
    <row r="5" spans="1:7" x14ac:dyDescent="0.2">
      <c r="A5" s="1152"/>
      <c r="B5" s="1152"/>
      <c r="C5" s="1152"/>
      <c r="D5" s="290" t="s">
        <v>453</v>
      </c>
      <c r="E5" s="1133"/>
      <c r="F5" s="1153"/>
      <c r="G5" s="1133"/>
    </row>
    <row r="6" spans="1:7" ht="14.25" x14ac:dyDescent="0.2">
      <c r="A6" s="352"/>
      <c r="B6" s="332" t="s">
        <v>822</v>
      </c>
      <c r="C6" s="355"/>
      <c r="D6" s="352"/>
      <c r="E6" s="352"/>
      <c r="F6" s="426"/>
      <c r="G6" s="345"/>
    </row>
    <row r="7" spans="1:7" x14ac:dyDescent="0.2">
      <c r="A7" s="352"/>
      <c r="B7" s="345" t="s">
        <v>823</v>
      </c>
      <c r="D7" s="352"/>
      <c r="E7" s="352"/>
      <c r="F7" s="426"/>
      <c r="G7" s="345"/>
    </row>
    <row r="8" spans="1:7" x14ac:dyDescent="0.2">
      <c r="A8" s="352"/>
      <c r="B8" s="345" t="s">
        <v>824</v>
      </c>
      <c r="D8" s="352"/>
      <c r="E8" s="352"/>
      <c r="F8" s="426"/>
      <c r="G8" s="345"/>
    </row>
    <row r="9" spans="1:7" x14ac:dyDescent="0.2">
      <c r="A9" s="352">
        <v>1</v>
      </c>
      <c r="B9" s="379" t="s">
        <v>825</v>
      </c>
      <c r="C9" s="355"/>
      <c r="D9" s="352"/>
      <c r="E9" s="345"/>
      <c r="F9" s="426"/>
      <c r="G9" s="345"/>
    </row>
    <row r="10" spans="1:7" x14ac:dyDescent="0.2">
      <c r="A10" s="352"/>
      <c r="B10" s="379" t="s">
        <v>826</v>
      </c>
      <c r="C10" s="355"/>
      <c r="D10" s="352"/>
      <c r="E10" s="345"/>
      <c r="F10" s="426"/>
      <c r="G10" s="345"/>
    </row>
    <row r="11" spans="1:7" x14ac:dyDescent="0.2">
      <c r="A11" s="352"/>
      <c r="B11" s="333" t="s">
        <v>827</v>
      </c>
      <c r="C11" s="355"/>
      <c r="D11" s="352"/>
      <c r="E11" s="345"/>
      <c r="F11" s="426"/>
      <c r="G11" s="345"/>
    </row>
    <row r="12" spans="1:7" x14ac:dyDescent="0.2">
      <c r="A12" s="352"/>
      <c r="B12" s="425" t="s">
        <v>828</v>
      </c>
      <c r="C12" s="559" t="s">
        <v>829</v>
      </c>
      <c r="D12" s="555">
        <v>1</v>
      </c>
      <c r="E12" s="718">
        <v>0.2</v>
      </c>
      <c r="F12" s="561">
        <f>D12*E12</f>
        <v>0.2</v>
      </c>
      <c r="G12" s="402"/>
    </row>
    <row r="13" spans="1:7" x14ac:dyDescent="0.2">
      <c r="A13" s="352"/>
      <c r="B13" s="375" t="s">
        <v>830</v>
      </c>
      <c r="C13" s="439" t="s">
        <v>831</v>
      </c>
      <c r="D13" s="720"/>
      <c r="E13" s="719"/>
      <c r="F13" s="440"/>
      <c r="G13" s="374"/>
    </row>
    <row r="14" spans="1:7" x14ac:dyDescent="0.2">
      <c r="A14" s="352"/>
      <c r="B14" s="355" t="s">
        <v>832</v>
      </c>
      <c r="C14" s="427" t="s">
        <v>833</v>
      </c>
      <c r="D14" s="428">
        <v>1</v>
      </c>
      <c r="E14" s="353">
        <v>0.2</v>
      </c>
      <c r="F14" s="426">
        <f>D14*E14</f>
        <v>0.2</v>
      </c>
      <c r="G14" s="345"/>
    </row>
    <row r="15" spans="1:7" x14ac:dyDescent="0.2">
      <c r="A15" s="352"/>
      <c r="B15" s="355" t="s">
        <v>834</v>
      </c>
      <c r="C15" s="427" t="s">
        <v>835</v>
      </c>
      <c r="D15" s="429"/>
      <c r="E15" s="353"/>
      <c r="F15" s="426"/>
      <c r="G15" s="345"/>
    </row>
    <row r="16" spans="1:7" x14ac:dyDescent="0.2">
      <c r="A16" s="352"/>
      <c r="B16" s="425" t="s">
        <v>836</v>
      </c>
      <c r="C16" s="559" t="s">
        <v>837</v>
      </c>
      <c r="D16" s="555">
        <v>0.8</v>
      </c>
      <c r="E16" s="718">
        <v>0.2</v>
      </c>
      <c r="F16" s="561">
        <f>D16*E16</f>
        <v>0.16000000000000003</v>
      </c>
      <c r="G16" s="402"/>
    </row>
    <row r="17" spans="1:7" x14ac:dyDescent="0.2">
      <c r="A17" s="352"/>
      <c r="B17" s="355" t="s">
        <v>838</v>
      </c>
      <c r="C17" s="427" t="s">
        <v>839</v>
      </c>
      <c r="D17" s="429"/>
      <c r="E17" s="353"/>
      <c r="F17" s="426"/>
      <c r="G17" s="345"/>
    </row>
    <row r="18" spans="1:7" x14ac:dyDescent="0.2">
      <c r="A18" s="352"/>
      <c r="B18" s="375" t="s">
        <v>840</v>
      </c>
      <c r="C18" s="439"/>
      <c r="D18" s="720"/>
      <c r="E18" s="719"/>
      <c r="F18" s="440"/>
      <c r="G18" s="374"/>
    </row>
    <row r="19" spans="1:7" x14ac:dyDescent="0.2">
      <c r="A19" s="352"/>
      <c r="B19" s="355" t="s">
        <v>841</v>
      </c>
      <c r="C19" s="427" t="s">
        <v>842</v>
      </c>
      <c r="D19" s="428">
        <v>1</v>
      </c>
      <c r="E19" s="353">
        <v>0.2</v>
      </c>
      <c r="F19" s="426">
        <f>D19*E19</f>
        <v>0.2</v>
      </c>
      <c r="G19" s="345"/>
    </row>
    <row r="20" spans="1:7" x14ac:dyDescent="0.2">
      <c r="A20" s="352"/>
      <c r="B20" s="355" t="s">
        <v>843</v>
      </c>
      <c r="C20" s="427" t="s">
        <v>839</v>
      </c>
      <c r="D20" s="429"/>
      <c r="E20" s="353"/>
      <c r="F20" s="426"/>
      <c r="G20" s="345"/>
    </row>
    <row r="21" spans="1:7" x14ac:dyDescent="0.2">
      <c r="A21" s="352"/>
      <c r="B21" s="355" t="s">
        <v>844</v>
      </c>
      <c r="C21" s="427"/>
      <c r="D21" s="429"/>
      <c r="E21" s="353"/>
      <c r="F21" s="426"/>
      <c r="G21" s="345"/>
    </row>
    <row r="22" spans="1:7" x14ac:dyDescent="0.2">
      <c r="A22" s="352"/>
      <c r="B22" s="425" t="s">
        <v>845</v>
      </c>
      <c r="C22" s="559" t="s">
        <v>846</v>
      </c>
      <c r="D22" s="555">
        <v>0.5</v>
      </c>
      <c r="E22" s="718">
        <v>0.2</v>
      </c>
      <c r="F22" s="561">
        <f>D22*E22</f>
        <v>0.1</v>
      </c>
      <c r="G22" s="402"/>
    </row>
    <row r="23" spans="1:7" x14ac:dyDescent="0.2">
      <c r="A23" s="352"/>
      <c r="B23" s="375" t="s">
        <v>847</v>
      </c>
      <c r="C23" s="439"/>
      <c r="D23" s="453"/>
      <c r="E23" s="719"/>
      <c r="F23" s="440"/>
      <c r="G23" s="374"/>
    </row>
    <row r="24" spans="1:7" x14ac:dyDescent="0.2">
      <c r="A24" s="352"/>
      <c r="B24" s="425" t="s">
        <v>848</v>
      </c>
      <c r="C24" s="559" t="s">
        <v>849</v>
      </c>
      <c r="D24" s="555">
        <v>0.5</v>
      </c>
      <c r="E24" s="718">
        <v>0.2</v>
      </c>
      <c r="F24" s="561">
        <f>D24*E24</f>
        <v>0.1</v>
      </c>
      <c r="G24" s="402"/>
    </row>
    <row r="25" spans="1:7" x14ac:dyDescent="0.2">
      <c r="A25" s="352"/>
      <c r="B25" s="357" t="s">
        <v>850</v>
      </c>
      <c r="C25" s="427" t="s">
        <v>839</v>
      </c>
      <c r="D25" s="429"/>
      <c r="E25" s="353"/>
      <c r="F25" s="426"/>
      <c r="G25" s="345"/>
    </row>
    <row r="26" spans="1:7" x14ac:dyDescent="0.2">
      <c r="A26" s="352"/>
      <c r="B26" s="421" t="s">
        <v>851</v>
      </c>
      <c r="C26" s="439"/>
      <c r="D26" s="720"/>
      <c r="E26" s="719"/>
      <c r="F26" s="440"/>
      <c r="G26" s="374"/>
    </row>
    <row r="27" spans="1:7" x14ac:dyDescent="0.2">
      <c r="A27" s="352"/>
      <c r="B27" s="355" t="s">
        <v>852</v>
      </c>
      <c r="C27" s="427" t="s">
        <v>853</v>
      </c>
      <c r="D27" s="428">
        <v>1</v>
      </c>
      <c r="E27" s="353">
        <v>0.2</v>
      </c>
      <c r="F27" s="426">
        <f>D27*E27</f>
        <v>0.2</v>
      </c>
      <c r="G27" s="402"/>
    </row>
    <row r="28" spans="1:7" x14ac:dyDescent="0.2">
      <c r="A28" s="352"/>
      <c r="B28" s="345"/>
      <c r="C28" s="427" t="s">
        <v>745</v>
      </c>
      <c r="D28" s="429"/>
      <c r="E28" s="354"/>
      <c r="F28" s="426"/>
      <c r="G28" s="374"/>
    </row>
    <row r="29" spans="1:7" x14ac:dyDescent="0.2">
      <c r="A29" s="352"/>
      <c r="B29" s="402" t="s">
        <v>854</v>
      </c>
      <c r="C29" s="559" t="s">
        <v>855</v>
      </c>
      <c r="D29" s="555">
        <v>1</v>
      </c>
      <c r="E29" s="718">
        <v>0.2</v>
      </c>
      <c r="F29" s="855">
        <f>D29*E29</f>
        <v>0.2</v>
      </c>
      <c r="G29" s="345"/>
    </row>
    <row r="30" spans="1:7" x14ac:dyDescent="0.2">
      <c r="A30" s="352"/>
      <c r="B30" s="425" t="s">
        <v>856</v>
      </c>
      <c r="C30" s="559" t="s">
        <v>857</v>
      </c>
      <c r="D30" s="555">
        <v>1</v>
      </c>
      <c r="E30" s="718">
        <v>0.2</v>
      </c>
      <c r="F30" s="561">
        <f>D30*E30</f>
        <v>0.2</v>
      </c>
      <c r="G30" s="402"/>
    </row>
    <row r="31" spans="1:7" x14ac:dyDescent="0.2">
      <c r="A31" s="352"/>
      <c r="B31" s="355" t="s">
        <v>858</v>
      </c>
      <c r="C31" s="427" t="s">
        <v>745</v>
      </c>
      <c r="D31" s="429"/>
      <c r="E31" s="353"/>
      <c r="F31" s="426"/>
      <c r="G31" s="345"/>
    </row>
    <row r="32" spans="1:7" x14ac:dyDescent="0.2">
      <c r="A32" s="352"/>
      <c r="B32" s="375" t="s">
        <v>859</v>
      </c>
      <c r="C32" s="415"/>
      <c r="D32" s="856"/>
      <c r="E32" s="717"/>
      <c r="F32" s="440"/>
      <c r="G32" s="374"/>
    </row>
    <row r="33" spans="1:7" x14ac:dyDescent="0.2">
      <c r="A33" s="352"/>
      <c r="B33" s="402"/>
      <c r="C33" s="722"/>
      <c r="D33" s="723"/>
      <c r="E33" s="855"/>
      <c r="F33" s="561"/>
      <c r="G33" s="402"/>
    </row>
    <row r="34" spans="1:7" x14ac:dyDescent="0.2">
      <c r="A34" s="352"/>
      <c r="B34" s="140" t="s">
        <v>860</v>
      </c>
      <c r="C34" s="427"/>
      <c r="D34" s="356"/>
      <c r="E34" s="430"/>
      <c r="F34" s="426"/>
      <c r="G34" s="345"/>
    </row>
    <row r="35" spans="1:7" x14ac:dyDescent="0.2">
      <c r="A35" s="352"/>
      <c r="B35" s="355" t="s">
        <v>861</v>
      </c>
      <c r="C35" s="431" t="s">
        <v>862</v>
      </c>
      <c r="D35" s="428">
        <v>1</v>
      </c>
      <c r="E35" s="353">
        <v>2</v>
      </c>
      <c r="F35" s="426">
        <f>D35*E35</f>
        <v>2</v>
      </c>
      <c r="G35" s="345"/>
    </row>
    <row r="36" spans="1:7" x14ac:dyDescent="0.2">
      <c r="A36" s="352"/>
      <c r="B36" s="355" t="s">
        <v>863</v>
      </c>
      <c r="C36" s="426" t="s">
        <v>864</v>
      </c>
      <c r="D36" s="352"/>
      <c r="E36" s="354"/>
      <c r="F36" s="426"/>
      <c r="G36" s="345"/>
    </row>
    <row r="37" spans="1:7" x14ac:dyDescent="0.2">
      <c r="A37" s="352"/>
      <c r="B37" s="355" t="s">
        <v>865</v>
      </c>
      <c r="C37" s="426" t="s">
        <v>866</v>
      </c>
      <c r="D37" s="352"/>
      <c r="E37" s="353"/>
      <c r="F37" s="426"/>
      <c r="G37" s="345"/>
    </row>
    <row r="38" spans="1:7" x14ac:dyDescent="0.2">
      <c r="A38" s="352"/>
      <c r="B38" s="355" t="s">
        <v>867</v>
      </c>
      <c r="C38" s="426" t="s">
        <v>868</v>
      </c>
      <c r="D38" s="352"/>
      <c r="E38" s="353"/>
      <c r="F38" s="426"/>
      <c r="G38" s="345"/>
    </row>
    <row r="39" spans="1:7" x14ac:dyDescent="0.2">
      <c r="A39" s="352"/>
      <c r="B39" s="355" t="s">
        <v>869</v>
      </c>
      <c r="C39" s="426" t="s">
        <v>870</v>
      </c>
      <c r="D39" s="352"/>
      <c r="E39" s="353"/>
      <c r="F39" s="426"/>
      <c r="G39" s="345"/>
    </row>
    <row r="40" spans="1:7" x14ac:dyDescent="0.2">
      <c r="A40" s="352"/>
      <c r="B40" s="355" t="s">
        <v>871</v>
      </c>
      <c r="C40" s="426" t="s">
        <v>872</v>
      </c>
      <c r="D40" s="352"/>
      <c r="E40" s="353"/>
      <c r="F40" s="426"/>
      <c r="G40" s="345"/>
    </row>
    <row r="41" spans="1:7" x14ac:dyDescent="0.2">
      <c r="A41" s="352"/>
      <c r="B41" s="355" t="s">
        <v>873</v>
      </c>
      <c r="C41" s="432"/>
      <c r="D41" s="352"/>
      <c r="E41" s="353"/>
      <c r="F41" s="426"/>
      <c r="G41" s="345"/>
    </row>
    <row r="42" spans="1:7" x14ac:dyDescent="0.2">
      <c r="A42" s="352"/>
      <c r="B42" s="355" t="s">
        <v>874</v>
      </c>
      <c r="C42" s="426" t="s">
        <v>875</v>
      </c>
      <c r="D42" s="352"/>
      <c r="E42" s="353"/>
      <c r="F42" s="426"/>
      <c r="G42" s="345"/>
    </row>
    <row r="43" spans="1:7" x14ac:dyDescent="0.2">
      <c r="A43" s="352"/>
      <c r="B43" s="355" t="s">
        <v>876</v>
      </c>
      <c r="C43" s="426" t="s">
        <v>877</v>
      </c>
      <c r="D43" s="352"/>
      <c r="E43" s="353"/>
      <c r="F43" s="426"/>
      <c r="G43" s="345"/>
    </row>
    <row r="44" spans="1:7" x14ac:dyDescent="0.2">
      <c r="A44" s="352"/>
      <c r="B44" s="355" t="s">
        <v>878</v>
      </c>
      <c r="C44" s="426" t="s">
        <v>879</v>
      </c>
      <c r="D44" s="352"/>
      <c r="E44" s="353"/>
      <c r="F44" s="426"/>
      <c r="G44" s="345"/>
    </row>
    <row r="45" spans="1:7" x14ac:dyDescent="0.2">
      <c r="A45" s="352"/>
      <c r="B45" s="936" t="s">
        <v>880</v>
      </c>
      <c r="C45" s="426" t="s">
        <v>881</v>
      </c>
      <c r="D45" s="352"/>
      <c r="E45" s="353"/>
      <c r="F45" s="426"/>
      <c r="G45" s="345"/>
    </row>
    <row r="46" spans="1:7" x14ac:dyDescent="0.2">
      <c r="A46" s="352"/>
      <c r="B46" s="355" t="s">
        <v>882</v>
      </c>
      <c r="C46" s="426" t="s">
        <v>883</v>
      </c>
      <c r="D46" s="352"/>
      <c r="E46" s="353"/>
      <c r="F46" s="426"/>
      <c r="G46" s="345"/>
    </row>
    <row r="47" spans="1:7" x14ac:dyDescent="0.2">
      <c r="A47" s="352"/>
      <c r="B47" s="345" t="s">
        <v>884</v>
      </c>
      <c r="C47" s="426" t="s">
        <v>885</v>
      </c>
      <c r="D47" s="352"/>
      <c r="E47" s="353"/>
      <c r="F47" s="426"/>
      <c r="G47" s="345"/>
    </row>
    <row r="48" spans="1:7" x14ac:dyDescent="0.2">
      <c r="A48" s="352"/>
      <c r="B48" s="355" t="s">
        <v>886</v>
      </c>
      <c r="C48" s="426" t="s">
        <v>887</v>
      </c>
      <c r="D48" s="352"/>
      <c r="E48" s="353"/>
      <c r="F48" s="426"/>
      <c r="G48" s="345"/>
    </row>
    <row r="49" spans="1:7" x14ac:dyDescent="0.2">
      <c r="A49" s="352"/>
      <c r="B49" s="355" t="s">
        <v>888</v>
      </c>
      <c r="C49" s="394"/>
      <c r="D49" s="352"/>
      <c r="E49" s="353"/>
      <c r="F49" s="426"/>
      <c r="G49" s="345"/>
    </row>
    <row r="50" spans="1:7" x14ac:dyDescent="0.2">
      <c r="A50" s="352"/>
      <c r="B50" s="355" t="s">
        <v>889</v>
      </c>
      <c r="C50" s="426" t="s">
        <v>890</v>
      </c>
      <c r="D50" s="547">
        <v>1</v>
      </c>
      <c r="E50" s="853">
        <v>1</v>
      </c>
      <c r="F50" s="853">
        <f>D50*E50</f>
        <v>1</v>
      </c>
      <c r="G50" s="345"/>
    </row>
    <row r="51" spans="1:7" x14ac:dyDescent="0.2">
      <c r="A51" s="352"/>
      <c r="B51" s="355" t="s">
        <v>891</v>
      </c>
      <c r="C51" s="426" t="s">
        <v>892</v>
      </c>
      <c r="D51" s="547">
        <v>1</v>
      </c>
      <c r="E51" s="868">
        <f>IF(Hospital!$C$6=3,"na",IF(Hospital!$C$6=1,1))</f>
        <v>1</v>
      </c>
      <c r="F51" s="868">
        <f>IF(Hospital!$C$6=3,"na",IF(Hospital!$C$6=1,E51*D51))</f>
        <v>1</v>
      </c>
      <c r="G51" s="345"/>
    </row>
    <row r="52" spans="1:7" x14ac:dyDescent="0.2">
      <c r="A52" s="352"/>
      <c r="B52" s="375" t="s">
        <v>893</v>
      </c>
      <c r="C52" s="440"/>
      <c r="D52" s="547">
        <v>1</v>
      </c>
      <c r="E52" s="853">
        <v>1</v>
      </c>
      <c r="F52" s="853">
        <f t="shared" ref="F52" si="0">D52*E52</f>
        <v>1</v>
      </c>
      <c r="G52" s="374"/>
    </row>
    <row r="53" spans="1:7" s="894" customFormat="1" x14ac:dyDescent="0.2">
      <c r="A53" s="890"/>
      <c r="B53" s="902" t="s">
        <v>894</v>
      </c>
      <c r="C53" s="902"/>
      <c r="D53" s="890"/>
      <c r="E53" s="890"/>
      <c r="F53" s="890"/>
      <c r="G53" s="895"/>
    </row>
    <row r="54" spans="1:7" s="894" customFormat="1" ht="25.5" x14ac:dyDescent="0.2">
      <c r="A54" s="890"/>
      <c r="B54" s="902" t="s">
        <v>895</v>
      </c>
      <c r="C54" s="935" t="s">
        <v>896</v>
      </c>
      <c r="D54" s="890"/>
      <c r="E54" s="934">
        <v>1</v>
      </c>
      <c r="F54" s="905"/>
      <c r="G54" s="895"/>
    </row>
    <row r="55" spans="1:7" s="894" customFormat="1" x14ac:dyDescent="0.2">
      <c r="A55" s="890"/>
      <c r="B55" s="896" t="s">
        <v>897</v>
      </c>
      <c r="C55" s="897" t="s">
        <v>757</v>
      </c>
      <c r="D55" s="898">
        <v>1</v>
      </c>
      <c r="E55" s="899">
        <v>0.2</v>
      </c>
      <c r="F55" s="900">
        <f>D55*E55</f>
        <v>0.2</v>
      </c>
      <c r="G55" s="901"/>
    </row>
    <row r="56" spans="1:7" s="894" customFormat="1" x14ac:dyDescent="0.2">
      <c r="A56" s="890"/>
      <c r="B56" s="924" t="s">
        <v>898</v>
      </c>
      <c r="C56" s="915"/>
      <c r="D56" s="907"/>
      <c r="E56" s="908"/>
      <c r="F56" s="909"/>
      <c r="G56" s="910"/>
    </row>
    <row r="57" spans="1:7" s="894" customFormat="1" ht="38.25" x14ac:dyDescent="0.2">
      <c r="A57" s="890"/>
      <c r="B57" s="925" t="s">
        <v>899</v>
      </c>
      <c r="C57" s="897" t="s">
        <v>759</v>
      </c>
      <c r="D57" s="898">
        <v>1</v>
      </c>
      <c r="E57" s="899">
        <v>0.2</v>
      </c>
      <c r="F57" s="900">
        <f>D57*E57</f>
        <v>0.2</v>
      </c>
      <c r="G57" s="901"/>
    </row>
    <row r="58" spans="1:7" s="894" customFormat="1" x14ac:dyDescent="0.2">
      <c r="A58" s="890"/>
      <c r="B58" s="902" t="s">
        <v>900</v>
      </c>
      <c r="C58" s="892"/>
      <c r="D58" s="890"/>
      <c r="E58" s="904"/>
      <c r="F58" s="905"/>
      <c r="G58" s="895"/>
    </row>
    <row r="59" spans="1:7" s="894" customFormat="1" x14ac:dyDescent="0.2">
      <c r="A59" s="890"/>
      <c r="B59" s="927" t="s">
        <v>901</v>
      </c>
      <c r="C59" s="915"/>
      <c r="D59" s="907"/>
      <c r="E59" s="908"/>
      <c r="F59" s="909"/>
      <c r="G59" s="910"/>
    </row>
    <row r="60" spans="1:7" s="894" customFormat="1" x14ac:dyDescent="0.2">
      <c r="A60" s="890"/>
      <c r="B60" s="891" t="s">
        <v>902</v>
      </c>
      <c r="C60" s="892"/>
      <c r="D60" s="893"/>
      <c r="F60" s="893"/>
      <c r="G60" s="895"/>
    </row>
    <row r="61" spans="1:7" s="894" customFormat="1" x14ac:dyDescent="0.2">
      <c r="A61" s="890"/>
      <c r="B61" s="896" t="s">
        <v>903</v>
      </c>
      <c r="C61" s="931" t="s">
        <v>904</v>
      </c>
      <c r="D61" s="898">
        <v>1</v>
      </c>
      <c r="E61" s="899">
        <v>1</v>
      </c>
      <c r="F61" s="900">
        <f>D61*E61</f>
        <v>1</v>
      </c>
      <c r="G61" s="901"/>
    </row>
    <row r="62" spans="1:7" s="894" customFormat="1" x14ac:dyDescent="0.2">
      <c r="A62" s="890"/>
      <c r="B62" s="928" t="s">
        <v>905</v>
      </c>
      <c r="C62" s="932"/>
      <c r="D62" s="890"/>
      <c r="E62" s="904"/>
      <c r="F62" s="905"/>
      <c r="G62" s="895"/>
    </row>
    <row r="63" spans="1:7" s="894" customFormat="1" x14ac:dyDescent="0.2">
      <c r="A63" s="890"/>
      <c r="B63" s="930"/>
      <c r="C63" s="932"/>
      <c r="D63" s="890"/>
      <c r="E63" s="904"/>
      <c r="F63" s="905"/>
      <c r="G63" s="895"/>
    </row>
    <row r="64" spans="1:7" s="894" customFormat="1" x14ac:dyDescent="0.2">
      <c r="A64" s="890"/>
      <c r="B64" s="926" t="s">
        <v>906</v>
      </c>
      <c r="C64" s="933"/>
      <c r="D64" s="907"/>
      <c r="E64" s="908"/>
      <c r="F64" s="909"/>
      <c r="G64" s="910"/>
    </row>
    <row r="65" spans="1:7" s="894" customFormat="1" x14ac:dyDescent="0.2">
      <c r="A65" s="890"/>
      <c r="B65" s="928" t="s">
        <v>907</v>
      </c>
      <c r="C65" s="932" t="s">
        <v>908</v>
      </c>
      <c r="D65" s="911">
        <v>1</v>
      </c>
      <c r="E65" s="912">
        <v>1</v>
      </c>
      <c r="F65" s="905">
        <f>D65*E65</f>
        <v>1</v>
      </c>
      <c r="G65" s="895"/>
    </row>
    <row r="66" spans="1:7" s="894" customFormat="1" x14ac:dyDescent="0.2">
      <c r="A66" s="890"/>
      <c r="B66" s="928" t="s">
        <v>909</v>
      </c>
      <c r="C66" s="932"/>
      <c r="D66" s="890"/>
      <c r="E66" s="912"/>
      <c r="F66" s="905"/>
      <c r="G66" s="895"/>
    </row>
    <row r="67" spans="1:7" s="894" customFormat="1" x14ac:dyDescent="0.2">
      <c r="A67" s="890"/>
      <c r="B67" s="896" t="s">
        <v>910</v>
      </c>
      <c r="C67" s="897"/>
      <c r="D67" s="913"/>
      <c r="E67" s="914"/>
      <c r="F67" s="900"/>
      <c r="G67" s="901"/>
    </row>
    <row r="68" spans="1:7" s="894" customFormat="1" x14ac:dyDescent="0.2">
      <c r="A68" s="890"/>
      <c r="B68" s="902" t="s">
        <v>911</v>
      </c>
      <c r="C68" s="903" t="s">
        <v>912</v>
      </c>
      <c r="D68" s="911">
        <v>1</v>
      </c>
      <c r="E68" s="912">
        <v>1</v>
      </c>
      <c r="F68" s="905">
        <f>D68*E68</f>
        <v>1</v>
      </c>
      <c r="G68" s="895"/>
    </row>
    <row r="69" spans="1:7" s="894" customFormat="1" x14ac:dyDescent="0.2">
      <c r="A69" s="890"/>
      <c r="B69" s="895" t="s">
        <v>913</v>
      </c>
      <c r="C69" s="903"/>
      <c r="D69" s="890"/>
      <c r="E69" s="904"/>
      <c r="F69" s="905"/>
      <c r="G69" s="895"/>
    </row>
    <row r="70" spans="1:7" s="894" customFormat="1" x14ac:dyDescent="0.2">
      <c r="A70" s="890"/>
      <c r="B70" s="929" t="s">
        <v>914</v>
      </c>
      <c r="C70" s="906"/>
      <c r="D70" s="907"/>
      <c r="E70" s="908"/>
      <c r="F70" s="909"/>
      <c r="G70" s="910"/>
    </row>
    <row r="71" spans="1:7" x14ac:dyDescent="0.2">
      <c r="A71" s="352"/>
      <c r="C71" s="355"/>
      <c r="D71" s="352"/>
      <c r="E71" s="345"/>
      <c r="F71" s="426"/>
      <c r="G71" s="345"/>
    </row>
    <row r="72" spans="1:7" x14ac:dyDescent="0.2">
      <c r="A72" s="352"/>
      <c r="B72" s="725" t="s">
        <v>915</v>
      </c>
      <c r="C72" s="559"/>
      <c r="D72" s="855"/>
      <c r="E72" s="718"/>
      <c r="F72" s="561"/>
      <c r="G72" s="402"/>
    </row>
    <row r="73" spans="1:7" x14ac:dyDescent="0.2">
      <c r="A73" s="352"/>
      <c r="B73" s="355" t="s">
        <v>916</v>
      </c>
      <c r="C73" s="427" t="s">
        <v>917</v>
      </c>
      <c r="D73" s="356"/>
      <c r="E73" s="353"/>
      <c r="F73" s="426"/>
      <c r="G73" s="345"/>
    </row>
    <row r="74" spans="1:7" x14ac:dyDescent="0.2">
      <c r="A74" s="352"/>
      <c r="B74" s="355" t="s">
        <v>918</v>
      </c>
      <c r="C74" s="427"/>
      <c r="D74" s="356"/>
      <c r="E74" s="353"/>
      <c r="F74" s="426"/>
      <c r="G74" s="345"/>
    </row>
    <row r="75" spans="1:7" x14ac:dyDescent="0.2">
      <c r="A75" s="352"/>
      <c r="B75" s="355" t="s">
        <v>919</v>
      </c>
      <c r="C75" s="431" t="s">
        <v>920</v>
      </c>
      <c r="D75" s="629">
        <v>1</v>
      </c>
      <c r="E75" s="868">
        <f>IF(Hospital!$C$6=3,"na",IF(Hospital!$C$6=1,0.2))</f>
        <v>0.2</v>
      </c>
      <c r="F75" s="868">
        <f>IF(Hospital!$C$6=3,"na",IF(Hospital!$C$6=1,E75*D75))</f>
        <v>0.2</v>
      </c>
      <c r="G75" s="345"/>
    </row>
    <row r="76" spans="1:7" x14ac:dyDescent="0.2">
      <c r="A76" s="352"/>
      <c r="B76" s="375" t="s">
        <v>921</v>
      </c>
      <c r="C76" s="439"/>
      <c r="D76" s="453"/>
      <c r="E76" s="719"/>
      <c r="F76" s="440"/>
      <c r="G76" s="374"/>
    </row>
    <row r="77" spans="1:7" x14ac:dyDescent="0.2">
      <c r="A77" s="352"/>
      <c r="B77" s="355" t="s">
        <v>922</v>
      </c>
      <c r="C77" s="431" t="s">
        <v>923</v>
      </c>
      <c r="D77" s="428">
        <v>1</v>
      </c>
      <c r="E77" s="353">
        <v>0.2</v>
      </c>
      <c r="F77" s="426">
        <f>D77*E77</f>
        <v>0.2</v>
      </c>
      <c r="G77" s="345"/>
    </row>
    <row r="78" spans="1:7" x14ac:dyDescent="0.2">
      <c r="A78" s="352"/>
      <c r="B78" s="425" t="s">
        <v>924</v>
      </c>
      <c r="C78" s="726" t="s">
        <v>925</v>
      </c>
      <c r="D78" s="555">
        <v>1</v>
      </c>
      <c r="E78" s="718">
        <v>0.2</v>
      </c>
      <c r="F78" s="561">
        <f>D78*E78</f>
        <v>0.2</v>
      </c>
      <c r="G78" s="402"/>
    </row>
    <row r="79" spans="1:7" x14ac:dyDescent="0.2">
      <c r="A79" s="352"/>
      <c r="B79" s="375" t="s">
        <v>926</v>
      </c>
      <c r="C79" s="727"/>
      <c r="D79" s="453"/>
      <c r="E79" s="719"/>
      <c r="F79" s="440"/>
      <c r="G79" s="374"/>
    </row>
    <row r="80" spans="1:7" x14ac:dyDescent="0.2">
      <c r="A80" s="352"/>
      <c r="B80" s="355" t="s">
        <v>927</v>
      </c>
      <c r="C80" s="431" t="s">
        <v>928</v>
      </c>
      <c r="D80" s="428">
        <v>1</v>
      </c>
      <c r="E80" s="353">
        <v>0.2</v>
      </c>
      <c r="F80" s="426">
        <f>D80*E80</f>
        <v>0.2</v>
      </c>
      <c r="G80" s="345"/>
    </row>
    <row r="81" spans="1:7" x14ac:dyDescent="0.2">
      <c r="A81" s="352"/>
      <c r="B81" s="355" t="s">
        <v>929</v>
      </c>
      <c r="C81" s="431"/>
      <c r="D81" s="356"/>
      <c r="E81" s="353"/>
      <c r="F81" s="426"/>
      <c r="G81" s="345"/>
    </row>
    <row r="82" spans="1:7" x14ac:dyDescent="0.2">
      <c r="A82" s="352"/>
      <c r="B82" s="419" t="s">
        <v>930</v>
      </c>
      <c r="C82" s="728" t="s">
        <v>931</v>
      </c>
      <c r="D82" s="547">
        <v>1</v>
      </c>
      <c r="E82" s="854">
        <v>0.2</v>
      </c>
      <c r="F82" s="858">
        <f>D82*E82</f>
        <v>0.2</v>
      </c>
      <c r="G82" s="381"/>
    </row>
    <row r="83" spans="1:7" x14ac:dyDescent="0.2">
      <c r="A83" s="352"/>
      <c r="B83" s="433" t="s">
        <v>932</v>
      </c>
      <c r="C83" s="435" t="s">
        <v>933</v>
      </c>
      <c r="D83" s="437">
        <v>1</v>
      </c>
      <c r="E83" s="436">
        <v>0.2</v>
      </c>
      <c r="F83" s="434">
        <f>D83*E83</f>
        <v>0.2</v>
      </c>
      <c r="G83" s="345"/>
    </row>
    <row r="84" spans="1:7" x14ac:dyDescent="0.2">
      <c r="A84" s="352"/>
      <c r="B84" s="558" t="s">
        <v>934</v>
      </c>
      <c r="C84" s="729" t="s">
        <v>935</v>
      </c>
      <c r="D84" s="730">
        <v>1</v>
      </c>
      <c r="E84" s="731">
        <v>0.2</v>
      </c>
      <c r="F84" s="732">
        <f>D84*E84</f>
        <v>0.2</v>
      </c>
      <c r="G84" s="402"/>
    </row>
    <row r="85" spans="1:7" x14ac:dyDescent="0.2">
      <c r="A85" s="352"/>
      <c r="B85" s="433" t="s">
        <v>936</v>
      </c>
      <c r="C85" s="435"/>
      <c r="D85" s="626"/>
      <c r="E85" s="436"/>
      <c r="F85" s="434"/>
      <c r="G85" s="345"/>
    </row>
    <row r="86" spans="1:7" x14ac:dyDescent="0.2">
      <c r="A86" s="352"/>
      <c r="B86" s="433" t="s">
        <v>937</v>
      </c>
      <c r="C86" s="435"/>
      <c r="D86" s="626"/>
      <c r="E86" s="436"/>
      <c r="F86" s="434"/>
      <c r="G86" s="345"/>
    </row>
    <row r="87" spans="1:7" x14ac:dyDescent="0.2">
      <c r="A87" s="352"/>
      <c r="B87" s="433" t="s">
        <v>938</v>
      </c>
      <c r="C87" s="435"/>
      <c r="D87" s="626"/>
      <c r="E87" s="436"/>
      <c r="F87" s="434"/>
      <c r="G87" s="345"/>
    </row>
    <row r="88" spans="1:7" x14ac:dyDescent="0.2">
      <c r="A88" s="352"/>
      <c r="B88" s="433" t="s">
        <v>939</v>
      </c>
      <c r="C88" s="435"/>
      <c r="D88" s="626"/>
      <c r="E88" s="436"/>
      <c r="F88" s="434"/>
      <c r="G88" s="345"/>
    </row>
    <row r="89" spans="1:7" x14ac:dyDescent="0.2">
      <c r="A89" s="352"/>
      <c r="B89" s="433" t="s">
        <v>940</v>
      </c>
      <c r="C89" s="435"/>
      <c r="D89" s="626"/>
      <c r="E89" s="436"/>
      <c r="F89" s="434"/>
      <c r="G89" s="345"/>
    </row>
    <row r="90" spans="1:7" x14ac:dyDescent="0.2">
      <c r="A90" s="352"/>
      <c r="B90" s="433" t="s">
        <v>941</v>
      </c>
      <c r="C90" s="435"/>
      <c r="D90" s="626"/>
      <c r="E90" s="436"/>
      <c r="F90" s="434"/>
      <c r="G90" s="345"/>
    </row>
    <row r="91" spans="1:7" x14ac:dyDescent="0.2">
      <c r="A91" s="352"/>
      <c r="B91" s="433" t="s">
        <v>942</v>
      </c>
      <c r="C91" s="435"/>
      <c r="D91" s="626"/>
      <c r="E91" s="436"/>
      <c r="F91" s="434"/>
      <c r="G91" s="345"/>
    </row>
    <row r="92" spans="1:7" x14ac:dyDescent="0.2">
      <c r="A92" s="352"/>
      <c r="B92" s="433" t="s">
        <v>943</v>
      </c>
      <c r="C92" s="435"/>
      <c r="D92" s="626"/>
      <c r="E92" s="436"/>
      <c r="F92" s="434"/>
      <c r="G92" s="345"/>
    </row>
    <row r="93" spans="1:7" x14ac:dyDescent="0.2">
      <c r="A93" s="352"/>
      <c r="B93" s="433" t="s">
        <v>944</v>
      </c>
      <c r="C93" s="435"/>
      <c r="D93" s="626"/>
      <c r="E93" s="436"/>
      <c r="F93" s="434"/>
      <c r="G93" s="345"/>
    </row>
    <row r="94" spans="1:7" x14ac:dyDescent="0.2">
      <c r="A94" s="352"/>
      <c r="B94" s="433" t="s">
        <v>945</v>
      </c>
      <c r="C94" s="435"/>
      <c r="D94" s="626"/>
      <c r="E94" s="436"/>
      <c r="F94" s="434"/>
      <c r="G94" s="345"/>
    </row>
    <row r="95" spans="1:7" x14ac:dyDescent="0.2">
      <c r="A95" s="352" t="s">
        <v>801</v>
      </c>
      <c r="B95" s="438" t="s">
        <v>946</v>
      </c>
      <c r="C95" s="435"/>
      <c r="D95" s="626"/>
      <c r="E95" s="436"/>
      <c r="F95" s="434"/>
      <c r="G95" s="345"/>
    </row>
    <row r="96" spans="1:7" x14ac:dyDescent="0.2">
      <c r="A96" s="352"/>
      <c r="B96" s="433" t="s">
        <v>947</v>
      </c>
      <c r="C96" s="431"/>
      <c r="D96" s="356"/>
      <c r="E96" s="353"/>
      <c r="F96" s="426"/>
      <c r="G96" s="345"/>
    </row>
    <row r="97" spans="1:7" x14ac:dyDescent="0.2">
      <c r="A97" s="352"/>
      <c r="B97" s="433" t="s">
        <v>948</v>
      </c>
      <c r="C97" s="431" t="s">
        <v>949</v>
      </c>
      <c r="D97" s="356"/>
      <c r="E97" s="353"/>
      <c r="F97" s="426"/>
      <c r="G97" s="345"/>
    </row>
    <row r="98" spans="1:7" x14ac:dyDescent="0.2">
      <c r="A98" s="352"/>
      <c r="B98" s="433" t="s">
        <v>950</v>
      </c>
      <c r="C98" s="431"/>
      <c r="D98" s="356"/>
      <c r="E98" s="353"/>
      <c r="F98" s="426"/>
      <c r="G98" s="345"/>
    </row>
    <row r="99" spans="1:7" x14ac:dyDescent="0.2">
      <c r="A99" s="352"/>
      <c r="B99" s="433" t="s">
        <v>951</v>
      </c>
      <c r="C99" s="431"/>
      <c r="D99" s="356"/>
      <c r="E99" s="353"/>
      <c r="F99" s="426"/>
      <c r="G99" s="345"/>
    </row>
    <row r="100" spans="1:7" x14ac:dyDescent="0.2">
      <c r="A100" s="352"/>
      <c r="B100" s="433" t="s">
        <v>952</v>
      </c>
      <c r="C100" s="431"/>
      <c r="D100" s="356"/>
      <c r="E100" s="353"/>
      <c r="F100" s="426"/>
      <c r="G100" s="345"/>
    </row>
    <row r="101" spans="1:7" x14ac:dyDescent="0.2">
      <c r="A101" s="352"/>
      <c r="B101" s="433" t="s">
        <v>953</v>
      </c>
      <c r="C101" s="431"/>
      <c r="D101" s="356"/>
      <c r="E101" s="353"/>
      <c r="F101" s="426"/>
      <c r="G101" s="345"/>
    </row>
    <row r="102" spans="1:7" x14ac:dyDescent="0.2">
      <c r="A102" s="352"/>
      <c r="B102" s="433" t="s">
        <v>954</v>
      </c>
      <c r="C102" s="431"/>
      <c r="D102" s="356"/>
      <c r="E102" s="353"/>
      <c r="F102" s="426"/>
      <c r="G102" s="345"/>
    </row>
    <row r="103" spans="1:7" x14ac:dyDescent="0.2">
      <c r="A103" s="352"/>
      <c r="B103" s="433" t="s">
        <v>955</v>
      </c>
      <c r="C103" s="431"/>
      <c r="D103" s="356"/>
      <c r="E103" s="353"/>
      <c r="F103" s="426"/>
      <c r="G103" s="345"/>
    </row>
    <row r="104" spans="1:7" x14ac:dyDescent="0.2">
      <c r="A104" s="352"/>
      <c r="B104" s="433" t="s">
        <v>956</v>
      </c>
      <c r="C104" s="431"/>
      <c r="D104" s="356"/>
      <c r="E104" s="353"/>
      <c r="F104" s="426"/>
      <c r="G104" s="345"/>
    </row>
    <row r="105" spans="1:7" x14ac:dyDescent="0.2">
      <c r="A105" s="352"/>
      <c r="B105" s="433" t="s">
        <v>957</v>
      </c>
      <c r="C105" s="431"/>
      <c r="D105" s="356"/>
      <c r="E105" s="353"/>
      <c r="F105" s="426"/>
      <c r="G105" s="345"/>
    </row>
    <row r="106" spans="1:7" x14ac:dyDescent="0.2">
      <c r="A106" s="352"/>
      <c r="B106" s="433" t="s">
        <v>958</v>
      </c>
      <c r="C106" s="431"/>
      <c r="D106" s="356"/>
      <c r="E106" s="353"/>
      <c r="F106" s="426"/>
      <c r="G106" s="345"/>
    </row>
    <row r="107" spans="1:7" x14ac:dyDescent="0.2">
      <c r="A107" s="352"/>
      <c r="B107" s="724" t="s">
        <v>959</v>
      </c>
      <c r="C107" s="727"/>
      <c r="D107" s="453"/>
      <c r="E107" s="719"/>
      <c r="F107" s="440"/>
      <c r="G107" s="374"/>
    </row>
    <row r="108" spans="1:7" x14ac:dyDescent="0.2">
      <c r="A108" s="352"/>
      <c r="B108" s="425" t="s">
        <v>960</v>
      </c>
      <c r="C108" s="559"/>
      <c r="D108" s="855"/>
      <c r="E108" s="718"/>
      <c r="F108" s="561"/>
      <c r="G108" s="402"/>
    </row>
    <row r="109" spans="1:7" x14ac:dyDescent="0.2">
      <c r="A109" s="352"/>
      <c r="B109" s="355" t="s">
        <v>961</v>
      </c>
      <c r="C109" s="427" t="s">
        <v>962</v>
      </c>
      <c r="D109" s="428">
        <v>0.8</v>
      </c>
      <c r="E109" s="353">
        <v>0.2</v>
      </c>
      <c r="F109" s="426">
        <f>D109*E109</f>
        <v>0.16000000000000003</v>
      </c>
      <c r="G109" s="345"/>
    </row>
    <row r="110" spans="1:7" x14ac:dyDescent="0.2">
      <c r="A110" s="352"/>
      <c r="B110" s="375" t="s">
        <v>963</v>
      </c>
      <c r="C110" s="439"/>
      <c r="D110" s="856"/>
      <c r="E110" s="719"/>
      <c r="F110" s="440"/>
      <c r="G110" s="374"/>
    </row>
    <row r="111" spans="1:7" x14ac:dyDescent="0.2">
      <c r="A111" s="352"/>
      <c r="B111" s="355" t="s">
        <v>964</v>
      </c>
      <c r="C111" s="427" t="s">
        <v>965</v>
      </c>
      <c r="D111" s="428">
        <v>1</v>
      </c>
      <c r="E111" s="353">
        <v>0.2</v>
      </c>
      <c r="F111" s="426">
        <f>D111*E111</f>
        <v>0.2</v>
      </c>
      <c r="G111" s="345"/>
    </row>
    <row r="112" spans="1:7" x14ac:dyDescent="0.2">
      <c r="A112" s="352"/>
      <c r="B112" s="425" t="s">
        <v>966</v>
      </c>
      <c r="C112" s="559" t="s">
        <v>967</v>
      </c>
      <c r="D112" s="555">
        <v>0.5</v>
      </c>
      <c r="E112" s="718">
        <v>0.2</v>
      </c>
      <c r="F112" s="561">
        <f>D112*E112</f>
        <v>0.1</v>
      </c>
      <c r="G112" s="402"/>
    </row>
    <row r="113" spans="1:7" x14ac:dyDescent="0.2">
      <c r="A113" s="352"/>
      <c r="B113" s="375" t="s">
        <v>968</v>
      </c>
      <c r="C113" s="439"/>
      <c r="D113" s="720"/>
      <c r="E113" s="719"/>
      <c r="F113" s="440"/>
      <c r="G113" s="374"/>
    </row>
    <row r="114" spans="1:7" x14ac:dyDescent="0.2">
      <c r="A114" s="352"/>
      <c r="B114" s="419" t="s">
        <v>969</v>
      </c>
      <c r="C114" s="419" t="s">
        <v>970</v>
      </c>
      <c r="D114" s="547">
        <v>1</v>
      </c>
      <c r="E114" s="853">
        <v>0.2</v>
      </c>
      <c r="F114" s="853">
        <f>D114*E114</f>
        <v>0.2</v>
      </c>
      <c r="G114" s="381"/>
    </row>
    <row r="115" spans="1:7" x14ac:dyDescent="0.2">
      <c r="A115" s="352"/>
      <c r="B115" s="419" t="s">
        <v>971</v>
      </c>
      <c r="C115" s="419" t="s">
        <v>972</v>
      </c>
      <c r="D115" s="547">
        <v>1</v>
      </c>
      <c r="E115" s="853">
        <v>0.2</v>
      </c>
      <c r="F115" s="853">
        <f>D115*E115</f>
        <v>0.2</v>
      </c>
      <c r="G115" s="381"/>
    </row>
    <row r="116" spans="1:7" x14ac:dyDescent="0.2">
      <c r="A116" s="352"/>
      <c r="B116" s="419" t="s">
        <v>973</v>
      </c>
      <c r="C116" s="419" t="s">
        <v>974</v>
      </c>
      <c r="D116" s="547">
        <v>1</v>
      </c>
      <c r="E116" s="853">
        <v>0.2</v>
      </c>
      <c r="F116" s="853">
        <f>D116*E116</f>
        <v>0.2</v>
      </c>
      <c r="G116" s="381"/>
    </row>
    <row r="117" spans="1:7" x14ac:dyDescent="0.2">
      <c r="A117" s="352"/>
      <c r="B117" s="738" t="s">
        <v>975</v>
      </c>
      <c r="C117" s="738" t="s">
        <v>976</v>
      </c>
      <c r="D117" s="547">
        <v>1</v>
      </c>
      <c r="E117" s="853">
        <v>0.2</v>
      </c>
      <c r="F117" s="853">
        <f>D117*E117</f>
        <v>0.2</v>
      </c>
      <c r="G117" s="381"/>
    </row>
    <row r="118" spans="1:7" x14ac:dyDescent="0.2">
      <c r="A118" s="352"/>
      <c r="B118" s="355"/>
      <c r="C118" s="427"/>
      <c r="D118" s="352"/>
      <c r="E118" s="353"/>
      <c r="F118" s="426"/>
      <c r="G118" s="345"/>
    </row>
    <row r="119" spans="1:7" x14ac:dyDescent="0.2">
      <c r="A119" s="352"/>
      <c r="B119" s="140" t="s">
        <v>977</v>
      </c>
      <c r="C119" s="427" t="s">
        <v>978</v>
      </c>
      <c r="D119" s="356"/>
      <c r="E119" s="353"/>
      <c r="F119" s="426"/>
      <c r="G119" s="345"/>
    </row>
    <row r="120" spans="1:7" x14ac:dyDescent="0.2">
      <c r="A120" s="352"/>
      <c r="B120" s="419" t="s">
        <v>979</v>
      </c>
      <c r="C120" s="721" t="s">
        <v>980</v>
      </c>
      <c r="D120" s="547">
        <v>0.6</v>
      </c>
      <c r="E120" s="854">
        <v>1</v>
      </c>
      <c r="F120" s="858">
        <f>D120*E120</f>
        <v>0.6</v>
      </c>
      <c r="G120" s="381"/>
    </row>
    <row r="121" spans="1:7" x14ac:dyDescent="0.2">
      <c r="A121" s="352"/>
      <c r="B121" s="355" t="s">
        <v>981</v>
      </c>
      <c r="C121" s="427" t="s">
        <v>982</v>
      </c>
      <c r="D121" s="428">
        <v>0</v>
      </c>
      <c r="E121" s="353">
        <v>1</v>
      </c>
      <c r="F121" s="426">
        <f>D121*E121</f>
        <v>0</v>
      </c>
      <c r="G121" s="345"/>
    </row>
    <row r="122" spans="1:7" x14ac:dyDescent="0.2">
      <c r="A122" s="856"/>
      <c r="B122" s="355" t="s">
        <v>983</v>
      </c>
      <c r="C122" s="427"/>
      <c r="D122" s="352"/>
      <c r="E122" s="353"/>
      <c r="F122" s="426"/>
      <c r="G122" s="345"/>
    </row>
    <row r="123" spans="1:7" x14ac:dyDescent="0.2">
      <c r="A123" s="352"/>
      <c r="B123" s="415"/>
      <c r="C123" s="439"/>
      <c r="D123" s="856"/>
      <c r="E123" s="719"/>
      <c r="F123" s="440"/>
      <c r="G123" s="374"/>
    </row>
    <row r="124" spans="1:7" ht="15" x14ac:dyDescent="0.25">
      <c r="A124" s="352"/>
      <c r="B124" s="334" t="s">
        <v>984</v>
      </c>
      <c r="C124" s="425"/>
      <c r="D124" s="855"/>
      <c r="E124" s="402"/>
      <c r="F124" s="855"/>
      <c r="G124" s="345"/>
    </row>
    <row r="125" spans="1:7" x14ac:dyDescent="0.2">
      <c r="A125" s="352"/>
      <c r="B125" s="355" t="s">
        <v>985</v>
      </c>
      <c r="C125" s="427"/>
      <c r="D125" s="352"/>
      <c r="E125" s="353"/>
      <c r="F125" s="426"/>
      <c r="G125" s="345"/>
    </row>
    <row r="126" spans="1:7" x14ac:dyDescent="0.2">
      <c r="A126" s="352"/>
      <c r="B126" s="425" t="s">
        <v>986</v>
      </c>
      <c r="C126" s="559" t="s">
        <v>987</v>
      </c>
      <c r="D126" s="555">
        <v>1</v>
      </c>
      <c r="E126" s="718">
        <v>1</v>
      </c>
      <c r="F126" s="855">
        <f>D126*E126</f>
        <v>1</v>
      </c>
      <c r="G126" s="345"/>
    </row>
    <row r="127" spans="1:7" ht="25.5" x14ac:dyDescent="0.2">
      <c r="A127" s="352"/>
      <c r="B127" s="560" t="s">
        <v>988</v>
      </c>
      <c r="C127" s="511" t="s">
        <v>989</v>
      </c>
      <c r="D127" s="547">
        <v>0.5</v>
      </c>
      <c r="E127" s="854">
        <v>2</v>
      </c>
      <c r="F127" s="853">
        <f>D127*E127</f>
        <v>1</v>
      </c>
      <c r="G127" s="381"/>
    </row>
    <row r="128" spans="1:7" ht="39" x14ac:dyDescent="0.25">
      <c r="A128" s="352"/>
      <c r="B128" s="733" t="s">
        <v>990</v>
      </c>
      <c r="C128" s="441" t="s">
        <v>991</v>
      </c>
      <c r="D128" s="428">
        <v>0</v>
      </c>
      <c r="E128" s="353">
        <v>1</v>
      </c>
      <c r="F128" s="352">
        <f>D128*E128</f>
        <v>0</v>
      </c>
      <c r="G128" s="345"/>
    </row>
    <row r="129" spans="1:7" x14ac:dyDescent="0.2">
      <c r="A129" s="352"/>
      <c r="B129" s="560" t="s">
        <v>992</v>
      </c>
      <c r="C129" s="419" t="s">
        <v>993</v>
      </c>
      <c r="D129" s="547">
        <v>1</v>
      </c>
      <c r="E129" s="853">
        <v>1</v>
      </c>
      <c r="F129" s="853">
        <f t="shared" ref="F129:F131" si="1">D129*E129</f>
        <v>1</v>
      </c>
      <c r="G129" s="381"/>
    </row>
    <row r="130" spans="1:7" x14ac:dyDescent="0.2">
      <c r="A130" s="352"/>
      <c r="B130" s="560" t="s">
        <v>994</v>
      </c>
      <c r="C130" s="419" t="s">
        <v>995</v>
      </c>
      <c r="D130" s="547">
        <v>0.5</v>
      </c>
      <c r="E130" s="853">
        <v>1</v>
      </c>
      <c r="F130" s="853">
        <f t="shared" si="1"/>
        <v>0.5</v>
      </c>
      <c r="G130" s="381"/>
    </row>
    <row r="131" spans="1:7" x14ac:dyDescent="0.2">
      <c r="A131" s="352"/>
      <c r="B131" s="560" t="s">
        <v>996</v>
      </c>
      <c r="C131" s="560" t="s">
        <v>997</v>
      </c>
      <c r="D131" s="547">
        <v>1</v>
      </c>
      <c r="E131" s="853">
        <v>1</v>
      </c>
      <c r="F131" s="853">
        <f t="shared" si="1"/>
        <v>1</v>
      </c>
      <c r="G131" s="381"/>
    </row>
    <row r="132" spans="1:7" x14ac:dyDescent="0.2">
      <c r="A132" s="352"/>
      <c r="B132" s="425" t="s">
        <v>998</v>
      </c>
      <c r="C132" s="559" t="s">
        <v>999</v>
      </c>
      <c r="D132" s="555">
        <v>1</v>
      </c>
      <c r="E132" s="855">
        <v>1</v>
      </c>
      <c r="F132" s="561">
        <f>D132*E132</f>
        <v>1</v>
      </c>
      <c r="G132" s="402"/>
    </row>
    <row r="133" spans="1:7" x14ac:dyDescent="0.2">
      <c r="A133" s="352"/>
      <c r="B133" s="335"/>
      <c r="C133" s="394" t="s">
        <v>1000</v>
      </c>
      <c r="D133" s="352"/>
      <c r="E133" s="353"/>
      <c r="F133" s="426"/>
      <c r="G133" s="345"/>
    </row>
    <row r="134" spans="1:7" x14ac:dyDescent="0.2">
      <c r="A134" s="352"/>
      <c r="B134" s="335"/>
      <c r="C134" s="439" t="s">
        <v>1001</v>
      </c>
      <c r="D134" s="856"/>
      <c r="E134" s="719"/>
      <c r="F134" s="440"/>
      <c r="G134" s="374"/>
    </row>
    <row r="135" spans="1:7" x14ac:dyDescent="0.2">
      <c r="A135" s="352"/>
      <c r="B135" s="335"/>
      <c r="C135" s="427" t="s">
        <v>1002</v>
      </c>
      <c r="D135" s="428">
        <v>1</v>
      </c>
      <c r="E135" s="353">
        <v>1</v>
      </c>
      <c r="F135" s="426">
        <f>D135*E135</f>
        <v>1</v>
      </c>
      <c r="G135" s="345"/>
    </row>
    <row r="136" spans="1:7" x14ac:dyDescent="0.2">
      <c r="A136" s="352"/>
      <c r="B136" s="335"/>
      <c r="C136" s="721" t="s">
        <v>1003</v>
      </c>
      <c r="D136" s="547">
        <v>1</v>
      </c>
      <c r="E136" s="854">
        <v>1</v>
      </c>
      <c r="F136" s="858">
        <f>D136*E136</f>
        <v>1</v>
      </c>
      <c r="G136" s="381"/>
    </row>
    <row r="137" spans="1:7" x14ac:dyDescent="0.2">
      <c r="A137" s="352"/>
      <c r="B137" s="335"/>
      <c r="C137" s="559" t="s">
        <v>1004</v>
      </c>
      <c r="D137" s="555">
        <v>1</v>
      </c>
      <c r="E137" s="718">
        <v>1</v>
      </c>
      <c r="F137" s="561">
        <f>D137*E137</f>
        <v>1</v>
      </c>
      <c r="G137" s="402"/>
    </row>
    <row r="138" spans="1:7" x14ac:dyDescent="0.2">
      <c r="A138" s="352"/>
      <c r="B138" s="562"/>
      <c r="C138" s="439" t="s">
        <v>1005</v>
      </c>
      <c r="D138" s="856"/>
      <c r="E138" s="719"/>
      <c r="F138" s="440"/>
      <c r="G138" s="374"/>
    </row>
    <row r="139" spans="1:7" x14ac:dyDescent="0.2">
      <c r="A139" s="352"/>
      <c r="B139" s="355" t="s">
        <v>1006</v>
      </c>
      <c r="C139" s="427" t="s">
        <v>1007</v>
      </c>
      <c r="D139" s="428">
        <v>1</v>
      </c>
      <c r="E139" s="353">
        <v>1</v>
      </c>
      <c r="F139" s="426">
        <f>D139*E139</f>
        <v>1</v>
      </c>
      <c r="G139" s="345"/>
    </row>
    <row r="140" spans="1:7" x14ac:dyDescent="0.2">
      <c r="A140" s="352"/>
      <c r="B140" s="355" t="s">
        <v>1008</v>
      </c>
      <c r="C140" s="427" t="s">
        <v>1009</v>
      </c>
      <c r="D140" s="356"/>
      <c r="E140" s="353"/>
      <c r="F140" s="426"/>
      <c r="G140" s="345"/>
    </row>
    <row r="141" spans="1:7" x14ac:dyDescent="0.2">
      <c r="A141" s="352"/>
      <c r="B141" s="355" t="s">
        <v>1010</v>
      </c>
      <c r="C141" s="427"/>
      <c r="D141" s="352"/>
      <c r="E141" s="353"/>
      <c r="F141" s="426"/>
      <c r="G141" s="345"/>
    </row>
    <row r="142" spans="1:7" x14ac:dyDescent="0.2">
      <c r="A142" s="352"/>
      <c r="B142" s="355" t="s">
        <v>1011</v>
      </c>
      <c r="C142" s="427"/>
      <c r="D142" s="352"/>
      <c r="E142" s="353"/>
      <c r="F142" s="426"/>
      <c r="G142" s="345"/>
    </row>
    <row r="143" spans="1:7" x14ac:dyDescent="0.2">
      <c r="A143" s="352"/>
      <c r="B143" s="355" t="s">
        <v>1012</v>
      </c>
      <c r="C143" s="427"/>
      <c r="D143" s="352"/>
      <c r="E143" s="353"/>
      <c r="F143" s="426"/>
      <c r="G143" s="345"/>
    </row>
    <row r="144" spans="1:7" x14ac:dyDescent="0.2">
      <c r="A144" s="352"/>
      <c r="B144" s="355" t="s">
        <v>1013</v>
      </c>
      <c r="C144" s="427"/>
      <c r="D144" s="352"/>
      <c r="E144" s="353"/>
      <c r="F144" s="426"/>
      <c r="G144" s="345"/>
    </row>
    <row r="145" spans="1:7" x14ac:dyDescent="0.2">
      <c r="A145" s="352"/>
      <c r="B145" s="355" t="s">
        <v>1014</v>
      </c>
      <c r="C145" s="427"/>
      <c r="D145" s="352"/>
      <c r="E145" s="353"/>
      <c r="F145" s="426"/>
      <c r="G145" s="345"/>
    </row>
    <row r="146" spans="1:7" x14ac:dyDescent="0.2">
      <c r="A146" s="352"/>
      <c r="B146" s="355" t="s">
        <v>1015</v>
      </c>
      <c r="C146" s="427"/>
      <c r="D146" s="352"/>
      <c r="E146" s="353"/>
      <c r="F146" s="426"/>
      <c r="G146" s="345"/>
    </row>
    <row r="147" spans="1:7" x14ac:dyDescent="0.2">
      <c r="A147" s="352"/>
      <c r="B147" s="357" t="s">
        <v>1016</v>
      </c>
      <c r="C147" s="427"/>
      <c r="D147" s="352"/>
      <c r="E147" s="354"/>
      <c r="F147" s="426"/>
      <c r="G147" s="345"/>
    </row>
    <row r="148" spans="1:7" x14ac:dyDescent="0.2">
      <c r="A148" s="352"/>
      <c r="B148" s="355" t="s">
        <v>1017</v>
      </c>
      <c r="C148" s="427"/>
      <c r="D148" s="352"/>
      <c r="E148" s="353"/>
      <c r="F148" s="426"/>
      <c r="G148" s="345"/>
    </row>
    <row r="149" spans="1:7" x14ac:dyDescent="0.2">
      <c r="A149" s="352"/>
      <c r="B149" s="355" t="s">
        <v>1018</v>
      </c>
      <c r="C149" s="427"/>
      <c r="D149" s="352"/>
      <c r="E149" s="353"/>
      <c r="F149" s="426"/>
      <c r="G149" s="345"/>
    </row>
    <row r="150" spans="1:7" x14ac:dyDescent="0.2">
      <c r="A150" s="352"/>
      <c r="B150" s="357" t="s">
        <v>1019</v>
      </c>
      <c r="C150" s="427"/>
      <c r="D150" s="352"/>
      <c r="E150" s="353"/>
      <c r="F150" s="426"/>
      <c r="G150" s="345"/>
    </row>
    <row r="151" spans="1:7" ht="15.75" x14ac:dyDescent="0.3">
      <c r="A151" s="352"/>
      <c r="B151" s="345" t="s">
        <v>1020</v>
      </c>
      <c r="C151" s="427"/>
      <c r="D151" s="352"/>
      <c r="E151" s="353"/>
      <c r="F151" s="426"/>
      <c r="G151" s="345"/>
    </row>
    <row r="152" spans="1:7" x14ac:dyDescent="0.2">
      <c r="A152" s="352"/>
      <c r="B152" s="442" t="s">
        <v>1021</v>
      </c>
      <c r="C152" s="427"/>
      <c r="D152" s="352"/>
      <c r="E152" s="353"/>
      <c r="F152" s="426"/>
      <c r="G152" s="345"/>
    </row>
    <row r="153" spans="1:7" x14ac:dyDescent="0.2">
      <c r="A153" s="352"/>
      <c r="B153" s="442" t="s">
        <v>1022</v>
      </c>
      <c r="C153" s="427"/>
      <c r="D153" s="352"/>
      <c r="E153" s="353"/>
      <c r="F153" s="426"/>
      <c r="G153" s="345"/>
    </row>
    <row r="154" spans="1:7" x14ac:dyDescent="0.2">
      <c r="A154" s="352"/>
      <c r="B154" s="355" t="s">
        <v>1023</v>
      </c>
      <c r="C154" s="559" t="s">
        <v>1024</v>
      </c>
      <c r="D154" s="555">
        <v>1</v>
      </c>
      <c r="E154" s="718">
        <v>0.5</v>
      </c>
      <c r="F154" s="561">
        <f>D154*E154</f>
        <v>0.5</v>
      </c>
      <c r="G154" s="402"/>
    </row>
    <row r="155" spans="1:7" x14ac:dyDescent="0.2">
      <c r="A155" s="352"/>
      <c r="B155" s="355"/>
      <c r="C155" s="439" t="s">
        <v>1025</v>
      </c>
      <c r="D155" s="856"/>
      <c r="E155" s="719"/>
      <c r="F155" s="440"/>
      <c r="G155" s="374"/>
    </row>
    <row r="156" spans="1:7" ht="25.5" x14ac:dyDescent="0.2">
      <c r="A156" s="352"/>
      <c r="B156" s="355"/>
      <c r="C156" s="441" t="s">
        <v>1026</v>
      </c>
      <c r="D156" s="428">
        <v>0.7</v>
      </c>
      <c r="E156" s="353">
        <v>0.5</v>
      </c>
      <c r="F156" s="426">
        <f>D156*E156</f>
        <v>0.35</v>
      </c>
      <c r="G156" s="345"/>
    </row>
    <row r="157" spans="1:7" x14ac:dyDescent="0.2">
      <c r="A157" s="352"/>
      <c r="B157" s="355"/>
      <c r="C157" s="427"/>
      <c r="D157" s="352"/>
      <c r="E157" s="353"/>
      <c r="F157" s="426"/>
      <c r="G157" s="345"/>
    </row>
    <row r="158" spans="1:7" ht="25.5" x14ac:dyDescent="0.2">
      <c r="A158" s="352"/>
      <c r="B158" s="557" t="s">
        <v>1027</v>
      </c>
      <c r="C158" s="554" t="s">
        <v>1028</v>
      </c>
      <c r="D158" s="866">
        <v>1</v>
      </c>
      <c r="E158" s="870">
        <v>1</v>
      </c>
      <c r="F158" s="872">
        <f>D158*E158</f>
        <v>1</v>
      </c>
      <c r="G158" s="345"/>
    </row>
    <row r="159" spans="1:7" x14ac:dyDescent="0.2">
      <c r="A159" s="352"/>
      <c r="B159" s="375"/>
      <c r="C159" s="439"/>
      <c r="D159" s="453"/>
      <c r="E159" s="719"/>
      <c r="F159" s="856"/>
      <c r="G159" s="345"/>
    </row>
    <row r="160" spans="1:7" ht="51" x14ac:dyDescent="0.2">
      <c r="A160" s="352"/>
      <c r="B160" s="355" t="s">
        <v>1029</v>
      </c>
      <c r="C160" s="714" t="s">
        <v>1030</v>
      </c>
      <c r="D160" s="712">
        <v>0</v>
      </c>
      <c r="E160" s="713">
        <v>1</v>
      </c>
      <c r="F160" s="869">
        <f>D160*E160</f>
        <v>0</v>
      </c>
      <c r="G160" s="345"/>
    </row>
    <row r="161" spans="1:7" x14ac:dyDescent="0.2">
      <c r="A161" s="352"/>
      <c r="B161" s="355" t="s">
        <v>1031</v>
      </c>
      <c r="C161" s="427" t="s">
        <v>1032</v>
      </c>
      <c r="D161" s="428">
        <v>1</v>
      </c>
      <c r="E161" s="353">
        <v>0.5</v>
      </c>
      <c r="F161" s="426">
        <f>D161*E161</f>
        <v>0.5</v>
      </c>
      <c r="G161" s="345"/>
    </row>
    <row r="162" spans="1:7" x14ac:dyDescent="0.2">
      <c r="A162" s="352"/>
      <c r="B162" s="355"/>
      <c r="C162" s="427" t="s">
        <v>1033</v>
      </c>
      <c r="D162" s="356"/>
      <c r="E162" s="353"/>
      <c r="F162" s="426"/>
      <c r="G162" s="345"/>
    </row>
    <row r="163" spans="1:7" ht="38.25" x14ac:dyDescent="0.2">
      <c r="A163" s="352"/>
      <c r="B163" s="355" t="s">
        <v>461</v>
      </c>
      <c r="C163" s="711" t="s">
        <v>1034</v>
      </c>
      <c r="D163" s="712">
        <v>1</v>
      </c>
      <c r="E163" s="713">
        <v>0.5</v>
      </c>
      <c r="F163" s="869">
        <f>D163*E163</f>
        <v>0.5</v>
      </c>
      <c r="G163" s="345"/>
    </row>
    <row r="164" spans="1:7" x14ac:dyDescent="0.2">
      <c r="A164" s="352"/>
      <c r="B164" s="355" t="s">
        <v>990</v>
      </c>
      <c r="C164" s="394" t="s">
        <v>1035</v>
      </c>
      <c r="D164" s="428">
        <v>1</v>
      </c>
      <c r="E164" s="353">
        <v>0.5</v>
      </c>
      <c r="F164" s="426">
        <f>D164*E164</f>
        <v>0.5</v>
      </c>
      <c r="G164" s="345"/>
    </row>
    <row r="165" spans="1:7" x14ac:dyDescent="0.2">
      <c r="A165" s="352"/>
      <c r="B165" s="355"/>
      <c r="C165" s="427" t="s">
        <v>1036</v>
      </c>
      <c r="D165" s="356"/>
      <c r="E165" s="353"/>
      <c r="F165" s="426"/>
      <c r="G165" s="345"/>
    </row>
    <row r="166" spans="1:7" ht="25.5" x14ac:dyDescent="0.2">
      <c r="A166" s="352"/>
      <c r="B166" s="355"/>
      <c r="C166" s="511" t="s">
        <v>1037</v>
      </c>
      <c r="D166" s="547">
        <v>1</v>
      </c>
      <c r="E166" s="854">
        <v>1</v>
      </c>
      <c r="F166" s="858">
        <f>D166*E166</f>
        <v>1</v>
      </c>
      <c r="G166" s="381"/>
    </row>
    <row r="167" spans="1:7" x14ac:dyDescent="0.2">
      <c r="A167" s="352"/>
      <c r="B167" s="425" t="s">
        <v>1038</v>
      </c>
      <c r="C167" s="441" t="s">
        <v>1039</v>
      </c>
      <c r="D167" s="428">
        <v>1</v>
      </c>
      <c r="E167" s="353">
        <v>1</v>
      </c>
      <c r="F167" s="352">
        <f>D167*E167</f>
        <v>1</v>
      </c>
      <c r="G167" s="345"/>
    </row>
    <row r="168" spans="1:7" x14ac:dyDescent="0.2">
      <c r="A168" s="352"/>
      <c r="B168" s="355" t="s">
        <v>1040</v>
      </c>
      <c r="C168" s="441" t="s">
        <v>1041</v>
      </c>
      <c r="D168" s="627"/>
      <c r="E168" s="353"/>
      <c r="F168" s="352"/>
      <c r="G168" s="345"/>
    </row>
    <row r="169" spans="1:7" x14ac:dyDescent="0.2">
      <c r="A169" s="352"/>
      <c r="B169" s="355"/>
      <c r="C169" s="441" t="s">
        <v>1042</v>
      </c>
      <c r="D169" s="627"/>
      <c r="E169" s="353"/>
      <c r="F169" s="352"/>
      <c r="G169" s="345"/>
    </row>
    <row r="170" spans="1:7" x14ac:dyDescent="0.2">
      <c r="A170" s="352"/>
      <c r="B170" s="355"/>
      <c r="C170" s="441" t="s">
        <v>1043</v>
      </c>
      <c r="D170" s="627"/>
      <c r="E170" s="353"/>
      <c r="F170" s="352"/>
      <c r="G170" s="345"/>
    </row>
    <row r="171" spans="1:7" x14ac:dyDescent="0.2">
      <c r="A171" s="352"/>
      <c r="B171" s="375"/>
      <c r="C171" s="556" t="s">
        <v>1044</v>
      </c>
      <c r="D171" s="628"/>
      <c r="E171" s="719"/>
      <c r="F171" s="856"/>
      <c r="G171" s="345"/>
    </row>
    <row r="172" spans="1:7" x14ac:dyDescent="0.2">
      <c r="A172" s="352"/>
      <c r="B172" s="355" t="s">
        <v>1045</v>
      </c>
      <c r="C172" s="427" t="s">
        <v>1046</v>
      </c>
      <c r="D172" s="428">
        <v>1</v>
      </c>
      <c r="E172" s="353">
        <v>0.5</v>
      </c>
      <c r="F172" s="426">
        <f>D172*E172</f>
        <v>0.5</v>
      </c>
      <c r="G172" s="345"/>
    </row>
    <row r="173" spans="1:7" x14ac:dyDescent="0.2">
      <c r="A173" s="352"/>
      <c r="B173" s="355"/>
      <c r="C173" s="427" t="s">
        <v>1047</v>
      </c>
      <c r="D173" s="320"/>
      <c r="E173" s="353"/>
      <c r="F173" s="426"/>
      <c r="G173" s="345"/>
    </row>
    <row r="174" spans="1:7" x14ac:dyDescent="0.2">
      <c r="A174" s="352"/>
      <c r="B174" s="355"/>
      <c r="C174" s="427" t="s">
        <v>1048</v>
      </c>
      <c r="D174" s="352"/>
      <c r="E174" s="353"/>
      <c r="F174" s="426"/>
      <c r="G174" s="345"/>
    </row>
    <row r="175" spans="1:7" x14ac:dyDescent="0.2">
      <c r="A175" s="352"/>
      <c r="B175" s="1150" t="s">
        <v>1049</v>
      </c>
      <c r="C175" s="419" t="s">
        <v>1050</v>
      </c>
      <c r="D175" s="547">
        <v>1</v>
      </c>
      <c r="E175" s="868">
        <f>IF(Hospital!$C$6=3,"na",IF(Hospital!$C$6=1,0.5))</f>
        <v>0.5</v>
      </c>
      <c r="F175" s="868">
        <f>IF(Hospital!$C$6=3,"na",IF(Hospital!$C$6=1,E175*D175))</f>
        <v>0.5</v>
      </c>
      <c r="G175" s="345"/>
    </row>
    <row r="176" spans="1:7" x14ac:dyDescent="0.2">
      <c r="A176" s="352"/>
      <c r="B176" s="1150"/>
      <c r="C176" s="419" t="s">
        <v>1051</v>
      </c>
      <c r="D176" s="547">
        <v>1</v>
      </c>
      <c r="E176" s="868">
        <f>IF(Hospital!$C$6=3,"na",IF(Hospital!$C$6=1,0.5))</f>
        <v>0.5</v>
      </c>
      <c r="F176" s="868">
        <f>IF(Hospital!$C$6=3,"na",IF(Hospital!$C$6=1,E176*D176))</f>
        <v>0.5</v>
      </c>
      <c r="G176" s="345"/>
    </row>
    <row r="177" spans="1:7" x14ac:dyDescent="0.2">
      <c r="A177" s="352"/>
      <c r="B177" s="1151"/>
      <c r="C177" s="419" t="s">
        <v>1052</v>
      </c>
      <c r="D177" s="547">
        <v>1</v>
      </c>
      <c r="E177" s="868">
        <f>IF(Hospital!$C$6=3,"na",IF(Hospital!$C$6=1,0.5))</f>
        <v>0.5</v>
      </c>
      <c r="F177" s="868">
        <f>IF(Hospital!$C$6=3,"na",IF(Hospital!$C$6=1,E177*D177))</f>
        <v>0.5</v>
      </c>
      <c r="G177" s="345"/>
    </row>
    <row r="178" spans="1:7" ht="25.5" x14ac:dyDescent="0.2">
      <c r="A178" s="352"/>
      <c r="B178" s="553" t="s">
        <v>1053</v>
      </c>
      <c r="C178" s="734" t="s">
        <v>1054</v>
      </c>
      <c r="D178" s="555">
        <v>0.5</v>
      </c>
      <c r="E178" s="718">
        <v>1</v>
      </c>
      <c r="F178" s="855">
        <f>D178*E178</f>
        <v>0.5</v>
      </c>
      <c r="G178" s="345"/>
    </row>
    <row r="179" spans="1:7" ht="38.25" x14ac:dyDescent="0.2">
      <c r="A179" s="352"/>
      <c r="B179" s="443" t="s">
        <v>1055</v>
      </c>
      <c r="C179" s="552" t="s">
        <v>1056</v>
      </c>
      <c r="D179" s="712">
        <v>0.7</v>
      </c>
      <c r="E179" s="713">
        <v>1</v>
      </c>
      <c r="F179" s="737">
        <f>D179*E179</f>
        <v>0.7</v>
      </c>
      <c r="G179" s="381"/>
    </row>
    <row r="180" spans="1:7" x14ac:dyDescent="0.2">
      <c r="A180" s="352"/>
      <c r="B180" s="355"/>
      <c r="C180" s="439"/>
      <c r="D180" s="735"/>
      <c r="E180" s="719"/>
      <c r="F180" s="440"/>
      <c r="G180" s="374"/>
    </row>
    <row r="181" spans="1:7" x14ac:dyDescent="0.2">
      <c r="A181" s="352"/>
      <c r="B181" s="355"/>
      <c r="C181" s="427" t="s">
        <v>1057</v>
      </c>
      <c r="D181" s="629">
        <v>0</v>
      </c>
      <c r="E181" s="353">
        <v>1</v>
      </c>
      <c r="F181" s="426">
        <f t="shared" ref="F181" si="2">D181*E181</f>
        <v>0</v>
      </c>
      <c r="G181" s="345"/>
    </row>
    <row r="182" spans="1:7" x14ac:dyDescent="0.2">
      <c r="A182" s="352"/>
      <c r="B182" s="355"/>
      <c r="C182" s="427" t="s">
        <v>1058</v>
      </c>
      <c r="D182" s="352"/>
      <c r="E182" s="353"/>
      <c r="F182" s="426"/>
      <c r="G182" s="345"/>
    </row>
    <row r="183" spans="1:7" ht="63.75" x14ac:dyDescent="0.2">
      <c r="A183" s="352"/>
      <c r="B183" s="551" t="s">
        <v>1059</v>
      </c>
      <c r="C183" s="552" t="s">
        <v>1060</v>
      </c>
      <c r="D183" s="712">
        <v>0.8</v>
      </c>
      <c r="E183" s="736">
        <v>2</v>
      </c>
      <c r="F183" s="868">
        <f>D183*E183</f>
        <v>1.6</v>
      </c>
      <c r="G183" s="345"/>
    </row>
    <row r="184" spans="1:7" ht="51" x14ac:dyDescent="0.2">
      <c r="A184" s="352"/>
      <c r="B184" s="549" t="s">
        <v>1061</v>
      </c>
      <c r="C184" s="550" t="s">
        <v>1062</v>
      </c>
      <c r="D184" s="712">
        <v>0.8</v>
      </c>
      <c r="E184" s="736">
        <v>2</v>
      </c>
      <c r="F184" s="868">
        <f>D184*E184</f>
        <v>1.6</v>
      </c>
      <c r="G184" s="345"/>
    </row>
    <row r="185" spans="1:7" x14ac:dyDescent="0.2">
      <c r="A185" s="352"/>
      <c r="B185" s="444" t="s">
        <v>1063</v>
      </c>
      <c r="D185" s="118"/>
      <c r="F185" s="118"/>
      <c r="G185" s="345"/>
    </row>
    <row r="186" spans="1:7" ht="25.5" x14ac:dyDescent="0.2">
      <c r="A186" s="352"/>
      <c r="B186" s="445" t="s">
        <v>1064</v>
      </c>
      <c r="C186" s="445" t="s">
        <v>1065</v>
      </c>
      <c r="D186" s="712">
        <v>0.5</v>
      </c>
      <c r="E186" s="713">
        <v>1</v>
      </c>
      <c r="F186" s="868">
        <f>D186*E186</f>
        <v>0.5</v>
      </c>
      <c r="G186" s="345"/>
    </row>
    <row r="187" spans="1:7" ht="25.5" x14ac:dyDescent="0.2">
      <c r="A187" s="352"/>
      <c r="B187" s="445" t="s">
        <v>1066</v>
      </c>
      <c r="D187" s="712">
        <v>0.5</v>
      </c>
      <c r="E187" s="713">
        <v>1</v>
      </c>
      <c r="F187" s="868">
        <f>D187*E187</f>
        <v>0.5</v>
      </c>
      <c r="G187" s="345"/>
    </row>
    <row r="188" spans="1:7" ht="38.25" x14ac:dyDescent="0.2">
      <c r="A188" s="352"/>
      <c r="B188" s="548" t="s">
        <v>1067</v>
      </c>
      <c r="C188" s="445" t="s">
        <v>1068</v>
      </c>
      <c r="D188" s="712">
        <v>1</v>
      </c>
      <c r="E188" s="713">
        <v>1</v>
      </c>
      <c r="F188" s="868">
        <f>D188*E188</f>
        <v>1</v>
      </c>
      <c r="G188" s="345"/>
    </row>
    <row r="189" spans="1:7" x14ac:dyDescent="0.2">
      <c r="A189" s="447"/>
      <c r="B189" s="448" t="s">
        <v>666</v>
      </c>
      <c r="C189" s="449"/>
      <c r="D189" s="447"/>
      <c r="E189" s="447">
        <f>SUM(E12:E188)</f>
        <v>46.499999999999986</v>
      </c>
      <c r="F189" s="447">
        <f>SUM(F12:F188)</f>
        <v>36.469999999999992</v>
      </c>
      <c r="G189" s="345"/>
    </row>
    <row r="190" spans="1:7" x14ac:dyDescent="0.2">
      <c r="A190" s="365"/>
      <c r="B190" s="450"/>
      <c r="C190" s="450"/>
      <c r="D190" s="365"/>
      <c r="E190" s="366" t="s">
        <v>1069</v>
      </c>
      <c r="F190" s="451">
        <f>F189/E189</f>
        <v>0.78430107526881732</v>
      </c>
      <c r="G190" s="374"/>
    </row>
    <row r="191" spans="1:7" s="371" customFormat="1" x14ac:dyDescent="0.2">
      <c r="B191" s="452"/>
      <c r="C191" s="452"/>
      <c r="D191" s="369"/>
      <c r="F191" s="370"/>
    </row>
    <row r="192" spans="1:7" s="371" customFormat="1" x14ac:dyDescent="0.2">
      <c r="B192" s="452"/>
      <c r="C192" s="452"/>
      <c r="D192" s="369"/>
      <c r="E192" s="356"/>
      <c r="F192" s="370"/>
    </row>
    <row r="193" spans="2:6" s="371" customFormat="1" x14ac:dyDescent="0.2">
      <c r="B193" s="452"/>
      <c r="C193" s="452"/>
      <c r="D193" s="369"/>
      <c r="E193" s="453"/>
      <c r="F193" s="370"/>
    </row>
    <row r="194" spans="2:6" s="371" customFormat="1" x14ac:dyDescent="0.2">
      <c r="B194" s="452"/>
      <c r="C194" s="452"/>
      <c r="D194" s="369"/>
      <c r="F194" s="370"/>
    </row>
    <row r="195" spans="2:6" s="371" customFormat="1" x14ac:dyDescent="0.2">
      <c r="B195" s="452"/>
      <c r="C195" s="452"/>
      <c r="D195" s="369"/>
      <c r="F195" s="370"/>
    </row>
    <row r="196" spans="2:6" s="371" customFormat="1" x14ac:dyDescent="0.2">
      <c r="B196" s="452"/>
      <c r="C196" s="452"/>
      <c r="D196" s="369"/>
      <c r="F196" s="370"/>
    </row>
    <row r="197" spans="2:6" s="371" customFormat="1" x14ac:dyDescent="0.2">
      <c r="B197" s="452"/>
      <c r="C197" s="452"/>
      <c r="D197" s="369"/>
      <c r="F197" s="370"/>
    </row>
    <row r="198" spans="2:6" s="371" customFormat="1" x14ac:dyDescent="0.2">
      <c r="B198" s="452"/>
      <c r="C198" s="452"/>
      <c r="D198" s="369"/>
      <c r="F198" s="370"/>
    </row>
    <row r="199" spans="2:6" s="371" customFormat="1" x14ac:dyDescent="0.2">
      <c r="B199" s="452"/>
      <c r="C199" s="452"/>
      <c r="D199" s="369"/>
      <c r="F199" s="370"/>
    </row>
    <row r="200" spans="2:6" s="371" customFormat="1" x14ac:dyDescent="0.2">
      <c r="B200" s="452"/>
      <c r="C200" s="452"/>
      <c r="D200" s="369"/>
      <c r="F200" s="370"/>
    </row>
    <row r="201" spans="2:6" s="371" customFormat="1" x14ac:dyDescent="0.2">
      <c r="B201" s="452"/>
      <c r="C201" s="452"/>
      <c r="D201" s="369"/>
      <c r="F201" s="370"/>
    </row>
    <row r="202" spans="2:6" s="371" customFormat="1" x14ac:dyDescent="0.2">
      <c r="B202" s="452"/>
      <c r="C202" s="452"/>
      <c r="D202" s="369"/>
      <c r="F202" s="370"/>
    </row>
    <row r="203" spans="2:6" s="371" customFormat="1" x14ac:dyDescent="0.2">
      <c r="B203" s="452"/>
      <c r="C203" s="452"/>
      <c r="D203" s="369"/>
      <c r="F203" s="370"/>
    </row>
    <row r="204" spans="2:6" s="371" customFormat="1" x14ac:dyDescent="0.2">
      <c r="B204" s="452"/>
      <c r="C204" s="452"/>
      <c r="D204" s="369"/>
      <c r="F204" s="370"/>
    </row>
    <row r="205" spans="2:6" s="371" customFormat="1" x14ac:dyDescent="0.2">
      <c r="B205" s="452"/>
      <c r="C205" s="452"/>
      <c r="D205" s="369"/>
      <c r="F205" s="370"/>
    </row>
    <row r="206" spans="2:6" s="371" customFormat="1" x14ac:dyDescent="0.2">
      <c r="B206" s="452"/>
      <c r="C206" s="452"/>
      <c r="D206" s="369"/>
      <c r="F206" s="370"/>
    </row>
    <row r="207" spans="2:6" s="371" customFormat="1" x14ac:dyDescent="0.2">
      <c r="B207" s="452"/>
      <c r="C207" s="452"/>
      <c r="D207" s="369"/>
      <c r="F207" s="370"/>
    </row>
    <row r="208" spans="2:6" s="371" customFormat="1" x14ac:dyDescent="0.2">
      <c r="B208" s="452"/>
      <c r="C208" s="452"/>
      <c r="D208" s="369"/>
      <c r="F208" s="370"/>
    </row>
    <row r="209" spans="2:6" s="371" customFormat="1" x14ac:dyDescent="0.2">
      <c r="B209" s="452"/>
      <c r="C209" s="452"/>
      <c r="D209" s="369"/>
      <c r="F209" s="370"/>
    </row>
    <row r="210" spans="2:6" s="371" customFormat="1" x14ac:dyDescent="0.2">
      <c r="B210" s="452"/>
      <c r="C210" s="452"/>
      <c r="D210" s="369"/>
      <c r="F210" s="370"/>
    </row>
    <row r="211" spans="2:6" s="371" customFormat="1" x14ac:dyDescent="0.2">
      <c r="B211" s="452"/>
      <c r="C211" s="452"/>
      <c r="D211" s="369"/>
      <c r="F211" s="370"/>
    </row>
    <row r="212" spans="2:6" s="371" customFormat="1" x14ac:dyDescent="0.2">
      <c r="B212" s="452"/>
      <c r="C212" s="452"/>
      <c r="D212" s="369"/>
      <c r="F212" s="370"/>
    </row>
    <row r="213" spans="2:6" s="371" customFormat="1" x14ac:dyDescent="0.2">
      <c r="B213" s="452"/>
      <c r="C213" s="452"/>
      <c r="D213" s="369"/>
      <c r="F213" s="370"/>
    </row>
    <row r="214" spans="2:6" s="371" customFormat="1" x14ac:dyDescent="0.2">
      <c r="B214" s="452"/>
      <c r="C214" s="452"/>
      <c r="D214" s="369"/>
      <c r="F214" s="370"/>
    </row>
    <row r="215" spans="2:6" s="371" customFormat="1" x14ac:dyDescent="0.2">
      <c r="B215" s="452"/>
      <c r="C215" s="452"/>
      <c r="D215" s="369"/>
      <c r="F215" s="370"/>
    </row>
    <row r="216" spans="2:6" s="371" customFormat="1" x14ac:dyDescent="0.2">
      <c r="B216" s="452"/>
      <c r="C216" s="452"/>
      <c r="D216" s="369"/>
      <c r="F216" s="370"/>
    </row>
    <row r="217" spans="2:6" s="371" customFormat="1" x14ac:dyDescent="0.2">
      <c r="B217" s="452"/>
      <c r="C217" s="452"/>
      <c r="D217" s="369"/>
      <c r="F217" s="370"/>
    </row>
    <row r="218" spans="2:6" s="371" customFormat="1" x14ac:dyDescent="0.2">
      <c r="B218" s="452"/>
      <c r="C218" s="452"/>
      <c r="D218" s="369"/>
      <c r="F218" s="370"/>
    </row>
    <row r="219" spans="2:6" s="371" customFormat="1" x14ac:dyDescent="0.2">
      <c r="B219" s="452"/>
      <c r="C219" s="452"/>
      <c r="D219" s="369"/>
      <c r="F219" s="370"/>
    </row>
    <row r="220" spans="2:6" s="371" customFormat="1" x14ac:dyDescent="0.2">
      <c r="B220" s="452"/>
      <c r="C220" s="452"/>
      <c r="D220" s="369"/>
      <c r="F220" s="370"/>
    </row>
    <row r="221" spans="2:6" s="371" customFormat="1" x14ac:dyDescent="0.2">
      <c r="B221" s="452"/>
      <c r="C221" s="452"/>
      <c r="D221" s="369"/>
      <c r="F221" s="370"/>
    </row>
    <row r="222" spans="2:6" s="371" customFormat="1" x14ac:dyDescent="0.2">
      <c r="B222" s="452"/>
      <c r="C222" s="452"/>
      <c r="D222" s="369"/>
      <c r="F222" s="370"/>
    </row>
    <row r="223" spans="2:6" s="371" customFormat="1" x14ac:dyDescent="0.2">
      <c r="B223" s="452"/>
      <c r="C223" s="452"/>
      <c r="D223" s="369"/>
      <c r="F223" s="370"/>
    </row>
    <row r="224" spans="2:6" s="371" customFormat="1" x14ac:dyDescent="0.2">
      <c r="B224" s="376"/>
      <c r="C224" s="376"/>
      <c r="D224" s="369"/>
      <c r="F224" s="370"/>
    </row>
    <row r="225" spans="1:7" s="371" customFormat="1" x14ac:dyDescent="0.2">
      <c r="B225" s="376"/>
      <c r="C225" s="376"/>
      <c r="D225" s="369"/>
      <c r="F225" s="370"/>
    </row>
    <row r="226" spans="1:7" s="371" customFormat="1" x14ac:dyDescent="0.2">
      <c r="A226" s="118"/>
      <c r="B226" s="376"/>
      <c r="C226" s="376"/>
      <c r="D226" s="369"/>
      <c r="F226" s="370"/>
    </row>
    <row r="227" spans="1:7" s="371" customFormat="1" x14ac:dyDescent="0.2">
      <c r="A227" s="118"/>
      <c r="B227" s="376"/>
      <c r="C227" s="376"/>
      <c r="D227" s="373"/>
      <c r="E227" s="118"/>
      <c r="F227" s="857"/>
    </row>
    <row r="228" spans="1:7" s="371" customFormat="1" x14ac:dyDescent="0.2">
      <c r="A228" s="118"/>
      <c r="B228" s="376"/>
      <c r="C228" s="376"/>
      <c r="D228" s="373"/>
      <c r="E228" s="118"/>
      <c r="F228" s="857"/>
    </row>
    <row r="229" spans="1:7" s="371" customFormat="1" x14ac:dyDescent="0.2">
      <c r="A229" s="118"/>
      <c r="B229" s="376"/>
      <c r="C229" s="376"/>
      <c r="D229" s="373"/>
      <c r="E229" s="118"/>
      <c r="F229" s="857"/>
      <c r="G229" s="118"/>
    </row>
    <row r="230" spans="1:7" s="371" customFormat="1" x14ac:dyDescent="0.2">
      <c r="A230" s="118"/>
      <c r="B230" s="376"/>
      <c r="C230" s="376"/>
      <c r="D230" s="373"/>
      <c r="E230" s="118"/>
      <c r="F230" s="857"/>
      <c r="G230" s="118"/>
    </row>
    <row r="231" spans="1:7" s="371" customFormat="1" x14ac:dyDescent="0.2">
      <c r="A231" s="118"/>
      <c r="B231" s="376"/>
      <c r="C231" s="376"/>
      <c r="D231" s="373"/>
      <c r="E231" s="118"/>
      <c r="F231" s="857"/>
      <c r="G231" s="118"/>
    </row>
    <row r="232" spans="1:7" s="371" customFormat="1" x14ac:dyDescent="0.2">
      <c r="A232" s="118"/>
      <c r="B232" s="376"/>
      <c r="C232" s="376"/>
      <c r="D232" s="373"/>
      <c r="E232" s="118"/>
      <c r="F232" s="857"/>
      <c r="G232" s="118"/>
    </row>
    <row r="233" spans="1:7" s="371" customFormat="1" x14ac:dyDescent="0.2">
      <c r="A233" s="118"/>
      <c r="B233" s="376"/>
      <c r="C233" s="376"/>
      <c r="D233" s="373"/>
      <c r="E233" s="118"/>
      <c r="F233" s="857"/>
      <c r="G233" s="118"/>
    </row>
    <row r="234" spans="1:7" x14ac:dyDescent="0.2">
      <c r="B234" s="376"/>
      <c r="C234" s="376"/>
      <c r="D234" s="373"/>
      <c r="F234" s="857"/>
    </row>
    <row r="235" spans="1:7" x14ac:dyDescent="0.2">
      <c r="B235" s="376"/>
      <c r="C235" s="376"/>
      <c r="D235" s="373"/>
      <c r="F235" s="857"/>
    </row>
    <row r="236" spans="1:7" x14ac:dyDescent="0.2">
      <c r="B236" s="376"/>
      <c r="C236" s="376"/>
      <c r="D236" s="373"/>
      <c r="F236" s="857"/>
    </row>
    <row r="237" spans="1:7" x14ac:dyDescent="0.2">
      <c r="B237" s="376"/>
      <c r="C237" s="376"/>
      <c r="D237" s="373"/>
      <c r="F237" s="857"/>
    </row>
    <row r="238" spans="1:7" x14ac:dyDescent="0.2">
      <c r="B238" s="376"/>
      <c r="C238" s="376"/>
      <c r="D238" s="373"/>
      <c r="F238" s="857"/>
    </row>
    <row r="239" spans="1:7" x14ac:dyDescent="0.2">
      <c r="B239" s="376"/>
      <c r="C239" s="376"/>
      <c r="D239" s="373"/>
      <c r="F239" s="857"/>
    </row>
    <row r="240" spans="1:7" x14ac:dyDescent="0.2">
      <c r="B240" s="376"/>
      <c r="C240" s="376"/>
      <c r="D240" s="373"/>
      <c r="F240" s="857"/>
    </row>
    <row r="241" spans="2:4" x14ac:dyDescent="0.2">
      <c r="B241" s="376"/>
      <c r="C241" s="376"/>
      <c r="D241" s="373"/>
    </row>
    <row r="242" spans="2:4" x14ac:dyDescent="0.2">
      <c r="B242" s="376"/>
      <c r="C242" s="376"/>
      <c r="D242" s="373"/>
    </row>
    <row r="243" spans="2:4" x14ac:dyDescent="0.2">
      <c r="B243" s="376"/>
      <c r="C243" s="376"/>
      <c r="D243" s="373"/>
    </row>
    <row r="244" spans="2:4" x14ac:dyDescent="0.2">
      <c r="B244" s="376"/>
      <c r="C244" s="376"/>
      <c r="D244" s="373"/>
    </row>
    <row r="245" spans="2:4" x14ac:dyDescent="0.2">
      <c r="B245" s="376"/>
      <c r="C245" s="376"/>
      <c r="D245" s="373"/>
    </row>
    <row r="246" spans="2:4" x14ac:dyDescent="0.2">
      <c r="B246" s="376"/>
      <c r="C246" s="376"/>
      <c r="D246" s="373"/>
    </row>
    <row r="247" spans="2:4" x14ac:dyDescent="0.2">
      <c r="B247" s="376"/>
      <c r="C247" s="376"/>
      <c r="D247" s="373"/>
    </row>
    <row r="248" spans="2:4" x14ac:dyDescent="0.2">
      <c r="B248" s="376"/>
      <c r="C248" s="376"/>
      <c r="D248" s="373"/>
    </row>
    <row r="249" spans="2:4" x14ac:dyDescent="0.2">
      <c r="B249" s="376"/>
      <c r="C249" s="376"/>
      <c r="D249" s="373"/>
    </row>
    <row r="250" spans="2:4" x14ac:dyDescent="0.2">
      <c r="B250" s="376"/>
      <c r="C250" s="376"/>
      <c r="D250" s="373"/>
    </row>
    <row r="251" spans="2:4" x14ac:dyDescent="0.2">
      <c r="B251" s="376"/>
      <c r="C251" s="376"/>
      <c r="D251" s="373"/>
    </row>
    <row r="252" spans="2:4" x14ac:dyDescent="0.2">
      <c r="B252" s="376"/>
      <c r="C252" s="376"/>
      <c r="D252" s="373"/>
    </row>
    <row r="253" spans="2:4" x14ac:dyDescent="0.2">
      <c r="B253" s="376"/>
      <c r="C253" s="376"/>
      <c r="D253" s="373"/>
    </row>
    <row r="254" spans="2:4" x14ac:dyDescent="0.2">
      <c r="B254" s="376"/>
      <c r="C254" s="376"/>
      <c r="D254" s="373"/>
    </row>
    <row r="255" spans="2:4" x14ac:dyDescent="0.2">
      <c r="B255" s="376"/>
      <c r="C255" s="376"/>
      <c r="D255" s="373"/>
    </row>
    <row r="256" spans="2:4" x14ac:dyDescent="0.2">
      <c r="B256" s="376"/>
      <c r="C256" s="376"/>
      <c r="D256" s="373"/>
    </row>
    <row r="257" spans="2:4" x14ac:dyDescent="0.2">
      <c r="B257" s="376"/>
      <c r="C257" s="376"/>
      <c r="D257" s="373"/>
    </row>
    <row r="258" spans="2:4" x14ac:dyDescent="0.2">
      <c r="B258" s="376"/>
      <c r="C258" s="376"/>
      <c r="D258" s="373"/>
    </row>
    <row r="259" spans="2:4" x14ac:dyDescent="0.2">
      <c r="B259" s="376"/>
      <c r="C259" s="376"/>
      <c r="D259" s="373"/>
    </row>
    <row r="260" spans="2:4" x14ac:dyDescent="0.2">
      <c r="B260" s="376"/>
      <c r="C260" s="376"/>
      <c r="D260" s="373"/>
    </row>
    <row r="261" spans="2:4" x14ac:dyDescent="0.2">
      <c r="B261" s="376"/>
      <c r="C261" s="376"/>
      <c r="D261" s="373"/>
    </row>
    <row r="262" spans="2:4" x14ac:dyDescent="0.2">
      <c r="B262" s="376"/>
      <c r="C262" s="376"/>
      <c r="D262" s="373"/>
    </row>
    <row r="263" spans="2:4" x14ac:dyDescent="0.2">
      <c r="B263" s="376"/>
      <c r="C263" s="376"/>
      <c r="D263" s="373"/>
    </row>
    <row r="264" spans="2:4" x14ac:dyDescent="0.2">
      <c r="B264" s="376"/>
      <c r="C264" s="376"/>
      <c r="D264" s="373"/>
    </row>
    <row r="265" spans="2:4" x14ac:dyDescent="0.2">
      <c r="B265" s="376"/>
      <c r="C265" s="376"/>
      <c r="D265" s="373"/>
    </row>
    <row r="266" spans="2:4" x14ac:dyDescent="0.2">
      <c r="B266" s="376"/>
      <c r="C266" s="376"/>
      <c r="D266" s="373"/>
    </row>
    <row r="267" spans="2:4" x14ac:dyDescent="0.2">
      <c r="B267" s="376"/>
      <c r="C267" s="376"/>
      <c r="D267" s="373"/>
    </row>
    <row r="268" spans="2:4" x14ac:dyDescent="0.2">
      <c r="B268" s="376"/>
      <c r="C268" s="376"/>
      <c r="D268" s="373"/>
    </row>
    <row r="269" spans="2:4" x14ac:dyDescent="0.2">
      <c r="B269" s="376"/>
      <c r="C269" s="376"/>
      <c r="D269" s="373"/>
    </row>
    <row r="270" spans="2:4" x14ac:dyDescent="0.2">
      <c r="B270" s="376"/>
      <c r="C270" s="376"/>
      <c r="D270" s="373"/>
    </row>
    <row r="271" spans="2:4" x14ac:dyDescent="0.2">
      <c r="B271" s="376"/>
      <c r="C271" s="376"/>
      <c r="D271" s="373"/>
    </row>
    <row r="272" spans="2:4" x14ac:dyDescent="0.2">
      <c r="B272" s="376"/>
      <c r="C272" s="376"/>
      <c r="D272" s="373"/>
    </row>
    <row r="273" spans="2:4" x14ac:dyDescent="0.2">
      <c r="B273" s="376"/>
      <c r="C273" s="376"/>
      <c r="D273" s="373"/>
    </row>
    <row r="274" spans="2:4" x14ac:dyDescent="0.2">
      <c r="B274" s="376"/>
      <c r="C274" s="376"/>
      <c r="D274" s="373"/>
    </row>
    <row r="275" spans="2:4" x14ac:dyDescent="0.2">
      <c r="B275" s="376"/>
      <c r="C275" s="376"/>
      <c r="D275" s="373"/>
    </row>
    <row r="276" spans="2:4" x14ac:dyDescent="0.2">
      <c r="B276" s="376"/>
      <c r="C276" s="376"/>
      <c r="D276" s="373"/>
    </row>
    <row r="277" spans="2:4" x14ac:dyDescent="0.2">
      <c r="B277" s="376"/>
      <c r="C277" s="376"/>
      <c r="D277" s="373"/>
    </row>
    <row r="278" spans="2:4" x14ac:dyDescent="0.2">
      <c r="B278" s="376"/>
      <c r="C278" s="376"/>
      <c r="D278" s="373"/>
    </row>
    <row r="279" spans="2:4" x14ac:dyDescent="0.2">
      <c r="B279" s="376"/>
      <c r="C279" s="376"/>
      <c r="D279" s="373"/>
    </row>
    <row r="280" spans="2:4" x14ac:dyDescent="0.2">
      <c r="B280" s="376"/>
      <c r="C280" s="376"/>
      <c r="D280" s="373"/>
    </row>
    <row r="281" spans="2:4" x14ac:dyDescent="0.2">
      <c r="B281" s="376"/>
      <c r="C281" s="376"/>
      <c r="D281" s="373"/>
    </row>
    <row r="282" spans="2:4" x14ac:dyDescent="0.2">
      <c r="B282" s="376"/>
      <c r="C282" s="376"/>
      <c r="D282" s="373"/>
    </row>
    <row r="283" spans="2:4" x14ac:dyDescent="0.2">
      <c r="B283" s="376"/>
      <c r="C283" s="376"/>
      <c r="D283" s="373"/>
    </row>
    <row r="284" spans="2:4" x14ac:dyDescent="0.2">
      <c r="B284" s="376"/>
      <c r="C284" s="376"/>
      <c r="D284" s="373"/>
    </row>
    <row r="285" spans="2:4" x14ac:dyDescent="0.2">
      <c r="B285" s="376"/>
      <c r="C285" s="376"/>
      <c r="D285" s="373"/>
    </row>
    <row r="286" spans="2:4" x14ac:dyDescent="0.2">
      <c r="B286" s="376"/>
      <c r="C286" s="376"/>
      <c r="D286" s="373"/>
    </row>
    <row r="287" spans="2:4" x14ac:dyDescent="0.2">
      <c r="B287" s="376"/>
      <c r="C287" s="376"/>
      <c r="D287" s="373"/>
    </row>
    <row r="288" spans="2:4" x14ac:dyDescent="0.2">
      <c r="B288" s="376"/>
      <c r="C288" s="376"/>
      <c r="D288" s="373"/>
    </row>
    <row r="289" spans="2:4" x14ac:dyDescent="0.2">
      <c r="B289" s="376"/>
      <c r="C289" s="376"/>
      <c r="D289" s="373"/>
    </row>
    <row r="290" spans="2:4" x14ac:dyDescent="0.2">
      <c r="B290" s="376"/>
      <c r="C290" s="376"/>
      <c r="D290" s="373"/>
    </row>
    <row r="291" spans="2:4" x14ac:dyDescent="0.2">
      <c r="B291" s="376"/>
      <c r="C291" s="376"/>
      <c r="D291" s="373"/>
    </row>
    <row r="292" spans="2:4" x14ac:dyDescent="0.2">
      <c r="B292" s="376"/>
      <c r="C292" s="376"/>
      <c r="D292" s="373"/>
    </row>
    <row r="293" spans="2:4" x14ac:dyDescent="0.2">
      <c r="B293" s="376"/>
      <c r="C293" s="376"/>
      <c r="D293" s="373"/>
    </row>
    <row r="294" spans="2:4" x14ac:dyDescent="0.2">
      <c r="B294" s="376"/>
      <c r="C294" s="376"/>
      <c r="D294" s="373"/>
    </row>
    <row r="295" spans="2:4" x14ac:dyDescent="0.2">
      <c r="B295" s="376"/>
      <c r="C295" s="376"/>
      <c r="D295" s="373"/>
    </row>
    <row r="296" spans="2:4" x14ac:dyDescent="0.2">
      <c r="B296" s="376"/>
      <c r="C296" s="376"/>
      <c r="D296" s="373"/>
    </row>
    <row r="297" spans="2:4" x14ac:dyDescent="0.2">
      <c r="B297" s="376"/>
      <c r="C297" s="376"/>
      <c r="D297" s="373"/>
    </row>
    <row r="298" spans="2:4" x14ac:dyDescent="0.2">
      <c r="B298" s="376"/>
      <c r="C298" s="376"/>
      <c r="D298" s="373"/>
    </row>
    <row r="299" spans="2:4" x14ac:dyDescent="0.2">
      <c r="B299" s="376"/>
      <c r="C299" s="376"/>
      <c r="D299" s="373"/>
    </row>
    <row r="300" spans="2:4" x14ac:dyDescent="0.2">
      <c r="B300" s="376"/>
      <c r="C300" s="376"/>
      <c r="D300" s="373"/>
    </row>
    <row r="301" spans="2:4" x14ac:dyDescent="0.2">
      <c r="B301" s="376"/>
      <c r="C301" s="376"/>
      <c r="D301" s="373"/>
    </row>
    <row r="302" spans="2:4" x14ac:dyDescent="0.2">
      <c r="B302" s="376"/>
      <c r="C302" s="376"/>
      <c r="D302" s="373"/>
    </row>
    <row r="303" spans="2:4" x14ac:dyDescent="0.2">
      <c r="B303" s="376"/>
      <c r="C303" s="376"/>
      <c r="D303" s="373"/>
    </row>
    <row r="304" spans="2:4" x14ac:dyDescent="0.2">
      <c r="B304" s="376"/>
      <c r="C304" s="376"/>
      <c r="D304" s="373"/>
    </row>
    <row r="305" spans="2:4" x14ac:dyDescent="0.2">
      <c r="B305" s="376"/>
      <c r="C305" s="376"/>
      <c r="D305" s="373"/>
    </row>
    <row r="306" spans="2:4" x14ac:dyDescent="0.2">
      <c r="B306" s="376"/>
      <c r="C306" s="376"/>
      <c r="D306" s="373"/>
    </row>
    <row r="307" spans="2:4" x14ac:dyDescent="0.2">
      <c r="B307" s="376"/>
      <c r="C307" s="376"/>
      <c r="D307" s="373"/>
    </row>
    <row r="308" spans="2:4" x14ac:dyDescent="0.2">
      <c r="B308" s="376"/>
      <c r="C308" s="376"/>
      <c r="D308" s="373"/>
    </row>
    <row r="309" spans="2:4" x14ac:dyDescent="0.2">
      <c r="B309" s="376"/>
      <c r="C309" s="376"/>
      <c r="D309" s="373"/>
    </row>
    <row r="310" spans="2:4" x14ac:dyDescent="0.2">
      <c r="B310" s="376"/>
      <c r="C310" s="376"/>
      <c r="D310" s="373"/>
    </row>
    <row r="311" spans="2:4" x14ac:dyDescent="0.2">
      <c r="B311" s="376"/>
      <c r="C311" s="376"/>
      <c r="D311" s="373"/>
    </row>
    <row r="312" spans="2:4" x14ac:dyDescent="0.2">
      <c r="B312" s="376"/>
      <c r="C312" s="376"/>
      <c r="D312" s="373"/>
    </row>
    <row r="313" spans="2:4" x14ac:dyDescent="0.2">
      <c r="B313" s="376"/>
      <c r="C313" s="376"/>
      <c r="D313" s="373"/>
    </row>
    <row r="314" spans="2:4" x14ac:dyDescent="0.2">
      <c r="B314" s="376"/>
      <c r="C314" s="376"/>
      <c r="D314" s="373"/>
    </row>
    <row r="315" spans="2:4" x14ac:dyDescent="0.2">
      <c r="B315" s="376"/>
      <c r="C315" s="376"/>
      <c r="D315" s="373"/>
    </row>
    <row r="316" spans="2:4" x14ac:dyDescent="0.2">
      <c r="B316" s="376"/>
      <c r="C316" s="376"/>
      <c r="D316" s="373"/>
    </row>
    <row r="317" spans="2:4" x14ac:dyDescent="0.2">
      <c r="B317" s="376"/>
      <c r="C317" s="376"/>
      <c r="D317" s="373"/>
    </row>
    <row r="318" spans="2:4" x14ac:dyDescent="0.2">
      <c r="B318" s="376"/>
      <c r="C318" s="376"/>
      <c r="D318" s="373"/>
    </row>
    <row r="319" spans="2:4" x14ac:dyDescent="0.2">
      <c r="B319" s="376"/>
      <c r="C319" s="376"/>
      <c r="D319" s="373"/>
    </row>
    <row r="320" spans="2:4" x14ac:dyDescent="0.2">
      <c r="B320" s="376"/>
      <c r="C320" s="376"/>
      <c r="D320" s="373"/>
    </row>
    <row r="321" spans="2:4" x14ac:dyDescent="0.2">
      <c r="B321" s="376"/>
      <c r="C321" s="376"/>
      <c r="D321" s="373"/>
    </row>
    <row r="322" spans="2:4" x14ac:dyDescent="0.2">
      <c r="B322" s="376"/>
      <c r="C322" s="376"/>
      <c r="D322" s="373"/>
    </row>
    <row r="323" spans="2:4" x14ac:dyDescent="0.2">
      <c r="B323" s="376"/>
      <c r="C323" s="376"/>
      <c r="D323" s="373"/>
    </row>
    <row r="324" spans="2:4" x14ac:dyDescent="0.2">
      <c r="B324" s="376"/>
      <c r="C324" s="376"/>
      <c r="D324" s="373"/>
    </row>
    <row r="325" spans="2:4" x14ac:dyDescent="0.2">
      <c r="B325" s="376"/>
      <c r="C325" s="376"/>
      <c r="D325" s="373"/>
    </row>
    <row r="326" spans="2:4" x14ac:dyDescent="0.2">
      <c r="B326" s="376"/>
      <c r="C326" s="376"/>
      <c r="D326" s="373"/>
    </row>
    <row r="327" spans="2:4" x14ac:dyDescent="0.2">
      <c r="B327" s="376"/>
      <c r="C327" s="376"/>
      <c r="D327" s="373"/>
    </row>
    <row r="328" spans="2:4" x14ac:dyDescent="0.2">
      <c r="B328" s="376"/>
      <c r="C328" s="376"/>
      <c r="D328" s="373"/>
    </row>
    <row r="329" spans="2:4" x14ac:dyDescent="0.2">
      <c r="B329" s="376"/>
      <c r="C329" s="376"/>
      <c r="D329" s="373"/>
    </row>
    <row r="330" spans="2:4" x14ac:dyDescent="0.2">
      <c r="B330" s="376"/>
      <c r="C330" s="376"/>
      <c r="D330" s="373"/>
    </row>
    <row r="331" spans="2:4" x14ac:dyDescent="0.2">
      <c r="B331" s="376"/>
      <c r="C331" s="376"/>
      <c r="D331" s="373"/>
    </row>
    <row r="332" spans="2:4" x14ac:dyDescent="0.2">
      <c r="B332" s="376"/>
      <c r="C332" s="376"/>
      <c r="D332" s="373"/>
    </row>
    <row r="333" spans="2:4" x14ac:dyDescent="0.2">
      <c r="B333" s="376"/>
      <c r="C333" s="376"/>
      <c r="D333" s="373"/>
    </row>
    <row r="334" spans="2:4" x14ac:dyDescent="0.2">
      <c r="B334" s="376"/>
      <c r="C334" s="376"/>
      <c r="D334" s="373"/>
    </row>
    <row r="335" spans="2:4" x14ac:dyDescent="0.2">
      <c r="B335" s="376"/>
      <c r="C335" s="376"/>
      <c r="D335" s="373"/>
    </row>
    <row r="336" spans="2:4" x14ac:dyDescent="0.2">
      <c r="B336" s="376"/>
      <c r="C336" s="376"/>
      <c r="D336" s="373"/>
    </row>
    <row r="337" spans="2:4" x14ac:dyDescent="0.2">
      <c r="B337" s="376"/>
      <c r="C337" s="376"/>
      <c r="D337" s="373"/>
    </row>
    <row r="338" spans="2:4" x14ac:dyDescent="0.2">
      <c r="B338" s="376"/>
      <c r="C338" s="376"/>
      <c r="D338" s="373"/>
    </row>
    <row r="339" spans="2:4" x14ac:dyDescent="0.2">
      <c r="B339" s="376"/>
      <c r="C339" s="376"/>
      <c r="D339" s="373"/>
    </row>
    <row r="340" spans="2:4" x14ac:dyDescent="0.2">
      <c r="B340" s="376"/>
      <c r="C340" s="376"/>
      <c r="D340" s="373"/>
    </row>
    <row r="341" spans="2:4" x14ac:dyDescent="0.2">
      <c r="B341" s="376"/>
      <c r="C341" s="376"/>
      <c r="D341" s="373"/>
    </row>
    <row r="342" spans="2:4" x14ac:dyDescent="0.2">
      <c r="B342" s="376"/>
      <c r="C342" s="376"/>
      <c r="D342" s="373"/>
    </row>
    <row r="343" spans="2:4" x14ac:dyDescent="0.2">
      <c r="B343" s="376"/>
      <c r="C343" s="376"/>
      <c r="D343" s="373"/>
    </row>
    <row r="344" spans="2:4" x14ac:dyDescent="0.2">
      <c r="B344" s="376"/>
      <c r="C344" s="376"/>
      <c r="D344" s="373"/>
    </row>
    <row r="345" spans="2:4" x14ac:dyDescent="0.2">
      <c r="B345" s="376"/>
      <c r="C345" s="376"/>
      <c r="D345" s="373"/>
    </row>
    <row r="346" spans="2:4" x14ac:dyDescent="0.2">
      <c r="B346" s="376"/>
      <c r="C346" s="376"/>
      <c r="D346" s="373"/>
    </row>
    <row r="347" spans="2:4" x14ac:dyDescent="0.2">
      <c r="B347" s="376"/>
      <c r="C347" s="376"/>
      <c r="D347" s="373"/>
    </row>
    <row r="348" spans="2:4" x14ac:dyDescent="0.2">
      <c r="B348" s="376"/>
      <c r="C348" s="376"/>
      <c r="D348" s="373"/>
    </row>
    <row r="349" spans="2:4" x14ac:dyDescent="0.2">
      <c r="B349" s="376"/>
      <c r="C349" s="376"/>
      <c r="D349" s="373"/>
    </row>
    <row r="350" spans="2:4" x14ac:dyDescent="0.2">
      <c r="B350" s="376"/>
      <c r="C350" s="376"/>
      <c r="D350" s="373"/>
    </row>
    <row r="351" spans="2:4" x14ac:dyDescent="0.2">
      <c r="B351" s="376"/>
      <c r="C351" s="376"/>
      <c r="D351" s="373"/>
    </row>
    <row r="352" spans="2:4" x14ac:dyDescent="0.2">
      <c r="B352" s="376"/>
      <c r="C352" s="376"/>
      <c r="D352" s="373"/>
    </row>
    <row r="353" spans="2:4" x14ac:dyDescent="0.2">
      <c r="B353" s="376"/>
      <c r="C353" s="376"/>
      <c r="D353" s="373"/>
    </row>
    <row r="354" spans="2:4" x14ac:dyDescent="0.2">
      <c r="B354" s="376"/>
      <c r="C354" s="376"/>
      <c r="D354" s="373"/>
    </row>
    <row r="355" spans="2:4" x14ac:dyDescent="0.2">
      <c r="B355" s="376"/>
      <c r="C355" s="376"/>
      <c r="D355" s="373"/>
    </row>
    <row r="356" spans="2:4" x14ac:dyDescent="0.2">
      <c r="B356" s="376"/>
      <c r="C356" s="376"/>
      <c r="D356" s="373"/>
    </row>
    <row r="357" spans="2:4" x14ac:dyDescent="0.2">
      <c r="B357" s="376"/>
      <c r="C357" s="376"/>
      <c r="D357" s="373"/>
    </row>
    <row r="358" spans="2:4" x14ac:dyDescent="0.2">
      <c r="B358" s="376"/>
      <c r="C358" s="376"/>
      <c r="D358" s="373"/>
    </row>
    <row r="359" spans="2:4" x14ac:dyDescent="0.2">
      <c r="B359" s="376"/>
      <c r="C359" s="376"/>
      <c r="D359" s="373"/>
    </row>
    <row r="360" spans="2:4" x14ac:dyDescent="0.2">
      <c r="B360" s="376"/>
      <c r="C360" s="376"/>
      <c r="D360" s="373"/>
    </row>
    <row r="361" spans="2:4" x14ac:dyDescent="0.2">
      <c r="B361" s="376"/>
      <c r="C361" s="376"/>
      <c r="D361" s="373"/>
    </row>
    <row r="362" spans="2:4" x14ac:dyDescent="0.2">
      <c r="B362" s="376"/>
      <c r="C362" s="376"/>
      <c r="D362" s="373"/>
    </row>
    <row r="363" spans="2:4" x14ac:dyDescent="0.2">
      <c r="B363" s="376"/>
      <c r="C363" s="376"/>
      <c r="D363" s="373"/>
    </row>
    <row r="364" spans="2:4" x14ac:dyDescent="0.2">
      <c r="B364" s="376"/>
      <c r="C364" s="376"/>
      <c r="D364" s="373"/>
    </row>
    <row r="365" spans="2:4" x14ac:dyDescent="0.2">
      <c r="B365" s="376"/>
      <c r="C365" s="376"/>
      <c r="D365" s="373"/>
    </row>
    <row r="366" spans="2:4" x14ac:dyDescent="0.2">
      <c r="B366" s="376"/>
      <c r="C366" s="376"/>
      <c r="D366" s="373"/>
    </row>
    <row r="367" spans="2:4" x14ac:dyDescent="0.2">
      <c r="B367" s="376"/>
      <c r="C367" s="376"/>
      <c r="D367" s="373"/>
    </row>
    <row r="368" spans="2:4" x14ac:dyDescent="0.2">
      <c r="B368" s="376"/>
      <c r="C368" s="376"/>
      <c r="D368" s="373"/>
    </row>
    <row r="369" spans="2:4" x14ac:dyDescent="0.2">
      <c r="B369" s="376"/>
      <c r="C369" s="376"/>
      <c r="D369" s="373"/>
    </row>
    <row r="370" spans="2:4" x14ac:dyDescent="0.2">
      <c r="B370" s="376"/>
      <c r="C370" s="376"/>
      <c r="D370" s="373"/>
    </row>
    <row r="371" spans="2:4" x14ac:dyDescent="0.2">
      <c r="B371" s="376"/>
      <c r="C371" s="376"/>
      <c r="D371" s="373"/>
    </row>
    <row r="372" spans="2:4" x14ac:dyDescent="0.2">
      <c r="B372" s="376"/>
      <c r="C372" s="376"/>
      <c r="D372" s="373"/>
    </row>
    <row r="373" spans="2:4" x14ac:dyDescent="0.2">
      <c r="B373" s="376"/>
      <c r="C373" s="376"/>
      <c r="D373" s="373"/>
    </row>
    <row r="374" spans="2:4" x14ac:dyDescent="0.2">
      <c r="B374" s="376"/>
      <c r="C374" s="376"/>
      <c r="D374" s="373"/>
    </row>
    <row r="375" spans="2:4" x14ac:dyDescent="0.2">
      <c r="B375" s="376"/>
      <c r="C375" s="376"/>
      <c r="D375" s="373"/>
    </row>
    <row r="376" spans="2:4" x14ac:dyDescent="0.2">
      <c r="B376" s="376"/>
      <c r="C376" s="376"/>
      <c r="D376" s="373"/>
    </row>
    <row r="377" spans="2:4" x14ac:dyDescent="0.2">
      <c r="B377" s="376"/>
      <c r="C377" s="376"/>
      <c r="D377" s="373"/>
    </row>
    <row r="378" spans="2:4" x14ac:dyDescent="0.2">
      <c r="B378" s="376"/>
      <c r="C378" s="376"/>
      <c r="D378" s="373"/>
    </row>
    <row r="379" spans="2:4" x14ac:dyDescent="0.2">
      <c r="B379" s="376"/>
      <c r="C379" s="376"/>
      <c r="D379" s="373"/>
    </row>
    <row r="380" spans="2:4" x14ac:dyDescent="0.2">
      <c r="B380" s="376"/>
      <c r="C380" s="376"/>
      <c r="D380" s="373"/>
    </row>
    <row r="381" spans="2:4" x14ac:dyDescent="0.2">
      <c r="B381" s="376"/>
      <c r="C381" s="376"/>
      <c r="D381" s="373"/>
    </row>
    <row r="382" spans="2:4" x14ac:dyDescent="0.2">
      <c r="B382" s="376"/>
      <c r="C382" s="376"/>
      <c r="D382" s="373"/>
    </row>
    <row r="383" spans="2:4" x14ac:dyDescent="0.2">
      <c r="B383" s="376"/>
      <c r="C383" s="376"/>
      <c r="D383" s="373"/>
    </row>
    <row r="384" spans="2:4" x14ac:dyDescent="0.2">
      <c r="B384" s="376"/>
      <c r="C384" s="376"/>
      <c r="D384" s="373"/>
    </row>
    <row r="385" spans="2:4" x14ac:dyDescent="0.2">
      <c r="B385" s="376"/>
      <c r="C385" s="376"/>
      <c r="D385" s="373"/>
    </row>
    <row r="386" spans="2:4" x14ac:dyDescent="0.2">
      <c r="B386" s="376"/>
      <c r="C386" s="376"/>
      <c r="D386" s="373"/>
    </row>
    <row r="387" spans="2:4" x14ac:dyDescent="0.2">
      <c r="B387" s="376"/>
      <c r="C387" s="376"/>
      <c r="D387" s="373"/>
    </row>
    <row r="388" spans="2:4" x14ac:dyDescent="0.2">
      <c r="B388" s="376"/>
      <c r="C388" s="376"/>
      <c r="D388" s="373"/>
    </row>
    <row r="389" spans="2:4" x14ac:dyDescent="0.2">
      <c r="B389" s="376"/>
      <c r="C389" s="376"/>
      <c r="D389" s="373"/>
    </row>
    <row r="390" spans="2:4" x14ac:dyDescent="0.2">
      <c r="B390" s="376"/>
      <c r="C390" s="376"/>
      <c r="D390" s="373"/>
    </row>
    <row r="391" spans="2:4" x14ac:dyDescent="0.2">
      <c r="B391" s="376"/>
      <c r="C391" s="376"/>
      <c r="D391" s="373"/>
    </row>
    <row r="392" spans="2:4" x14ac:dyDescent="0.2">
      <c r="B392" s="376"/>
      <c r="C392" s="376"/>
      <c r="D392" s="373"/>
    </row>
    <row r="393" spans="2:4" x14ac:dyDescent="0.2">
      <c r="B393" s="376"/>
      <c r="C393" s="376"/>
      <c r="D393" s="373"/>
    </row>
    <row r="394" spans="2:4" x14ac:dyDescent="0.2">
      <c r="B394" s="376"/>
      <c r="C394" s="376"/>
      <c r="D394" s="373"/>
    </row>
    <row r="395" spans="2:4" x14ac:dyDescent="0.2">
      <c r="B395" s="376"/>
      <c r="C395" s="376"/>
      <c r="D395" s="373"/>
    </row>
    <row r="396" spans="2:4" x14ac:dyDescent="0.2">
      <c r="B396" s="376"/>
      <c r="C396" s="376"/>
      <c r="D396" s="373"/>
    </row>
    <row r="397" spans="2:4" x14ac:dyDescent="0.2">
      <c r="B397" s="376"/>
      <c r="C397" s="376"/>
      <c r="D397" s="373"/>
    </row>
    <row r="398" spans="2:4" x14ac:dyDescent="0.2">
      <c r="B398" s="376"/>
      <c r="C398" s="376"/>
      <c r="D398" s="373"/>
    </row>
    <row r="399" spans="2:4" x14ac:dyDescent="0.2">
      <c r="B399" s="376"/>
      <c r="C399" s="376"/>
      <c r="D399" s="373"/>
    </row>
    <row r="400" spans="2:4" x14ac:dyDescent="0.2">
      <c r="B400" s="376"/>
      <c r="C400" s="376"/>
      <c r="D400" s="373"/>
    </row>
    <row r="401" spans="2:4" x14ac:dyDescent="0.2">
      <c r="B401" s="376"/>
      <c r="C401" s="376"/>
      <c r="D401" s="373"/>
    </row>
    <row r="402" spans="2:4" x14ac:dyDescent="0.2">
      <c r="B402" s="376"/>
      <c r="C402" s="376"/>
      <c r="D402" s="373"/>
    </row>
    <row r="403" spans="2:4" x14ac:dyDescent="0.2">
      <c r="B403" s="376"/>
      <c r="C403" s="376"/>
      <c r="D403" s="373"/>
    </row>
    <row r="404" spans="2:4" x14ac:dyDescent="0.2">
      <c r="B404" s="376"/>
      <c r="C404" s="376"/>
      <c r="D404" s="373"/>
    </row>
    <row r="405" spans="2:4" x14ac:dyDescent="0.2">
      <c r="B405" s="376"/>
      <c r="C405" s="376"/>
      <c r="D405" s="373"/>
    </row>
    <row r="406" spans="2:4" x14ac:dyDescent="0.2">
      <c r="B406" s="376"/>
      <c r="C406" s="376"/>
      <c r="D406" s="373"/>
    </row>
    <row r="407" spans="2:4" x14ac:dyDescent="0.2">
      <c r="B407" s="376"/>
      <c r="C407" s="376"/>
      <c r="D407" s="373"/>
    </row>
    <row r="408" spans="2:4" x14ac:dyDescent="0.2">
      <c r="B408" s="376"/>
      <c r="C408" s="376"/>
      <c r="D408" s="373"/>
    </row>
    <row r="409" spans="2:4" x14ac:dyDescent="0.2">
      <c r="B409" s="376"/>
      <c r="C409" s="376"/>
      <c r="D409" s="373"/>
    </row>
    <row r="410" spans="2:4" x14ac:dyDescent="0.2">
      <c r="B410" s="376"/>
      <c r="C410" s="376"/>
      <c r="D410" s="373"/>
    </row>
    <row r="411" spans="2:4" x14ac:dyDescent="0.2">
      <c r="B411" s="376"/>
      <c r="C411" s="376"/>
      <c r="D411" s="373"/>
    </row>
    <row r="412" spans="2:4" x14ac:dyDescent="0.2">
      <c r="B412" s="376"/>
      <c r="C412" s="376"/>
      <c r="D412" s="373"/>
    </row>
    <row r="413" spans="2:4" x14ac:dyDescent="0.2">
      <c r="B413" s="376"/>
      <c r="C413" s="376"/>
      <c r="D413" s="373"/>
    </row>
    <row r="414" spans="2:4" x14ac:dyDescent="0.2">
      <c r="B414" s="376"/>
      <c r="C414" s="376"/>
      <c r="D414" s="373"/>
    </row>
    <row r="415" spans="2:4" x14ac:dyDescent="0.2">
      <c r="B415" s="376"/>
      <c r="C415" s="376"/>
      <c r="D415" s="373"/>
    </row>
    <row r="416" spans="2:4" x14ac:dyDescent="0.2">
      <c r="B416" s="376"/>
      <c r="C416" s="376"/>
      <c r="D416" s="373"/>
    </row>
    <row r="417" spans="2:4" x14ac:dyDescent="0.2">
      <c r="B417" s="376"/>
      <c r="C417" s="376"/>
      <c r="D417" s="373"/>
    </row>
    <row r="418" spans="2:4" x14ac:dyDescent="0.2">
      <c r="B418" s="376"/>
      <c r="C418" s="376"/>
      <c r="D418" s="373"/>
    </row>
    <row r="419" spans="2:4" x14ac:dyDescent="0.2">
      <c r="B419" s="376"/>
      <c r="C419" s="376"/>
      <c r="D419" s="373"/>
    </row>
    <row r="420" spans="2:4" x14ac:dyDescent="0.2">
      <c r="B420" s="376"/>
      <c r="C420" s="376"/>
      <c r="D420" s="373"/>
    </row>
    <row r="421" spans="2:4" x14ac:dyDescent="0.2">
      <c r="B421" s="376"/>
      <c r="C421" s="376"/>
      <c r="D421" s="373"/>
    </row>
    <row r="422" spans="2:4" x14ac:dyDescent="0.2">
      <c r="B422" s="376"/>
      <c r="C422" s="376"/>
      <c r="D422" s="373"/>
    </row>
    <row r="423" spans="2:4" x14ac:dyDescent="0.2">
      <c r="B423" s="376"/>
      <c r="C423" s="376"/>
      <c r="D423" s="373"/>
    </row>
    <row r="424" spans="2:4" x14ac:dyDescent="0.2">
      <c r="B424" s="376"/>
      <c r="C424" s="376"/>
      <c r="D424" s="373"/>
    </row>
    <row r="425" spans="2:4" x14ac:dyDescent="0.2">
      <c r="B425" s="376"/>
      <c r="C425" s="376"/>
      <c r="D425" s="373"/>
    </row>
    <row r="426" spans="2:4" x14ac:dyDescent="0.2">
      <c r="B426" s="376"/>
      <c r="C426" s="376"/>
      <c r="D426" s="373"/>
    </row>
    <row r="427" spans="2:4" x14ac:dyDescent="0.2">
      <c r="B427" s="376"/>
      <c r="C427" s="376"/>
      <c r="D427" s="373"/>
    </row>
    <row r="428" spans="2:4" x14ac:dyDescent="0.2">
      <c r="B428" s="376"/>
      <c r="C428" s="376"/>
      <c r="D428" s="373"/>
    </row>
    <row r="429" spans="2:4" x14ac:dyDescent="0.2">
      <c r="B429" s="376"/>
      <c r="C429" s="376"/>
      <c r="D429" s="373"/>
    </row>
    <row r="430" spans="2:4" x14ac:dyDescent="0.2">
      <c r="B430" s="376"/>
      <c r="C430" s="376"/>
      <c r="D430" s="373"/>
    </row>
    <row r="431" spans="2:4" x14ac:dyDescent="0.2">
      <c r="B431" s="376"/>
      <c r="C431" s="376"/>
      <c r="D431" s="373"/>
    </row>
    <row r="432" spans="2:4" x14ac:dyDescent="0.2">
      <c r="B432" s="376"/>
      <c r="C432" s="376"/>
      <c r="D432" s="373"/>
    </row>
    <row r="433" spans="2:4" x14ac:dyDescent="0.2">
      <c r="B433" s="376"/>
      <c r="C433" s="376"/>
      <c r="D433" s="373"/>
    </row>
    <row r="434" spans="2:4" x14ac:dyDescent="0.2">
      <c r="B434" s="376"/>
      <c r="C434" s="376"/>
      <c r="D434" s="373"/>
    </row>
    <row r="435" spans="2:4" x14ac:dyDescent="0.2">
      <c r="B435" s="376"/>
      <c r="C435" s="376"/>
      <c r="D435" s="373"/>
    </row>
    <row r="436" spans="2:4" x14ac:dyDescent="0.2">
      <c r="B436" s="376"/>
      <c r="C436" s="376"/>
      <c r="D436" s="373"/>
    </row>
    <row r="437" spans="2:4" x14ac:dyDescent="0.2">
      <c r="B437" s="376"/>
      <c r="C437" s="376"/>
      <c r="D437" s="373"/>
    </row>
    <row r="438" spans="2:4" x14ac:dyDescent="0.2">
      <c r="B438" s="376"/>
      <c r="C438" s="376"/>
      <c r="D438" s="373"/>
    </row>
    <row r="439" spans="2:4" x14ac:dyDescent="0.2">
      <c r="B439" s="376"/>
      <c r="C439" s="376"/>
      <c r="D439" s="373"/>
    </row>
    <row r="440" spans="2:4" x14ac:dyDescent="0.2">
      <c r="B440" s="376"/>
      <c r="C440" s="376"/>
      <c r="D440" s="373"/>
    </row>
    <row r="441" spans="2:4" x14ac:dyDescent="0.2">
      <c r="B441" s="376"/>
      <c r="C441" s="376"/>
      <c r="D441" s="373"/>
    </row>
    <row r="442" spans="2:4" x14ac:dyDescent="0.2">
      <c r="B442" s="376"/>
      <c r="C442" s="376"/>
      <c r="D442" s="373"/>
    </row>
    <row r="443" spans="2:4" x14ac:dyDescent="0.2">
      <c r="B443" s="376"/>
      <c r="C443" s="376"/>
      <c r="D443" s="373"/>
    </row>
    <row r="444" spans="2:4" x14ac:dyDescent="0.2">
      <c r="B444" s="376"/>
      <c r="C444" s="376"/>
      <c r="D444" s="373"/>
    </row>
    <row r="445" spans="2:4" x14ac:dyDescent="0.2">
      <c r="B445" s="376"/>
      <c r="C445" s="376"/>
      <c r="D445" s="373"/>
    </row>
    <row r="446" spans="2:4" x14ac:dyDescent="0.2">
      <c r="B446" s="376"/>
      <c r="C446" s="376"/>
      <c r="D446" s="373"/>
    </row>
    <row r="447" spans="2:4" x14ac:dyDescent="0.2">
      <c r="B447" s="376"/>
      <c r="C447" s="376"/>
      <c r="D447" s="373"/>
    </row>
    <row r="448" spans="2:4" x14ac:dyDescent="0.2">
      <c r="B448" s="376"/>
      <c r="C448" s="376"/>
      <c r="D448" s="373"/>
    </row>
    <row r="449" spans="2:4" x14ac:dyDescent="0.2">
      <c r="B449" s="376"/>
      <c r="C449" s="376"/>
      <c r="D449" s="373"/>
    </row>
    <row r="450" spans="2:4" x14ac:dyDescent="0.2">
      <c r="B450" s="376"/>
      <c r="C450" s="376"/>
      <c r="D450" s="373"/>
    </row>
    <row r="451" spans="2:4" x14ac:dyDescent="0.2">
      <c r="B451" s="376"/>
      <c r="C451" s="376"/>
      <c r="D451" s="373"/>
    </row>
    <row r="452" spans="2:4" x14ac:dyDescent="0.2">
      <c r="B452" s="376"/>
      <c r="C452" s="376"/>
      <c r="D452" s="373"/>
    </row>
    <row r="453" spans="2:4" x14ac:dyDescent="0.2">
      <c r="B453" s="376"/>
      <c r="C453" s="376"/>
      <c r="D453" s="373"/>
    </row>
    <row r="454" spans="2:4" x14ac:dyDescent="0.2">
      <c r="B454" s="376"/>
      <c r="C454" s="376"/>
      <c r="D454" s="373"/>
    </row>
    <row r="455" spans="2:4" x14ac:dyDescent="0.2">
      <c r="B455" s="376"/>
      <c r="C455" s="376"/>
      <c r="D455" s="373"/>
    </row>
    <row r="456" spans="2:4" x14ac:dyDescent="0.2">
      <c r="B456" s="376"/>
      <c r="C456" s="376"/>
      <c r="D456" s="373"/>
    </row>
    <row r="457" spans="2:4" x14ac:dyDescent="0.2">
      <c r="B457" s="376"/>
      <c r="C457" s="376"/>
      <c r="D457" s="373"/>
    </row>
    <row r="458" spans="2:4" x14ac:dyDescent="0.2">
      <c r="B458" s="376"/>
      <c r="C458" s="376"/>
      <c r="D458" s="373"/>
    </row>
    <row r="459" spans="2:4" x14ac:dyDescent="0.2">
      <c r="B459" s="376"/>
      <c r="C459" s="376"/>
      <c r="D459" s="373"/>
    </row>
    <row r="460" spans="2:4" x14ac:dyDescent="0.2">
      <c r="B460" s="376"/>
      <c r="C460" s="376"/>
      <c r="D460" s="373"/>
    </row>
    <row r="461" spans="2:4" x14ac:dyDescent="0.2">
      <c r="B461" s="376"/>
      <c r="C461" s="376"/>
      <c r="D461" s="373"/>
    </row>
    <row r="462" spans="2:4" x14ac:dyDescent="0.2">
      <c r="B462" s="376"/>
      <c r="C462" s="376"/>
      <c r="D462" s="373"/>
    </row>
    <row r="463" spans="2:4" x14ac:dyDescent="0.2">
      <c r="B463" s="376"/>
      <c r="C463" s="376"/>
      <c r="D463" s="373"/>
    </row>
    <row r="464" spans="2:4" x14ac:dyDescent="0.2">
      <c r="B464" s="376"/>
      <c r="C464" s="376"/>
      <c r="D464" s="373"/>
    </row>
    <row r="465" spans="2:4" x14ac:dyDescent="0.2">
      <c r="B465" s="376"/>
      <c r="C465" s="376"/>
      <c r="D465" s="373"/>
    </row>
    <row r="466" spans="2:4" x14ac:dyDescent="0.2">
      <c r="B466" s="376"/>
      <c r="C466" s="376"/>
      <c r="D466" s="373"/>
    </row>
    <row r="467" spans="2:4" x14ac:dyDescent="0.2">
      <c r="B467" s="376"/>
      <c r="C467" s="376"/>
      <c r="D467" s="373"/>
    </row>
    <row r="468" spans="2:4" x14ac:dyDescent="0.2">
      <c r="B468" s="376"/>
      <c r="C468" s="376"/>
      <c r="D468" s="373"/>
    </row>
    <row r="469" spans="2:4" x14ac:dyDescent="0.2">
      <c r="B469" s="376"/>
      <c r="C469" s="376"/>
      <c r="D469" s="373"/>
    </row>
    <row r="470" spans="2:4" x14ac:dyDescent="0.2">
      <c r="B470" s="376"/>
      <c r="C470" s="376"/>
      <c r="D470" s="373"/>
    </row>
    <row r="471" spans="2:4" x14ac:dyDescent="0.2">
      <c r="B471" s="376"/>
      <c r="C471" s="376"/>
      <c r="D471" s="373"/>
    </row>
    <row r="472" spans="2:4" x14ac:dyDescent="0.2">
      <c r="B472" s="376"/>
      <c r="C472" s="376"/>
      <c r="D472" s="373"/>
    </row>
    <row r="473" spans="2:4" x14ac:dyDescent="0.2">
      <c r="B473" s="376"/>
      <c r="C473" s="376"/>
      <c r="D473" s="373"/>
    </row>
    <row r="474" spans="2:4" x14ac:dyDescent="0.2">
      <c r="B474" s="376"/>
      <c r="C474" s="376"/>
      <c r="D474" s="373"/>
    </row>
    <row r="475" spans="2:4" x14ac:dyDescent="0.2">
      <c r="B475" s="376"/>
      <c r="C475" s="376"/>
      <c r="D475" s="373"/>
    </row>
    <row r="476" spans="2:4" x14ac:dyDescent="0.2">
      <c r="B476" s="376"/>
      <c r="C476" s="376"/>
      <c r="D476" s="373"/>
    </row>
    <row r="477" spans="2:4" x14ac:dyDescent="0.2">
      <c r="B477" s="376"/>
      <c r="C477" s="376"/>
      <c r="D477" s="373"/>
    </row>
    <row r="478" spans="2:4" x14ac:dyDescent="0.2">
      <c r="B478" s="376"/>
      <c r="C478" s="376"/>
      <c r="D478" s="373"/>
    </row>
    <row r="479" spans="2:4" x14ac:dyDescent="0.2">
      <c r="B479" s="376"/>
      <c r="C479" s="376"/>
      <c r="D479" s="373"/>
    </row>
    <row r="480" spans="2:4" x14ac:dyDescent="0.2">
      <c r="B480" s="376"/>
      <c r="C480" s="376"/>
      <c r="D480" s="373"/>
    </row>
    <row r="481" spans="2:4" x14ac:dyDescent="0.2">
      <c r="B481" s="376"/>
      <c r="C481" s="376"/>
      <c r="D481" s="373"/>
    </row>
    <row r="482" spans="2:4" x14ac:dyDescent="0.2">
      <c r="B482" s="376"/>
      <c r="C482" s="376"/>
      <c r="D482" s="373"/>
    </row>
    <row r="483" spans="2:4" x14ac:dyDescent="0.2">
      <c r="B483" s="376"/>
      <c r="C483" s="376"/>
      <c r="D483" s="373"/>
    </row>
    <row r="484" spans="2:4" x14ac:dyDescent="0.2">
      <c r="B484" s="376"/>
      <c r="C484" s="376"/>
      <c r="D484" s="373"/>
    </row>
    <row r="485" spans="2:4" x14ac:dyDescent="0.2">
      <c r="B485" s="376"/>
      <c r="C485" s="376"/>
      <c r="D485" s="373"/>
    </row>
    <row r="486" spans="2:4" x14ac:dyDescent="0.2">
      <c r="B486" s="376"/>
      <c r="C486" s="376"/>
      <c r="D486" s="373"/>
    </row>
    <row r="487" spans="2:4" x14ac:dyDescent="0.2">
      <c r="B487" s="376"/>
      <c r="C487" s="376"/>
      <c r="D487" s="373"/>
    </row>
    <row r="488" spans="2:4" x14ac:dyDescent="0.2">
      <c r="B488" s="376"/>
      <c r="C488" s="376"/>
      <c r="D488" s="373"/>
    </row>
    <row r="489" spans="2:4" x14ac:dyDescent="0.2">
      <c r="B489" s="376"/>
      <c r="C489" s="376"/>
      <c r="D489" s="373"/>
    </row>
    <row r="490" spans="2:4" x14ac:dyDescent="0.2">
      <c r="B490" s="376"/>
      <c r="C490" s="376"/>
      <c r="D490" s="373"/>
    </row>
    <row r="491" spans="2:4" x14ac:dyDescent="0.2">
      <c r="B491" s="376"/>
      <c r="C491" s="376"/>
      <c r="D491" s="373"/>
    </row>
    <row r="492" spans="2:4" x14ac:dyDescent="0.2">
      <c r="B492" s="376"/>
      <c r="C492" s="376"/>
      <c r="D492" s="373"/>
    </row>
    <row r="493" spans="2:4" x14ac:dyDescent="0.2">
      <c r="B493" s="376"/>
      <c r="C493" s="376"/>
      <c r="D493" s="373"/>
    </row>
    <row r="494" spans="2:4" x14ac:dyDescent="0.2">
      <c r="B494" s="376"/>
      <c r="C494" s="376"/>
      <c r="D494" s="373"/>
    </row>
    <row r="495" spans="2:4" x14ac:dyDescent="0.2">
      <c r="B495" s="376"/>
      <c r="C495" s="376"/>
      <c r="D495" s="373"/>
    </row>
    <row r="496" spans="2:4" x14ac:dyDescent="0.2">
      <c r="B496" s="376"/>
      <c r="C496" s="376"/>
      <c r="D496" s="373"/>
    </row>
    <row r="497" spans="2:4" x14ac:dyDescent="0.2">
      <c r="B497" s="376"/>
      <c r="C497" s="376"/>
      <c r="D497" s="373"/>
    </row>
    <row r="498" spans="2:4" x14ac:dyDescent="0.2">
      <c r="B498" s="376"/>
      <c r="C498" s="376"/>
      <c r="D498" s="373"/>
    </row>
    <row r="499" spans="2:4" x14ac:dyDescent="0.2">
      <c r="B499" s="376"/>
      <c r="C499" s="376"/>
      <c r="D499" s="373"/>
    </row>
    <row r="500" spans="2:4" x14ac:dyDescent="0.2">
      <c r="B500" s="376"/>
      <c r="C500" s="376"/>
      <c r="D500" s="373"/>
    </row>
    <row r="501" spans="2:4" x14ac:dyDescent="0.2">
      <c r="B501" s="376"/>
      <c r="C501" s="376"/>
      <c r="D501" s="373"/>
    </row>
    <row r="502" spans="2:4" x14ac:dyDescent="0.2">
      <c r="B502" s="376"/>
      <c r="C502" s="376"/>
      <c r="D502" s="373"/>
    </row>
    <row r="503" spans="2:4" x14ac:dyDescent="0.2">
      <c r="B503" s="376"/>
      <c r="C503" s="376"/>
      <c r="D503" s="373"/>
    </row>
    <row r="504" spans="2:4" x14ac:dyDescent="0.2">
      <c r="B504" s="376"/>
      <c r="C504" s="376"/>
      <c r="D504" s="373"/>
    </row>
    <row r="505" spans="2:4" x14ac:dyDescent="0.2">
      <c r="B505" s="376"/>
      <c r="C505" s="376"/>
      <c r="D505" s="373"/>
    </row>
    <row r="506" spans="2:4" x14ac:dyDescent="0.2">
      <c r="B506" s="376"/>
      <c r="C506" s="376"/>
      <c r="D506" s="373"/>
    </row>
    <row r="507" spans="2:4" x14ac:dyDescent="0.2">
      <c r="B507" s="376"/>
      <c r="C507" s="376"/>
      <c r="D507" s="373"/>
    </row>
    <row r="508" spans="2:4" x14ac:dyDescent="0.2">
      <c r="B508" s="376"/>
      <c r="C508" s="376"/>
      <c r="D508" s="373"/>
    </row>
    <row r="509" spans="2:4" x14ac:dyDescent="0.2">
      <c r="B509" s="376"/>
      <c r="C509" s="376"/>
      <c r="D509" s="373"/>
    </row>
    <row r="510" spans="2:4" x14ac:dyDescent="0.2">
      <c r="B510" s="376"/>
      <c r="C510" s="376"/>
      <c r="D510" s="373"/>
    </row>
    <row r="511" spans="2:4" x14ac:dyDescent="0.2">
      <c r="B511" s="376"/>
      <c r="C511" s="376"/>
      <c r="D511" s="373"/>
    </row>
    <row r="512" spans="2:4" x14ac:dyDescent="0.2">
      <c r="B512" s="376"/>
      <c r="C512" s="376"/>
      <c r="D512" s="373"/>
    </row>
    <row r="513" spans="2:4" x14ac:dyDescent="0.2">
      <c r="B513" s="376"/>
      <c r="C513" s="376"/>
      <c r="D513" s="373"/>
    </row>
    <row r="514" spans="2:4" x14ac:dyDescent="0.2">
      <c r="B514" s="376"/>
      <c r="C514" s="376"/>
      <c r="D514" s="373"/>
    </row>
    <row r="515" spans="2:4" x14ac:dyDescent="0.2">
      <c r="B515" s="376"/>
      <c r="C515" s="376"/>
      <c r="D515" s="373"/>
    </row>
    <row r="516" spans="2:4" x14ac:dyDescent="0.2">
      <c r="B516" s="376"/>
      <c r="C516" s="376"/>
      <c r="D516" s="373"/>
    </row>
    <row r="517" spans="2:4" x14ac:dyDescent="0.2">
      <c r="B517" s="376"/>
      <c r="C517" s="376"/>
      <c r="D517" s="373"/>
    </row>
    <row r="518" spans="2:4" x14ac:dyDescent="0.2">
      <c r="B518" s="376"/>
      <c r="C518" s="376"/>
      <c r="D518" s="373"/>
    </row>
    <row r="519" spans="2:4" x14ac:dyDescent="0.2">
      <c r="B519" s="376"/>
      <c r="C519" s="376"/>
      <c r="D519" s="373"/>
    </row>
    <row r="520" spans="2:4" x14ac:dyDescent="0.2">
      <c r="B520" s="376"/>
      <c r="C520" s="376"/>
      <c r="D520" s="373"/>
    </row>
    <row r="521" spans="2:4" x14ac:dyDescent="0.2">
      <c r="B521" s="376"/>
      <c r="C521" s="376"/>
      <c r="D521" s="373"/>
    </row>
    <row r="522" spans="2:4" x14ac:dyDescent="0.2">
      <c r="B522" s="376"/>
      <c r="C522" s="376"/>
      <c r="D522" s="373"/>
    </row>
    <row r="523" spans="2:4" x14ac:dyDescent="0.2">
      <c r="B523" s="376"/>
      <c r="C523" s="376"/>
      <c r="D523" s="373"/>
    </row>
    <row r="524" spans="2:4" x14ac:dyDescent="0.2">
      <c r="B524" s="376"/>
      <c r="C524" s="376"/>
      <c r="D524" s="373"/>
    </row>
    <row r="525" spans="2:4" x14ac:dyDescent="0.2">
      <c r="B525" s="376"/>
      <c r="C525" s="376"/>
      <c r="D525" s="373"/>
    </row>
    <row r="526" spans="2:4" x14ac:dyDescent="0.2">
      <c r="B526" s="376"/>
      <c r="C526" s="376"/>
      <c r="D526" s="373"/>
    </row>
    <row r="527" spans="2:4" x14ac:dyDescent="0.2">
      <c r="B527" s="376"/>
      <c r="C527" s="376"/>
      <c r="D527" s="373"/>
    </row>
    <row r="528" spans="2:4" x14ac:dyDescent="0.2">
      <c r="B528" s="376"/>
      <c r="C528" s="376"/>
      <c r="D528" s="373"/>
    </row>
    <row r="529" spans="2:4" x14ac:dyDescent="0.2">
      <c r="B529" s="376"/>
      <c r="C529" s="376"/>
      <c r="D529" s="373"/>
    </row>
    <row r="530" spans="2:4" x14ac:dyDescent="0.2">
      <c r="B530" s="376"/>
      <c r="C530" s="376"/>
      <c r="D530" s="373"/>
    </row>
    <row r="531" spans="2:4" x14ac:dyDescent="0.2">
      <c r="B531" s="376"/>
      <c r="C531" s="376"/>
      <c r="D531" s="373"/>
    </row>
    <row r="532" spans="2:4" x14ac:dyDescent="0.2">
      <c r="B532" s="376"/>
      <c r="C532" s="376"/>
      <c r="D532" s="373"/>
    </row>
    <row r="533" spans="2:4" x14ac:dyDescent="0.2">
      <c r="B533" s="376"/>
      <c r="C533" s="376"/>
      <c r="D533" s="373"/>
    </row>
    <row r="534" spans="2:4" x14ac:dyDescent="0.2">
      <c r="B534" s="376"/>
      <c r="C534" s="376"/>
      <c r="D534" s="373"/>
    </row>
    <row r="535" spans="2:4" x14ac:dyDescent="0.2">
      <c r="B535" s="376"/>
      <c r="C535" s="376"/>
      <c r="D535" s="373"/>
    </row>
    <row r="536" spans="2:4" x14ac:dyDescent="0.2">
      <c r="B536" s="376"/>
      <c r="C536" s="376"/>
      <c r="D536" s="373"/>
    </row>
    <row r="537" spans="2:4" x14ac:dyDescent="0.2">
      <c r="B537" s="376"/>
      <c r="C537" s="376"/>
      <c r="D537" s="373"/>
    </row>
    <row r="538" spans="2:4" x14ac:dyDescent="0.2">
      <c r="B538" s="376"/>
      <c r="C538" s="376"/>
      <c r="D538" s="373"/>
    </row>
    <row r="539" spans="2:4" x14ac:dyDescent="0.2">
      <c r="B539" s="376"/>
      <c r="C539" s="376"/>
      <c r="D539" s="373"/>
    </row>
    <row r="540" spans="2:4" x14ac:dyDescent="0.2">
      <c r="B540" s="376"/>
      <c r="C540" s="376"/>
      <c r="D540" s="373"/>
    </row>
    <row r="541" spans="2:4" x14ac:dyDescent="0.2">
      <c r="B541" s="376"/>
      <c r="C541" s="376"/>
      <c r="D541" s="373"/>
    </row>
    <row r="542" spans="2:4" x14ac:dyDescent="0.2">
      <c r="B542" s="376"/>
      <c r="C542" s="376"/>
      <c r="D542" s="373"/>
    </row>
    <row r="543" spans="2:4" x14ac:dyDescent="0.2">
      <c r="B543" s="376"/>
      <c r="C543" s="376"/>
      <c r="D543" s="373"/>
    </row>
    <row r="544" spans="2:4" x14ac:dyDescent="0.2">
      <c r="B544" s="376"/>
      <c r="C544" s="376"/>
      <c r="D544" s="373"/>
    </row>
    <row r="545" spans="2:4" x14ac:dyDescent="0.2">
      <c r="B545" s="376"/>
      <c r="C545" s="376"/>
      <c r="D545" s="373"/>
    </row>
    <row r="546" spans="2:4" x14ac:dyDescent="0.2">
      <c r="B546" s="376"/>
      <c r="C546" s="376"/>
      <c r="D546" s="373"/>
    </row>
    <row r="547" spans="2:4" x14ac:dyDescent="0.2">
      <c r="B547" s="376"/>
      <c r="C547" s="376"/>
      <c r="D547" s="373"/>
    </row>
    <row r="548" spans="2:4" x14ac:dyDescent="0.2">
      <c r="B548" s="376"/>
      <c r="C548" s="376"/>
      <c r="D548" s="373"/>
    </row>
    <row r="549" spans="2:4" x14ac:dyDescent="0.2">
      <c r="B549" s="376"/>
      <c r="C549" s="376"/>
      <c r="D549" s="373"/>
    </row>
    <row r="550" spans="2:4" x14ac:dyDescent="0.2">
      <c r="B550" s="376"/>
      <c r="C550" s="376"/>
      <c r="D550" s="373"/>
    </row>
    <row r="551" spans="2:4" x14ac:dyDescent="0.2">
      <c r="B551" s="376"/>
      <c r="C551" s="376"/>
      <c r="D551" s="373"/>
    </row>
    <row r="552" spans="2:4" x14ac:dyDescent="0.2">
      <c r="B552" s="376"/>
      <c r="C552" s="376"/>
      <c r="D552" s="373"/>
    </row>
    <row r="553" spans="2:4" x14ac:dyDescent="0.2">
      <c r="B553" s="376"/>
      <c r="C553" s="376"/>
      <c r="D553" s="373"/>
    </row>
    <row r="554" spans="2:4" x14ac:dyDescent="0.2">
      <c r="B554" s="376"/>
      <c r="C554" s="376"/>
      <c r="D554" s="373"/>
    </row>
    <row r="555" spans="2:4" x14ac:dyDescent="0.2">
      <c r="B555" s="376"/>
      <c r="C555" s="376"/>
      <c r="D555" s="373"/>
    </row>
    <row r="556" spans="2:4" x14ac:dyDescent="0.2">
      <c r="B556" s="376"/>
      <c r="C556" s="376"/>
      <c r="D556" s="373"/>
    </row>
    <row r="557" spans="2:4" x14ac:dyDescent="0.2">
      <c r="B557" s="376"/>
      <c r="C557" s="376"/>
      <c r="D557" s="373"/>
    </row>
    <row r="558" spans="2:4" x14ac:dyDescent="0.2">
      <c r="B558" s="376"/>
      <c r="C558" s="376"/>
      <c r="D558" s="373"/>
    </row>
    <row r="559" spans="2:4" x14ac:dyDescent="0.2">
      <c r="B559" s="376"/>
      <c r="C559" s="376"/>
      <c r="D559" s="373"/>
    </row>
    <row r="560" spans="2:4" x14ac:dyDescent="0.2">
      <c r="B560" s="376"/>
      <c r="C560" s="376"/>
      <c r="D560" s="373"/>
    </row>
    <row r="561" spans="2:4" x14ac:dyDescent="0.2">
      <c r="B561" s="376"/>
      <c r="C561" s="376"/>
      <c r="D561" s="373"/>
    </row>
    <row r="562" spans="2:4" x14ac:dyDescent="0.2">
      <c r="B562" s="376"/>
      <c r="C562" s="376"/>
      <c r="D562" s="373"/>
    </row>
    <row r="563" spans="2:4" x14ac:dyDescent="0.2">
      <c r="B563" s="376"/>
      <c r="C563" s="376"/>
      <c r="D563" s="373"/>
    </row>
    <row r="564" spans="2:4" x14ac:dyDescent="0.2">
      <c r="B564" s="376"/>
      <c r="C564" s="376"/>
      <c r="D564" s="373"/>
    </row>
    <row r="565" spans="2:4" x14ac:dyDescent="0.2">
      <c r="B565" s="376"/>
      <c r="C565" s="376"/>
      <c r="D565" s="373"/>
    </row>
    <row r="566" spans="2:4" x14ac:dyDescent="0.2">
      <c r="B566" s="376"/>
      <c r="C566" s="376"/>
      <c r="D566" s="373"/>
    </row>
    <row r="567" spans="2:4" x14ac:dyDescent="0.2">
      <c r="B567" s="376"/>
      <c r="C567" s="376"/>
      <c r="D567" s="373"/>
    </row>
    <row r="568" spans="2:4" x14ac:dyDescent="0.2">
      <c r="B568" s="376"/>
      <c r="C568" s="376"/>
      <c r="D568" s="373"/>
    </row>
    <row r="569" spans="2:4" x14ac:dyDescent="0.2">
      <c r="B569" s="376"/>
      <c r="C569" s="376"/>
      <c r="D569" s="373"/>
    </row>
    <row r="570" spans="2:4" x14ac:dyDescent="0.2">
      <c r="B570" s="376"/>
      <c r="C570" s="376"/>
      <c r="D570" s="373"/>
    </row>
    <row r="571" spans="2:4" x14ac:dyDescent="0.2">
      <c r="B571" s="376"/>
      <c r="C571" s="376"/>
      <c r="D571" s="373"/>
    </row>
    <row r="572" spans="2:4" x14ac:dyDescent="0.2">
      <c r="B572" s="376"/>
      <c r="C572" s="376"/>
      <c r="D572" s="373"/>
    </row>
    <row r="573" spans="2:4" x14ac:dyDescent="0.2">
      <c r="B573" s="376"/>
      <c r="C573" s="376"/>
      <c r="D573" s="373"/>
    </row>
    <row r="574" spans="2:4" x14ac:dyDescent="0.2">
      <c r="B574" s="376"/>
      <c r="C574" s="376"/>
      <c r="D574" s="373"/>
    </row>
    <row r="575" spans="2:4" x14ac:dyDescent="0.2">
      <c r="B575" s="376"/>
      <c r="C575" s="376"/>
      <c r="D575" s="373"/>
    </row>
    <row r="576" spans="2:4" x14ac:dyDescent="0.2">
      <c r="B576" s="376"/>
      <c r="C576" s="376"/>
      <c r="D576" s="373"/>
    </row>
    <row r="577" spans="2:4" x14ac:dyDescent="0.2">
      <c r="B577" s="376"/>
      <c r="C577" s="376"/>
      <c r="D577" s="373"/>
    </row>
    <row r="578" spans="2:4" x14ac:dyDescent="0.2">
      <c r="B578" s="376"/>
      <c r="C578" s="376"/>
      <c r="D578" s="373"/>
    </row>
    <row r="579" spans="2:4" x14ac:dyDescent="0.2">
      <c r="B579" s="376"/>
      <c r="C579" s="376"/>
      <c r="D579" s="373"/>
    </row>
    <row r="580" spans="2:4" x14ac:dyDescent="0.2">
      <c r="B580" s="376"/>
      <c r="C580" s="376"/>
      <c r="D580" s="373"/>
    </row>
    <row r="581" spans="2:4" x14ac:dyDescent="0.2">
      <c r="B581" s="376"/>
      <c r="C581" s="376"/>
      <c r="D581" s="373"/>
    </row>
    <row r="582" spans="2:4" x14ac:dyDescent="0.2">
      <c r="B582" s="376"/>
      <c r="C582" s="376"/>
      <c r="D582" s="373"/>
    </row>
    <row r="583" spans="2:4" x14ac:dyDescent="0.2">
      <c r="B583" s="376"/>
      <c r="C583" s="376"/>
      <c r="D583" s="373"/>
    </row>
    <row r="584" spans="2:4" x14ac:dyDescent="0.2">
      <c r="B584" s="376"/>
      <c r="C584" s="376"/>
      <c r="D584" s="373"/>
    </row>
    <row r="585" spans="2:4" x14ac:dyDescent="0.2">
      <c r="B585" s="376"/>
      <c r="C585" s="376"/>
      <c r="D585" s="373"/>
    </row>
    <row r="586" spans="2:4" x14ac:dyDescent="0.2">
      <c r="B586" s="376"/>
      <c r="C586" s="376"/>
      <c r="D586" s="373"/>
    </row>
    <row r="587" spans="2:4" x14ac:dyDescent="0.2">
      <c r="B587" s="376"/>
      <c r="C587" s="376"/>
      <c r="D587" s="373"/>
    </row>
    <row r="588" spans="2:4" x14ac:dyDescent="0.2">
      <c r="B588" s="376"/>
      <c r="C588" s="376"/>
      <c r="D588" s="373"/>
    </row>
    <row r="589" spans="2:4" x14ac:dyDescent="0.2">
      <c r="B589" s="376"/>
      <c r="C589" s="376"/>
      <c r="D589" s="373"/>
    </row>
    <row r="590" spans="2:4" x14ac:dyDescent="0.2">
      <c r="B590" s="376"/>
      <c r="C590" s="376"/>
      <c r="D590" s="373"/>
    </row>
    <row r="591" spans="2:4" x14ac:dyDescent="0.2">
      <c r="B591" s="376"/>
      <c r="C591" s="376"/>
      <c r="D591" s="373"/>
    </row>
    <row r="592" spans="2:4" x14ac:dyDescent="0.2">
      <c r="B592" s="376"/>
      <c r="C592" s="376"/>
      <c r="D592" s="373"/>
    </row>
    <row r="593" spans="2:4" x14ac:dyDescent="0.2">
      <c r="B593" s="376"/>
      <c r="C593" s="376"/>
      <c r="D593" s="373"/>
    </row>
    <row r="594" spans="2:4" x14ac:dyDescent="0.2">
      <c r="B594" s="376"/>
      <c r="C594" s="376"/>
      <c r="D594" s="373"/>
    </row>
    <row r="595" spans="2:4" x14ac:dyDescent="0.2">
      <c r="B595" s="376"/>
      <c r="C595" s="376"/>
      <c r="D595" s="373"/>
    </row>
    <row r="596" spans="2:4" x14ac:dyDescent="0.2">
      <c r="B596" s="376"/>
      <c r="C596" s="376"/>
      <c r="D596" s="373"/>
    </row>
    <row r="597" spans="2:4" x14ac:dyDescent="0.2">
      <c r="B597" s="376"/>
      <c r="C597" s="376"/>
      <c r="D597" s="373"/>
    </row>
    <row r="598" spans="2:4" x14ac:dyDescent="0.2">
      <c r="B598" s="376"/>
      <c r="C598" s="376"/>
      <c r="D598" s="373"/>
    </row>
    <row r="599" spans="2:4" x14ac:dyDescent="0.2">
      <c r="B599" s="376"/>
      <c r="C599" s="376"/>
      <c r="D599" s="373"/>
    </row>
    <row r="600" spans="2:4" x14ac:dyDescent="0.2">
      <c r="B600" s="376"/>
      <c r="C600" s="376"/>
      <c r="D600" s="373"/>
    </row>
    <row r="601" spans="2:4" x14ac:dyDescent="0.2">
      <c r="B601" s="376"/>
      <c r="C601" s="376"/>
      <c r="D601" s="373"/>
    </row>
    <row r="602" spans="2:4" x14ac:dyDescent="0.2">
      <c r="B602" s="376"/>
      <c r="C602" s="376"/>
      <c r="D602" s="373"/>
    </row>
    <row r="603" spans="2:4" x14ac:dyDescent="0.2">
      <c r="B603" s="376"/>
      <c r="C603" s="376"/>
      <c r="D603" s="373"/>
    </row>
    <row r="604" spans="2:4" x14ac:dyDescent="0.2">
      <c r="B604" s="376"/>
      <c r="C604" s="376"/>
      <c r="D604" s="373"/>
    </row>
    <row r="605" spans="2:4" x14ac:dyDescent="0.2">
      <c r="B605" s="376"/>
      <c r="C605" s="376"/>
      <c r="D605" s="373"/>
    </row>
    <row r="606" spans="2:4" x14ac:dyDescent="0.2">
      <c r="B606" s="376"/>
      <c r="C606" s="376"/>
      <c r="D606" s="373"/>
    </row>
    <row r="607" spans="2:4" x14ac:dyDescent="0.2">
      <c r="B607" s="376"/>
      <c r="C607" s="376"/>
      <c r="D607" s="373"/>
    </row>
    <row r="608" spans="2:4" x14ac:dyDescent="0.2">
      <c r="B608" s="376"/>
      <c r="C608" s="376"/>
      <c r="D608" s="373"/>
    </row>
    <row r="609" spans="2:4" x14ac:dyDescent="0.2">
      <c r="B609" s="376"/>
      <c r="C609" s="376"/>
      <c r="D609" s="373"/>
    </row>
    <row r="610" spans="2:4" x14ac:dyDescent="0.2">
      <c r="B610" s="376"/>
      <c r="C610" s="376"/>
      <c r="D610" s="373"/>
    </row>
    <row r="611" spans="2:4" x14ac:dyDescent="0.2">
      <c r="B611" s="376"/>
      <c r="C611" s="376"/>
      <c r="D611" s="373"/>
    </row>
    <row r="612" spans="2:4" x14ac:dyDescent="0.2">
      <c r="B612" s="376"/>
      <c r="C612" s="376"/>
      <c r="D612" s="373"/>
    </row>
    <row r="613" spans="2:4" x14ac:dyDescent="0.2">
      <c r="B613" s="376"/>
      <c r="C613" s="376"/>
      <c r="D613" s="373"/>
    </row>
    <row r="614" spans="2:4" x14ac:dyDescent="0.2">
      <c r="B614" s="376"/>
      <c r="C614" s="376"/>
      <c r="D614" s="373"/>
    </row>
    <row r="615" spans="2:4" x14ac:dyDescent="0.2">
      <c r="B615" s="376"/>
      <c r="C615" s="376"/>
      <c r="D615" s="373"/>
    </row>
    <row r="616" spans="2:4" x14ac:dyDescent="0.2">
      <c r="B616" s="376"/>
      <c r="C616" s="376"/>
      <c r="D616" s="373"/>
    </row>
    <row r="617" spans="2:4" x14ac:dyDescent="0.2">
      <c r="B617" s="376"/>
      <c r="C617" s="376"/>
      <c r="D617" s="373"/>
    </row>
    <row r="618" spans="2:4" x14ac:dyDescent="0.2">
      <c r="B618" s="376"/>
      <c r="C618" s="376"/>
      <c r="D618" s="373"/>
    </row>
    <row r="619" spans="2:4" x14ac:dyDescent="0.2">
      <c r="B619" s="376"/>
      <c r="C619" s="376"/>
      <c r="D619" s="373"/>
    </row>
    <row r="620" spans="2:4" x14ac:dyDescent="0.2">
      <c r="B620" s="376"/>
      <c r="C620" s="376"/>
      <c r="D620" s="373"/>
    </row>
    <row r="621" spans="2:4" x14ac:dyDescent="0.2">
      <c r="B621" s="376"/>
      <c r="C621" s="376"/>
      <c r="D621" s="373"/>
    </row>
    <row r="622" spans="2:4" x14ac:dyDescent="0.2">
      <c r="B622" s="376"/>
      <c r="C622" s="376"/>
      <c r="D622" s="373"/>
    </row>
    <row r="623" spans="2:4" x14ac:dyDescent="0.2">
      <c r="B623" s="376"/>
      <c r="C623" s="376"/>
      <c r="D623" s="373"/>
    </row>
    <row r="624" spans="2:4" x14ac:dyDescent="0.2">
      <c r="B624" s="376"/>
      <c r="C624" s="376"/>
      <c r="D624" s="373"/>
    </row>
    <row r="625" spans="2:4" x14ac:dyDescent="0.2">
      <c r="B625" s="376"/>
      <c r="C625" s="376"/>
      <c r="D625" s="373"/>
    </row>
    <row r="626" spans="2:4" x14ac:dyDescent="0.2">
      <c r="B626" s="376"/>
      <c r="C626" s="376"/>
      <c r="D626" s="373"/>
    </row>
    <row r="627" spans="2:4" x14ac:dyDescent="0.2">
      <c r="B627" s="376"/>
      <c r="C627" s="376"/>
      <c r="D627" s="373"/>
    </row>
    <row r="628" spans="2:4" x14ac:dyDescent="0.2">
      <c r="B628" s="376"/>
      <c r="C628" s="376"/>
      <c r="D628" s="373"/>
    </row>
    <row r="629" spans="2:4" x14ac:dyDescent="0.2">
      <c r="B629" s="376"/>
      <c r="C629" s="376"/>
      <c r="D629" s="373"/>
    </row>
    <row r="630" spans="2:4" x14ac:dyDescent="0.2">
      <c r="B630" s="376"/>
      <c r="C630" s="376"/>
      <c r="D630" s="373"/>
    </row>
    <row r="631" spans="2:4" x14ac:dyDescent="0.2">
      <c r="B631" s="376"/>
      <c r="C631" s="376"/>
      <c r="D631" s="373"/>
    </row>
    <row r="632" spans="2:4" x14ac:dyDescent="0.2">
      <c r="B632" s="376"/>
      <c r="C632" s="376"/>
      <c r="D632" s="373"/>
    </row>
    <row r="633" spans="2:4" x14ac:dyDescent="0.2">
      <c r="B633" s="376"/>
      <c r="C633" s="376"/>
      <c r="D633" s="373"/>
    </row>
    <row r="634" spans="2:4" x14ac:dyDescent="0.2">
      <c r="B634" s="376"/>
      <c r="C634" s="376"/>
      <c r="D634" s="373"/>
    </row>
    <row r="635" spans="2:4" x14ac:dyDescent="0.2">
      <c r="B635" s="376"/>
      <c r="C635" s="376"/>
      <c r="D635" s="373"/>
    </row>
    <row r="636" spans="2:4" x14ac:dyDescent="0.2">
      <c r="B636" s="376"/>
      <c r="C636" s="376"/>
      <c r="D636" s="373"/>
    </row>
    <row r="637" spans="2:4" x14ac:dyDescent="0.2">
      <c r="B637" s="376"/>
      <c r="C637" s="376"/>
      <c r="D637" s="373"/>
    </row>
    <row r="638" spans="2:4" x14ac:dyDescent="0.2">
      <c r="B638" s="376"/>
      <c r="C638" s="376"/>
      <c r="D638" s="373"/>
    </row>
    <row r="639" spans="2:4" x14ac:dyDescent="0.2">
      <c r="B639" s="376"/>
      <c r="C639" s="376"/>
      <c r="D639" s="373"/>
    </row>
    <row r="640" spans="2:4" x14ac:dyDescent="0.2">
      <c r="B640" s="376"/>
      <c r="C640" s="376"/>
      <c r="D640" s="373"/>
    </row>
    <row r="641" spans="2:4" x14ac:dyDescent="0.2">
      <c r="B641" s="376"/>
      <c r="C641" s="376"/>
      <c r="D641" s="373"/>
    </row>
    <row r="642" spans="2:4" x14ac:dyDescent="0.2">
      <c r="B642" s="376"/>
      <c r="C642" s="376"/>
      <c r="D642" s="373"/>
    </row>
    <row r="643" spans="2:4" x14ac:dyDescent="0.2">
      <c r="B643" s="376"/>
      <c r="C643" s="376"/>
      <c r="D643" s="373"/>
    </row>
    <row r="644" spans="2:4" x14ac:dyDescent="0.2">
      <c r="B644" s="376"/>
      <c r="C644" s="376"/>
      <c r="D644" s="373"/>
    </row>
    <row r="645" spans="2:4" x14ac:dyDescent="0.2">
      <c r="B645" s="376"/>
      <c r="C645" s="376"/>
      <c r="D645" s="373"/>
    </row>
    <row r="646" spans="2:4" x14ac:dyDescent="0.2">
      <c r="B646" s="376"/>
      <c r="C646" s="376"/>
      <c r="D646" s="373"/>
    </row>
    <row r="647" spans="2:4" x14ac:dyDescent="0.2">
      <c r="B647" s="376"/>
      <c r="C647" s="376"/>
      <c r="D647" s="373"/>
    </row>
    <row r="648" spans="2:4" x14ac:dyDescent="0.2">
      <c r="B648" s="376"/>
      <c r="C648" s="376"/>
      <c r="D648" s="373"/>
    </row>
    <row r="649" spans="2:4" x14ac:dyDescent="0.2">
      <c r="B649" s="376"/>
      <c r="C649" s="376"/>
      <c r="D649" s="373"/>
    </row>
    <row r="650" spans="2:4" x14ac:dyDescent="0.2">
      <c r="B650" s="376"/>
      <c r="C650" s="376"/>
      <c r="D650" s="373"/>
    </row>
    <row r="651" spans="2:4" x14ac:dyDescent="0.2">
      <c r="B651" s="376"/>
      <c r="C651" s="376"/>
      <c r="D651" s="373"/>
    </row>
    <row r="652" spans="2:4" x14ac:dyDescent="0.2">
      <c r="B652" s="376"/>
      <c r="C652" s="376"/>
      <c r="D652" s="373"/>
    </row>
    <row r="653" spans="2:4" x14ac:dyDescent="0.2">
      <c r="B653" s="376"/>
      <c r="C653" s="376"/>
      <c r="D653" s="373"/>
    </row>
    <row r="654" spans="2:4" x14ac:dyDescent="0.2">
      <c r="B654" s="376"/>
      <c r="C654" s="376"/>
      <c r="D654" s="373"/>
    </row>
    <row r="655" spans="2:4" x14ac:dyDescent="0.2">
      <c r="B655" s="376"/>
      <c r="C655" s="376"/>
      <c r="D655" s="373"/>
    </row>
    <row r="656" spans="2:4" x14ac:dyDescent="0.2">
      <c r="B656" s="376"/>
      <c r="C656" s="376"/>
      <c r="D656" s="373"/>
    </row>
    <row r="657" spans="2:4" x14ac:dyDescent="0.2">
      <c r="B657" s="376"/>
      <c r="C657" s="376"/>
      <c r="D657" s="373"/>
    </row>
    <row r="658" spans="2:4" x14ac:dyDescent="0.2">
      <c r="B658" s="376"/>
      <c r="C658" s="376"/>
      <c r="D658" s="373"/>
    </row>
    <row r="659" spans="2:4" x14ac:dyDescent="0.2">
      <c r="B659" s="376"/>
      <c r="C659" s="376"/>
      <c r="D659" s="373"/>
    </row>
    <row r="660" spans="2:4" x14ac:dyDescent="0.2">
      <c r="B660" s="376"/>
      <c r="C660" s="376"/>
      <c r="D660" s="373"/>
    </row>
    <row r="661" spans="2:4" x14ac:dyDescent="0.2">
      <c r="B661" s="376"/>
      <c r="C661" s="376"/>
      <c r="D661" s="373"/>
    </row>
    <row r="662" spans="2:4" x14ac:dyDescent="0.2">
      <c r="B662" s="376"/>
      <c r="C662" s="376"/>
      <c r="D662" s="373"/>
    </row>
    <row r="663" spans="2:4" x14ac:dyDescent="0.2">
      <c r="B663" s="376"/>
      <c r="C663" s="376"/>
      <c r="D663" s="373"/>
    </row>
    <row r="664" spans="2:4" x14ac:dyDescent="0.2">
      <c r="B664" s="376"/>
      <c r="C664" s="376"/>
      <c r="D664" s="373"/>
    </row>
    <row r="665" spans="2:4" x14ac:dyDescent="0.2">
      <c r="B665" s="376"/>
      <c r="C665" s="376"/>
      <c r="D665" s="373"/>
    </row>
    <row r="666" spans="2:4" x14ac:dyDescent="0.2">
      <c r="B666" s="376"/>
      <c r="C666" s="376"/>
      <c r="D666" s="373"/>
    </row>
    <row r="667" spans="2:4" x14ac:dyDescent="0.2">
      <c r="B667" s="376"/>
      <c r="C667" s="376"/>
      <c r="D667" s="373"/>
    </row>
    <row r="668" spans="2:4" x14ac:dyDescent="0.2">
      <c r="B668" s="376"/>
      <c r="C668" s="376"/>
      <c r="D668" s="373"/>
    </row>
    <row r="669" spans="2:4" x14ac:dyDescent="0.2">
      <c r="B669" s="376"/>
      <c r="C669" s="376"/>
      <c r="D669" s="373"/>
    </row>
    <row r="670" spans="2:4" x14ac:dyDescent="0.2">
      <c r="B670" s="376"/>
      <c r="C670" s="376"/>
      <c r="D670" s="373"/>
    </row>
    <row r="671" spans="2:4" x14ac:dyDescent="0.2">
      <c r="B671" s="376"/>
      <c r="C671" s="376"/>
      <c r="D671" s="373"/>
    </row>
    <row r="672" spans="2:4" x14ac:dyDescent="0.2">
      <c r="B672" s="376"/>
      <c r="C672" s="376"/>
      <c r="D672" s="373"/>
    </row>
    <row r="673" spans="2:4" x14ac:dyDescent="0.2">
      <c r="B673" s="376"/>
      <c r="C673" s="376"/>
      <c r="D673" s="373"/>
    </row>
    <row r="674" spans="2:4" x14ac:dyDescent="0.2">
      <c r="B674" s="376"/>
      <c r="C674" s="376"/>
      <c r="D674" s="373"/>
    </row>
    <row r="675" spans="2:4" x14ac:dyDescent="0.2">
      <c r="B675" s="376"/>
      <c r="C675" s="376"/>
      <c r="D675" s="373"/>
    </row>
    <row r="676" spans="2:4" x14ac:dyDescent="0.2">
      <c r="B676" s="376"/>
      <c r="C676" s="376"/>
      <c r="D676" s="373"/>
    </row>
    <row r="677" spans="2:4" x14ac:dyDescent="0.2">
      <c r="B677" s="376"/>
      <c r="C677" s="376"/>
      <c r="D677" s="373"/>
    </row>
    <row r="678" spans="2:4" x14ac:dyDescent="0.2">
      <c r="B678" s="376"/>
      <c r="C678" s="376"/>
      <c r="D678" s="373"/>
    </row>
    <row r="679" spans="2:4" x14ac:dyDescent="0.2">
      <c r="B679" s="376"/>
      <c r="C679" s="376"/>
      <c r="D679" s="373"/>
    </row>
    <row r="680" spans="2:4" x14ac:dyDescent="0.2">
      <c r="B680" s="376"/>
      <c r="C680" s="376"/>
      <c r="D680" s="373"/>
    </row>
    <row r="681" spans="2:4" x14ac:dyDescent="0.2">
      <c r="B681" s="376"/>
      <c r="C681" s="376"/>
      <c r="D681" s="373"/>
    </row>
    <row r="682" spans="2:4" x14ac:dyDescent="0.2">
      <c r="B682" s="376"/>
      <c r="C682" s="376"/>
      <c r="D682" s="373"/>
    </row>
    <row r="683" spans="2:4" x14ac:dyDescent="0.2">
      <c r="B683" s="376"/>
      <c r="C683" s="376"/>
      <c r="D683" s="373"/>
    </row>
    <row r="684" spans="2:4" x14ac:dyDescent="0.2">
      <c r="B684" s="376"/>
      <c r="C684" s="376"/>
      <c r="D684" s="373"/>
    </row>
    <row r="685" spans="2:4" x14ac:dyDescent="0.2">
      <c r="B685" s="376"/>
      <c r="C685" s="376"/>
      <c r="D685" s="373"/>
    </row>
    <row r="686" spans="2:4" x14ac:dyDescent="0.2">
      <c r="B686" s="376"/>
      <c r="C686" s="376"/>
      <c r="D686" s="373"/>
    </row>
    <row r="687" spans="2:4" x14ac:dyDescent="0.2">
      <c r="B687" s="376"/>
      <c r="C687" s="376"/>
      <c r="D687" s="373"/>
    </row>
    <row r="688" spans="2:4" x14ac:dyDescent="0.2">
      <c r="B688" s="376"/>
      <c r="C688" s="376"/>
      <c r="D688" s="373"/>
    </row>
    <row r="689" spans="2:4" x14ac:dyDescent="0.2">
      <c r="B689" s="376"/>
      <c r="C689" s="376"/>
      <c r="D689" s="373"/>
    </row>
    <row r="690" spans="2:4" x14ac:dyDescent="0.2">
      <c r="B690" s="376"/>
      <c r="C690" s="376"/>
      <c r="D690" s="373"/>
    </row>
    <row r="691" spans="2:4" x14ac:dyDescent="0.2">
      <c r="B691" s="376"/>
      <c r="C691" s="376"/>
      <c r="D691" s="373"/>
    </row>
    <row r="692" spans="2:4" x14ac:dyDescent="0.2">
      <c r="B692" s="376"/>
      <c r="C692" s="376"/>
      <c r="D692" s="373"/>
    </row>
    <row r="693" spans="2:4" x14ac:dyDescent="0.2">
      <c r="B693" s="376"/>
      <c r="C693" s="376"/>
      <c r="D693" s="373"/>
    </row>
    <row r="694" spans="2:4" x14ac:dyDescent="0.2">
      <c r="B694" s="376"/>
      <c r="C694" s="376"/>
      <c r="D694" s="373"/>
    </row>
    <row r="695" spans="2:4" x14ac:dyDescent="0.2">
      <c r="B695" s="376"/>
      <c r="C695" s="376"/>
      <c r="D695" s="373"/>
    </row>
    <row r="696" spans="2:4" x14ac:dyDescent="0.2">
      <c r="B696" s="376"/>
      <c r="C696" s="376"/>
      <c r="D696" s="373"/>
    </row>
    <row r="697" spans="2:4" x14ac:dyDescent="0.2">
      <c r="B697" s="376"/>
      <c r="C697" s="376"/>
      <c r="D697" s="373"/>
    </row>
    <row r="698" spans="2:4" x14ac:dyDescent="0.2">
      <c r="B698" s="376"/>
      <c r="C698" s="376"/>
      <c r="D698" s="373"/>
    </row>
    <row r="699" spans="2:4" x14ac:dyDescent="0.2">
      <c r="B699" s="376"/>
      <c r="C699" s="376"/>
      <c r="D699" s="373"/>
    </row>
    <row r="700" spans="2:4" x14ac:dyDescent="0.2">
      <c r="B700" s="376"/>
      <c r="C700" s="376"/>
      <c r="D700" s="373"/>
    </row>
    <row r="701" spans="2:4" x14ac:dyDescent="0.2">
      <c r="B701" s="376"/>
      <c r="C701" s="376"/>
      <c r="D701" s="373"/>
    </row>
    <row r="702" spans="2:4" x14ac:dyDescent="0.2">
      <c r="B702" s="376"/>
      <c r="C702" s="376"/>
      <c r="D702" s="373"/>
    </row>
    <row r="703" spans="2:4" x14ac:dyDescent="0.2">
      <c r="B703" s="376"/>
      <c r="C703" s="376"/>
      <c r="D703" s="373"/>
    </row>
    <row r="704" spans="2:4" x14ac:dyDescent="0.2">
      <c r="B704" s="376"/>
      <c r="C704" s="376"/>
      <c r="D704" s="373"/>
    </row>
    <row r="705" spans="2:4" x14ac:dyDescent="0.2">
      <c r="B705" s="376"/>
      <c r="C705" s="376"/>
      <c r="D705" s="373"/>
    </row>
    <row r="706" spans="2:4" x14ac:dyDescent="0.2">
      <c r="B706" s="376"/>
      <c r="C706" s="376"/>
      <c r="D706" s="373"/>
    </row>
    <row r="707" spans="2:4" x14ac:dyDescent="0.2">
      <c r="B707" s="376"/>
      <c r="C707" s="376"/>
      <c r="D707" s="373"/>
    </row>
    <row r="708" spans="2:4" x14ac:dyDescent="0.2">
      <c r="B708" s="376"/>
      <c r="C708" s="376"/>
      <c r="D708" s="373"/>
    </row>
    <row r="709" spans="2:4" x14ac:dyDescent="0.2">
      <c r="B709" s="376"/>
      <c r="C709" s="376"/>
      <c r="D709" s="373"/>
    </row>
    <row r="710" spans="2:4" x14ac:dyDescent="0.2">
      <c r="B710" s="376"/>
      <c r="C710" s="376"/>
      <c r="D710" s="373"/>
    </row>
    <row r="711" spans="2:4" x14ac:dyDescent="0.2">
      <c r="B711" s="376"/>
      <c r="C711" s="376"/>
      <c r="D711" s="373"/>
    </row>
    <row r="712" spans="2:4" x14ac:dyDescent="0.2">
      <c r="B712" s="376"/>
      <c r="C712" s="376"/>
      <c r="D712" s="373"/>
    </row>
    <row r="713" spans="2:4" x14ac:dyDescent="0.2">
      <c r="B713" s="376"/>
      <c r="C713" s="376"/>
      <c r="D713" s="373"/>
    </row>
    <row r="714" spans="2:4" x14ac:dyDescent="0.2">
      <c r="B714" s="376"/>
      <c r="C714" s="376"/>
      <c r="D714" s="373"/>
    </row>
    <row r="715" spans="2:4" x14ac:dyDescent="0.2">
      <c r="B715" s="376"/>
      <c r="C715" s="376"/>
      <c r="D715" s="373"/>
    </row>
    <row r="716" spans="2:4" x14ac:dyDescent="0.2">
      <c r="B716" s="376"/>
      <c r="C716" s="376"/>
      <c r="D716" s="373"/>
    </row>
    <row r="717" spans="2:4" x14ac:dyDescent="0.2">
      <c r="B717" s="376"/>
      <c r="C717" s="376"/>
      <c r="D717" s="373"/>
    </row>
    <row r="718" spans="2:4" x14ac:dyDescent="0.2">
      <c r="B718" s="376"/>
      <c r="C718" s="376"/>
      <c r="D718" s="373"/>
    </row>
    <row r="719" spans="2:4" x14ac:dyDescent="0.2">
      <c r="B719" s="376"/>
      <c r="C719" s="376"/>
      <c r="D719" s="373"/>
    </row>
    <row r="720" spans="2:4" x14ac:dyDescent="0.2">
      <c r="B720" s="376"/>
      <c r="C720" s="376"/>
      <c r="D720" s="373"/>
    </row>
    <row r="721" spans="2:4" x14ac:dyDescent="0.2">
      <c r="B721" s="376"/>
      <c r="C721" s="376"/>
      <c r="D721" s="373"/>
    </row>
    <row r="722" spans="2:4" x14ac:dyDescent="0.2">
      <c r="B722" s="376"/>
      <c r="C722" s="376"/>
      <c r="D722" s="373"/>
    </row>
    <row r="723" spans="2:4" x14ac:dyDescent="0.2">
      <c r="B723" s="376"/>
      <c r="C723" s="376"/>
      <c r="D723" s="373"/>
    </row>
    <row r="724" spans="2:4" x14ac:dyDescent="0.2">
      <c r="B724" s="376"/>
      <c r="C724" s="376"/>
      <c r="D724" s="373"/>
    </row>
    <row r="725" spans="2:4" x14ac:dyDescent="0.2">
      <c r="B725" s="376"/>
      <c r="C725" s="376"/>
      <c r="D725" s="373"/>
    </row>
    <row r="726" spans="2:4" x14ac:dyDescent="0.2">
      <c r="B726" s="376"/>
      <c r="C726" s="376"/>
      <c r="D726" s="373"/>
    </row>
    <row r="727" spans="2:4" x14ac:dyDescent="0.2">
      <c r="B727" s="376"/>
      <c r="C727" s="376"/>
      <c r="D727" s="373"/>
    </row>
    <row r="728" spans="2:4" x14ac:dyDescent="0.2">
      <c r="B728" s="376"/>
      <c r="C728" s="376"/>
      <c r="D728" s="373"/>
    </row>
    <row r="729" spans="2:4" x14ac:dyDescent="0.2">
      <c r="B729" s="376"/>
      <c r="C729" s="376"/>
      <c r="D729" s="373"/>
    </row>
    <row r="730" spans="2:4" x14ac:dyDescent="0.2">
      <c r="B730" s="376"/>
      <c r="C730" s="376"/>
      <c r="D730" s="373"/>
    </row>
    <row r="731" spans="2:4" x14ac:dyDescent="0.2">
      <c r="B731" s="376"/>
      <c r="C731" s="376"/>
      <c r="D731" s="373"/>
    </row>
    <row r="732" spans="2:4" x14ac:dyDescent="0.2">
      <c r="B732" s="376"/>
      <c r="C732" s="376"/>
      <c r="D732" s="373"/>
    </row>
    <row r="733" spans="2:4" x14ac:dyDescent="0.2">
      <c r="B733" s="376"/>
      <c r="C733" s="376"/>
      <c r="D733" s="373"/>
    </row>
    <row r="734" spans="2:4" x14ac:dyDescent="0.2">
      <c r="B734" s="376"/>
      <c r="C734" s="376"/>
      <c r="D734" s="373"/>
    </row>
    <row r="735" spans="2:4" x14ac:dyDescent="0.2">
      <c r="B735" s="376"/>
      <c r="C735" s="376"/>
      <c r="D735" s="373"/>
    </row>
    <row r="736" spans="2:4" x14ac:dyDescent="0.2">
      <c r="B736" s="376"/>
      <c r="C736" s="376"/>
      <c r="D736" s="373"/>
    </row>
    <row r="737" spans="2:4" x14ac:dyDescent="0.2">
      <c r="B737" s="376"/>
      <c r="C737" s="376"/>
      <c r="D737" s="373"/>
    </row>
    <row r="738" spans="2:4" x14ac:dyDescent="0.2">
      <c r="B738" s="376"/>
      <c r="C738" s="376"/>
      <c r="D738" s="373"/>
    </row>
    <row r="739" spans="2:4" x14ac:dyDescent="0.2">
      <c r="B739" s="376"/>
      <c r="C739" s="376"/>
      <c r="D739" s="373"/>
    </row>
    <row r="740" spans="2:4" x14ac:dyDescent="0.2">
      <c r="B740" s="376"/>
      <c r="C740" s="376"/>
      <c r="D740" s="373"/>
    </row>
    <row r="741" spans="2:4" x14ac:dyDescent="0.2">
      <c r="B741" s="376"/>
      <c r="C741" s="376"/>
      <c r="D741" s="373"/>
    </row>
    <row r="742" spans="2:4" x14ac:dyDescent="0.2">
      <c r="B742" s="376"/>
      <c r="C742" s="376"/>
      <c r="D742" s="373"/>
    </row>
    <row r="743" spans="2:4" x14ac:dyDescent="0.2">
      <c r="B743" s="376"/>
      <c r="C743" s="376"/>
      <c r="D743" s="373"/>
    </row>
    <row r="744" spans="2:4" x14ac:dyDescent="0.2">
      <c r="B744" s="376"/>
      <c r="C744" s="376"/>
      <c r="D744" s="373"/>
    </row>
    <row r="745" spans="2:4" x14ac:dyDescent="0.2">
      <c r="B745" s="376"/>
      <c r="C745" s="376"/>
      <c r="D745" s="373"/>
    </row>
    <row r="746" spans="2:4" x14ac:dyDescent="0.2">
      <c r="D746" s="373"/>
    </row>
    <row r="747" spans="2:4" x14ac:dyDescent="0.2">
      <c r="D747" s="373"/>
    </row>
    <row r="748" spans="2:4" x14ac:dyDescent="0.2">
      <c r="D748" s="373"/>
    </row>
  </sheetData>
  <mergeCells count="10">
    <mergeCell ref="B175:B177"/>
    <mergeCell ref="G4:G5"/>
    <mergeCell ref="A1:F1"/>
    <mergeCell ref="A2:F2"/>
    <mergeCell ref="A3:F3"/>
    <mergeCell ref="A4:A5"/>
    <mergeCell ref="B4:B5"/>
    <mergeCell ref="C4:C5"/>
    <mergeCell ref="E4:E5"/>
    <mergeCell ref="F4:F5"/>
  </mergeCells>
  <phoneticPr fontId="69" type="noConversion"/>
  <pageMargins left="0.75" right="0.75" top="1" bottom="1" header="0.5" footer="0.5"/>
  <pageSetup paperSize="9" orientation="portrait" r:id="rId1"/>
  <headerFooter alignWithMargins="0"/>
  <ignoredErrors>
    <ignoredError sqref="F51" 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31EF11"/>
  </sheetPr>
  <dimension ref="A1:U122"/>
  <sheetViews>
    <sheetView tabSelected="1" topLeftCell="A76" zoomScale="90" zoomScaleNormal="90" workbookViewId="0">
      <selection activeCell="A103" sqref="A103"/>
    </sheetView>
  </sheetViews>
  <sheetFormatPr defaultColWidth="9.140625" defaultRowHeight="12.75" x14ac:dyDescent="0.2"/>
  <cols>
    <col min="1" max="1" width="4.140625" style="745" customWidth="1"/>
    <col min="2" max="2" width="68.140625" style="745" customWidth="1"/>
    <col min="3" max="3" width="67.140625" style="745" customWidth="1"/>
    <col min="4" max="4" width="11.85546875" style="782" hidden="1" customWidth="1"/>
    <col min="5" max="5" width="22.42578125" style="783" customWidth="1"/>
    <col min="6" max="6" width="7.42578125" style="742" customWidth="1"/>
    <col min="7" max="7" width="9.85546875" style="745" customWidth="1"/>
    <col min="8" max="8" width="9.42578125" style="745" bestFit="1" customWidth="1"/>
    <col min="9" max="9" width="9.140625" style="746" bestFit="1" customWidth="1"/>
    <col min="10" max="21" width="9.140625" style="746"/>
    <col min="22" max="16384" width="9.140625" style="745"/>
  </cols>
  <sheetData>
    <row r="1" spans="1:21" ht="15" x14ac:dyDescent="0.2">
      <c r="A1" s="1171" t="s">
        <v>446</v>
      </c>
      <c r="B1" s="1171"/>
      <c r="C1" s="1171"/>
      <c r="D1" s="1171"/>
      <c r="E1" s="1171"/>
      <c r="F1" s="1171"/>
      <c r="G1" s="1171"/>
    </row>
    <row r="2" spans="1:21" x14ac:dyDescent="0.2">
      <c r="A2" s="1147" t="s">
        <v>447</v>
      </c>
      <c r="B2" s="1147" t="s">
        <v>667</v>
      </c>
      <c r="C2" s="1147" t="s">
        <v>668</v>
      </c>
      <c r="D2" s="747" t="s">
        <v>450</v>
      </c>
      <c r="E2" s="1161" t="s">
        <v>451</v>
      </c>
      <c r="F2" s="1172" t="s">
        <v>452</v>
      </c>
      <c r="G2" s="1173" t="s">
        <v>51</v>
      </c>
    </row>
    <row r="3" spans="1:21" x14ac:dyDescent="0.2">
      <c r="A3" s="1148"/>
      <c r="B3" s="1148"/>
      <c r="C3" s="1148"/>
      <c r="D3" s="747" t="s">
        <v>453</v>
      </c>
      <c r="E3" s="1161"/>
      <c r="F3" s="1172"/>
      <c r="G3" s="1174"/>
    </row>
    <row r="4" spans="1:21" s="716" customFormat="1" ht="14.25" x14ac:dyDescent="0.2">
      <c r="A4" s="873"/>
      <c r="B4" s="715"/>
      <c r="C4" s="873" t="s">
        <v>1070</v>
      </c>
      <c r="D4" s="873"/>
      <c r="E4" s="861"/>
      <c r="F4" s="873"/>
      <c r="G4" s="739"/>
      <c r="H4" s="748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</row>
    <row r="5" spans="1:21" s="716" customFormat="1" x14ac:dyDescent="0.2">
      <c r="A5" s="122">
        <v>1</v>
      </c>
      <c r="B5" s="826" t="s">
        <v>1071</v>
      </c>
      <c r="C5" s="748"/>
      <c r="D5" s="873"/>
      <c r="E5" s="861"/>
      <c r="F5" s="739"/>
      <c r="G5" s="739"/>
      <c r="H5" s="748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</row>
    <row r="6" spans="1:21" s="716" customFormat="1" x14ac:dyDescent="0.2">
      <c r="A6" s="873"/>
      <c r="B6" s="827" t="s">
        <v>1072</v>
      </c>
      <c r="C6" s="834" t="s">
        <v>1073</v>
      </c>
      <c r="D6" s="1165">
        <v>0</v>
      </c>
      <c r="E6" s="1158">
        <v>0.5</v>
      </c>
      <c r="F6" s="1158">
        <f>IF(Hospital!$C$6=3,"na",IF(Hospital!$C$6=1,E6*D6))</f>
        <v>0</v>
      </c>
      <c r="G6" s="751"/>
      <c r="H6" s="748"/>
      <c r="I6" s="746"/>
      <c r="J6" s="746"/>
      <c r="K6" s="746"/>
      <c r="L6" s="746"/>
      <c r="M6" s="746"/>
      <c r="N6" s="746"/>
      <c r="O6" s="746"/>
      <c r="P6" s="746"/>
      <c r="Q6" s="746"/>
      <c r="R6" s="746"/>
      <c r="S6" s="746"/>
      <c r="T6" s="746"/>
      <c r="U6" s="746"/>
    </row>
    <row r="7" spans="1:21" s="716" customFormat="1" ht="14.25" x14ac:dyDescent="0.2">
      <c r="A7" s="873"/>
      <c r="B7" s="828" t="s">
        <v>1074</v>
      </c>
      <c r="C7" s="835" t="s">
        <v>1075</v>
      </c>
      <c r="D7" s="1170"/>
      <c r="E7" s="1164"/>
      <c r="F7" s="1164"/>
      <c r="G7" s="742"/>
      <c r="H7" s="748"/>
      <c r="I7" s="746"/>
      <c r="J7" s="746"/>
      <c r="K7" s="746"/>
      <c r="L7" s="746"/>
      <c r="M7" s="746"/>
      <c r="N7" s="746"/>
      <c r="O7" s="746"/>
      <c r="P7" s="746"/>
      <c r="Q7" s="746"/>
      <c r="R7" s="746"/>
      <c r="S7" s="746"/>
      <c r="T7" s="746"/>
      <c r="U7" s="746"/>
    </row>
    <row r="8" spans="1:21" s="716" customFormat="1" ht="28.5" customHeight="1" x14ac:dyDescent="0.2">
      <c r="A8" s="873"/>
      <c r="B8" s="829" t="s">
        <v>1076</v>
      </c>
      <c r="C8" s="833" t="s">
        <v>1077</v>
      </c>
      <c r="D8" s="1166"/>
      <c r="E8" s="1159"/>
      <c r="F8" s="1159"/>
      <c r="G8" s="755"/>
      <c r="H8" s="748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</row>
    <row r="9" spans="1:21" s="716" customFormat="1" x14ac:dyDescent="0.2">
      <c r="A9" s="873"/>
      <c r="B9" s="828" t="s">
        <v>1078</v>
      </c>
      <c r="C9" s="835" t="s">
        <v>1079</v>
      </c>
      <c r="D9" s="1165">
        <v>0</v>
      </c>
      <c r="E9" s="1158">
        <v>0.5</v>
      </c>
      <c r="F9" s="1158">
        <f>IF(Hospital!$C$6=3,"na",IF(Hospital!$C$6=1,E9*D9))</f>
        <v>0</v>
      </c>
      <c r="G9" s="742"/>
      <c r="H9" s="748"/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</row>
    <row r="10" spans="1:21" s="716" customFormat="1" x14ac:dyDescent="0.2">
      <c r="A10" s="873"/>
      <c r="B10" s="828" t="s">
        <v>1080</v>
      </c>
      <c r="C10" s="752" t="s">
        <v>990</v>
      </c>
      <c r="D10" s="1166"/>
      <c r="E10" s="1159"/>
      <c r="F10" s="1159"/>
      <c r="G10" s="742"/>
      <c r="H10" s="748"/>
      <c r="I10" s="746"/>
      <c r="J10" s="746"/>
      <c r="K10" s="746"/>
      <c r="L10" s="746"/>
      <c r="M10" s="746"/>
      <c r="N10" s="746"/>
      <c r="O10" s="746"/>
      <c r="P10" s="746"/>
      <c r="Q10" s="746"/>
      <c r="R10" s="746"/>
      <c r="S10" s="746"/>
      <c r="T10" s="746"/>
      <c r="U10" s="746"/>
    </row>
    <row r="11" spans="1:21" s="716" customFormat="1" x14ac:dyDescent="0.2">
      <c r="A11" s="873"/>
      <c r="B11" s="830" t="s">
        <v>1081</v>
      </c>
      <c r="C11" s="836" t="s">
        <v>1082</v>
      </c>
      <c r="D11" s="712">
        <v>1</v>
      </c>
      <c r="E11" s="868">
        <v>0.5</v>
      </c>
      <c r="F11" s="868">
        <f>IF(Hospital!$C$6=3,"na",IF(Hospital!$C$6=1,E11*D11))</f>
        <v>0.5</v>
      </c>
      <c r="G11" s="757"/>
      <c r="H11" s="748"/>
      <c r="I11" s="746"/>
      <c r="J11" s="746"/>
      <c r="K11" s="746"/>
      <c r="L11" s="746"/>
      <c r="M11" s="746"/>
      <c r="N11" s="746"/>
      <c r="O11" s="746"/>
      <c r="P11" s="746"/>
      <c r="Q11" s="746"/>
      <c r="R11" s="746"/>
      <c r="S11" s="746"/>
      <c r="T11" s="746"/>
      <c r="U11" s="746"/>
    </row>
    <row r="12" spans="1:21" s="716" customFormat="1" ht="25.5" x14ac:dyDescent="0.2">
      <c r="A12" s="873"/>
      <c r="B12" s="828" t="s">
        <v>1083</v>
      </c>
      <c r="C12" s="832" t="s">
        <v>1084</v>
      </c>
      <c r="D12" s="1167">
        <v>0</v>
      </c>
      <c r="E12" s="1158">
        <v>0.5</v>
      </c>
      <c r="F12" s="1158">
        <f>IF(Hospital!$C$6=3,"na",IF(Hospital!$C$6=1,E12*D12))</f>
        <v>0</v>
      </c>
      <c r="G12" s="742"/>
      <c r="H12" s="748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746"/>
      <c r="T12" s="746"/>
      <c r="U12" s="746"/>
    </row>
    <row r="13" spans="1:21" s="716" customFormat="1" ht="17.25" customHeight="1" x14ac:dyDescent="0.2">
      <c r="A13" s="873"/>
      <c r="B13" s="828" t="s">
        <v>1085</v>
      </c>
      <c r="C13" s="837" t="s">
        <v>1086</v>
      </c>
      <c r="D13" s="1168"/>
      <c r="E13" s="1164"/>
      <c r="F13" s="1164"/>
      <c r="G13" s="742"/>
      <c r="H13" s="748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</row>
    <row r="14" spans="1:21" s="716" customFormat="1" ht="14.25" x14ac:dyDescent="0.2">
      <c r="A14" s="873"/>
      <c r="B14" s="828" t="s">
        <v>1087</v>
      </c>
      <c r="C14" s="748"/>
      <c r="D14" s="1169"/>
      <c r="E14" s="1159"/>
      <c r="F14" s="1159"/>
      <c r="G14" s="742"/>
      <c r="H14" s="748"/>
      <c r="I14" s="746"/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6"/>
    </row>
    <row r="15" spans="1:21" s="716" customFormat="1" ht="29.25" customHeight="1" x14ac:dyDescent="0.2">
      <c r="A15" s="873"/>
      <c r="B15" s="827" t="s">
        <v>1088</v>
      </c>
      <c r="C15" s="831" t="s">
        <v>1089</v>
      </c>
      <c r="D15" s="812"/>
      <c r="E15" s="859"/>
      <c r="F15" s="868"/>
      <c r="G15" s="751"/>
      <c r="H15" s="748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6"/>
      <c r="T15" s="746"/>
      <c r="U15" s="746"/>
    </row>
    <row r="16" spans="1:21" s="716" customFormat="1" ht="22.5" customHeight="1" x14ac:dyDescent="0.2">
      <c r="A16" s="873"/>
      <c r="B16" s="830" t="s">
        <v>1090</v>
      </c>
      <c r="C16" s="798" t="s">
        <v>1091</v>
      </c>
      <c r="D16" s="712">
        <v>1</v>
      </c>
      <c r="E16" s="869">
        <v>0.5</v>
      </c>
      <c r="F16" s="868">
        <f>IF(Hospital!$C$6=3,"na",IF(Hospital!$C$6=1,E16*D16))</f>
        <v>0.5</v>
      </c>
      <c r="G16" s="744"/>
      <c r="H16" s="748"/>
      <c r="I16" s="746"/>
      <c r="J16" s="746"/>
      <c r="K16" s="746"/>
      <c r="L16" s="746"/>
      <c r="M16" s="746"/>
      <c r="N16" s="746"/>
      <c r="O16" s="746"/>
      <c r="P16" s="746"/>
      <c r="Q16" s="746"/>
      <c r="R16" s="746"/>
      <c r="S16" s="746"/>
      <c r="T16" s="746"/>
      <c r="U16" s="746"/>
    </row>
    <row r="17" spans="1:21" s="716" customFormat="1" ht="17.25" customHeight="1" x14ac:dyDescent="0.2">
      <c r="A17" s="873"/>
      <c r="B17" s="830" t="s">
        <v>1092</v>
      </c>
      <c r="C17" s="744"/>
      <c r="D17" s="712">
        <v>0</v>
      </c>
      <c r="E17" s="868">
        <v>0.5</v>
      </c>
      <c r="F17" s="868">
        <f>IF(Hospital!$C$6=3,"na",IF(Hospital!$C$6=1,E17*D17))</f>
        <v>0</v>
      </c>
      <c r="G17" s="749"/>
      <c r="H17" s="748"/>
      <c r="I17" s="746"/>
      <c r="J17" s="746"/>
      <c r="K17" s="746"/>
      <c r="L17" s="746"/>
      <c r="M17" s="746"/>
      <c r="N17" s="746"/>
      <c r="O17" s="746"/>
      <c r="P17" s="746"/>
      <c r="Q17" s="746"/>
      <c r="R17" s="746"/>
      <c r="S17" s="746"/>
      <c r="T17" s="746"/>
      <c r="U17" s="746"/>
    </row>
    <row r="18" spans="1:21" s="716" customFormat="1" ht="21.75" customHeight="1" x14ac:dyDescent="0.2">
      <c r="A18" s="873"/>
      <c r="B18" s="879" t="s">
        <v>1093</v>
      </c>
      <c r="C18" s="759" t="s">
        <v>1094</v>
      </c>
      <c r="D18" s="760"/>
      <c r="E18" s="475">
        <v>0.5</v>
      </c>
      <c r="F18" s="475">
        <v>0.5</v>
      </c>
      <c r="G18" s="746"/>
      <c r="H18" s="746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</row>
    <row r="19" spans="1:21" s="716" customFormat="1" x14ac:dyDescent="0.2">
      <c r="A19" s="873"/>
      <c r="B19" s="879" t="s">
        <v>1095</v>
      </c>
      <c r="C19" s="759"/>
      <c r="D19" s="760"/>
      <c r="E19" s="475">
        <v>0.5</v>
      </c>
      <c r="F19" s="475"/>
      <c r="G19" s="746"/>
      <c r="H19" s="746"/>
      <c r="I19" s="746"/>
      <c r="J19" s="746"/>
      <c r="K19" s="746"/>
      <c r="L19" s="746"/>
      <c r="M19" s="746"/>
      <c r="N19" s="746"/>
      <c r="O19" s="746"/>
      <c r="P19" s="746"/>
      <c r="Q19" s="746"/>
      <c r="R19" s="746"/>
      <c r="S19" s="746"/>
      <c r="T19" s="746"/>
      <c r="U19" s="746"/>
    </row>
    <row r="20" spans="1:21" s="716" customFormat="1" x14ac:dyDescent="0.2">
      <c r="A20" s="873"/>
      <c r="B20" s="879" t="s">
        <v>1096</v>
      </c>
      <c r="C20" s="759"/>
      <c r="D20" s="760"/>
      <c r="E20" s="475">
        <v>0.5</v>
      </c>
      <c r="F20" s="475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46"/>
      <c r="R20" s="746"/>
      <c r="S20" s="746"/>
      <c r="T20" s="746"/>
      <c r="U20" s="746"/>
    </row>
    <row r="21" spans="1:21" s="716" customFormat="1" x14ac:dyDescent="0.2">
      <c r="A21" s="873"/>
      <c r="B21" s="762" t="s">
        <v>1097</v>
      </c>
      <c r="C21" s="753"/>
      <c r="D21" s="813"/>
      <c r="E21" s="475">
        <v>0.5</v>
      </c>
      <c r="F21" s="475"/>
      <c r="G21" s="746"/>
      <c r="H21" s="746"/>
      <c r="I21" s="746"/>
      <c r="J21" s="746"/>
      <c r="K21" s="746"/>
      <c r="L21" s="746"/>
      <c r="M21" s="746"/>
      <c r="N21" s="746"/>
      <c r="O21" s="746"/>
      <c r="P21" s="746"/>
      <c r="Q21" s="746"/>
      <c r="R21" s="746"/>
      <c r="S21" s="746"/>
      <c r="T21" s="746"/>
      <c r="U21" s="746"/>
    </row>
    <row r="22" spans="1:21" s="716" customFormat="1" x14ac:dyDescent="0.2">
      <c r="A22" s="873"/>
      <c r="B22" s="749" t="s">
        <v>1098</v>
      </c>
      <c r="C22" s="750" t="s">
        <v>1099</v>
      </c>
      <c r="D22" s="872"/>
      <c r="E22" s="859">
        <v>0.5</v>
      </c>
      <c r="F22" s="859"/>
      <c r="G22" s="742"/>
      <c r="H22" s="748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</row>
    <row r="23" spans="1:21" s="716" customFormat="1" x14ac:dyDescent="0.2">
      <c r="A23" s="873"/>
      <c r="B23" s="830" t="s">
        <v>1100</v>
      </c>
      <c r="C23" s="763" t="s">
        <v>461</v>
      </c>
      <c r="D23" s="882">
        <v>0</v>
      </c>
      <c r="E23" s="868">
        <v>0.5</v>
      </c>
      <c r="F23" s="868">
        <f>IF(Hospital!$C$6=3,"na",IF(Hospital!$C$6=1,E23*D23))</f>
        <v>0</v>
      </c>
      <c r="G23" s="742"/>
      <c r="H23" s="748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</row>
    <row r="24" spans="1:21" s="716" customFormat="1" ht="30.75" customHeight="1" x14ac:dyDescent="0.2">
      <c r="A24" s="873"/>
      <c r="B24" s="838" t="s">
        <v>1101</v>
      </c>
      <c r="C24" s="748"/>
      <c r="D24" s="862"/>
      <c r="E24" s="859">
        <v>0.5</v>
      </c>
      <c r="F24" s="859"/>
      <c r="G24" s="742"/>
      <c r="H24" s="748"/>
      <c r="I24" s="746"/>
      <c r="J24" s="746"/>
      <c r="K24" s="746"/>
      <c r="L24" s="746"/>
      <c r="M24" s="746"/>
      <c r="N24" s="746"/>
      <c r="O24" s="746"/>
      <c r="P24" s="746"/>
      <c r="Q24" s="746"/>
      <c r="R24" s="746"/>
      <c r="S24" s="746"/>
      <c r="T24" s="746"/>
      <c r="U24" s="746"/>
    </row>
    <row r="25" spans="1:21" s="716" customFormat="1" x14ac:dyDescent="0.2">
      <c r="A25" s="873"/>
      <c r="B25" s="828" t="s">
        <v>1102</v>
      </c>
      <c r="C25" s="748"/>
      <c r="D25" s="1154">
        <v>0</v>
      </c>
      <c r="E25" s="1158">
        <v>0.5</v>
      </c>
      <c r="F25" s="1158">
        <f>IF(Hospital!$C$6=3,"na",IF(Hospital!$C$6=1,E25*D25))</f>
        <v>0</v>
      </c>
      <c r="G25" s="742"/>
      <c r="H25" s="748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</row>
    <row r="26" spans="1:21" s="716" customFormat="1" x14ac:dyDescent="0.2">
      <c r="A26" s="873"/>
      <c r="B26" s="743" t="s">
        <v>1103</v>
      </c>
      <c r="C26" s="764"/>
      <c r="D26" s="1155"/>
      <c r="E26" s="1159"/>
      <c r="F26" s="1159"/>
      <c r="G26" s="742"/>
      <c r="H26" s="748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746"/>
      <c r="T26" s="746"/>
      <c r="U26" s="746"/>
    </row>
    <row r="27" spans="1:21" s="716" customFormat="1" x14ac:dyDescent="0.2">
      <c r="A27" s="873"/>
      <c r="B27" s="828" t="s">
        <v>1104</v>
      </c>
      <c r="C27" s="752" t="s">
        <v>1105</v>
      </c>
      <c r="D27" s="814"/>
      <c r="E27" s="861"/>
      <c r="F27" s="861"/>
      <c r="G27" s="742"/>
      <c r="H27" s="748"/>
      <c r="I27" s="746"/>
      <c r="J27" s="746"/>
      <c r="K27" s="746"/>
      <c r="L27" s="746"/>
      <c r="M27" s="746"/>
      <c r="N27" s="746"/>
      <c r="O27" s="746"/>
      <c r="P27" s="746"/>
      <c r="Q27" s="746"/>
      <c r="R27" s="746"/>
      <c r="S27" s="746"/>
      <c r="T27" s="746"/>
      <c r="U27" s="746"/>
    </row>
    <row r="28" spans="1:21" s="716" customFormat="1" x14ac:dyDescent="0.2">
      <c r="A28" s="873"/>
      <c r="B28" s="830" t="s">
        <v>1106</v>
      </c>
      <c r="C28" s="786" t="s">
        <v>1107</v>
      </c>
      <c r="D28" s="882">
        <v>1</v>
      </c>
      <c r="E28" s="868">
        <v>0.5</v>
      </c>
      <c r="F28" s="868">
        <f>IF(Hospital!$C$6=3,"na",IF(Hospital!$C$6=1,E28*D28))</f>
        <v>0.5</v>
      </c>
      <c r="G28" s="742"/>
      <c r="H28" s="748"/>
      <c r="I28" s="746"/>
      <c r="J28" s="746"/>
      <c r="K28" s="746"/>
      <c r="L28" s="746"/>
      <c r="M28" s="746"/>
      <c r="N28" s="746"/>
      <c r="O28" s="746"/>
      <c r="P28" s="746"/>
      <c r="Q28" s="746"/>
      <c r="R28" s="746"/>
      <c r="S28" s="746"/>
      <c r="T28" s="746"/>
      <c r="U28" s="746"/>
    </row>
    <row r="29" spans="1:21" s="716" customFormat="1" x14ac:dyDescent="0.2">
      <c r="A29" s="873"/>
      <c r="B29" s="830" t="s">
        <v>1108</v>
      </c>
      <c r="C29" s="786"/>
      <c r="D29" s="712">
        <v>1</v>
      </c>
      <c r="E29" s="868">
        <v>0.5</v>
      </c>
      <c r="F29" s="868">
        <f>IF(Hospital!$C$6=3,"na",IF(Hospital!$C$6=1,E29*D29))</f>
        <v>0.5</v>
      </c>
      <c r="G29" s="742"/>
      <c r="H29" s="748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</row>
    <row r="30" spans="1:21" s="716" customFormat="1" x14ac:dyDescent="0.2">
      <c r="A30" s="873"/>
      <c r="B30" s="830" t="s">
        <v>1109</v>
      </c>
      <c r="C30" s="786"/>
      <c r="D30" s="882">
        <v>1</v>
      </c>
      <c r="E30" s="868">
        <v>0.5</v>
      </c>
      <c r="F30" s="868">
        <f>IF(Hospital!$C$6=3,"na",IF(Hospital!$C$6=1,E30*D30))</f>
        <v>0.5</v>
      </c>
      <c r="G30" s="742"/>
      <c r="H30" s="748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746"/>
      <c r="T30" s="746"/>
      <c r="U30" s="746"/>
    </row>
    <row r="31" spans="1:21" s="716" customFormat="1" x14ac:dyDescent="0.2">
      <c r="A31" s="873"/>
      <c r="B31" s="827" t="s">
        <v>1110</v>
      </c>
      <c r="C31" s="787"/>
      <c r="D31" s="866">
        <v>1</v>
      </c>
      <c r="E31" s="859">
        <v>0.5</v>
      </c>
      <c r="F31" s="868">
        <f>IF(Hospital!$C$6=3,"na",IF(Hospital!$C$6=1,E31*D31))</f>
        <v>0.5</v>
      </c>
      <c r="G31" s="742"/>
      <c r="H31" s="748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</row>
    <row r="32" spans="1:21" s="716" customFormat="1" ht="15.75" x14ac:dyDescent="0.2">
      <c r="A32" s="873"/>
      <c r="B32" s="839" t="s">
        <v>1111</v>
      </c>
      <c r="C32" s="787" t="s">
        <v>1112</v>
      </c>
      <c r="D32" s="870"/>
      <c r="E32" s="788"/>
      <c r="F32" s="859"/>
      <c r="G32" s="751"/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</row>
    <row r="33" spans="1:21" s="716" customFormat="1" x14ac:dyDescent="0.2">
      <c r="A33" s="873"/>
      <c r="B33" s="840" t="s">
        <v>1113</v>
      </c>
      <c r="C33" s="716" t="s">
        <v>1114</v>
      </c>
      <c r="D33" s="792">
        <v>0.5</v>
      </c>
      <c r="E33" s="868">
        <v>0.5</v>
      </c>
      <c r="F33" s="868">
        <f>IF(Hospital!$C$6=3,"na",IF(Hospital!$C$6=1,E33*D33))</f>
        <v>0.25</v>
      </c>
      <c r="G33" s="742"/>
      <c r="H33" s="746"/>
      <c r="I33" s="746"/>
      <c r="J33" s="746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</row>
    <row r="34" spans="1:21" s="746" customFormat="1" ht="15.75" customHeight="1" x14ac:dyDescent="0.2">
      <c r="A34" s="873"/>
      <c r="B34" s="791" t="s">
        <v>1115</v>
      </c>
      <c r="C34" s="753"/>
      <c r="D34" s="817">
        <v>0</v>
      </c>
      <c r="E34" s="860">
        <v>0.5</v>
      </c>
      <c r="F34" s="868">
        <f>IF(Hospital!$C$6=3,"na",IF(Hospital!$C$6=1,E34*D34))</f>
        <v>0</v>
      </c>
      <c r="G34" s="755"/>
    </row>
    <row r="35" spans="1:21" s="716" customFormat="1" x14ac:dyDescent="0.2">
      <c r="A35" s="861"/>
      <c r="B35" s="827" t="s">
        <v>1116</v>
      </c>
      <c r="C35" s="750" t="s">
        <v>1117</v>
      </c>
      <c r="D35" s="859"/>
      <c r="E35" s="859"/>
      <c r="F35" s="859"/>
      <c r="G35" s="751"/>
      <c r="H35" s="746"/>
      <c r="I35" s="746"/>
      <c r="J35" s="746"/>
      <c r="K35" s="746"/>
      <c r="L35" s="746"/>
      <c r="M35" s="746"/>
      <c r="N35" s="746"/>
      <c r="O35" s="746"/>
      <c r="P35" s="746"/>
      <c r="Q35" s="746"/>
      <c r="R35" s="746"/>
      <c r="S35" s="746"/>
      <c r="T35" s="746"/>
      <c r="U35" s="746"/>
    </row>
    <row r="36" spans="1:21" s="716" customFormat="1" x14ac:dyDescent="0.2">
      <c r="A36" s="873"/>
      <c r="B36" s="830" t="s">
        <v>1118</v>
      </c>
      <c r="C36" s="763" t="s">
        <v>1119</v>
      </c>
      <c r="D36" s="882">
        <v>1</v>
      </c>
      <c r="E36" s="868">
        <v>0.5</v>
      </c>
      <c r="F36" s="868">
        <f>IF(Hospital!$C$6=3,"na",IF(Hospital!$C$6=1,E36*D36))</f>
        <v>0.5</v>
      </c>
      <c r="G36" s="742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6"/>
    </row>
    <row r="37" spans="1:21" s="761" customFormat="1" x14ac:dyDescent="0.2">
      <c r="A37" s="873"/>
      <c r="B37" s="841" t="s">
        <v>1120</v>
      </c>
      <c r="C37" s="748" t="s">
        <v>1121</v>
      </c>
      <c r="D37" s="814"/>
      <c r="E37" s="861"/>
      <c r="F37" s="861"/>
      <c r="G37" s="779"/>
    </row>
    <row r="38" spans="1:21" s="716" customFormat="1" x14ac:dyDescent="0.2">
      <c r="A38" s="873"/>
      <c r="B38" s="827" t="s">
        <v>1122</v>
      </c>
      <c r="C38" s="748"/>
      <c r="D38" s="1154">
        <v>1</v>
      </c>
      <c r="E38" s="1158">
        <v>0.5</v>
      </c>
      <c r="F38" s="1158">
        <f>IF(Hospital!$C$6=3,"na",IF(Hospital!$C$6=1,E38*D38))</f>
        <v>0.5</v>
      </c>
      <c r="G38" s="742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746"/>
      <c r="S38" s="746"/>
      <c r="T38" s="746"/>
      <c r="U38" s="746"/>
    </row>
    <row r="39" spans="1:21" s="716" customFormat="1" x14ac:dyDescent="0.2">
      <c r="A39" s="873"/>
      <c r="B39" s="829" t="s">
        <v>1123</v>
      </c>
      <c r="C39" s="764"/>
      <c r="D39" s="1155"/>
      <c r="E39" s="1159"/>
      <c r="F39" s="1159"/>
      <c r="G39" s="755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  <c r="S39" s="746"/>
      <c r="T39" s="746"/>
      <c r="U39" s="746"/>
    </row>
    <row r="40" spans="1:21" s="716" customFormat="1" ht="28.5" customHeight="1" x14ac:dyDescent="0.2">
      <c r="A40" s="873"/>
      <c r="B40" s="828" t="s">
        <v>1124</v>
      </c>
      <c r="C40" s="843" t="s">
        <v>1125</v>
      </c>
      <c r="D40" s="814"/>
      <c r="E40" s="765"/>
      <c r="F40" s="861"/>
      <c r="G40" s="742"/>
      <c r="H40" s="748"/>
      <c r="I40" s="746"/>
      <c r="J40" s="746"/>
      <c r="K40" s="746"/>
      <c r="L40" s="746"/>
      <c r="M40" s="746"/>
      <c r="N40" s="746"/>
      <c r="O40" s="746"/>
      <c r="P40" s="746"/>
      <c r="Q40" s="746"/>
      <c r="R40" s="746"/>
      <c r="S40" s="746"/>
      <c r="T40" s="746"/>
      <c r="U40" s="746"/>
    </row>
    <row r="41" spans="1:21" s="716" customFormat="1" x14ac:dyDescent="0.2">
      <c r="A41" s="873"/>
      <c r="B41" s="842" t="s">
        <v>1126</v>
      </c>
      <c r="C41" s="786"/>
      <c r="D41" s="712">
        <v>1</v>
      </c>
      <c r="E41" s="868">
        <v>0.5</v>
      </c>
      <c r="F41" s="868">
        <f>IF(Hospital!$C$6=3,"na",IF(Hospital!$C$6=1,E41*D41))</f>
        <v>0.5</v>
      </c>
      <c r="G41" s="742"/>
      <c r="H41" s="748"/>
      <c r="I41" s="746"/>
      <c r="J41" s="746"/>
      <c r="K41" s="746"/>
      <c r="L41" s="746"/>
      <c r="M41" s="746"/>
      <c r="N41" s="746"/>
      <c r="O41" s="746"/>
      <c r="P41" s="746"/>
      <c r="Q41" s="746"/>
      <c r="R41" s="746"/>
      <c r="S41" s="746"/>
      <c r="T41" s="746"/>
      <c r="U41" s="746"/>
    </row>
    <row r="42" spans="1:21" s="716" customFormat="1" ht="13.5" customHeight="1" x14ac:dyDescent="0.2">
      <c r="A42" s="873"/>
      <c r="B42" s="842" t="s">
        <v>1127</v>
      </c>
      <c r="C42" s="786"/>
      <c r="D42" s="712">
        <v>1</v>
      </c>
      <c r="E42" s="868">
        <v>0.5</v>
      </c>
      <c r="F42" s="868">
        <f>IF(Hospital!$C$6=3,"na",IF(Hospital!$C$6=1,E42*D42))</f>
        <v>0.5</v>
      </c>
      <c r="G42" s="742"/>
      <c r="H42" s="748"/>
      <c r="I42" s="746"/>
      <c r="J42" s="746"/>
      <c r="K42" s="746"/>
      <c r="L42" s="746"/>
      <c r="M42" s="746"/>
      <c r="N42" s="746"/>
      <c r="O42" s="746"/>
      <c r="P42" s="746"/>
      <c r="Q42" s="746"/>
      <c r="R42" s="746"/>
      <c r="S42" s="746"/>
      <c r="T42" s="746"/>
      <c r="U42" s="746"/>
    </row>
    <row r="43" spans="1:21" s="716" customFormat="1" ht="45" customHeight="1" x14ac:dyDescent="0.2">
      <c r="A43" s="873"/>
      <c r="B43" s="789" t="s">
        <v>1128</v>
      </c>
      <c r="C43" s="744"/>
      <c r="D43" s="882">
        <v>1</v>
      </c>
      <c r="E43" s="868">
        <v>0.5</v>
      </c>
      <c r="F43" s="868">
        <f>IF(Hospital!$C$6=3,"na",IF(Hospital!$C$6=1,E43*D43))</f>
        <v>0.5</v>
      </c>
      <c r="G43" s="742"/>
      <c r="H43" s="748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S43" s="746"/>
      <c r="T43" s="746"/>
      <c r="U43" s="746"/>
    </row>
    <row r="44" spans="1:21" s="769" customFormat="1" x14ac:dyDescent="0.2">
      <c r="A44" s="125"/>
      <c r="B44" s="844" t="s">
        <v>1129</v>
      </c>
      <c r="C44" s="752" t="s">
        <v>1130</v>
      </c>
      <c r="D44" s="815"/>
      <c r="E44" s="765"/>
      <c r="F44" s="868"/>
      <c r="G44" s="766"/>
      <c r="H44" s="767"/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68"/>
      <c r="T44" s="768"/>
      <c r="U44" s="768"/>
    </row>
    <row r="45" spans="1:21" s="769" customFormat="1" x14ac:dyDescent="0.2">
      <c r="A45" s="125"/>
      <c r="B45" s="842" t="s">
        <v>1131</v>
      </c>
      <c r="C45" s="786" t="s">
        <v>1132</v>
      </c>
      <c r="D45" s="818">
        <v>1</v>
      </c>
      <c r="E45" s="793">
        <v>0.5</v>
      </c>
      <c r="F45" s="868">
        <f>IF(Hospital!$C$6=3,"na",IF(Hospital!$C$6=1,E45*D45))</f>
        <v>0.5</v>
      </c>
      <c r="G45" s="766"/>
      <c r="H45" s="767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8"/>
      <c r="U45" s="768"/>
    </row>
    <row r="46" spans="1:21" s="769" customFormat="1" x14ac:dyDescent="0.2">
      <c r="A46" s="125"/>
      <c r="B46" s="789" t="s">
        <v>1133</v>
      </c>
      <c r="C46" s="786"/>
      <c r="D46" s="818">
        <v>0.5</v>
      </c>
      <c r="E46" s="793">
        <v>0.5</v>
      </c>
      <c r="F46" s="868">
        <f>IF(Hospital!$C$6=3,"na",IF(Hospital!$C$6=1,E46*D46))</f>
        <v>0.25</v>
      </c>
      <c r="G46" s="766"/>
      <c r="H46" s="767"/>
      <c r="I46" s="768"/>
      <c r="J46" s="768"/>
      <c r="K46" s="768"/>
      <c r="L46" s="768"/>
      <c r="M46" s="768"/>
      <c r="N46" s="768"/>
      <c r="O46" s="768"/>
      <c r="P46" s="768"/>
      <c r="Q46" s="768"/>
      <c r="R46" s="768"/>
      <c r="S46" s="768"/>
      <c r="T46" s="768"/>
      <c r="U46" s="768"/>
    </row>
    <row r="47" spans="1:21" s="716" customFormat="1" ht="14.25" x14ac:dyDescent="0.2">
      <c r="A47" s="122"/>
      <c r="B47" s="378" t="s">
        <v>1134</v>
      </c>
      <c r="C47" s="794"/>
      <c r="D47" s="882">
        <v>1</v>
      </c>
      <c r="E47" s="868">
        <v>0.25</v>
      </c>
      <c r="F47" s="868">
        <f>IF(Hospital!$C$6=3,"na",IF(Hospital!$C$6=1,E47*D47))</f>
        <v>0.25</v>
      </c>
      <c r="G47" s="742"/>
      <c r="H47" s="748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</row>
    <row r="48" spans="1:21" s="716" customFormat="1" ht="18.75" customHeight="1" x14ac:dyDescent="0.2">
      <c r="A48" s="122"/>
      <c r="B48" s="801" t="s">
        <v>1135</v>
      </c>
      <c r="C48" s="795"/>
      <c r="D48" s="862">
        <v>0</v>
      </c>
      <c r="E48" s="859">
        <v>0.25</v>
      </c>
      <c r="F48" s="868">
        <f>IF(Hospital!$C$6=3,"na",IF(Hospital!$C$6=1,E48*D48))</f>
        <v>0</v>
      </c>
      <c r="G48" s="742"/>
      <c r="H48" s="748"/>
      <c r="I48" s="746"/>
      <c r="J48" s="746"/>
      <c r="K48" s="746"/>
      <c r="L48" s="746"/>
      <c r="M48" s="746"/>
      <c r="N48" s="746"/>
      <c r="O48" s="746"/>
      <c r="P48" s="746"/>
      <c r="Q48" s="746"/>
      <c r="R48" s="746"/>
      <c r="S48" s="746"/>
      <c r="T48" s="746"/>
      <c r="U48" s="746"/>
    </row>
    <row r="49" spans="1:21" s="716" customFormat="1" x14ac:dyDescent="0.2">
      <c r="A49" s="873"/>
      <c r="B49" s="827" t="s">
        <v>1136</v>
      </c>
      <c r="C49" s="796"/>
      <c r="D49" s="872"/>
      <c r="E49" s="859"/>
      <c r="F49" s="859"/>
      <c r="G49" s="751"/>
      <c r="H49" s="748"/>
      <c r="I49" s="746"/>
      <c r="J49" s="746"/>
      <c r="K49" s="746"/>
      <c r="L49" s="746"/>
      <c r="M49" s="746"/>
      <c r="N49" s="746"/>
      <c r="O49" s="746"/>
      <c r="P49" s="746"/>
      <c r="Q49" s="746"/>
      <c r="R49" s="746"/>
      <c r="S49" s="746"/>
      <c r="T49" s="746"/>
      <c r="U49" s="746"/>
    </row>
    <row r="50" spans="1:21" s="716" customFormat="1" x14ac:dyDescent="0.2">
      <c r="A50" s="873"/>
      <c r="B50" s="830" t="s">
        <v>1137</v>
      </c>
      <c r="C50" s="798" t="s">
        <v>1138</v>
      </c>
      <c r="D50" s="882">
        <v>1</v>
      </c>
      <c r="E50" s="868">
        <v>1</v>
      </c>
      <c r="F50" s="868">
        <f>IF(Hospital!$C$6=3,"na",IF(Hospital!$C$6=1,E50*D50))</f>
        <v>1</v>
      </c>
      <c r="G50" s="742"/>
      <c r="H50" s="748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  <c r="U50" s="746"/>
    </row>
    <row r="51" spans="1:21" s="716" customFormat="1" x14ac:dyDescent="0.2">
      <c r="A51" s="873"/>
      <c r="B51" s="830" t="s">
        <v>1139</v>
      </c>
      <c r="C51" s="786" t="s">
        <v>1140</v>
      </c>
      <c r="D51" s="712">
        <v>1</v>
      </c>
      <c r="E51" s="868">
        <v>1</v>
      </c>
      <c r="F51" s="868">
        <f>IF(Hospital!$C$6=3,"na",IF(Hospital!$C$6=1,E51*D51))</f>
        <v>1</v>
      </c>
      <c r="G51" s="742"/>
      <c r="H51" s="748"/>
      <c r="I51" s="746"/>
      <c r="J51" s="746"/>
      <c r="K51" s="746"/>
      <c r="L51" s="746"/>
      <c r="M51" s="746"/>
      <c r="N51" s="746"/>
      <c r="O51" s="746"/>
      <c r="P51" s="746"/>
      <c r="Q51" s="746"/>
      <c r="R51" s="746"/>
      <c r="S51" s="746"/>
      <c r="T51" s="746"/>
      <c r="U51" s="746"/>
    </row>
    <row r="52" spans="1:21" s="716" customFormat="1" ht="15" customHeight="1" x14ac:dyDescent="0.2">
      <c r="A52" s="873"/>
      <c r="B52" s="830" t="s">
        <v>1141</v>
      </c>
      <c r="C52" s="786" t="s">
        <v>1142</v>
      </c>
      <c r="D52" s="882">
        <v>0.5</v>
      </c>
      <c r="E52" s="868">
        <v>1</v>
      </c>
      <c r="F52" s="868">
        <f>IF(Hospital!$C$6=3,"na",IF(Hospital!$C$6=1,E52*D52))</f>
        <v>0.5</v>
      </c>
      <c r="G52" s="742"/>
      <c r="H52" s="748"/>
      <c r="I52" s="746"/>
      <c r="J52" s="746"/>
      <c r="K52" s="746"/>
      <c r="L52" s="746"/>
      <c r="M52" s="746"/>
      <c r="N52" s="746"/>
      <c r="O52" s="746"/>
      <c r="P52" s="746"/>
      <c r="Q52" s="746"/>
      <c r="R52" s="746"/>
      <c r="S52" s="746"/>
      <c r="T52" s="746"/>
      <c r="U52" s="746"/>
    </row>
    <row r="53" spans="1:21" s="716" customFormat="1" x14ac:dyDescent="0.2">
      <c r="A53" s="873"/>
      <c r="B53" s="830" t="s">
        <v>1143</v>
      </c>
      <c r="C53" s="786" t="s">
        <v>1144</v>
      </c>
      <c r="D53" s="712">
        <v>0</v>
      </c>
      <c r="E53" s="868">
        <v>1</v>
      </c>
      <c r="F53" s="868">
        <f>IF(Hospital!$C$6=3,"na",IF(Hospital!$C$6=1,E53*D53))</f>
        <v>0</v>
      </c>
      <c r="G53" s="742"/>
      <c r="H53" s="748"/>
      <c r="I53" s="746"/>
      <c r="J53" s="746"/>
      <c r="K53" s="746"/>
      <c r="L53" s="746"/>
      <c r="M53" s="746"/>
      <c r="N53" s="746"/>
      <c r="O53" s="746"/>
      <c r="P53" s="746"/>
      <c r="Q53" s="746"/>
      <c r="R53" s="746"/>
      <c r="S53" s="746"/>
      <c r="T53" s="746"/>
      <c r="U53" s="746"/>
    </row>
    <row r="54" spans="1:21" s="716" customFormat="1" x14ac:dyDescent="0.2">
      <c r="A54" s="873"/>
      <c r="B54" s="830" t="s">
        <v>1145</v>
      </c>
      <c r="C54" s="786" t="s">
        <v>1146</v>
      </c>
      <c r="D54" s="882">
        <v>0</v>
      </c>
      <c r="E54" s="868">
        <v>0.5</v>
      </c>
      <c r="F54" s="868">
        <f>IF(Hospital!$C$6=3,"na",IF(Hospital!$C$6=1,E54*D54))</f>
        <v>0</v>
      </c>
      <c r="G54" s="742"/>
      <c r="H54" s="748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</row>
    <row r="55" spans="1:21" s="716" customFormat="1" x14ac:dyDescent="0.2">
      <c r="A55" s="873"/>
      <c r="B55" s="880" t="s">
        <v>1147</v>
      </c>
      <c r="C55" s="786" t="s">
        <v>1148</v>
      </c>
      <c r="D55" s="712">
        <v>1</v>
      </c>
      <c r="E55" s="868">
        <v>0.5</v>
      </c>
      <c r="F55" s="859">
        <f>IF(Hospital!$C$6=3,"na",IF(Hospital!$C$6=1,E55*D55))</f>
        <v>0.5</v>
      </c>
      <c r="G55" s="742"/>
      <c r="H55" s="748"/>
      <c r="I55" s="746"/>
      <c r="J55" s="746"/>
      <c r="K55" s="746"/>
      <c r="L55" s="746"/>
      <c r="M55" s="746"/>
      <c r="N55" s="746"/>
      <c r="O55" s="746"/>
      <c r="P55" s="746"/>
      <c r="Q55" s="746"/>
      <c r="R55" s="746"/>
      <c r="S55" s="746"/>
      <c r="T55" s="746"/>
      <c r="U55" s="746"/>
    </row>
    <row r="56" spans="1:21" s="716" customFormat="1" ht="28.5" customHeight="1" x14ac:dyDescent="0.2">
      <c r="A56" s="873"/>
      <c r="B56" s="845" t="s">
        <v>1149</v>
      </c>
      <c r="C56" s="881" t="s">
        <v>1150</v>
      </c>
      <c r="D56" s="814"/>
      <c r="E56" s="471"/>
      <c r="F56" s="859"/>
      <c r="G56" s="742"/>
      <c r="H56" s="748"/>
      <c r="I56" s="746"/>
      <c r="J56" s="746"/>
      <c r="K56" s="746"/>
      <c r="L56" s="746"/>
      <c r="M56" s="746"/>
      <c r="N56" s="746"/>
      <c r="O56" s="746"/>
      <c r="P56" s="746"/>
      <c r="Q56" s="746"/>
      <c r="R56" s="746"/>
      <c r="S56" s="746"/>
      <c r="T56" s="746"/>
      <c r="U56" s="746"/>
    </row>
    <row r="57" spans="1:21" s="716" customFormat="1" x14ac:dyDescent="0.2">
      <c r="A57" s="873"/>
      <c r="B57" s="797"/>
      <c r="C57" s="764"/>
      <c r="D57" s="816"/>
      <c r="E57" s="865"/>
      <c r="F57" s="861"/>
      <c r="G57" s="755"/>
      <c r="H57" s="748"/>
      <c r="I57" s="746"/>
      <c r="J57" s="746"/>
      <c r="K57" s="746"/>
      <c r="L57" s="746"/>
      <c r="M57" s="746"/>
      <c r="N57" s="746"/>
      <c r="O57" s="746"/>
      <c r="P57" s="746"/>
      <c r="Q57" s="746"/>
      <c r="R57" s="746"/>
      <c r="S57" s="746"/>
      <c r="T57" s="746"/>
      <c r="U57" s="746"/>
    </row>
    <row r="58" spans="1:21" s="716" customFormat="1" x14ac:dyDescent="0.2">
      <c r="A58" s="873"/>
      <c r="B58" s="762" t="s">
        <v>1151</v>
      </c>
      <c r="C58" s="748"/>
      <c r="D58" s="814"/>
      <c r="E58" s="471"/>
      <c r="F58" s="859"/>
      <c r="G58" s="742"/>
      <c r="H58" s="748"/>
      <c r="I58" s="746"/>
      <c r="J58" s="746"/>
      <c r="K58" s="746"/>
      <c r="L58" s="746"/>
      <c r="M58" s="746"/>
      <c r="N58" s="746"/>
      <c r="O58" s="746"/>
      <c r="P58" s="746"/>
      <c r="Q58" s="746"/>
      <c r="R58" s="746"/>
      <c r="S58" s="746"/>
      <c r="T58" s="746"/>
      <c r="U58" s="746"/>
    </row>
    <row r="59" spans="1:21" s="716" customFormat="1" x14ac:dyDescent="0.2">
      <c r="A59" s="873"/>
      <c r="B59" s="762" t="s">
        <v>1152</v>
      </c>
      <c r="C59" s="748"/>
      <c r="D59" s="873"/>
      <c r="E59" s="471"/>
      <c r="F59" s="860"/>
      <c r="G59" s="742"/>
      <c r="H59" s="748"/>
      <c r="I59" s="746"/>
      <c r="J59" s="746"/>
      <c r="K59" s="746"/>
      <c r="L59" s="746"/>
      <c r="M59" s="746"/>
      <c r="N59" s="746"/>
      <c r="O59" s="746"/>
      <c r="P59" s="746"/>
      <c r="Q59" s="746"/>
      <c r="R59" s="746"/>
      <c r="S59" s="746"/>
      <c r="T59" s="746"/>
      <c r="U59" s="746"/>
    </row>
    <row r="60" spans="1:21" s="716" customFormat="1" x14ac:dyDescent="0.2">
      <c r="A60" s="873"/>
      <c r="B60" s="827" t="s">
        <v>1153</v>
      </c>
      <c r="C60" s="750" t="s">
        <v>1154</v>
      </c>
      <c r="D60" s="1154">
        <v>1</v>
      </c>
      <c r="E60" s="1158">
        <v>2</v>
      </c>
      <c r="F60" s="1164">
        <f>IF(Hospital!$C$6=3,"na",IF(Hospital!$C$6=1,E60*D60))</f>
        <v>2</v>
      </c>
      <c r="G60" s="755"/>
      <c r="H60" s="748"/>
      <c r="I60" s="746"/>
      <c r="J60" s="746"/>
      <c r="K60" s="746"/>
      <c r="L60" s="746"/>
      <c r="M60" s="746"/>
      <c r="N60" s="746"/>
      <c r="O60" s="746"/>
      <c r="P60" s="746"/>
      <c r="Q60" s="746"/>
      <c r="R60" s="746"/>
      <c r="S60" s="746"/>
      <c r="T60" s="746"/>
      <c r="U60" s="746"/>
    </row>
    <row r="61" spans="1:21" s="716" customFormat="1" x14ac:dyDescent="0.2">
      <c r="A61" s="873"/>
      <c r="B61" s="799"/>
      <c r="C61" s="754" t="s">
        <v>1155</v>
      </c>
      <c r="D61" s="1155"/>
      <c r="E61" s="1159"/>
      <c r="F61" s="1164"/>
      <c r="G61" s="742"/>
      <c r="H61" s="748"/>
      <c r="I61" s="746"/>
      <c r="J61" s="746"/>
      <c r="K61" s="746"/>
      <c r="L61" s="746"/>
      <c r="M61" s="746"/>
      <c r="N61" s="746"/>
      <c r="O61" s="746"/>
      <c r="P61" s="746"/>
      <c r="Q61" s="746"/>
      <c r="R61" s="746"/>
      <c r="S61" s="746"/>
      <c r="T61" s="746"/>
      <c r="U61" s="746"/>
    </row>
    <row r="62" spans="1:21" s="716" customFormat="1" x14ac:dyDescent="0.2">
      <c r="A62" s="873"/>
      <c r="B62" s="830" t="s">
        <v>1156</v>
      </c>
      <c r="C62" s="756" t="s">
        <v>1157</v>
      </c>
      <c r="D62" s="712">
        <v>0.5</v>
      </c>
      <c r="E62" s="868">
        <v>1</v>
      </c>
      <c r="F62" s="868">
        <f>IF(Hospital!$C$6=3,"na",IF(Hospital!$C$6=1,E62*D62))</f>
        <v>0.5</v>
      </c>
      <c r="G62" s="742"/>
      <c r="H62" s="748"/>
      <c r="I62" s="746"/>
      <c r="J62" s="746"/>
      <c r="K62" s="746"/>
      <c r="L62" s="746"/>
      <c r="M62" s="746"/>
      <c r="N62" s="746"/>
      <c r="O62" s="746"/>
      <c r="P62" s="746"/>
      <c r="Q62" s="746"/>
      <c r="R62" s="746"/>
      <c r="S62" s="746"/>
      <c r="T62" s="746"/>
      <c r="U62" s="746"/>
    </row>
    <row r="63" spans="1:21" s="716" customFormat="1" x14ac:dyDescent="0.2">
      <c r="A63" s="873"/>
      <c r="B63" s="749" t="s">
        <v>1158</v>
      </c>
      <c r="C63" s="750" t="s">
        <v>1159</v>
      </c>
      <c r="D63" s="1165">
        <v>1</v>
      </c>
      <c r="E63" s="1158">
        <v>0.5</v>
      </c>
      <c r="F63" s="1158">
        <f>IF(Hospital!$C$6=3,"na",IF(Hospital!$C$6=1,E63*D63))</f>
        <v>0.5</v>
      </c>
      <c r="G63" s="742"/>
      <c r="H63" s="748"/>
      <c r="I63" s="746"/>
      <c r="J63" s="746"/>
      <c r="K63" s="746"/>
      <c r="L63" s="746"/>
      <c r="M63" s="746"/>
      <c r="N63" s="746"/>
      <c r="O63" s="746"/>
      <c r="P63" s="746"/>
      <c r="Q63" s="746"/>
      <c r="R63" s="746"/>
      <c r="S63" s="746"/>
      <c r="T63" s="746"/>
      <c r="U63" s="746"/>
    </row>
    <row r="64" spans="1:21" s="716" customFormat="1" ht="34.5" customHeight="1" x14ac:dyDescent="0.2">
      <c r="A64" s="873"/>
      <c r="B64" s="803" t="s">
        <v>1160</v>
      </c>
      <c r="C64" s="754"/>
      <c r="D64" s="1166"/>
      <c r="E64" s="1159"/>
      <c r="F64" s="1164"/>
      <c r="G64" s="742"/>
      <c r="H64" s="748"/>
      <c r="I64" s="746"/>
      <c r="J64" s="746"/>
      <c r="K64" s="746"/>
      <c r="L64" s="746"/>
      <c r="M64" s="746"/>
      <c r="N64" s="746"/>
      <c r="O64" s="746"/>
      <c r="P64" s="746"/>
      <c r="Q64" s="746"/>
      <c r="R64" s="746"/>
      <c r="S64" s="746"/>
      <c r="T64" s="746"/>
      <c r="U64" s="746"/>
    </row>
    <row r="65" spans="1:21" s="716" customFormat="1" x14ac:dyDescent="0.2">
      <c r="A65" s="873"/>
      <c r="B65" s="830" t="s">
        <v>1161</v>
      </c>
      <c r="C65" s="789" t="s">
        <v>1162</v>
      </c>
      <c r="D65" s="712">
        <v>0</v>
      </c>
      <c r="E65" s="868">
        <v>0.5</v>
      </c>
      <c r="F65" s="868">
        <f>IF(Hospital!$C$6=3,"na",IF(Hospital!$C$6=1,E65*D65))</f>
        <v>0</v>
      </c>
      <c r="G65" s="742"/>
      <c r="H65" s="748"/>
      <c r="I65" s="746"/>
      <c r="J65" s="746"/>
      <c r="K65" s="746"/>
      <c r="L65" s="746"/>
      <c r="M65" s="746"/>
      <c r="N65" s="746"/>
      <c r="O65" s="746"/>
      <c r="P65" s="746"/>
      <c r="Q65" s="746"/>
      <c r="R65" s="746"/>
      <c r="S65" s="746"/>
      <c r="T65" s="746"/>
      <c r="U65" s="746"/>
    </row>
    <row r="66" spans="1:21" s="716" customFormat="1" ht="15" customHeight="1" x14ac:dyDescent="0.2">
      <c r="A66" s="873"/>
      <c r="B66" s="846" t="s">
        <v>1163</v>
      </c>
      <c r="C66" s="786" t="s">
        <v>1164</v>
      </c>
      <c r="D66" s="712">
        <v>1</v>
      </c>
      <c r="E66" s="868">
        <v>0.5</v>
      </c>
      <c r="F66" s="868">
        <f>IF(Hospital!$C$6=3,"na",IF(Hospital!$C$6=1,E66*D66))</f>
        <v>0.5</v>
      </c>
      <c r="G66" s="742"/>
      <c r="H66" s="748"/>
      <c r="I66" s="746"/>
      <c r="J66" s="746"/>
      <c r="K66" s="746"/>
      <c r="L66" s="746"/>
      <c r="M66" s="746"/>
      <c r="N66" s="746"/>
      <c r="O66" s="746"/>
      <c r="P66" s="746"/>
      <c r="Q66" s="746"/>
      <c r="R66" s="746"/>
      <c r="S66" s="746"/>
      <c r="T66" s="746"/>
      <c r="U66" s="746"/>
    </row>
    <row r="67" spans="1:21" s="716" customFormat="1" x14ac:dyDescent="0.2">
      <c r="A67" s="873"/>
      <c r="B67" s="744" t="s">
        <v>1165</v>
      </c>
      <c r="C67" s="786" t="s">
        <v>1166</v>
      </c>
      <c r="D67" s="882">
        <v>1</v>
      </c>
      <c r="E67" s="868">
        <v>0.5</v>
      </c>
      <c r="F67" s="868">
        <f>IF(Hospital!$C$6=3,"na",IF(Hospital!$C$6=1,E67*D67))</f>
        <v>0.5</v>
      </c>
      <c r="G67" s="742"/>
      <c r="H67" s="748"/>
      <c r="I67" s="746"/>
      <c r="J67" s="746"/>
      <c r="K67" s="746"/>
      <c r="L67" s="746"/>
      <c r="M67" s="746"/>
      <c r="N67" s="746"/>
      <c r="O67" s="746"/>
      <c r="P67" s="746"/>
      <c r="Q67" s="746"/>
      <c r="R67" s="746"/>
      <c r="S67" s="746"/>
      <c r="T67" s="746"/>
      <c r="U67" s="746"/>
    </row>
    <row r="68" spans="1:21" s="716" customFormat="1" x14ac:dyDescent="0.2">
      <c r="A68" s="873"/>
      <c r="B68" s="749" t="s">
        <v>1167</v>
      </c>
      <c r="C68" s="750" t="s">
        <v>1168</v>
      </c>
      <c r="D68" s="1165">
        <v>1</v>
      </c>
      <c r="E68" s="1158">
        <v>0.5</v>
      </c>
      <c r="F68" s="1158">
        <f>IF(Hospital!$C$6=3,"na",IF(Hospital!$C$6=1,E68*D68))</f>
        <v>0.5</v>
      </c>
      <c r="G68" s="742"/>
      <c r="H68" s="748"/>
      <c r="I68" s="746"/>
      <c r="J68" s="746"/>
      <c r="K68" s="746"/>
      <c r="L68" s="746"/>
      <c r="M68" s="746"/>
      <c r="N68" s="746"/>
      <c r="O68" s="746"/>
      <c r="P68" s="746"/>
      <c r="Q68" s="746"/>
      <c r="R68" s="746"/>
      <c r="S68" s="746"/>
      <c r="T68" s="746"/>
      <c r="U68" s="746"/>
    </row>
    <row r="69" spans="1:21" s="716" customFormat="1" x14ac:dyDescent="0.2">
      <c r="A69" s="873"/>
      <c r="B69" s="753" t="s">
        <v>1169</v>
      </c>
      <c r="C69" s="754"/>
      <c r="D69" s="1166"/>
      <c r="E69" s="1159"/>
      <c r="F69" s="1164"/>
      <c r="G69" s="742"/>
      <c r="H69" s="748"/>
      <c r="I69" s="746"/>
      <c r="J69" s="746"/>
      <c r="K69" s="746"/>
      <c r="L69" s="746"/>
      <c r="M69" s="746"/>
      <c r="N69" s="746"/>
      <c r="O69" s="746"/>
      <c r="P69" s="746"/>
      <c r="Q69" s="746"/>
      <c r="R69" s="746"/>
      <c r="S69" s="746"/>
      <c r="T69" s="746"/>
      <c r="U69" s="746"/>
    </row>
    <row r="70" spans="1:21" s="716" customFormat="1" x14ac:dyDescent="0.2">
      <c r="A70" s="873"/>
      <c r="B70" s="830" t="s">
        <v>1170</v>
      </c>
      <c r="C70" s="744" t="s">
        <v>1171</v>
      </c>
      <c r="D70" s="882">
        <v>1</v>
      </c>
      <c r="E70" s="868">
        <v>0.5</v>
      </c>
      <c r="F70" s="868">
        <f>IF(Hospital!$C$6=3,"na",IF(Hospital!$C$6=1,E70*D70))</f>
        <v>0.5</v>
      </c>
      <c r="G70" s="742"/>
      <c r="H70" s="748"/>
      <c r="I70" s="746"/>
      <c r="J70" s="746"/>
      <c r="K70" s="746"/>
      <c r="L70" s="746"/>
      <c r="M70" s="746"/>
      <c r="N70" s="746"/>
      <c r="O70" s="746"/>
      <c r="P70" s="746"/>
      <c r="Q70" s="746"/>
      <c r="R70" s="746"/>
      <c r="S70" s="746"/>
      <c r="T70" s="746"/>
      <c r="U70" s="746"/>
    </row>
    <row r="71" spans="1:21" s="716" customFormat="1" x14ac:dyDescent="0.2">
      <c r="A71" s="873"/>
      <c r="B71" s="830" t="s">
        <v>1172</v>
      </c>
      <c r="C71" s="800" t="s">
        <v>1173</v>
      </c>
      <c r="D71" s="712">
        <v>1</v>
      </c>
      <c r="E71" s="868">
        <v>0.5</v>
      </c>
      <c r="F71" s="868">
        <f>IF(Hospital!$C$6=3,"na",IF(Hospital!$C$6=1,E71*D71))</f>
        <v>0.5</v>
      </c>
      <c r="G71" s="742"/>
      <c r="H71" s="748"/>
      <c r="I71" s="746"/>
      <c r="J71" s="746"/>
      <c r="K71" s="746"/>
      <c r="L71" s="746"/>
      <c r="M71" s="746"/>
      <c r="N71" s="746"/>
      <c r="O71" s="746"/>
      <c r="P71" s="746"/>
      <c r="Q71" s="746"/>
      <c r="R71" s="746"/>
      <c r="S71" s="746"/>
      <c r="T71" s="746"/>
      <c r="U71" s="746"/>
    </row>
    <row r="72" spans="1:21" s="716" customFormat="1" x14ac:dyDescent="0.2">
      <c r="A72" s="873"/>
      <c r="B72" s="759" t="s">
        <v>382</v>
      </c>
      <c r="C72" s="772"/>
      <c r="D72" s="873"/>
      <c r="E72" s="861"/>
      <c r="F72" s="861"/>
      <c r="G72" s="742"/>
      <c r="H72" s="748"/>
      <c r="I72" s="746"/>
      <c r="J72" s="746"/>
      <c r="K72" s="746"/>
      <c r="L72" s="746"/>
      <c r="M72" s="746"/>
      <c r="N72" s="746"/>
      <c r="O72" s="746"/>
      <c r="P72" s="746"/>
      <c r="Q72" s="746"/>
      <c r="R72" s="746"/>
      <c r="S72" s="746"/>
      <c r="T72" s="746"/>
      <c r="U72" s="746"/>
    </row>
    <row r="73" spans="1:21" s="716" customFormat="1" x14ac:dyDescent="0.2">
      <c r="A73" s="873"/>
      <c r="B73" s="801" t="s">
        <v>1174</v>
      </c>
      <c r="C73" s="758"/>
      <c r="D73" s="812"/>
      <c r="E73" s="859"/>
      <c r="F73" s="868"/>
      <c r="G73" s="742"/>
      <c r="H73" s="748"/>
      <c r="I73" s="746"/>
      <c r="J73" s="746"/>
      <c r="K73" s="746"/>
      <c r="L73" s="746"/>
      <c r="M73" s="746"/>
      <c r="N73" s="746"/>
      <c r="O73" s="746"/>
      <c r="P73" s="746"/>
      <c r="Q73" s="746"/>
      <c r="R73" s="746"/>
      <c r="S73" s="746"/>
      <c r="T73" s="746"/>
      <c r="U73" s="746"/>
    </row>
    <row r="74" spans="1:21" s="716" customFormat="1" x14ac:dyDescent="0.2">
      <c r="A74" s="873"/>
      <c r="B74" s="844" t="s">
        <v>1175</v>
      </c>
      <c r="C74" s="752" t="s">
        <v>1176</v>
      </c>
      <c r="D74" s="867">
        <v>1</v>
      </c>
      <c r="E74" s="861">
        <v>0.5</v>
      </c>
      <c r="F74" s="868">
        <f>IF(Hospital!$C$6=3,"na",IF(Hospital!$C$6=1,E74*D74))</f>
        <v>0.5</v>
      </c>
      <c r="G74" s="742"/>
      <c r="H74" s="748"/>
      <c r="I74" s="746"/>
      <c r="J74" s="746"/>
      <c r="K74" s="746"/>
      <c r="L74" s="746"/>
      <c r="M74" s="746"/>
      <c r="N74" s="746"/>
      <c r="O74" s="746"/>
      <c r="P74" s="746"/>
      <c r="Q74" s="746"/>
      <c r="R74" s="746"/>
      <c r="S74" s="746"/>
      <c r="T74" s="746"/>
      <c r="U74" s="746"/>
    </row>
    <row r="75" spans="1:21" s="716" customFormat="1" x14ac:dyDescent="0.2">
      <c r="A75" s="873"/>
      <c r="B75" s="847" t="s">
        <v>1177</v>
      </c>
      <c r="C75" s="758" t="s">
        <v>1178</v>
      </c>
      <c r="D75" s="1165">
        <v>1</v>
      </c>
      <c r="E75" s="1158">
        <v>0.5</v>
      </c>
      <c r="F75" s="1158">
        <f>IF(Hospital!$C$6=3,"na",IF(Hospital!$C$6=1,E75*D75))</f>
        <v>0.5</v>
      </c>
      <c r="G75" s="742"/>
      <c r="H75" s="748"/>
      <c r="I75" s="746"/>
      <c r="J75" s="746"/>
      <c r="K75" s="746"/>
      <c r="L75" s="746"/>
      <c r="M75" s="746"/>
      <c r="N75" s="746"/>
      <c r="O75" s="746"/>
      <c r="P75" s="746"/>
      <c r="Q75" s="746"/>
      <c r="R75" s="746"/>
      <c r="S75" s="746"/>
      <c r="T75" s="746"/>
      <c r="U75" s="746"/>
    </row>
    <row r="76" spans="1:21" s="716" customFormat="1" x14ac:dyDescent="0.2">
      <c r="A76" s="873"/>
      <c r="B76" s="848" t="s">
        <v>1179</v>
      </c>
      <c r="C76" s="764"/>
      <c r="D76" s="1166"/>
      <c r="E76" s="1159"/>
      <c r="F76" s="1159"/>
      <c r="G76" s="742"/>
      <c r="H76" s="748"/>
      <c r="I76" s="746"/>
      <c r="J76" s="746"/>
      <c r="K76" s="746"/>
      <c r="L76" s="746"/>
      <c r="M76" s="746"/>
      <c r="N76" s="746"/>
      <c r="O76" s="746"/>
      <c r="P76" s="746"/>
      <c r="Q76" s="746"/>
      <c r="R76" s="746"/>
      <c r="S76" s="746"/>
      <c r="T76" s="746"/>
      <c r="U76" s="746"/>
    </row>
    <row r="77" spans="1:21" s="716" customFormat="1" x14ac:dyDescent="0.2">
      <c r="A77" s="873"/>
      <c r="B77" s="844" t="s">
        <v>1180</v>
      </c>
      <c r="C77" s="748" t="s">
        <v>1181</v>
      </c>
      <c r="D77" s="873"/>
      <c r="E77" s="861">
        <v>0.5</v>
      </c>
      <c r="F77" s="861"/>
      <c r="G77" s="742"/>
      <c r="H77" s="748"/>
      <c r="I77" s="746"/>
      <c r="J77" s="746"/>
      <c r="K77" s="746"/>
      <c r="L77" s="746"/>
      <c r="M77" s="746"/>
      <c r="N77" s="746"/>
      <c r="O77" s="746"/>
      <c r="P77" s="746"/>
      <c r="Q77" s="746"/>
      <c r="R77" s="746"/>
      <c r="S77" s="746"/>
      <c r="T77" s="746"/>
      <c r="U77" s="746"/>
    </row>
    <row r="78" spans="1:21" s="716" customFormat="1" x14ac:dyDescent="0.2">
      <c r="A78" s="873"/>
      <c r="B78" s="749" t="s">
        <v>1182</v>
      </c>
      <c r="C78" s="749"/>
      <c r="D78" s="1154">
        <v>1</v>
      </c>
      <c r="E78" s="1158">
        <v>0.5</v>
      </c>
      <c r="F78" s="1158">
        <f>IF(Hospital!$C$6=3,"na",IF(Hospital!$C$6=1,E78*D78))</f>
        <v>0.5</v>
      </c>
      <c r="G78" s="742"/>
      <c r="H78" s="748"/>
      <c r="I78" s="746"/>
      <c r="J78" s="746"/>
      <c r="K78" s="746"/>
      <c r="L78" s="746"/>
      <c r="M78" s="746"/>
      <c r="N78" s="746"/>
      <c r="O78" s="746"/>
      <c r="P78" s="746"/>
      <c r="Q78" s="746"/>
      <c r="R78" s="746"/>
      <c r="S78" s="746"/>
      <c r="T78" s="746"/>
      <c r="U78" s="746"/>
    </row>
    <row r="79" spans="1:21" s="716" customFormat="1" x14ac:dyDescent="0.2">
      <c r="A79" s="873"/>
      <c r="B79" s="803" t="s">
        <v>1183</v>
      </c>
      <c r="C79" s="754"/>
      <c r="D79" s="1155"/>
      <c r="E79" s="1159"/>
      <c r="F79" s="1164"/>
      <c r="G79" s="742"/>
      <c r="H79" s="748"/>
      <c r="I79" s="746"/>
      <c r="J79" s="746"/>
      <c r="K79" s="746"/>
      <c r="L79" s="746"/>
      <c r="M79" s="746"/>
      <c r="N79" s="746"/>
      <c r="O79" s="746"/>
      <c r="P79" s="746"/>
      <c r="Q79" s="746"/>
      <c r="R79" s="746"/>
      <c r="S79" s="746"/>
      <c r="T79" s="746"/>
      <c r="U79" s="746"/>
    </row>
    <row r="80" spans="1:21" s="716" customFormat="1" x14ac:dyDescent="0.2">
      <c r="A80" s="873"/>
      <c r="B80" s="886" t="s">
        <v>1184</v>
      </c>
      <c r="C80" s="888" t="s">
        <v>1185</v>
      </c>
      <c r="D80" s="1154">
        <v>1</v>
      </c>
      <c r="E80" s="1158"/>
      <c r="F80" s="1158">
        <f>IF(Hospital!$C$6=3,"na",IF(Hospital!$C$6=1,E80*D80))</f>
        <v>0</v>
      </c>
      <c r="G80" s="742"/>
      <c r="H80" s="748"/>
      <c r="I80" s="746"/>
      <c r="J80" s="746"/>
      <c r="K80" s="746"/>
      <c r="L80" s="746"/>
      <c r="M80" s="746"/>
      <c r="N80" s="746"/>
      <c r="O80" s="746"/>
      <c r="P80" s="746"/>
      <c r="Q80" s="746"/>
      <c r="R80" s="746"/>
      <c r="S80" s="746"/>
      <c r="T80" s="746"/>
      <c r="U80" s="746"/>
    </row>
    <row r="81" spans="1:21" s="716" customFormat="1" x14ac:dyDescent="0.2">
      <c r="A81" s="873"/>
      <c r="B81" s="887" t="s">
        <v>1186</v>
      </c>
      <c r="C81" s="889" t="s">
        <v>1187</v>
      </c>
      <c r="D81" s="1155"/>
      <c r="E81" s="1159"/>
      <c r="F81" s="1159"/>
      <c r="G81" s="742"/>
      <c r="H81" s="748"/>
      <c r="I81" s="746"/>
      <c r="J81" s="746"/>
      <c r="K81" s="746"/>
      <c r="L81" s="746"/>
      <c r="M81" s="746"/>
      <c r="N81" s="746"/>
      <c r="O81" s="746"/>
      <c r="P81" s="746"/>
      <c r="Q81" s="746"/>
      <c r="R81" s="746"/>
      <c r="S81" s="746"/>
      <c r="T81" s="746"/>
      <c r="U81" s="746"/>
    </row>
    <row r="82" spans="1:21" s="716" customFormat="1" ht="27.75" customHeight="1" x14ac:dyDescent="0.2">
      <c r="A82" s="873"/>
      <c r="B82" s="502" t="s">
        <v>1188</v>
      </c>
      <c r="C82" s="802" t="s">
        <v>1189</v>
      </c>
      <c r="D82" s="874"/>
      <c r="E82" s="860">
        <v>0.5</v>
      </c>
      <c r="F82" s="860">
        <v>0.5</v>
      </c>
      <c r="G82" s="742"/>
      <c r="H82" s="748"/>
      <c r="I82" s="746"/>
      <c r="J82" s="746"/>
      <c r="K82" s="746"/>
      <c r="L82" s="746"/>
      <c r="M82" s="746"/>
      <c r="N82" s="746"/>
      <c r="O82" s="746"/>
      <c r="P82" s="746"/>
      <c r="Q82" s="746"/>
      <c r="R82" s="746"/>
      <c r="S82" s="746"/>
      <c r="T82" s="746"/>
      <c r="U82" s="746"/>
    </row>
    <row r="83" spans="1:21" s="716" customFormat="1" x14ac:dyDescent="0.2">
      <c r="A83" s="873"/>
      <c r="B83" s="499"/>
      <c r="C83" s="770"/>
      <c r="D83" s="873"/>
      <c r="E83" s="861"/>
      <c r="F83" s="861"/>
      <c r="G83" s="742"/>
      <c r="H83" s="748"/>
      <c r="I83" s="746"/>
      <c r="J83" s="746"/>
      <c r="K83" s="746"/>
      <c r="L83" s="746"/>
      <c r="M83" s="746"/>
      <c r="N83" s="746"/>
      <c r="O83" s="746"/>
      <c r="P83" s="746"/>
      <c r="Q83" s="746"/>
      <c r="R83" s="746"/>
      <c r="S83" s="746"/>
      <c r="T83" s="746"/>
      <c r="U83" s="746"/>
    </row>
    <row r="84" spans="1:21" s="716" customFormat="1" x14ac:dyDescent="0.2">
      <c r="A84" s="873"/>
      <c r="B84" s="773" t="s">
        <v>1190</v>
      </c>
      <c r="C84" s="770"/>
      <c r="D84" s="814"/>
      <c r="E84" s="861"/>
      <c r="F84" s="861"/>
      <c r="G84" s="742"/>
      <c r="H84" s="748"/>
      <c r="I84" s="746"/>
      <c r="J84" s="746"/>
      <c r="K84" s="746"/>
      <c r="L84" s="746"/>
      <c r="M84" s="746"/>
      <c r="N84" s="746"/>
      <c r="O84" s="746"/>
      <c r="P84" s="746"/>
      <c r="Q84" s="746"/>
      <c r="R84" s="746"/>
      <c r="S84" s="746"/>
      <c r="T84" s="746"/>
      <c r="U84" s="746"/>
    </row>
    <row r="85" spans="1:21" s="716" customFormat="1" x14ac:dyDescent="0.2">
      <c r="A85" s="873"/>
      <c r="B85" s="917" t="s">
        <v>1191</v>
      </c>
      <c r="C85" s="804" t="s">
        <v>1192</v>
      </c>
      <c r="D85" s="812"/>
      <c r="E85" s="859"/>
      <c r="F85" s="859"/>
      <c r="G85" s="742"/>
      <c r="H85" s="748"/>
      <c r="I85" s="746"/>
      <c r="J85" s="746"/>
      <c r="K85" s="746"/>
      <c r="L85" s="746"/>
      <c r="M85" s="746"/>
      <c r="N85" s="746"/>
      <c r="O85" s="746"/>
      <c r="P85" s="746"/>
      <c r="Q85" s="746"/>
      <c r="R85" s="746"/>
      <c r="S85" s="746"/>
      <c r="T85" s="746"/>
      <c r="U85" s="746"/>
    </row>
    <row r="86" spans="1:21" s="716" customFormat="1" x14ac:dyDescent="0.2">
      <c r="A86" s="873"/>
      <c r="B86" s="916" t="s">
        <v>1193</v>
      </c>
      <c r="C86" s="805" t="s">
        <v>1194</v>
      </c>
      <c r="D86" s="712">
        <v>1</v>
      </c>
      <c r="E86" s="868">
        <v>0.5</v>
      </c>
      <c r="F86" s="868">
        <f>IF(Hospital!$C$6=3,"na",IF(Hospital!$C$6=1,E86*D86))</f>
        <v>0.5</v>
      </c>
      <c r="G86" s="742"/>
      <c r="H86" s="748"/>
      <c r="I86" s="746"/>
      <c r="J86" s="746"/>
      <c r="K86" s="746"/>
      <c r="L86" s="746"/>
      <c r="M86" s="746"/>
      <c r="N86" s="746"/>
      <c r="O86" s="746"/>
      <c r="P86" s="746"/>
      <c r="Q86" s="746"/>
      <c r="R86" s="746"/>
      <c r="S86" s="746"/>
      <c r="T86" s="746"/>
      <c r="U86" s="746"/>
    </row>
    <row r="87" spans="1:21" s="716" customFormat="1" ht="25.5" x14ac:dyDescent="0.2">
      <c r="A87" s="873"/>
      <c r="B87" s="771" t="s">
        <v>1195</v>
      </c>
      <c r="C87" s="772" t="s">
        <v>1196</v>
      </c>
      <c r="D87" s="866">
        <v>0.5</v>
      </c>
      <c r="E87" s="825">
        <v>0.5</v>
      </c>
      <c r="F87" s="859">
        <v>0.5</v>
      </c>
      <c r="G87" s="742"/>
      <c r="H87" s="748"/>
      <c r="I87" s="746"/>
      <c r="J87" s="746"/>
      <c r="K87" s="746"/>
      <c r="L87" s="746"/>
      <c r="M87" s="746"/>
      <c r="N87" s="746"/>
      <c r="O87" s="746"/>
      <c r="P87" s="746"/>
      <c r="Q87" s="746"/>
      <c r="R87" s="746"/>
      <c r="S87" s="746"/>
      <c r="T87" s="746"/>
      <c r="U87" s="746"/>
    </row>
    <row r="88" spans="1:21" s="716" customFormat="1" x14ac:dyDescent="0.2">
      <c r="A88" s="873"/>
      <c r="B88" s="771" t="s">
        <v>1197</v>
      </c>
      <c r="C88" s="772" t="s">
        <v>1198</v>
      </c>
      <c r="D88" s="866"/>
      <c r="E88" s="825">
        <v>0.5</v>
      </c>
      <c r="F88" s="859">
        <v>0.5</v>
      </c>
      <c r="G88" s="742"/>
      <c r="H88" s="748"/>
      <c r="I88" s="746"/>
      <c r="J88" s="746"/>
      <c r="K88" s="746"/>
      <c r="L88" s="746"/>
      <c r="M88" s="746"/>
      <c r="N88" s="746"/>
      <c r="O88" s="746"/>
      <c r="P88" s="746"/>
      <c r="Q88" s="746"/>
      <c r="R88" s="746"/>
      <c r="S88" s="746"/>
      <c r="T88" s="746"/>
      <c r="U88" s="746"/>
    </row>
    <row r="89" spans="1:21" s="716" customFormat="1" x14ac:dyDescent="0.2">
      <c r="A89" s="873"/>
      <c r="B89" s="800" t="s">
        <v>1199</v>
      </c>
      <c r="C89" s="806" t="s">
        <v>1200</v>
      </c>
      <c r="D89" s="712">
        <v>1</v>
      </c>
      <c r="E89" s="793">
        <v>0.5</v>
      </c>
      <c r="F89" s="868">
        <f>IF(Hospital!$C$6=3,"na",IF(Hospital!$C$6=1,E89*D89))</f>
        <v>0.5</v>
      </c>
      <c r="G89" s="742"/>
      <c r="H89" s="748"/>
      <c r="I89" s="746"/>
      <c r="J89" s="746"/>
      <c r="K89" s="746"/>
      <c r="L89" s="746"/>
      <c r="M89" s="746"/>
      <c r="N89" s="746"/>
      <c r="O89" s="746"/>
      <c r="P89" s="746"/>
      <c r="Q89" s="746"/>
      <c r="R89" s="746"/>
      <c r="S89" s="746"/>
      <c r="T89" s="746"/>
      <c r="U89" s="746"/>
    </row>
    <row r="90" spans="1:21" s="716" customFormat="1" ht="25.5" x14ac:dyDescent="0.2">
      <c r="A90" s="873"/>
      <c r="B90" s="918" t="s">
        <v>1201</v>
      </c>
      <c r="C90" s="774" t="s">
        <v>1202</v>
      </c>
      <c r="D90" s="861"/>
      <c r="E90" s="945">
        <v>0.5</v>
      </c>
      <c r="F90" s="861">
        <v>0.25</v>
      </c>
      <c r="G90" s="742"/>
      <c r="H90" s="748"/>
      <c r="I90" s="746"/>
      <c r="J90" s="746"/>
      <c r="K90" s="746"/>
      <c r="L90" s="746"/>
      <c r="M90" s="746"/>
      <c r="N90" s="746"/>
      <c r="O90" s="746"/>
      <c r="P90" s="746"/>
      <c r="Q90" s="746"/>
      <c r="R90" s="746"/>
      <c r="S90" s="746"/>
      <c r="T90" s="746"/>
      <c r="U90" s="746"/>
    </row>
    <row r="91" spans="1:21" s="716" customFormat="1" x14ac:dyDescent="0.2">
      <c r="A91" s="921">
        <v>2</v>
      </c>
      <c r="B91" s="919" t="s">
        <v>1203</v>
      </c>
      <c r="C91" s="774"/>
      <c r="D91" s="861"/>
      <c r="E91" s="861"/>
      <c r="F91" s="861"/>
      <c r="G91" s="742"/>
      <c r="H91" s="748"/>
      <c r="I91" s="746"/>
      <c r="J91" s="746"/>
      <c r="K91" s="746"/>
      <c r="L91" s="746"/>
      <c r="M91" s="746"/>
      <c r="N91" s="746"/>
      <c r="O91" s="746"/>
      <c r="P91" s="746"/>
      <c r="Q91" s="746"/>
      <c r="R91" s="746"/>
      <c r="S91" s="746"/>
      <c r="T91" s="746"/>
      <c r="U91" s="746"/>
    </row>
    <row r="92" spans="1:21" s="716" customFormat="1" x14ac:dyDescent="0.2">
      <c r="A92" s="122"/>
      <c r="B92" s="920" t="s">
        <v>1204</v>
      </c>
      <c r="C92" s="922" t="s">
        <v>1205</v>
      </c>
      <c r="D92" s="861"/>
      <c r="E92" s="861">
        <v>0.5</v>
      </c>
      <c r="F92" s="861">
        <v>0.5</v>
      </c>
      <c r="G92" s="742"/>
      <c r="H92" s="748"/>
      <c r="I92" s="746"/>
      <c r="J92" s="746"/>
      <c r="K92" s="746"/>
      <c r="L92" s="746"/>
      <c r="M92" s="746"/>
      <c r="N92" s="746"/>
      <c r="O92" s="746"/>
      <c r="P92" s="746"/>
      <c r="Q92" s="746"/>
      <c r="R92" s="746"/>
      <c r="S92" s="746"/>
      <c r="T92" s="746"/>
      <c r="U92" s="746"/>
    </row>
    <row r="93" spans="1:21" s="716" customFormat="1" x14ac:dyDescent="0.2">
      <c r="A93" s="873"/>
      <c r="B93" s="920" t="s">
        <v>1206</v>
      </c>
      <c r="C93" s="922" t="s">
        <v>1207</v>
      </c>
      <c r="D93" s="861"/>
      <c r="E93" s="861">
        <v>0.5</v>
      </c>
      <c r="F93" s="861">
        <v>0.5</v>
      </c>
      <c r="G93" s="742"/>
      <c r="H93" s="748"/>
      <c r="I93" s="746"/>
      <c r="J93" s="746"/>
      <c r="K93" s="746"/>
      <c r="L93" s="746"/>
      <c r="M93" s="746"/>
      <c r="N93" s="746"/>
      <c r="O93" s="746"/>
      <c r="P93" s="746"/>
      <c r="Q93" s="746"/>
      <c r="R93" s="746"/>
      <c r="S93" s="746"/>
      <c r="T93" s="746"/>
      <c r="U93" s="746"/>
    </row>
    <row r="94" spans="1:21" s="716" customFormat="1" x14ac:dyDescent="0.2">
      <c r="A94" s="873"/>
      <c r="B94" s="762"/>
      <c r="C94" s="774"/>
      <c r="D94" s="861"/>
      <c r="E94" s="861"/>
      <c r="F94" s="861"/>
      <c r="G94" s="742"/>
      <c r="H94" s="748"/>
      <c r="I94" s="746"/>
      <c r="J94" s="746"/>
      <c r="K94" s="746"/>
      <c r="L94" s="746"/>
      <c r="M94" s="746"/>
      <c r="N94" s="746"/>
      <c r="O94" s="746"/>
      <c r="P94" s="746"/>
      <c r="Q94" s="746"/>
      <c r="R94" s="746"/>
      <c r="S94" s="746"/>
      <c r="T94" s="746"/>
      <c r="U94" s="746"/>
    </row>
    <row r="95" spans="1:21" s="716" customFormat="1" x14ac:dyDescent="0.2">
      <c r="A95" s="122">
        <v>3</v>
      </c>
      <c r="B95" s="807" t="s">
        <v>1208</v>
      </c>
      <c r="C95" s="808" t="s">
        <v>803</v>
      </c>
      <c r="D95" s="749"/>
      <c r="E95" s="788"/>
      <c r="F95" s="859"/>
      <c r="G95" s="742"/>
      <c r="H95" s="748"/>
      <c r="I95" s="746"/>
      <c r="J95" s="746"/>
      <c r="K95" s="746"/>
      <c r="L95" s="746"/>
      <c r="M95" s="746"/>
      <c r="N95" s="746"/>
      <c r="O95" s="746"/>
      <c r="P95" s="746"/>
      <c r="Q95" s="746"/>
      <c r="R95" s="746"/>
      <c r="S95" s="746"/>
      <c r="T95" s="746"/>
      <c r="U95" s="746"/>
    </row>
    <row r="96" spans="1:21" s="716" customFormat="1" x14ac:dyDescent="0.2">
      <c r="A96" s="873"/>
      <c r="B96" s="830" t="s">
        <v>1209</v>
      </c>
      <c r="C96" s="800" t="s">
        <v>1210</v>
      </c>
      <c r="D96" s="712">
        <v>1</v>
      </c>
      <c r="E96" s="868">
        <v>0.5</v>
      </c>
      <c r="F96" s="868">
        <f>IF(Hospital!$C$6=3,"na",IF(Hospital!$C$6=1,E96*D96))</f>
        <v>0.5</v>
      </c>
      <c r="G96" s="742"/>
      <c r="H96" s="748"/>
      <c r="I96" s="746"/>
      <c r="J96" s="746"/>
      <c r="K96" s="746"/>
      <c r="L96" s="746"/>
      <c r="M96" s="746"/>
      <c r="N96" s="746"/>
      <c r="O96" s="746"/>
      <c r="P96" s="746"/>
      <c r="Q96" s="746"/>
      <c r="R96" s="746"/>
      <c r="S96" s="746"/>
      <c r="T96" s="746"/>
      <c r="U96" s="746"/>
    </row>
    <row r="97" spans="1:21" s="716" customFormat="1" x14ac:dyDescent="0.2">
      <c r="A97" s="873"/>
      <c r="B97" s="827" t="s">
        <v>1211</v>
      </c>
      <c r="C97" s="787" t="s">
        <v>1212</v>
      </c>
      <c r="D97" s="862">
        <v>1</v>
      </c>
      <c r="E97" s="859">
        <v>0.5</v>
      </c>
      <c r="F97" s="859">
        <f>IF(Hospital!$C$6=3,"na",IF(Hospital!$C$6=1,E97*D97))</f>
        <v>0.5</v>
      </c>
      <c r="G97" s="742"/>
      <c r="H97" s="748"/>
      <c r="I97" s="746"/>
      <c r="J97" s="746"/>
      <c r="K97" s="746"/>
      <c r="L97" s="746"/>
      <c r="M97" s="746"/>
      <c r="N97" s="746"/>
      <c r="O97" s="746"/>
      <c r="P97" s="746"/>
      <c r="Q97" s="746"/>
      <c r="R97" s="746"/>
      <c r="S97" s="746"/>
      <c r="T97" s="746"/>
      <c r="U97" s="746"/>
    </row>
    <row r="98" spans="1:21" s="744" customFormat="1" x14ac:dyDescent="0.2">
      <c r="B98" s="806" t="s">
        <v>1213</v>
      </c>
      <c r="C98" s="800" t="s">
        <v>1214</v>
      </c>
      <c r="D98" s="1160">
        <v>1</v>
      </c>
      <c r="E98" s="1161">
        <v>1</v>
      </c>
      <c r="F98" s="788"/>
    </row>
    <row r="99" spans="1:21" s="744" customFormat="1" x14ac:dyDescent="0.2">
      <c r="B99" s="883" t="s">
        <v>1215</v>
      </c>
      <c r="C99" s="800"/>
      <c r="D99" s="1160"/>
      <c r="E99" s="1161"/>
      <c r="F99" s="885">
        <v>0.5</v>
      </c>
    </row>
    <row r="100" spans="1:21" s="744" customFormat="1" x14ac:dyDescent="0.2">
      <c r="B100" s="883" t="s">
        <v>1216</v>
      </c>
      <c r="C100" s="800"/>
      <c r="D100" s="1160"/>
      <c r="E100" s="1161"/>
      <c r="F100" s="885">
        <v>0.5</v>
      </c>
    </row>
    <row r="101" spans="1:21" s="744" customFormat="1" ht="25.5" x14ac:dyDescent="0.2">
      <c r="B101" s="884" t="s">
        <v>1217</v>
      </c>
      <c r="C101" s="800"/>
      <c r="D101" s="1160"/>
      <c r="E101" s="1161"/>
      <c r="F101" s="885">
        <v>0.5</v>
      </c>
    </row>
    <row r="102" spans="1:21" s="744" customFormat="1" x14ac:dyDescent="0.2">
      <c r="B102" s="883" t="s">
        <v>1218</v>
      </c>
      <c r="C102" s="800"/>
      <c r="D102" s="1160"/>
      <c r="E102" s="1161"/>
      <c r="F102" s="885">
        <v>0.5</v>
      </c>
    </row>
    <row r="103" spans="1:21" s="716" customFormat="1" x14ac:dyDescent="0.2">
      <c r="A103" s="873"/>
      <c r="B103" s="799" t="s">
        <v>1219</v>
      </c>
      <c r="C103" s="799" t="s">
        <v>1220</v>
      </c>
      <c r="D103" s="1162">
        <v>1</v>
      </c>
      <c r="E103" s="1158">
        <v>1</v>
      </c>
      <c r="F103" s="1158">
        <f>IF(Hospital!$C$6=3,"na",IF(Hospital!$C$6=1,E103*D103))</f>
        <v>1</v>
      </c>
      <c r="G103" s="742"/>
      <c r="H103" s="748"/>
      <c r="I103" s="746"/>
      <c r="J103" s="746"/>
      <c r="K103" s="746"/>
      <c r="L103" s="746"/>
      <c r="M103" s="746"/>
      <c r="N103" s="746"/>
      <c r="O103" s="746"/>
      <c r="P103" s="746"/>
      <c r="Q103" s="746"/>
      <c r="R103" s="746"/>
      <c r="S103" s="746"/>
      <c r="T103" s="746"/>
      <c r="U103" s="746"/>
    </row>
    <row r="104" spans="1:21" s="716" customFormat="1" x14ac:dyDescent="0.2">
      <c r="A104" s="873"/>
      <c r="B104" s="800" t="s">
        <v>1221</v>
      </c>
      <c r="C104" s="811" t="s">
        <v>1222</v>
      </c>
      <c r="D104" s="1163"/>
      <c r="E104" s="1159"/>
      <c r="F104" s="1164"/>
      <c r="G104" s="742"/>
      <c r="H104" s="748"/>
      <c r="I104" s="746"/>
      <c r="J104" s="746"/>
      <c r="K104" s="746"/>
      <c r="L104" s="746"/>
      <c r="M104" s="746"/>
      <c r="N104" s="746"/>
      <c r="O104" s="746"/>
      <c r="P104" s="746"/>
      <c r="Q104" s="746"/>
      <c r="R104" s="746"/>
      <c r="S104" s="746"/>
      <c r="T104" s="746"/>
      <c r="U104" s="746"/>
    </row>
    <row r="105" spans="1:21" s="746" customFormat="1" ht="13.5" customHeight="1" x14ac:dyDescent="0.2">
      <c r="A105" s="873"/>
      <c r="B105" s="827" t="s">
        <v>1223</v>
      </c>
      <c r="C105" s="811" t="s">
        <v>1224</v>
      </c>
      <c r="D105" s="1154">
        <v>1</v>
      </c>
      <c r="E105" s="1156">
        <v>1</v>
      </c>
      <c r="F105" s="1158">
        <f>IF(Hospital!$C$6=3,"na",IF(Hospital!$C$6=1,E105*D105))</f>
        <v>1</v>
      </c>
      <c r="G105" s="742"/>
    </row>
    <row r="106" spans="1:21" s="746" customFormat="1" x14ac:dyDescent="0.2">
      <c r="A106" s="873"/>
      <c r="B106" s="829" t="s">
        <v>1225</v>
      </c>
      <c r="C106" s="810" t="s">
        <v>1226</v>
      </c>
      <c r="D106" s="1155"/>
      <c r="E106" s="1157"/>
      <c r="F106" s="1159"/>
      <c r="G106" s="742"/>
    </row>
    <row r="107" spans="1:21" s="746" customFormat="1" x14ac:dyDescent="0.2">
      <c r="A107" s="873"/>
      <c r="B107" s="809"/>
      <c r="C107" s="810"/>
      <c r="D107" s="790"/>
      <c r="E107" s="865"/>
      <c r="F107" s="871"/>
      <c r="G107" s="742"/>
    </row>
    <row r="108" spans="1:21" s="746" customFormat="1" x14ac:dyDescent="0.2">
      <c r="A108" s="873"/>
      <c r="B108" s="777"/>
      <c r="C108" s="745"/>
      <c r="D108" s="760"/>
      <c r="E108" s="471"/>
      <c r="F108" s="739"/>
      <c r="G108" s="742"/>
    </row>
    <row r="109" spans="1:21" s="746" customFormat="1" x14ac:dyDescent="0.2">
      <c r="A109" s="873"/>
      <c r="B109" s="777"/>
      <c r="C109" s="745"/>
      <c r="D109" s="760"/>
      <c r="E109" s="471"/>
      <c r="F109" s="739"/>
      <c r="G109" s="742"/>
    </row>
    <row r="110" spans="1:21" x14ac:dyDescent="0.2">
      <c r="A110" s="775"/>
      <c r="B110" s="777"/>
      <c r="D110" s="778"/>
      <c r="E110" s="740">
        <f>SUM(E6:E109)</f>
        <v>35.5</v>
      </c>
      <c r="F110" s="740">
        <f>SUM(F6:F109)</f>
        <v>26</v>
      </c>
      <c r="G110" s="779"/>
    </row>
    <row r="111" spans="1:21" x14ac:dyDescent="0.2">
      <c r="A111" s="776"/>
      <c r="B111" s="777"/>
      <c r="D111" s="780"/>
      <c r="E111" s="470"/>
      <c r="F111" s="741">
        <f>F110/E110</f>
        <v>0.73239436619718312</v>
      </c>
      <c r="G111" s="781"/>
    </row>
    <row r="112" spans="1:21" x14ac:dyDescent="0.2">
      <c r="B112" s="777"/>
    </row>
    <row r="113" spans="2:2" x14ac:dyDescent="0.2">
      <c r="B113" s="777"/>
    </row>
    <row r="114" spans="2:2" x14ac:dyDescent="0.2">
      <c r="B114" s="777"/>
    </row>
    <row r="115" spans="2:2" x14ac:dyDescent="0.2">
      <c r="B115" s="777"/>
    </row>
    <row r="116" spans="2:2" x14ac:dyDescent="0.2">
      <c r="B116" s="777"/>
    </row>
    <row r="117" spans="2:2" x14ac:dyDescent="0.2">
      <c r="B117" s="777"/>
    </row>
    <row r="118" spans="2:2" x14ac:dyDescent="0.2">
      <c r="B118" s="777"/>
    </row>
    <row r="119" spans="2:2" x14ac:dyDescent="0.2">
      <c r="B119" s="777"/>
    </row>
    <row r="120" spans="2:2" x14ac:dyDescent="0.2">
      <c r="B120" s="777"/>
    </row>
    <row r="121" spans="2:2" x14ac:dyDescent="0.2">
      <c r="B121" s="784"/>
    </row>
    <row r="122" spans="2:2" x14ac:dyDescent="0.2">
      <c r="B122" s="785" t="s">
        <v>819</v>
      </c>
    </row>
  </sheetData>
  <mergeCells count="48">
    <mergeCell ref="A1:G1"/>
    <mergeCell ref="A2:A3"/>
    <mergeCell ref="B2:B3"/>
    <mergeCell ref="C2:C3"/>
    <mergeCell ref="E2:E3"/>
    <mergeCell ref="F2:F3"/>
    <mergeCell ref="G2:G3"/>
    <mergeCell ref="D6:D8"/>
    <mergeCell ref="E6:E8"/>
    <mergeCell ref="F6:F8"/>
    <mergeCell ref="D9:D10"/>
    <mergeCell ref="E9:E10"/>
    <mergeCell ref="F9:F10"/>
    <mergeCell ref="D38:D39"/>
    <mergeCell ref="E38:E39"/>
    <mergeCell ref="F38:F39"/>
    <mergeCell ref="D12:D14"/>
    <mergeCell ref="E12:E14"/>
    <mergeCell ref="F12:F14"/>
    <mergeCell ref="D25:D26"/>
    <mergeCell ref="E25:E26"/>
    <mergeCell ref="F25:F26"/>
    <mergeCell ref="D60:D61"/>
    <mergeCell ref="E60:E61"/>
    <mergeCell ref="F60:F61"/>
    <mergeCell ref="D63:D64"/>
    <mergeCell ref="E63:E64"/>
    <mergeCell ref="F63:F64"/>
    <mergeCell ref="D68:D69"/>
    <mergeCell ref="E68:E69"/>
    <mergeCell ref="F68:F69"/>
    <mergeCell ref="D75:D76"/>
    <mergeCell ref="E75:E76"/>
    <mergeCell ref="F75:F76"/>
    <mergeCell ref="D78:D79"/>
    <mergeCell ref="E78:E79"/>
    <mergeCell ref="F78:F79"/>
    <mergeCell ref="D80:D81"/>
    <mergeCell ref="E80:E81"/>
    <mergeCell ref="F80:F81"/>
    <mergeCell ref="D105:D106"/>
    <mergeCell ref="E105:E106"/>
    <mergeCell ref="F105:F106"/>
    <mergeCell ref="D98:D102"/>
    <mergeCell ref="E98:E102"/>
    <mergeCell ref="D103:D104"/>
    <mergeCell ref="E103:E104"/>
    <mergeCell ref="F103:F104"/>
  </mergeCells>
  <phoneticPr fontId="41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C000"/>
  </sheetPr>
  <dimension ref="A1:H133"/>
  <sheetViews>
    <sheetView topLeftCell="A62" zoomScale="110" zoomScaleNormal="110" workbookViewId="0">
      <selection activeCell="D68" sqref="D68"/>
    </sheetView>
  </sheetViews>
  <sheetFormatPr defaultColWidth="9" defaultRowHeight="12.75" x14ac:dyDescent="0.2"/>
  <cols>
    <col min="1" max="1" width="6.42578125" style="572" customWidth="1"/>
    <col min="2" max="2" width="53.5703125" style="572" customWidth="1"/>
    <col min="3" max="3" width="60.42578125" style="572" customWidth="1"/>
    <col min="4" max="4" width="15.140625" style="660" customWidth="1"/>
    <col min="5" max="5" width="6.85546875" style="660" bestFit="1" customWidth="1"/>
    <col min="6" max="6" width="6.5703125" style="572" bestFit="1" customWidth="1"/>
    <col min="7" max="7" width="4" style="572" customWidth="1"/>
    <col min="8" max="16384" width="9" style="572"/>
  </cols>
  <sheetData>
    <row r="1" spans="1:7" ht="15.75" x14ac:dyDescent="0.2">
      <c r="A1" s="1183" t="s">
        <v>446</v>
      </c>
      <c r="B1" s="1184"/>
      <c r="C1" s="1184"/>
      <c r="D1" s="1184"/>
      <c r="E1" s="1184"/>
      <c r="F1" s="1185"/>
    </row>
    <row r="2" spans="1:7" x14ac:dyDescent="0.2">
      <c r="A2" s="1123" t="s">
        <v>447</v>
      </c>
      <c r="B2" s="1123" t="s">
        <v>667</v>
      </c>
      <c r="C2" s="1186" t="s">
        <v>668</v>
      </c>
      <c r="D2" s="287" t="s">
        <v>450</v>
      </c>
      <c r="E2" s="1136" t="s">
        <v>451</v>
      </c>
      <c r="F2" s="1136" t="s">
        <v>452</v>
      </c>
      <c r="G2" s="1175" t="s">
        <v>647</v>
      </c>
    </row>
    <row r="3" spans="1:7" x14ac:dyDescent="0.2">
      <c r="A3" s="1143"/>
      <c r="B3" s="1130"/>
      <c r="C3" s="1187"/>
      <c r="D3" s="1181" t="s">
        <v>453</v>
      </c>
      <c r="E3" s="1135"/>
      <c r="F3" s="1135"/>
      <c r="G3" s="1175"/>
    </row>
    <row r="4" spans="1:7" ht="15.75" thickBot="1" x14ac:dyDescent="0.3">
      <c r="A4" s="426"/>
      <c r="B4" s="288" t="s">
        <v>1227</v>
      </c>
      <c r="C4" s="402"/>
      <c r="D4" s="1182"/>
      <c r="E4" s="872"/>
      <c r="F4" s="872"/>
    </row>
    <row r="5" spans="1:7" x14ac:dyDescent="0.2">
      <c r="A5" s="426"/>
      <c r="B5" s="400" t="s">
        <v>1228</v>
      </c>
      <c r="C5" s="345"/>
      <c r="D5" s="873"/>
      <c r="E5" s="873"/>
      <c r="F5" s="874"/>
    </row>
    <row r="6" spans="1:7" x14ac:dyDescent="0.2">
      <c r="A6" s="394"/>
      <c r="B6" s="153" t="s">
        <v>1229</v>
      </c>
      <c r="C6" s="399" t="s">
        <v>1230</v>
      </c>
      <c r="D6" s="868"/>
      <c r="E6" s="868"/>
      <c r="F6" s="869"/>
    </row>
    <row r="7" spans="1:7" x14ac:dyDescent="0.2">
      <c r="A7" s="394"/>
      <c r="B7" s="345" t="s">
        <v>1231</v>
      </c>
      <c r="C7" s="381" t="s">
        <v>1232</v>
      </c>
      <c r="D7" s="882">
        <v>0</v>
      </c>
      <c r="E7" s="868">
        <v>1</v>
      </c>
      <c r="F7" s="869">
        <f>E7*D7</f>
        <v>0</v>
      </c>
    </row>
    <row r="8" spans="1:7" x14ac:dyDescent="0.2">
      <c r="A8" s="394"/>
      <c r="B8" s="345"/>
      <c r="C8" s="381" t="s">
        <v>1233</v>
      </c>
      <c r="D8" s="882">
        <v>0.8</v>
      </c>
      <c r="E8" s="868">
        <v>0.5</v>
      </c>
      <c r="F8" s="869">
        <f t="shared" ref="F8:F17" si="0">E8*D8</f>
        <v>0.4</v>
      </c>
    </row>
    <row r="9" spans="1:7" x14ac:dyDescent="0.2">
      <c r="A9" s="394"/>
      <c r="B9" s="374"/>
      <c r="C9" s="381" t="s">
        <v>1234</v>
      </c>
      <c r="D9" s="882">
        <v>0.8</v>
      </c>
      <c r="E9" s="868">
        <v>0.5</v>
      </c>
      <c r="F9" s="869">
        <f t="shared" si="0"/>
        <v>0.4</v>
      </c>
    </row>
    <row r="10" spans="1:7" x14ac:dyDescent="0.2">
      <c r="A10" s="394"/>
      <c r="B10" s="855" t="s">
        <v>1235</v>
      </c>
      <c r="C10" s="381" t="s">
        <v>1236</v>
      </c>
      <c r="D10" s="882">
        <v>0.5</v>
      </c>
      <c r="E10" s="868">
        <v>1</v>
      </c>
      <c r="F10" s="869">
        <f t="shared" si="0"/>
        <v>0.5</v>
      </c>
    </row>
    <row r="11" spans="1:7" x14ac:dyDescent="0.2">
      <c r="A11" s="394"/>
      <c r="B11" s="345"/>
      <c r="C11" s="381" t="s">
        <v>1237</v>
      </c>
      <c r="D11" s="882">
        <v>0.5</v>
      </c>
      <c r="E11" s="868">
        <v>0.5</v>
      </c>
      <c r="F11" s="869">
        <f t="shared" si="0"/>
        <v>0.25</v>
      </c>
    </row>
    <row r="12" spans="1:7" x14ac:dyDescent="0.2">
      <c r="A12" s="394"/>
      <c r="B12" s="374"/>
      <c r="C12" s="381" t="s">
        <v>1238</v>
      </c>
      <c r="D12" s="882">
        <v>0.5</v>
      </c>
      <c r="E12" s="868">
        <v>0.5</v>
      </c>
      <c r="F12" s="869">
        <f t="shared" si="0"/>
        <v>0.25</v>
      </c>
    </row>
    <row r="13" spans="1:7" x14ac:dyDescent="0.2">
      <c r="A13" s="394"/>
      <c r="B13" s="402" t="s">
        <v>1239</v>
      </c>
      <c r="C13" s="457" t="s">
        <v>1240</v>
      </c>
      <c r="D13" s="882">
        <v>1</v>
      </c>
      <c r="E13" s="868">
        <v>1</v>
      </c>
      <c r="F13" s="869">
        <f t="shared" si="0"/>
        <v>1</v>
      </c>
    </row>
    <row r="14" spans="1:7" x14ac:dyDescent="0.2">
      <c r="A14" s="394"/>
      <c r="B14" s="136"/>
      <c r="C14" s="457" t="s">
        <v>1241</v>
      </c>
      <c r="D14" s="882">
        <v>1</v>
      </c>
      <c r="E14" s="868">
        <v>0.5</v>
      </c>
      <c r="F14" s="869">
        <f t="shared" si="0"/>
        <v>0.5</v>
      </c>
    </row>
    <row r="15" spans="1:7" x14ac:dyDescent="0.2">
      <c r="A15" s="394"/>
      <c r="B15" s="345"/>
      <c r="C15" s="458" t="s">
        <v>1242</v>
      </c>
      <c r="D15" s="882">
        <v>1</v>
      </c>
      <c r="E15" s="859">
        <v>0.5</v>
      </c>
      <c r="F15" s="869">
        <f t="shared" si="0"/>
        <v>0.5</v>
      </c>
    </row>
    <row r="16" spans="1:7" x14ac:dyDescent="0.2">
      <c r="A16" s="394"/>
      <c r="B16" s="394"/>
      <c r="C16" s="381" t="s">
        <v>1243</v>
      </c>
      <c r="D16" s="882">
        <v>0</v>
      </c>
      <c r="E16" s="868">
        <v>0.5</v>
      </c>
      <c r="F16" s="869">
        <f t="shared" si="0"/>
        <v>0</v>
      </c>
    </row>
    <row r="17" spans="1:6" x14ac:dyDescent="0.2">
      <c r="A17" s="394"/>
      <c r="B17" s="345"/>
      <c r="C17" s="381" t="s">
        <v>1244</v>
      </c>
      <c r="D17" s="882">
        <v>0</v>
      </c>
      <c r="E17" s="868">
        <v>1</v>
      </c>
      <c r="F17" s="869">
        <f t="shared" si="0"/>
        <v>0</v>
      </c>
    </row>
    <row r="18" spans="1:6" ht="15" x14ac:dyDescent="0.2">
      <c r="A18" s="394"/>
      <c r="B18" s="374"/>
      <c r="C18" s="351" t="s">
        <v>382</v>
      </c>
      <c r="D18" s="860"/>
      <c r="E18" s="860"/>
      <c r="F18" s="391"/>
    </row>
    <row r="19" spans="1:6" x14ac:dyDescent="0.2">
      <c r="A19" s="394"/>
      <c r="B19" s="401" t="s">
        <v>1245</v>
      </c>
      <c r="C19" s="402"/>
      <c r="D19" s="473"/>
      <c r="E19" s="687"/>
      <c r="F19" s="402"/>
    </row>
    <row r="20" spans="1:6" x14ac:dyDescent="0.2">
      <c r="A20" s="394"/>
      <c r="B20" s="459" t="s">
        <v>1246</v>
      </c>
      <c r="C20" s="345" t="s">
        <v>1247</v>
      </c>
      <c r="E20" s="471"/>
      <c r="F20" s="873"/>
    </row>
    <row r="21" spans="1:6" x14ac:dyDescent="0.2">
      <c r="A21" s="394"/>
      <c r="B21" s="459" t="s">
        <v>1248</v>
      </c>
      <c r="C21" s="345" t="s">
        <v>1249</v>
      </c>
      <c r="D21" s="882">
        <v>0.5</v>
      </c>
      <c r="E21" s="868">
        <v>0.5</v>
      </c>
      <c r="F21" s="869">
        <f t="shared" ref="F21" si="1">E21*D21</f>
        <v>0.25</v>
      </c>
    </row>
    <row r="22" spans="1:6" x14ac:dyDescent="0.2">
      <c r="A22" s="394"/>
      <c r="B22" s="460"/>
      <c r="C22" s="461" t="s">
        <v>1250</v>
      </c>
      <c r="D22" s="453"/>
      <c r="E22" s="688"/>
      <c r="F22" s="374"/>
    </row>
    <row r="23" spans="1:6" x14ac:dyDescent="0.2">
      <c r="A23" s="394"/>
      <c r="B23" s="459"/>
      <c r="C23" s="381" t="s">
        <v>1251</v>
      </c>
      <c r="D23" s="882">
        <v>0.5</v>
      </c>
      <c r="E23" s="868">
        <v>1</v>
      </c>
      <c r="F23" s="869">
        <f t="shared" ref="F23:F24" si="2">E23*D23</f>
        <v>0.5</v>
      </c>
    </row>
    <row r="24" spans="1:6" x14ac:dyDescent="0.2">
      <c r="A24" s="394"/>
      <c r="B24" s="459"/>
      <c r="C24" s="345" t="s">
        <v>1252</v>
      </c>
      <c r="D24" s="882">
        <v>0.5</v>
      </c>
      <c r="E24" s="868">
        <v>0.5</v>
      </c>
      <c r="F24" s="869">
        <f t="shared" si="2"/>
        <v>0.25</v>
      </c>
    </row>
    <row r="25" spans="1:6" x14ac:dyDescent="0.2">
      <c r="A25" s="394"/>
      <c r="B25" s="464"/>
      <c r="C25" s="462" t="s">
        <v>1253</v>
      </c>
      <c r="D25" s="453"/>
      <c r="E25" s="453"/>
      <c r="F25" s="465"/>
    </row>
    <row r="26" spans="1:6" x14ac:dyDescent="0.2">
      <c r="A26" s="394"/>
      <c r="B26" s="466" t="s">
        <v>1254</v>
      </c>
      <c r="C26" s="350" t="s">
        <v>1255</v>
      </c>
      <c r="D26" s="690"/>
      <c r="E26" s="691"/>
      <c r="F26" s="692"/>
    </row>
    <row r="27" spans="1:6" x14ac:dyDescent="0.2">
      <c r="A27" s="394"/>
      <c r="B27" s="347" t="s">
        <v>1256</v>
      </c>
      <c r="C27" s="351" t="s">
        <v>1257</v>
      </c>
      <c r="D27" s="689">
        <v>1</v>
      </c>
      <c r="E27" s="474">
        <v>0.5</v>
      </c>
      <c r="F27" s="869">
        <f t="shared" ref="F27:F30" si="3">E27*D27</f>
        <v>0.5</v>
      </c>
    </row>
    <row r="28" spans="1:6" x14ac:dyDescent="0.2">
      <c r="A28" s="394"/>
      <c r="B28" s="347" t="s">
        <v>1258</v>
      </c>
      <c r="C28" s="467" t="s">
        <v>1259</v>
      </c>
      <c r="D28" s="689">
        <v>1</v>
      </c>
      <c r="E28" s="868">
        <v>0.5</v>
      </c>
      <c r="F28" s="869">
        <f t="shared" si="3"/>
        <v>0.5</v>
      </c>
    </row>
    <row r="29" spans="1:6" x14ac:dyDescent="0.2">
      <c r="A29" s="394"/>
      <c r="B29" s="347" t="s">
        <v>1260</v>
      </c>
      <c r="C29" s="137" t="s">
        <v>1261</v>
      </c>
      <c r="D29" s="689">
        <v>0.6</v>
      </c>
      <c r="E29" s="868">
        <v>0.5</v>
      </c>
      <c r="F29" s="869">
        <f t="shared" si="3"/>
        <v>0.3</v>
      </c>
    </row>
    <row r="30" spans="1:6" x14ac:dyDescent="0.2">
      <c r="A30" s="394"/>
      <c r="B30" s="348" t="s">
        <v>1262</v>
      </c>
      <c r="C30" s="136"/>
      <c r="D30" s="689">
        <v>1</v>
      </c>
      <c r="E30" s="474">
        <v>0.5</v>
      </c>
      <c r="F30" s="869">
        <f t="shared" si="3"/>
        <v>0.5</v>
      </c>
    </row>
    <row r="31" spans="1:6" ht="26.25" thickBot="1" x14ac:dyDescent="0.25">
      <c r="A31" s="394"/>
      <c r="B31" s="349" t="s">
        <v>1263</v>
      </c>
      <c r="C31" s="469" t="s">
        <v>1264</v>
      </c>
      <c r="D31" s="689">
        <v>1</v>
      </c>
      <c r="E31" s="470">
        <v>2</v>
      </c>
      <c r="F31" s="869">
        <f>E31*D31</f>
        <v>2</v>
      </c>
    </row>
    <row r="32" spans="1:6" x14ac:dyDescent="0.2">
      <c r="A32" s="394"/>
      <c r="B32" s="289" t="s">
        <v>1265</v>
      </c>
      <c r="C32" s="409" t="s">
        <v>1266</v>
      </c>
      <c r="D32" s="689">
        <v>1</v>
      </c>
      <c r="E32" s="868">
        <v>2</v>
      </c>
      <c r="F32" s="869">
        <f>E32*D32</f>
        <v>2</v>
      </c>
    </row>
    <row r="33" spans="1:6" ht="15.75" thickBot="1" x14ac:dyDescent="0.25">
      <c r="A33" s="394"/>
      <c r="B33" s="387" t="s">
        <v>1267</v>
      </c>
      <c r="C33" s="472" t="s">
        <v>1268</v>
      </c>
      <c r="D33" s="861"/>
      <c r="E33" s="471"/>
      <c r="F33" s="391"/>
    </row>
    <row r="34" spans="1:6" ht="15" x14ac:dyDescent="0.2">
      <c r="A34" s="394"/>
      <c r="B34" s="388"/>
      <c r="C34" s="472" t="s">
        <v>1269</v>
      </c>
      <c r="D34" s="861"/>
      <c r="E34" s="471"/>
      <c r="F34" s="391"/>
    </row>
    <row r="35" spans="1:6" ht="15" x14ac:dyDescent="0.2">
      <c r="A35" s="394"/>
      <c r="B35" s="388"/>
      <c r="C35" s="472" t="s">
        <v>568</v>
      </c>
      <c r="D35" s="861"/>
      <c r="E35" s="471"/>
      <c r="F35" s="391"/>
    </row>
    <row r="36" spans="1:6" ht="15" x14ac:dyDescent="0.2">
      <c r="A36" s="394"/>
      <c r="B36" s="388"/>
      <c r="C36" s="472" t="s">
        <v>1270</v>
      </c>
      <c r="D36" s="861"/>
      <c r="E36" s="471"/>
      <c r="F36" s="391"/>
    </row>
    <row r="37" spans="1:6" x14ac:dyDescent="0.2">
      <c r="A37" s="394"/>
      <c r="B37" s="388"/>
      <c r="C37" s="381" t="s">
        <v>1271</v>
      </c>
      <c r="D37" s="882">
        <v>1</v>
      </c>
      <c r="E37" s="868">
        <v>1</v>
      </c>
      <c r="F37" s="869">
        <f>E37*D37</f>
        <v>1</v>
      </c>
    </row>
    <row r="38" spans="1:6" x14ac:dyDescent="0.2">
      <c r="A38" s="394"/>
      <c r="B38" s="388"/>
      <c r="C38" s="345" t="s">
        <v>1272</v>
      </c>
      <c r="D38" s="882">
        <v>1</v>
      </c>
      <c r="E38" s="868">
        <v>1</v>
      </c>
      <c r="F38" s="869">
        <f t="shared" ref="F38:F40" si="4">E38*D38</f>
        <v>1</v>
      </c>
    </row>
    <row r="39" spans="1:6" x14ac:dyDescent="0.2">
      <c r="A39" s="394"/>
      <c r="B39" s="388"/>
      <c r="C39" s="381" t="s">
        <v>1273</v>
      </c>
      <c r="D39" s="882">
        <v>1</v>
      </c>
      <c r="E39" s="868">
        <v>1</v>
      </c>
      <c r="F39" s="869">
        <f t="shared" si="4"/>
        <v>1</v>
      </c>
    </row>
    <row r="40" spans="1:6" x14ac:dyDescent="0.2">
      <c r="A40" s="394"/>
      <c r="B40" s="388"/>
      <c r="C40" s="402" t="s">
        <v>1274</v>
      </c>
      <c r="D40" s="882">
        <v>1</v>
      </c>
      <c r="E40" s="868">
        <v>1</v>
      </c>
      <c r="F40" s="869">
        <f t="shared" si="4"/>
        <v>1</v>
      </c>
    </row>
    <row r="41" spans="1:6" ht="15" x14ac:dyDescent="0.2">
      <c r="A41" s="394"/>
      <c r="B41" s="388"/>
      <c r="C41" s="374"/>
      <c r="D41" s="468"/>
      <c r="E41" s="861"/>
      <c r="F41" s="389"/>
    </row>
    <row r="42" spans="1:6" ht="15" x14ac:dyDescent="0.2">
      <c r="A42" s="394"/>
      <c r="B42" s="404" t="s">
        <v>1275</v>
      </c>
      <c r="C42" s="402"/>
      <c r="D42" s="859"/>
      <c r="E42" s="859"/>
      <c r="F42" s="398"/>
    </row>
    <row r="43" spans="1:6" x14ac:dyDescent="0.2">
      <c r="A43" s="394"/>
      <c r="B43" s="405" t="s">
        <v>1276</v>
      </c>
      <c r="C43" s="345" t="s">
        <v>1277</v>
      </c>
      <c r="D43" s="882">
        <v>1</v>
      </c>
      <c r="E43" s="868">
        <v>2</v>
      </c>
      <c r="F43" s="869">
        <f t="shared" ref="F43" si="5">E43*D43</f>
        <v>2</v>
      </c>
    </row>
    <row r="44" spans="1:6" x14ac:dyDescent="0.2">
      <c r="A44" s="394"/>
      <c r="B44" s="405" t="s">
        <v>1278</v>
      </c>
      <c r="C44" s="345"/>
      <c r="D44" s="861"/>
      <c r="E44" s="861"/>
      <c r="F44" s="873"/>
    </row>
    <row r="45" spans="1:6" ht="15" x14ac:dyDescent="0.2">
      <c r="A45" s="394"/>
      <c r="B45" s="345" t="s">
        <v>1279</v>
      </c>
      <c r="C45" s="136" t="s">
        <v>1280</v>
      </c>
      <c r="D45" s="861"/>
      <c r="E45" s="356"/>
      <c r="F45" s="391"/>
    </row>
    <row r="46" spans="1:6" ht="15" x14ac:dyDescent="0.2">
      <c r="A46" s="394"/>
      <c r="B46" s="345" t="s">
        <v>1281</v>
      </c>
      <c r="C46" s="345"/>
      <c r="D46" s="471"/>
      <c r="E46" s="356"/>
      <c r="F46" s="391"/>
    </row>
    <row r="47" spans="1:6" ht="15" x14ac:dyDescent="0.2">
      <c r="A47" s="394"/>
      <c r="B47" s="390" t="s">
        <v>1282</v>
      </c>
      <c r="C47" s="345"/>
      <c r="D47" s="471"/>
      <c r="E47" s="356"/>
      <c r="F47" s="391"/>
    </row>
    <row r="48" spans="1:6" ht="15" x14ac:dyDescent="0.2">
      <c r="A48" s="394"/>
      <c r="B48" s="345" t="s">
        <v>1283</v>
      </c>
      <c r="C48" s="345"/>
      <c r="D48" s="471"/>
      <c r="E48" s="356"/>
      <c r="F48" s="391"/>
    </row>
    <row r="49" spans="1:8" ht="15" x14ac:dyDescent="0.2">
      <c r="A49" s="394"/>
      <c r="B49" s="406" t="s">
        <v>1284</v>
      </c>
      <c r="C49" s="374"/>
      <c r="D49" s="865"/>
      <c r="E49" s="453"/>
      <c r="F49" s="403"/>
    </row>
    <row r="50" spans="1:8" ht="15" x14ac:dyDescent="0.2">
      <c r="A50" s="394"/>
      <c r="B50" s="407" t="s">
        <v>1285</v>
      </c>
      <c r="C50" s="402"/>
      <c r="D50" s="859"/>
      <c r="E50" s="473"/>
      <c r="F50" s="398"/>
    </row>
    <row r="51" spans="1:8" x14ac:dyDescent="0.2">
      <c r="A51" s="394"/>
      <c r="B51" s="417" t="s">
        <v>1286</v>
      </c>
      <c r="C51" s="345" t="s">
        <v>1287</v>
      </c>
      <c r="D51" s="882">
        <v>1</v>
      </c>
      <c r="E51" s="474">
        <v>1</v>
      </c>
      <c r="F51" s="869">
        <f t="shared" ref="F51" si="6">E51*D51</f>
        <v>1</v>
      </c>
    </row>
    <row r="52" spans="1:8" ht="15" x14ac:dyDescent="0.2">
      <c r="A52" s="394"/>
      <c r="B52" s="408"/>
      <c r="C52" s="374"/>
      <c r="D52" s="860"/>
      <c r="E52" s="453"/>
      <c r="F52" s="403"/>
    </row>
    <row r="53" spans="1:8" ht="15" x14ac:dyDescent="0.2">
      <c r="A53" s="394"/>
      <c r="B53" s="409" t="s">
        <v>1288</v>
      </c>
      <c r="C53" s="456" t="s">
        <v>1289</v>
      </c>
      <c r="D53" s="859"/>
      <c r="E53" s="473"/>
      <c r="F53" s="398"/>
    </row>
    <row r="54" spans="1:8" x14ac:dyDescent="0.2">
      <c r="A54" s="394"/>
      <c r="B54" s="410" t="s">
        <v>1290</v>
      </c>
      <c r="C54" s="351" t="s">
        <v>1291</v>
      </c>
      <c r="D54" s="882">
        <v>1</v>
      </c>
      <c r="E54" s="474">
        <v>1</v>
      </c>
      <c r="F54" s="869">
        <f t="shared" ref="F54:F58" si="7">E54*D54</f>
        <v>1</v>
      </c>
    </row>
    <row r="55" spans="1:8" x14ac:dyDescent="0.2">
      <c r="A55" s="394"/>
      <c r="B55" s="411" t="s">
        <v>1292</v>
      </c>
      <c r="C55" s="411" t="s">
        <v>1293</v>
      </c>
      <c r="D55" s="882">
        <v>1</v>
      </c>
      <c r="E55" s="474">
        <v>1</v>
      </c>
      <c r="F55" s="869">
        <f t="shared" si="7"/>
        <v>1</v>
      </c>
    </row>
    <row r="56" spans="1:8" x14ac:dyDescent="0.2">
      <c r="A56" s="394"/>
      <c r="B56" s="411" t="s">
        <v>1294</v>
      </c>
      <c r="C56" s="381" t="s">
        <v>1295</v>
      </c>
      <c r="D56" s="708"/>
      <c r="E56" s="474">
        <v>0</v>
      </c>
      <c r="F56" s="869">
        <f t="shared" si="7"/>
        <v>0</v>
      </c>
      <c r="G56" s="709">
        <f>D56*0.5</f>
        <v>0</v>
      </c>
      <c r="H56" s="1176" t="s">
        <v>647</v>
      </c>
    </row>
    <row r="57" spans="1:8" x14ac:dyDescent="0.2">
      <c r="A57" s="394"/>
      <c r="B57" s="411" t="s">
        <v>1296</v>
      </c>
      <c r="C57" s="411"/>
      <c r="D57" s="708"/>
      <c r="E57" s="474">
        <v>0</v>
      </c>
      <c r="F57" s="869">
        <f t="shared" si="7"/>
        <v>0</v>
      </c>
      <c r="G57" s="709">
        <f t="shared" ref="G57:G58" si="8">D57*0.5</f>
        <v>0</v>
      </c>
      <c r="H57" s="1176"/>
    </row>
    <row r="58" spans="1:8" x14ac:dyDescent="0.2">
      <c r="A58" s="394"/>
      <c r="B58" s="411" t="s">
        <v>1297</v>
      </c>
      <c r="C58" s="411"/>
      <c r="D58" s="708"/>
      <c r="E58" s="474">
        <v>0</v>
      </c>
      <c r="F58" s="869">
        <f t="shared" si="7"/>
        <v>0</v>
      </c>
      <c r="G58" s="709">
        <f t="shared" si="8"/>
        <v>0</v>
      </c>
      <c r="H58" s="1176"/>
    </row>
    <row r="59" spans="1:8" ht="15" x14ac:dyDescent="0.2">
      <c r="A59" s="394"/>
      <c r="B59" s="351"/>
      <c r="C59" s="351"/>
      <c r="D59" s="865"/>
      <c r="E59" s="453"/>
      <c r="F59" s="403"/>
      <c r="H59" s="572">
        <f>SUM(G56:G58)</f>
        <v>0</v>
      </c>
    </row>
    <row r="60" spans="1:8" ht="15" x14ac:dyDescent="0.2">
      <c r="A60" s="394"/>
      <c r="B60" s="416" t="s">
        <v>1298</v>
      </c>
      <c r="C60" s="402" t="s">
        <v>1299</v>
      </c>
      <c r="D60" s="859"/>
      <c r="E60" s="473"/>
      <c r="F60" s="398"/>
    </row>
    <row r="61" spans="1:8" x14ac:dyDescent="0.2">
      <c r="A61" s="394"/>
      <c r="B61" s="455" t="s">
        <v>1300</v>
      </c>
      <c r="C61" s="351" t="s">
        <v>1301</v>
      </c>
      <c r="D61" s="882">
        <v>0.8</v>
      </c>
      <c r="E61" s="474">
        <v>0.5</v>
      </c>
      <c r="F61" s="869">
        <f t="shared" ref="F61" si="9">E61*D61</f>
        <v>0.4</v>
      </c>
    </row>
    <row r="62" spans="1:8" x14ac:dyDescent="0.2">
      <c r="A62" s="394"/>
      <c r="B62" s="411" t="s">
        <v>1302</v>
      </c>
      <c r="C62" s="411" t="s">
        <v>1303</v>
      </c>
      <c r="D62" s="863">
        <v>0.8</v>
      </c>
      <c r="E62" s="474">
        <v>0.5</v>
      </c>
      <c r="F62" s="869">
        <f t="shared" ref="F62:F63" si="10">E62*D62</f>
        <v>0.4</v>
      </c>
    </row>
    <row r="63" spans="1:8" x14ac:dyDescent="0.2">
      <c r="A63" s="394"/>
      <c r="B63" s="411" t="s">
        <v>1304</v>
      </c>
      <c r="C63" s="411" t="s">
        <v>1305</v>
      </c>
      <c r="D63" s="863">
        <v>0.8</v>
      </c>
      <c r="E63" s="474">
        <v>0.5</v>
      </c>
      <c r="F63" s="869">
        <f t="shared" si="10"/>
        <v>0.4</v>
      </c>
    </row>
    <row r="64" spans="1:8" ht="15" x14ac:dyDescent="0.2">
      <c r="A64" s="394"/>
      <c r="B64" s="136" t="s">
        <v>1306</v>
      </c>
      <c r="C64" s="136" t="s">
        <v>1307</v>
      </c>
      <c r="D64" s="475"/>
      <c r="E64" s="356"/>
      <c r="F64" s="391"/>
    </row>
    <row r="65" spans="1:6" ht="15" x14ac:dyDescent="0.2">
      <c r="A65" s="394"/>
      <c r="B65" s="351"/>
      <c r="C65" s="351"/>
      <c r="D65" s="476"/>
      <c r="E65" s="453"/>
      <c r="F65" s="403"/>
    </row>
    <row r="66" spans="1:6" ht="25.5" x14ac:dyDescent="0.2">
      <c r="A66" s="394"/>
      <c r="B66" s="413" t="s">
        <v>1308</v>
      </c>
      <c r="C66" s="136" t="s">
        <v>1309</v>
      </c>
      <c r="D66" s="693">
        <v>0.5</v>
      </c>
      <c r="E66" s="861">
        <v>1</v>
      </c>
      <c r="F66" s="872">
        <f t="shared" ref="F66" si="11">E66*D66</f>
        <v>0.5</v>
      </c>
    </row>
    <row r="67" spans="1:6" x14ac:dyDescent="0.2">
      <c r="A67" s="394"/>
      <c r="B67" s="411" t="s">
        <v>1310</v>
      </c>
      <c r="C67" s="411" t="s">
        <v>1311</v>
      </c>
      <c r="D67" s="693">
        <v>0.5</v>
      </c>
      <c r="E67" s="868">
        <v>1</v>
      </c>
      <c r="F67" s="869">
        <f t="shared" ref="F67" si="12">E67*D67</f>
        <v>0.5</v>
      </c>
    </row>
    <row r="68" spans="1:6" x14ac:dyDescent="0.2">
      <c r="A68" s="394"/>
      <c r="B68" s="347" t="s">
        <v>1312</v>
      </c>
      <c r="C68" s="136" t="s">
        <v>1313</v>
      </c>
      <c r="D68" s="693">
        <v>1</v>
      </c>
      <c r="E68" s="868">
        <v>1</v>
      </c>
      <c r="F68" s="869">
        <f t="shared" ref="F68" si="13">E68*D68</f>
        <v>1</v>
      </c>
    </row>
    <row r="69" spans="1:6" x14ac:dyDescent="0.2">
      <c r="A69" s="394"/>
      <c r="B69" s="392" t="s">
        <v>1314</v>
      </c>
      <c r="C69" s="137" t="s">
        <v>1315</v>
      </c>
      <c r="D69" s="468"/>
      <c r="E69" s="861"/>
      <c r="F69" s="873"/>
    </row>
    <row r="70" spans="1:6" x14ac:dyDescent="0.2">
      <c r="A70" s="394"/>
      <c r="B70" s="392" t="s">
        <v>1316</v>
      </c>
      <c r="C70" s="345"/>
      <c r="D70" s="468"/>
      <c r="E70" s="861"/>
      <c r="F70" s="873"/>
    </row>
    <row r="71" spans="1:6" x14ac:dyDescent="0.2">
      <c r="A71" s="394"/>
      <c r="B71" s="350" t="s">
        <v>1317</v>
      </c>
      <c r="C71" s="350" t="s">
        <v>1318</v>
      </c>
      <c r="D71" s="882">
        <v>1</v>
      </c>
      <c r="E71" s="868">
        <v>1</v>
      </c>
      <c r="F71" s="869">
        <f t="shared" ref="F71" si="14">E71*D71</f>
        <v>1</v>
      </c>
    </row>
    <row r="72" spans="1:6" x14ac:dyDescent="0.2">
      <c r="A72" s="394"/>
      <c r="B72" s="136" t="s">
        <v>1319</v>
      </c>
      <c r="C72" s="136" t="s">
        <v>1320</v>
      </c>
      <c r="D72" s="861"/>
      <c r="E72" s="861"/>
      <c r="F72" s="873"/>
    </row>
    <row r="73" spans="1:6" x14ac:dyDescent="0.2">
      <c r="A73" s="394"/>
      <c r="B73" s="374"/>
      <c r="C73" s="374"/>
      <c r="D73" s="860"/>
      <c r="E73" s="860"/>
      <c r="F73" s="874"/>
    </row>
    <row r="74" spans="1:6" ht="13.5" thickBot="1" x14ac:dyDescent="0.25">
      <c r="A74" s="394"/>
      <c r="B74" s="344" t="s">
        <v>1321</v>
      </c>
      <c r="C74" s="350"/>
      <c r="D74" s="861"/>
      <c r="E74" s="861"/>
      <c r="F74" s="463"/>
    </row>
    <row r="75" spans="1:6" x14ac:dyDescent="0.2">
      <c r="A75" s="394"/>
      <c r="B75" s="694" t="s">
        <v>1322</v>
      </c>
      <c r="C75" s="694" t="s">
        <v>1323</v>
      </c>
      <c r="D75" s="697">
        <v>1</v>
      </c>
      <c r="E75" s="474">
        <v>1</v>
      </c>
      <c r="F75" s="869">
        <f t="shared" ref="F75" si="15">E75*D75</f>
        <v>1</v>
      </c>
    </row>
    <row r="76" spans="1:6" ht="13.5" thickBot="1" x14ac:dyDescent="0.25">
      <c r="A76" s="394"/>
      <c r="B76" s="698" t="s">
        <v>1324</v>
      </c>
      <c r="C76" s="698" t="s">
        <v>1325</v>
      </c>
      <c r="D76" s="468"/>
      <c r="E76" s="356"/>
      <c r="F76" s="463"/>
    </row>
    <row r="77" spans="1:6" ht="13.5" thickBot="1" x14ac:dyDescent="0.25">
      <c r="A77" s="394"/>
      <c r="B77" s="696" t="s">
        <v>1326</v>
      </c>
      <c r="C77" s="696" t="s">
        <v>1327</v>
      </c>
      <c r="D77" s="697">
        <v>1</v>
      </c>
      <c r="E77" s="474">
        <v>1</v>
      </c>
      <c r="F77" s="869">
        <f t="shared" ref="F77:F78" si="16">E77*D77</f>
        <v>1</v>
      </c>
    </row>
    <row r="78" spans="1:6" x14ac:dyDescent="0.2">
      <c r="A78" s="394"/>
      <c r="B78" s="694" t="s">
        <v>1328</v>
      </c>
      <c r="C78" s="694" t="s">
        <v>1329</v>
      </c>
      <c r="D78" s="697">
        <v>1</v>
      </c>
      <c r="E78" s="474">
        <v>1</v>
      </c>
      <c r="F78" s="869">
        <f t="shared" si="16"/>
        <v>1</v>
      </c>
    </row>
    <row r="79" spans="1:6" ht="13.5" thickBot="1" x14ac:dyDescent="0.25">
      <c r="A79" s="394"/>
      <c r="B79" s="695"/>
      <c r="C79" s="695" t="s">
        <v>1330</v>
      </c>
      <c r="D79" s="468"/>
      <c r="E79" s="356"/>
      <c r="F79" s="463"/>
    </row>
    <row r="80" spans="1:6" x14ac:dyDescent="0.2">
      <c r="A80" s="394"/>
      <c r="B80" s="392" t="s">
        <v>1331</v>
      </c>
      <c r="C80" s="345"/>
      <c r="D80" s="859"/>
      <c r="E80" s="473"/>
      <c r="F80" s="872"/>
    </row>
    <row r="81" spans="1:6" x14ac:dyDescent="0.2">
      <c r="A81" s="394"/>
      <c r="B81" s="411" t="s">
        <v>1332</v>
      </c>
      <c r="C81" s="411" t="s">
        <v>1333</v>
      </c>
      <c r="D81" s="882">
        <v>0.5</v>
      </c>
      <c r="E81" s="474">
        <v>0.5</v>
      </c>
      <c r="F81" s="869">
        <f t="shared" ref="F81:F82" si="17">E81*D81</f>
        <v>0.25</v>
      </c>
    </row>
    <row r="82" spans="1:6" x14ac:dyDescent="0.2">
      <c r="A82" s="394"/>
      <c r="B82" s="411" t="s">
        <v>1334</v>
      </c>
      <c r="C82" s="411" t="s">
        <v>1335</v>
      </c>
      <c r="D82" s="882">
        <v>0.5</v>
      </c>
      <c r="E82" s="474">
        <v>0.5</v>
      </c>
      <c r="F82" s="869">
        <f t="shared" si="17"/>
        <v>0.25</v>
      </c>
    </row>
    <row r="83" spans="1:6" x14ac:dyDescent="0.2">
      <c r="A83" s="394"/>
      <c r="B83" s="402" t="s">
        <v>1336</v>
      </c>
      <c r="C83" s="402" t="s">
        <v>1337</v>
      </c>
      <c r="D83" s="859"/>
      <c r="E83" s="473"/>
      <c r="F83" s="872"/>
    </row>
    <row r="84" spans="1:6" x14ac:dyDescent="0.2">
      <c r="A84" s="394"/>
      <c r="B84" s="350" t="s">
        <v>1338</v>
      </c>
      <c r="C84" s="350" t="s">
        <v>1339</v>
      </c>
      <c r="D84" s="882">
        <v>0.5</v>
      </c>
      <c r="E84" s="474">
        <v>0.5</v>
      </c>
      <c r="F84" s="869">
        <f t="shared" ref="F84" si="18">E84*D84</f>
        <v>0.25</v>
      </c>
    </row>
    <row r="85" spans="1:6" x14ac:dyDescent="0.2">
      <c r="A85" s="394"/>
      <c r="B85" s="351" t="s">
        <v>1340</v>
      </c>
      <c r="C85" s="351" t="s">
        <v>1341</v>
      </c>
      <c r="D85" s="860"/>
      <c r="E85" s="453"/>
      <c r="F85" s="874"/>
    </row>
    <row r="86" spans="1:6" x14ac:dyDescent="0.2">
      <c r="A86" s="394"/>
      <c r="B86" s="381" t="s">
        <v>1342</v>
      </c>
      <c r="C86" s="411" t="s">
        <v>1343</v>
      </c>
      <c r="D86" s="882">
        <v>0.5</v>
      </c>
      <c r="E86" s="474">
        <v>0.2</v>
      </c>
      <c r="F86" s="869">
        <f t="shared" ref="F86:F95" si="19">E86*D86</f>
        <v>0.1</v>
      </c>
    </row>
    <row r="87" spans="1:6" x14ac:dyDescent="0.2">
      <c r="A87" s="394"/>
      <c r="B87" s="381" t="s">
        <v>1344</v>
      </c>
      <c r="C87" s="411"/>
      <c r="D87" s="882">
        <v>0.5</v>
      </c>
      <c r="E87" s="474">
        <v>0.2</v>
      </c>
      <c r="F87" s="869">
        <f t="shared" si="19"/>
        <v>0.1</v>
      </c>
    </row>
    <row r="88" spans="1:6" x14ac:dyDescent="0.2">
      <c r="A88" s="394"/>
      <c r="B88" s="381" t="s">
        <v>1345</v>
      </c>
      <c r="C88" s="411"/>
      <c r="D88" s="882">
        <v>1</v>
      </c>
      <c r="E88" s="474">
        <v>0.2</v>
      </c>
      <c r="F88" s="869">
        <f t="shared" si="19"/>
        <v>0.2</v>
      </c>
    </row>
    <row r="89" spans="1:6" x14ac:dyDescent="0.2">
      <c r="A89" s="394"/>
      <c r="B89" s="381" t="s">
        <v>1346</v>
      </c>
      <c r="C89" s="411"/>
      <c r="D89" s="882">
        <v>1</v>
      </c>
      <c r="E89" s="474">
        <v>0.2</v>
      </c>
      <c r="F89" s="869">
        <f t="shared" si="19"/>
        <v>0.2</v>
      </c>
    </row>
    <row r="90" spans="1:6" x14ac:dyDescent="0.2">
      <c r="A90" s="394"/>
      <c r="B90" s="381" t="s">
        <v>1347</v>
      </c>
      <c r="C90" s="411"/>
      <c r="D90" s="882">
        <v>1</v>
      </c>
      <c r="E90" s="474">
        <v>0.2</v>
      </c>
      <c r="F90" s="869">
        <f t="shared" si="19"/>
        <v>0.2</v>
      </c>
    </row>
    <row r="91" spans="1:6" x14ac:dyDescent="0.2">
      <c r="A91" s="394"/>
      <c r="B91" s="381" t="s">
        <v>1348</v>
      </c>
      <c r="C91" s="381"/>
      <c r="D91" s="882">
        <v>0.5</v>
      </c>
      <c r="E91" s="474">
        <v>0.2</v>
      </c>
      <c r="F91" s="869">
        <f t="shared" si="19"/>
        <v>0.1</v>
      </c>
    </row>
    <row r="92" spans="1:6" x14ac:dyDescent="0.2">
      <c r="A92" s="394"/>
      <c r="B92" s="381" t="s">
        <v>1349</v>
      </c>
      <c r="C92" s="381"/>
      <c r="D92" s="882">
        <v>0.5</v>
      </c>
      <c r="E92" s="474">
        <v>0.2</v>
      </c>
      <c r="F92" s="869">
        <f t="shared" si="19"/>
        <v>0.1</v>
      </c>
    </row>
    <row r="93" spans="1:6" x14ac:dyDescent="0.2">
      <c r="A93" s="394"/>
      <c r="B93" s="411" t="s">
        <v>1350</v>
      </c>
      <c r="C93" s="381"/>
      <c r="D93" s="882">
        <v>1</v>
      </c>
      <c r="E93" s="474">
        <v>0.2</v>
      </c>
      <c r="F93" s="869">
        <f t="shared" si="19"/>
        <v>0.2</v>
      </c>
    </row>
    <row r="94" spans="1:6" x14ac:dyDescent="0.2">
      <c r="A94" s="394"/>
      <c r="B94" s="411" t="s">
        <v>1351</v>
      </c>
      <c r="C94" s="381"/>
      <c r="D94" s="882">
        <v>0</v>
      </c>
      <c r="E94" s="474">
        <v>0.2</v>
      </c>
      <c r="F94" s="869">
        <f t="shared" si="19"/>
        <v>0</v>
      </c>
    </row>
    <row r="95" spans="1:6" x14ac:dyDescent="0.2">
      <c r="A95" s="394"/>
      <c r="B95" s="392" t="s">
        <v>1352</v>
      </c>
      <c r="C95" s="118"/>
      <c r="D95" s="882">
        <v>1</v>
      </c>
      <c r="E95" s="474">
        <v>0.2</v>
      </c>
      <c r="F95" s="869">
        <f t="shared" si="19"/>
        <v>0.2</v>
      </c>
    </row>
    <row r="96" spans="1:6" x14ac:dyDescent="0.2">
      <c r="A96" s="394"/>
      <c r="B96" s="477" t="s">
        <v>1353</v>
      </c>
      <c r="C96" s="409" t="s">
        <v>1354</v>
      </c>
      <c r="D96" s="864"/>
      <c r="E96" s="859"/>
      <c r="F96" s="870"/>
    </row>
    <row r="97" spans="1:6" x14ac:dyDescent="0.2">
      <c r="A97" s="394"/>
      <c r="B97" s="478" t="s">
        <v>1355</v>
      </c>
      <c r="C97" s="394" t="s">
        <v>1356</v>
      </c>
      <c r="D97" s="865"/>
      <c r="E97" s="860"/>
      <c r="F97" s="871"/>
    </row>
    <row r="98" spans="1:6" x14ac:dyDescent="0.2">
      <c r="A98" s="394"/>
      <c r="B98" s="479" t="s">
        <v>1357</v>
      </c>
      <c r="C98" s="381" t="s">
        <v>1358</v>
      </c>
      <c r="D98" s="863">
        <v>1</v>
      </c>
      <c r="E98" s="860">
        <v>1</v>
      </c>
      <c r="F98" s="869">
        <f t="shared" ref="F98:F100" si="20">E98*D98</f>
        <v>1</v>
      </c>
    </row>
    <row r="99" spans="1:6" x14ac:dyDescent="0.2">
      <c r="A99" s="394"/>
      <c r="B99" s="479" t="s">
        <v>1359</v>
      </c>
      <c r="C99" s="378" t="s">
        <v>1360</v>
      </c>
      <c r="D99" s="863">
        <v>1</v>
      </c>
      <c r="E99" s="868">
        <v>1</v>
      </c>
      <c r="F99" s="869">
        <f t="shared" si="20"/>
        <v>1</v>
      </c>
    </row>
    <row r="100" spans="1:6" x14ac:dyDescent="0.2">
      <c r="A100" s="394"/>
      <c r="B100" s="454" t="s">
        <v>1361</v>
      </c>
      <c r="C100" s="393" t="s">
        <v>1362</v>
      </c>
      <c r="D100" s="863">
        <v>0.5</v>
      </c>
      <c r="E100" s="868">
        <v>0.5</v>
      </c>
      <c r="F100" s="869">
        <f t="shared" si="20"/>
        <v>0.25</v>
      </c>
    </row>
    <row r="101" spans="1:6" x14ac:dyDescent="0.2">
      <c r="A101" s="394"/>
      <c r="B101" s="454" t="s">
        <v>1363</v>
      </c>
      <c r="C101" s="393" t="s">
        <v>1364</v>
      </c>
      <c r="D101" s="863">
        <v>1</v>
      </c>
      <c r="E101" s="868">
        <v>0.5</v>
      </c>
      <c r="F101" s="869">
        <f t="shared" ref="F101:F103" si="21">E101*D101</f>
        <v>0.5</v>
      </c>
    </row>
    <row r="102" spans="1:6" x14ac:dyDescent="0.2">
      <c r="A102" s="394"/>
      <c r="B102" s="454"/>
      <c r="C102" s="393" t="s">
        <v>1365</v>
      </c>
      <c r="D102" s="863">
        <v>1</v>
      </c>
      <c r="E102" s="868">
        <v>0.5</v>
      </c>
      <c r="F102" s="869">
        <f t="shared" si="21"/>
        <v>0.5</v>
      </c>
    </row>
    <row r="103" spans="1:6" x14ac:dyDescent="0.2">
      <c r="A103" s="394"/>
      <c r="B103" s="478"/>
      <c r="C103" s="393" t="s">
        <v>1366</v>
      </c>
      <c r="D103" s="863">
        <v>1</v>
      </c>
      <c r="E103" s="868">
        <v>0.5</v>
      </c>
      <c r="F103" s="869">
        <f t="shared" si="21"/>
        <v>0.5</v>
      </c>
    </row>
    <row r="104" spans="1:6" x14ac:dyDescent="0.2">
      <c r="A104" s="394"/>
      <c r="B104" s="480"/>
      <c r="C104" s="481" t="s">
        <v>1367</v>
      </c>
      <c r="D104" s="868"/>
      <c r="E104" s="474"/>
      <c r="F104" s="869"/>
    </row>
    <row r="105" spans="1:6" x14ac:dyDescent="0.2">
      <c r="A105" s="394"/>
      <c r="B105" s="482"/>
      <c r="C105" s="402"/>
      <c r="D105" s="483"/>
      <c r="E105" s="473"/>
      <c r="F105" s="872"/>
    </row>
    <row r="106" spans="1:6" x14ac:dyDescent="0.2">
      <c r="A106" s="394"/>
      <c r="B106" s="396" t="s">
        <v>1368</v>
      </c>
      <c r="C106" s="136"/>
      <c r="D106" s="468"/>
      <c r="E106" s="861"/>
      <c r="F106" s="873"/>
    </row>
    <row r="107" spans="1:6" x14ac:dyDescent="0.2">
      <c r="A107" s="394"/>
      <c r="B107" s="418" t="s">
        <v>1369</v>
      </c>
      <c r="C107" s="350" t="s">
        <v>1370</v>
      </c>
      <c r="D107" s="882">
        <v>0</v>
      </c>
      <c r="E107" s="868">
        <v>1</v>
      </c>
      <c r="F107" s="869">
        <f t="shared" ref="F107" si="22">E107*D107</f>
        <v>0</v>
      </c>
    </row>
    <row r="108" spans="1:6" x14ac:dyDescent="0.2">
      <c r="A108" s="394"/>
      <c r="B108" s="414" t="s">
        <v>1371</v>
      </c>
      <c r="C108" s="351"/>
      <c r="D108" s="659"/>
      <c r="E108" s="860"/>
      <c r="F108" s="874"/>
    </row>
    <row r="109" spans="1:6" x14ac:dyDescent="0.2">
      <c r="A109" s="394"/>
      <c r="B109" s="402" t="s">
        <v>1372</v>
      </c>
      <c r="C109" s="350"/>
      <c r="D109" s="882">
        <v>0.5</v>
      </c>
      <c r="E109" s="868">
        <v>1</v>
      </c>
      <c r="F109" s="869">
        <f t="shared" ref="F109" si="23">E109*D109</f>
        <v>0.5</v>
      </c>
    </row>
    <row r="110" spans="1:6" x14ac:dyDescent="0.2">
      <c r="A110" s="394"/>
      <c r="B110" s="374" t="s">
        <v>1373</v>
      </c>
      <c r="C110" s="374"/>
      <c r="D110" s="659"/>
      <c r="E110" s="860"/>
      <c r="F110" s="874"/>
    </row>
    <row r="111" spans="1:6" x14ac:dyDescent="0.2">
      <c r="A111" s="394"/>
      <c r="B111" s="381" t="s">
        <v>1374</v>
      </c>
      <c r="C111" s="381"/>
      <c r="D111" s="882">
        <v>0.5</v>
      </c>
      <c r="E111" s="868">
        <v>1</v>
      </c>
      <c r="F111" s="869">
        <f t="shared" ref="F111:F113" si="24">E111*D111</f>
        <v>0.5</v>
      </c>
    </row>
    <row r="112" spans="1:6" x14ac:dyDescent="0.2">
      <c r="A112" s="394"/>
      <c r="B112" s="381" t="s">
        <v>1375</v>
      </c>
      <c r="C112" s="381" t="s">
        <v>1376</v>
      </c>
      <c r="D112" s="882">
        <v>1</v>
      </c>
      <c r="E112" s="868">
        <v>0.5</v>
      </c>
      <c r="F112" s="869">
        <f t="shared" si="24"/>
        <v>0.5</v>
      </c>
    </row>
    <row r="113" spans="1:6" x14ac:dyDescent="0.2">
      <c r="A113" s="394"/>
      <c r="B113" s="345" t="s">
        <v>1377</v>
      </c>
      <c r="C113" s="345" t="s">
        <v>1378</v>
      </c>
      <c r="D113" s="882">
        <v>1</v>
      </c>
      <c r="E113" s="868">
        <v>0.5</v>
      </c>
      <c r="F113" s="869">
        <f t="shared" si="24"/>
        <v>0.5</v>
      </c>
    </row>
    <row r="114" spans="1:6" x14ac:dyDescent="0.2">
      <c r="A114" s="394"/>
      <c r="B114" s="345" t="s">
        <v>1379</v>
      </c>
      <c r="C114" s="345"/>
      <c r="D114" s="861"/>
      <c r="E114" s="861"/>
      <c r="F114" s="873"/>
    </row>
    <row r="115" spans="1:6" x14ac:dyDescent="0.2">
      <c r="A115" s="394"/>
      <c r="B115" s="374"/>
      <c r="C115" s="374"/>
      <c r="D115" s="860"/>
      <c r="E115" s="860"/>
      <c r="F115" s="874"/>
    </row>
    <row r="116" spans="1:6" x14ac:dyDescent="0.2">
      <c r="A116" s="394"/>
      <c r="B116" s="395" t="s">
        <v>1380</v>
      </c>
      <c r="C116" s="136" t="s">
        <v>1381</v>
      </c>
      <c r="D116" s="1154">
        <v>0.5</v>
      </c>
      <c r="E116" s="1158">
        <v>1</v>
      </c>
      <c r="F116" s="1178">
        <f>E116*D116</f>
        <v>0.5</v>
      </c>
    </row>
    <row r="117" spans="1:6" x14ac:dyDescent="0.2">
      <c r="A117" s="394"/>
      <c r="B117" s="395" t="s">
        <v>1382</v>
      </c>
      <c r="C117" s="280" t="s">
        <v>1383</v>
      </c>
      <c r="D117" s="1177"/>
      <c r="E117" s="1164"/>
      <c r="F117" s="1179"/>
    </row>
    <row r="118" spans="1:6" x14ac:dyDescent="0.2">
      <c r="A118" s="394"/>
      <c r="B118" s="395"/>
      <c r="C118" s="136" t="s">
        <v>1384</v>
      </c>
      <c r="D118" s="1155"/>
      <c r="E118" s="1159"/>
      <c r="F118" s="1180"/>
    </row>
    <row r="119" spans="1:6" x14ac:dyDescent="0.2">
      <c r="A119" s="394"/>
      <c r="B119" s="484"/>
      <c r="C119" s="350"/>
      <c r="D119" s="861"/>
      <c r="E119" s="861"/>
      <c r="F119" s="463"/>
    </row>
    <row r="120" spans="1:6" x14ac:dyDescent="0.2">
      <c r="A120" s="394"/>
      <c r="B120" s="397" t="s">
        <v>1385</v>
      </c>
      <c r="C120" s="345"/>
      <c r="D120" s="861"/>
      <c r="E120" s="861"/>
      <c r="F120" s="463"/>
    </row>
    <row r="121" spans="1:6" x14ac:dyDescent="0.2">
      <c r="A121" s="394"/>
      <c r="B121" s="485" t="s">
        <v>1386</v>
      </c>
      <c r="C121" s="350" t="s">
        <v>1387</v>
      </c>
      <c r="D121" s="882">
        <v>0.5</v>
      </c>
      <c r="E121" s="868">
        <v>1</v>
      </c>
      <c r="F121" s="869">
        <f t="shared" ref="F121" si="25">E121*D121</f>
        <v>0.5</v>
      </c>
    </row>
    <row r="122" spans="1:6" x14ac:dyDescent="0.2">
      <c r="A122" s="394"/>
      <c r="B122" s="355"/>
      <c r="C122" s="351" t="s">
        <v>1388</v>
      </c>
      <c r="D122" s="860"/>
      <c r="E122" s="860"/>
      <c r="F122" s="874"/>
    </row>
    <row r="123" spans="1:6" x14ac:dyDescent="0.2">
      <c r="A123" s="394"/>
      <c r="B123" s="345"/>
      <c r="C123" s="411" t="s">
        <v>1389</v>
      </c>
      <c r="D123" s="868"/>
      <c r="E123" s="868"/>
      <c r="F123" s="869"/>
    </row>
    <row r="124" spans="1:6" x14ac:dyDescent="0.2">
      <c r="A124" s="394"/>
      <c r="B124" s="355" t="s">
        <v>1390</v>
      </c>
      <c r="C124" s="411" t="s">
        <v>1391</v>
      </c>
      <c r="D124" s="868"/>
      <c r="E124" s="868"/>
      <c r="F124" s="869"/>
    </row>
    <row r="125" spans="1:6" x14ac:dyDescent="0.2">
      <c r="A125" s="394"/>
      <c r="B125" s="345" t="s">
        <v>665</v>
      </c>
      <c r="C125" s="136" t="s">
        <v>1392</v>
      </c>
      <c r="D125" s="861"/>
      <c r="E125" s="861"/>
      <c r="F125" s="463"/>
    </row>
    <row r="126" spans="1:6" x14ac:dyDescent="0.2">
      <c r="A126" s="394"/>
      <c r="B126" s="355"/>
      <c r="C126" s="136" t="s">
        <v>1393</v>
      </c>
      <c r="D126" s="861"/>
      <c r="E126" s="861"/>
      <c r="F126" s="463"/>
    </row>
    <row r="127" spans="1:6" x14ac:dyDescent="0.2">
      <c r="A127" s="394"/>
      <c r="B127" s="355"/>
      <c r="C127" s="350" t="s">
        <v>1394</v>
      </c>
      <c r="D127" s="859"/>
      <c r="E127" s="859"/>
      <c r="F127" s="872"/>
    </row>
    <row r="128" spans="1:6" x14ac:dyDescent="0.2">
      <c r="A128" s="394"/>
      <c r="B128" s="355"/>
      <c r="C128" s="351" t="s">
        <v>1395</v>
      </c>
      <c r="D128" s="860"/>
      <c r="E128" s="860"/>
      <c r="F128" s="874"/>
    </row>
    <row r="129" spans="1:7" x14ac:dyDescent="0.2">
      <c r="A129" s="394"/>
      <c r="B129" s="355"/>
      <c r="C129" s="136" t="s">
        <v>1396</v>
      </c>
      <c r="D129" s="867">
        <v>0.5</v>
      </c>
      <c r="E129" s="861">
        <v>2</v>
      </c>
      <c r="F129" s="869">
        <f t="shared" ref="F129" si="26">E129*D129</f>
        <v>1</v>
      </c>
    </row>
    <row r="130" spans="1:7" x14ac:dyDescent="0.2">
      <c r="A130" s="394"/>
      <c r="B130" s="362" t="s">
        <v>666</v>
      </c>
      <c r="C130" s="412"/>
      <c r="D130" s="859"/>
      <c r="E130" s="859"/>
      <c r="F130" s="872"/>
    </row>
    <row r="131" spans="1:7" x14ac:dyDescent="0.2">
      <c r="A131" s="394"/>
      <c r="B131" s="486"/>
      <c r="C131" s="487"/>
      <c r="D131" s="860"/>
      <c r="E131" s="860"/>
      <c r="F131" s="874"/>
      <c r="G131" s="572" t="s">
        <v>647</v>
      </c>
    </row>
    <row r="132" spans="1:7" x14ac:dyDescent="0.2">
      <c r="E132" s="572">
        <f>SUM(E7:E131)</f>
        <v>48.500000000000028</v>
      </c>
      <c r="F132" s="572">
        <f>SUM(F7:F131)+G132</f>
        <v>36.700000000000003</v>
      </c>
      <c r="G132" s="572">
        <f>SUM(G56:G58)</f>
        <v>0</v>
      </c>
    </row>
    <row r="133" spans="1:7" x14ac:dyDescent="0.2">
      <c r="F133" s="661">
        <f>F132/E132</f>
        <v>0.75670103092783469</v>
      </c>
    </row>
  </sheetData>
  <protectedRanges>
    <protectedRange sqref="D23:D24 D21 D43:D44 D31 D106:D131 D66:D74 D7:D18 D96:D103" name="Range1_7_1_1"/>
    <protectedRange sqref="D75:D95 D45:D65" name="Range1_1_1_1_1"/>
    <protectedRange sqref="D104" name="Range1_2_1_1_1"/>
    <protectedRange sqref="D105" name="Range1_3_1_1_1"/>
  </protectedRanges>
  <mergeCells count="12">
    <mergeCell ref="A1:F1"/>
    <mergeCell ref="A2:A3"/>
    <mergeCell ref="B2:B3"/>
    <mergeCell ref="C2:C3"/>
    <mergeCell ref="E2:E3"/>
    <mergeCell ref="F2:F3"/>
    <mergeCell ref="G2:G3"/>
    <mergeCell ref="H56:H58"/>
    <mergeCell ref="D116:D118"/>
    <mergeCell ref="E116:E118"/>
    <mergeCell ref="F116:F118"/>
    <mergeCell ref="D3:D4"/>
  </mergeCells>
  <phoneticPr fontId="41" type="noConversion"/>
  <pageMargins left="0.75" right="0.75" top="1" bottom="1" header="0.5" footer="0.5"/>
  <pageSetup paperSize="9" orientation="landscape" horizontalDpi="1200" verticalDpi="12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F113"/>
  <sheetViews>
    <sheetView zoomScale="90" zoomScaleNormal="90" workbookViewId="0">
      <selection activeCell="C23" sqref="C23"/>
    </sheetView>
  </sheetViews>
  <sheetFormatPr defaultColWidth="9.140625" defaultRowHeight="12.75" x14ac:dyDescent="0.2"/>
  <cols>
    <col min="1" max="1" width="67" style="572" customWidth="1"/>
    <col min="2" max="2" width="55.85546875" style="572" customWidth="1"/>
    <col min="3" max="3" width="12.85546875" style="572" customWidth="1"/>
    <col min="4" max="4" width="11.85546875" style="572" customWidth="1"/>
    <col min="5" max="5" width="10.140625" style="572" customWidth="1"/>
    <col min="6" max="6" width="10" style="572" customWidth="1"/>
    <col min="7" max="16384" width="9.140625" style="572"/>
  </cols>
  <sheetData>
    <row r="2" spans="1:6" ht="15.75" x14ac:dyDescent="0.25">
      <c r="A2" s="1142" t="s">
        <v>446</v>
      </c>
      <c r="B2" s="1142"/>
      <c r="C2" s="1142"/>
      <c r="D2" s="1142"/>
      <c r="E2" s="1142"/>
      <c r="F2" s="1142"/>
    </row>
    <row r="3" spans="1:6" x14ac:dyDescent="0.2">
      <c r="A3" s="1118"/>
      <c r="B3" s="1118"/>
      <c r="C3" s="1118"/>
      <c r="D3" s="1118"/>
      <c r="E3" s="1118"/>
      <c r="F3" s="1118"/>
    </row>
    <row r="4" spans="1:6" ht="17.45" customHeight="1" x14ac:dyDescent="0.2">
      <c r="A4" s="1143" t="s">
        <v>447</v>
      </c>
      <c r="B4" s="1138" t="s">
        <v>448</v>
      </c>
      <c r="C4" s="290" t="s">
        <v>450</v>
      </c>
      <c r="D4" s="1190" t="s">
        <v>451</v>
      </c>
      <c r="E4" s="1133" t="s">
        <v>452</v>
      </c>
      <c r="F4" s="1188" t="s">
        <v>51</v>
      </c>
    </row>
    <row r="5" spans="1:6" ht="17.45" customHeight="1" x14ac:dyDescent="0.2">
      <c r="A5" s="1143"/>
      <c r="B5" s="1138"/>
      <c r="C5" s="290" t="s">
        <v>453</v>
      </c>
      <c r="D5" s="1190"/>
      <c r="E5" s="1133"/>
      <c r="F5" s="1189"/>
    </row>
    <row r="6" spans="1:6" ht="17.45" customHeight="1" x14ac:dyDescent="0.2">
      <c r="A6" s="488" t="s">
        <v>1397</v>
      </c>
      <c r="C6" s="493"/>
      <c r="D6" s="855"/>
      <c r="E6" s="494"/>
      <c r="F6" s="573"/>
    </row>
    <row r="7" spans="1:6" ht="17.45" customHeight="1" x14ac:dyDescent="0.2">
      <c r="A7" s="345" t="s">
        <v>1398</v>
      </c>
      <c r="B7" s="322" t="s">
        <v>1399</v>
      </c>
      <c r="C7" s="513"/>
      <c r="D7" s="352"/>
      <c r="E7" s="490"/>
      <c r="F7" s="574"/>
    </row>
    <row r="8" spans="1:6" ht="17.45" customHeight="1" x14ac:dyDescent="0.2">
      <c r="A8" s="345"/>
      <c r="B8" s="514" t="s">
        <v>1400</v>
      </c>
      <c r="C8" s="571">
        <v>0.5</v>
      </c>
      <c r="D8" s="853">
        <v>1</v>
      </c>
      <c r="E8" s="515">
        <f>D8*C8</f>
        <v>0.5</v>
      </c>
      <c r="F8" s="574"/>
    </row>
    <row r="9" spans="1:6" ht="17.45" customHeight="1" x14ac:dyDescent="0.2">
      <c r="A9" s="345"/>
      <c r="B9" s="514" t="s">
        <v>821</v>
      </c>
      <c r="C9" s="571">
        <v>0.5</v>
      </c>
      <c r="D9" s="853">
        <v>1</v>
      </c>
      <c r="E9" s="515">
        <f t="shared" ref="E9:E10" si="0">D9*C9</f>
        <v>0.5</v>
      </c>
      <c r="F9" s="574"/>
    </row>
    <row r="10" spans="1:6" ht="17.45" customHeight="1" x14ac:dyDescent="0.2">
      <c r="A10" s="345"/>
      <c r="B10" s="514" t="s">
        <v>1401</v>
      </c>
      <c r="C10" s="571">
        <v>0.5</v>
      </c>
      <c r="D10" s="853">
        <v>1</v>
      </c>
      <c r="E10" s="515">
        <f t="shared" si="0"/>
        <v>0.5</v>
      </c>
      <c r="F10" s="574"/>
    </row>
    <row r="11" spans="1:6" ht="17.45" customHeight="1" x14ac:dyDescent="0.2">
      <c r="A11" s="345" t="s">
        <v>1402</v>
      </c>
      <c r="B11" s="322" t="s">
        <v>1403</v>
      </c>
      <c r="C11" s="513"/>
      <c r="D11" s="352"/>
      <c r="E11" s="490"/>
      <c r="F11" s="574"/>
    </row>
    <row r="12" spans="1:6" ht="17.45" customHeight="1" x14ac:dyDescent="0.2">
      <c r="A12" s="345" t="s">
        <v>1404</v>
      </c>
      <c r="B12" s="575" t="s">
        <v>1405</v>
      </c>
      <c r="C12" s="489"/>
      <c r="D12" s="352"/>
      <c r="E12" s="490"/>
      <c r="F12" s="574"/>
    </row>
    <row r="13" spans="1:6" ht="17.45" customHeight="1" x14ac:dyDescent="0.2">
      <c r="A13" s="345" t="s">
        <v>1406</v>
      </c>
      <c r="B13" s="514" t="s">
        <v>1407</v>
      </c>
      <c r="C13" s="571">
        <v>0.5</v>
      </c>
      <c r="D13" s="853">
        <v>1</v>
      </c>
      <c r="E13" s="515">
        <f>D13*C13</f>
        <v>0.5</v>
      </c>
      <c r="F13" s="574"/>
    </row>
    <row r="14" spans="1:6" ht="17.45" customHeight="1" x14ac:dyDescent="0.2">
      <c r="A14" s="345" t="s">
        <v>1408</v>
      </c>
      <c r="B14" s="514" t="s">
        <v>1409</v>
      </c>
      <c r="C14" s="571">
        <v>0.5</v>
      </c>
      <c r="D14" s="853">
        <v>1</v>
      </c>
      <c r="E14" s="515">
        <f>D14*C14</f>
        <v>0.5</v>
      </c>
      <c r="F14" s="574"/>
    </row>
    <row r="15" spans="1:6" ht="17.45" customHeight="1" x14ac:dyDescent="0.2">
      <c r="A15" s="345"/>
      <c r="B15" s="514" t="s">
        <v>1410</v>
      </c>
      <c r="C15" s="571">
        <v>0.5</v>
      </c>
      <c r="D15" s="853">
        <v>1</v>
      </c>
      <c r="E15" s="515">
        <f t="shared" ref="E15" si="1">D15*C15</f>
        <v>0.5</v>
      </c>
      <c r="F15" s="574"/>
    </row>
    <row r="16" spans="1:6" ht="17.45" customHeight="1" x14ac:dyDescent="0.2">
      <c r="A16" s="345"/>
      <c r="B16" s="514"/>
      <c r="C16" s="517"/>
      <c r="D16" s="855"/>
      <c r="E16" s="494"/>
      <c r="F16" s="574"/>
    </row>
    <row r="17" spans="1:6" ht="17.45" customHeight="1" x14ac:dyDescent="0.2">
      <c r="A17" s="402" t="s">
        <v>1411</v>
      </c>
      <c r="B17" s="576" t="s">
        <v>1412</v>
      </c>
      <c r="C17" s="493"/>
      <c r="D17" s="855"/>
      <c r="E17" s="494"/>
      <c r="F17" s="577"/>
    </row>
    <row r="18" spans="1:6" ht="17.45" customHeight="1" x14ac:dyDescent="0.2">
      <c r="A18" s="345" t="s">
        <v>1413</v>
      </c>
      <c r="B18" s="358" t="s">
        <v>1414</v>
      </c>
      <c r="C18" s="513"/>
      <c r="D18" s="352"/>
      <c r="E18" s="490"/>
      <c r="F18" s="574"/>
    </row>
    <row r="19" spans="1:6" ht="17.45" customHeight="1" x14ac:dyDescent="0.2">
      <c r="A19" s="345" t="s">
        <v>1415</v>
      </c>
      <c r="B19" s="514" t="s">
        <v>1416</v>
      </c>
      <c r="C19" s="571">
        <v>1</v>
      </c>
      <c r="D19" s="853">
        <v>1</v>
      </c>
      <c r="E19" s="515">
        <f>D19*C19</f>
        <v>1</v>
      </c>
      <c r="F19" s="574"/>
    </row>
    <row r="20" spans="1:6" ht="17.45" customHeight="1" x14ac:dyDescent="0.2">
      <c r="A20" s="345" t="s">
        <v>1417</v>
      </c>
      <c r="B20" s="514" t="s">
        <v>1418</v>
      </c>
      <c r="C20" s="571">
        <v>1</v>
      </c>
      <c r="D20" s="853">
        <v>1</v>
      </c>
      <c r="E20" s="515">
        <f>D20*C20</f>
        <v>1</v>
      </c>
      <c r="F20" s="574"/>
    </row>
    <row r="21" spans="1:6" ht="17.45" customHeight="1" x14ac:dyDescent="0.2">
      <c r="A21" s="345" t="s">
        <v>1419</v>
      </c>
      <c r="B21" s="514" t="s">
        <v>1420</v>
      </c>
      <c r="C21" s="710">
        <v>0.5</v>
      </c>
      <c r="D21" s="855">
        <v>1</v>
      </c>
      <c r="E21" s="699">
        <f>D21*C21</f>
        <v>0.5</v>
      </c>
      <c r="F21" s="574"/>
    </row>
    <row r="22" spans="1:6" ht="17.45" customHeight="1" x14ac:dyDescent="0.2">
      <c r="A22" s="345" t="s">
        <v>1421</v>
      </c>
      <c r="B22" s="700" t="s">
        <v>1422</v>
      </c>
      <c r="C22" s="571">
        <v>0.5</v>
      </c>
      <c r="D22" s="706">
        <v>2</v>
      </c>
      <c r="E22" s="705">
        <f>D22*C22</f>
        <v>1</v>
      </c>
      <c r="F22" s="574"/>
    </row>
    <row r="23" spans="1:6" ht="17.45" customHeight="1" x14ac:dyDescent="0.2">
      <c r="A23" s="345" t="s">
        <v>1423</v>
      </c>
      <c r="B23" s="701"/>
      <c r="C23" s="704"/>
      <c r="D23" s="702"/>
      <c r="E23" s="703"/>
      <c r="F23" s="574"/>
    </row>
    <row r="24" spans="1:6" ht="17.45" customHeight="1" x14ac:dyDescent="0.2">
      <c r="A24" s="374" t="s">
        <v>1424</v>
      </c>
      <c r="B24" s="579"/>
      <c r="C24" s="516"/>
      <c r="D24" s="856"/>
      <c r="E24" s="492"/>
      <c r="F24" s="580"/>
    </row>
    <row r="25" spans="1:6" ht="17.45" customHeight="1" x14ac:dyDescent="0.2">
      <c r="A25" s="573"/>
      <c r="B25" s="354"/>
      <c r="C25" s="489"/>
      <c r="D25" s="352"/>
      <c r="E25" s="490"/>
      <c r="F25" s="574"/>
    </row>
    <row r="26" spans="1:6" ht="17.45" customHeight="1" x14ac:dyDescent="0.2">
      <c r="A26" s="402" t="s">
        <v>1425</v>
      </c>
      <c r="B26" s="576" t="s">
        <v>1426</v>
      </c>
      <c r="C26" s="493"/>
      <c r="D26" s="520"/>
      <c r="E26" s="521"/>
      <c r="F26" s="577"/>
    </row>
    <row r="27" spans="1:6" ht="17.45" customHeight="1" x14ac:dyDescent="0.2">
      <c r="A27" s="581"/>
      <c r="B27" s="582" t="s">
        <v>1427</v>
      </c>
      <c r="C27" s="489"/>
      <c r="D27" s="352"/>
      <c r="E27" s="490"/>
      <c r="F27" s="574"/>
    </row>
    <row r="28" spans="1:6" ht="17.45" customHeight="1" x14ac:dyDescent="0.2">
      <c r="A28" s="345"/>
      <c r="B28" s="358" t="s">
        <v>1428</v>
      </c>
      <c r="C28" s="489"/>
      <c r="D28" s="352"/>
      <c r="E28" s="490"/>
      <c r="F28" s="574"/>
    </row>
    <row r="29" spans="1:6" ht="17.45" customHeight="1" x14ac:dyDescent="0.2">
      <c r="A29" s="345"/>
      <c r="B29" s="514" t="s">
        <v>1400</v>
      </c>
      <c r="C29" s="571">
        <v>0.5</v>
      </c>
      <c r="D29" s="853">
        <v>1</v>
      </c>
      <c r="E29" s="515">
        <f>D29*C29</f>
        <v>0.5</v>
      </c>
      <c r="F29" s="574"/>
    </row>
    <row r="30" spans="1:6" ht="17.45" customHeight="1" x14ac:dyDescent="0.2">
      <c r="A30" s="345"/>
      <c r="B30" s="514" t="s">
        <v>821</v>
      </c>
      <c r="C30" s="571">
        <v>0.5</v>
      </c>
      <c r="D30" s="853">
        <v>1</v>
      </c>
      <c r="E30" s="515">
        <f t="shared" ref="E30:E31" si="2">D30*C30</f>
        <v>0.5</v>
      </c>
      <c r="F30" s="574"/>
    </row>
    <row r="31" spans="1:6" ht="17.45" customHeight="1" x14ac:dyDescent="0.2">
      <c r="A31" s="345"/>
      <c r="B31" s="514" t="s">
        <v>1401</v>
      </c>
      <c r="C31" s="571">
        <v>0.5</v>
      </c>
      <c r="D31" s="853">
        <v>1</v>
      </c>
      <c r="E31" s="515">
        <f t="shared" si="2"/>
        <v>0.5</v>
      </c>
      <c r="F31" s="574"/>
    </row>
    <row r="32" spans="1:6" ht="17.45" customHeight="1" x14ac:dyDescent="0.2">
      <c r="A32" s="374"/>
      <c r="B32" s="583"/>
      <c r="C32" s="491"/>
      <c r="D32" s="856"/>
      <c r="E32" s="492"/>
      <c r="F32" s="580"/>
    </row>
    <row r="33" spans="1:6" x14ac:dyDescent="0.2">
      <c r="A33" s="418" t="s">
        <v>1429</v>
      </c>
      <c r="B33" s="518" t="s">
        <v>1430</v>
      </c>
      <c r="C33" s="584">
        <f>IF(F33&gt;=0.5,1,IF( F33&gt;=0.3,0.5,IF( F33&gt;=0.2,0.25,0)))</f>
        <v>1</v>
      </c>
      <c r="D33" s="853">
        <v>1</v>
      </c>
      <c r="E33" s="515">
        <f>D33*C33</f>
        <v>1</v>
      </c>
      <c r="F33" s="585">
        <f>interview_anc!$M$86</f>
        <v>1</v>
      </c>
    </row>
    <row r="34" spans="1:6" x14ac:dyDescent="0.2">
      <c r="A34" s="581"/>
      <c r="B34" s="514" t="s">
        <v>1431</v>
      </c>
      <c r="C34" s="584">
        <f>IF(F34&gt;=0.75,1,IF( F34&gt;=0.55,0.5,IF( F34&gt;=0.35,0.25,0)))</f>
        <v>0.25</v>
      </c>
      <c r="D34" s="853">
        <v>1</v>
      </c>
      <c r="E34" s="515">
        <f t="shared" ref="E34:E35" si="3">D34*C34</f>
        <v>0.25</v>
      </c>
      <c r="F34" s="586">
        <f>interview_pp!$O$92</f>
        <v>0.4</v>
      </c>
    </row>
    <row r="35" spans="1:6" x14ac:dyDescent="0.2">
      <c r="A35" s="587"/>
      <c r="B35" s="519" t="s">
        <v>1432</v>
      </c>
      <c r="C35" s="584">
        <v>0.6</v>
      </c>
      <c r="D35" s="853">
        <v>1</v>
      </c>
      <c r="E35" s="515">
        <f t="shared" si="3"/>
        <v>0.6</v>
      </c>
      <c r="F35" s="586">
        <f>Interview_wbc!$M$70</f>
        <v>0.14285714285714285</v>
      </c>
    </row>
    <row r="36" spans="1:6" x14ac:dyDescent="0.2">
      <c r="A36" s="588"/>
      <c r="B36" s="589"/>
      <c r="C36" s="589"/>
      <c r="D36" s="589"/>
      <c r="E36" s="589"/>
      <c r="F36" s="577"/>
    </row>
    <row r="37" spans="1:6" x14ac:dyDescent="0.2">
      <c r="A37" s="581" t="s">
        <v>1433</v>
      </c>
      <c r="B37" s="379" t="s">
        <v>1434</v>
      </c>
      <c r="C37" s="578"/>
      <c r="D37" s="578"/>
      <c r="E37" s="578"/>
      <c r="F37" s="574"/>
    </row>
    <row r="38" spans="1:6" x14ac:dyDescent="0.2">
      <c r="A38" s="581"/>
      <c r="B38" s="590" t="s">
        <v>1435</v>
      </c>
      <c r="C38" s="578"/>
      <c r="D38" s="578"/>
      <c r="E38" s="578"/>
      <c r="F38" s="574"/>
    </row>
    <row r="39" spans="1:6" x14ac:dyDescent="0.2">
      <c r="A39" s="581"/>
      <c r="B39" s="522" t="s">
        <v>1400</v>
      </c>
      <c r="C39" s="526">
        <f>interview_anc!$B$131</f>
        <v>1</v>
      </c>
      <c r="D39" s="853">
        <v>1</v>
      </c>
      <c r="E39" s="515">
        <f>D39*C39</f>
        <v>1</v>
      </c>
      <c r="F39" s="591"/>
    </row>
    <row r="40" spans="1:6" x14ac:dyDescent="0.2">
      <c r="A40" s="581"/>
      <c r="B40" s="522" t="s">
        <v>821</v>
      </c>
      <c r="C40" s="526">
        <f>interview_pp!$N$93</f>
        <v>0.16666666666666666</v>
      </c>
      <c r="D40" s="853">
        <v>1</v>
      </c>
      <c r="E40" s="515">
        <f t="shared" ref="E40:E41" si="4">D40*C40</f>
        <v>0.16666666666666666</v>
      </c>
      <c r="F40" s="591"/>
    </row>
    <row r="41" spans="1:6" x14ac:dyDescent="0.2">
      <c r="A41" s="581"/>
      <c r="B41" s="522" t="s">
        <v>1401</v>
      </c>
      <c r="C41" s="526">
        <f>Interview_wbc!$B$86</f>
        <v>0.72727272727272729</v>
      </c>
      <c r="D41" s="853">
        <v>1</v>
      </c>
      <c r="E41" s="515">
        <f t="shared" si="4"/>
        <v>0.72727272727272729</v>
      </c>
      <c r="F41" s="591"/>
    </row>
    <row r="42" spans="1:6" x14ac:dyDescent="0.2">
      <c r="A42" s="587"/>
      <c r="B42" s="579"/>
      <c r="C42" s="579"/>
      <c r="D42" s="592">
        <f>SUM(D8:D41)</f>
        <v>20</v>
      </c>
      <c r="E42" s="592">
        <f>SUM(E8:E41)</f>
        <v>11.743939393939392</v>
      </c>
      <c r="F42" s="593"/>
    </row>
    <row r="43" spans="1:6" x14ac:dyDescent="0.2">
      <c r="D43" s="852"/>
      <c r="E43" s="594">
        <f>E42/D42</f>
        <v>0.58719696969696966</v>
      </c>
      <c r="F43" s="593"/>
    </row>
    <row r="64" spans="1:2" x14ac:dyDescent="0.2">
      <c r="A64" s="597"/>
      <c r="B64" s="597"/>
    </row>
    <row r="93" spans="1:3" x14ac:dyDescent="0.2">
      <c r="A93" s="534" t="s">
        <v>1398</v>
      </c>
      <c r="B93" s="595" t="str">
        <f>B8</f>
        <v>ANC</v>
      </c>
      <c r="C93" s="596">
        <f t="shared" ref="C93:C95" si="5">C8</f>
        <v>0.5</v>
      </c>
    </row>
    <row r="94" spans="1:3" x14ac:dyDescent="0.2">
      <c r="A94" s="595"/>
      <c r="B94" s="595" t="str">
        <f>B9</f>
        <v>PP</v>
      </c>
      <c r="C94" s="596">
        <f t="shared" si="5"/>
        <v>0.5</v>
      </c>
    </row>
    <row r="95" spans="1:3" x14ac:dyDescent="0.2">
      <c r="A95" s="595"/>
      <c r="B95" s="595" t="str">
        <f>B10</f>
        <v>WBC</v>
      </c>
      <c r="C95" s="596">
        <f t="shared" si="5"/>
        <v>0.5</v>
      </c>
    </row>
    <row r="96" spans="1:3" x14ac:dyDescent="0.2">
      <c r="A96" s="595" t="str">
        <f>$A$11</f>
        <v xml:space="preserve">     2.  มีรูปแบบการให้ความรู้เป็นแบบมีส่วนร่วมใน 3 ขั้นตอนประกอบด้วย</v>
      </c>
      <c r="B96" s="595" t="str">
        <f t="shared" ref="B96:B98" si="6">B93</f>
        <v>ANC</v>
      </c>
      <c r="C96" s="596">
        <f>E13</f>
        <v>0.5</v>
      </c>
    </row>
    <row r="97" spans="1:3" x14ac:dyDescent="0.2">
      <c r="A97" s="595"/>
      <c r="B97" s="595" t="str">
        <f t="shared" si="6"/>
        <v>PP</v>
      </c>
      <c r="C97" s="596">
        <f>E14</f>
        <v>0.5</v>
      </c>
    </row>
    <row r="98" spans="1:3" x14ac:dyDescent="0.2">
      <c r="A98" s="595"/>
      <c r="B98" s="595" t="str">
        <f t="shared" si="6"/>
        <v>WBC</v>
      </c>
      <c r="C98" s="596">
        <f>E15</f>
        <v>0.5</v>
      </c>
    </row>
    <row r="99" spans="1:3" x14ac:dyDescent="0.2">
      <c r="A99" s="534" t="s">
        <v>1436</v>
      </c>
      <c r="B99" s="595" t="str">
        <f t="shared" ref="B99:B101" si="7">B93</f>
        <v>ANC</v>
      </c>
      <c r="C99" s="596">
        <f>E19</f>
        <v>1</v>
      </c>
    </row>
    <row r="100" spans="1:3" x14ac:dyDescent="0.2">
      <c r="A100" s="595"/>
      <c r="B100" s="595" t="str">
        <f t="shared" si="7"/>
        <v>PP</v>
      </c>
      <c r="C100" s="596">
        <f>E20</f>
        <v>1</v>
      </c>
    </row>
    <row r="101" spans="1:3" x14ac:dyDescent="0.2">
      <c r="A101" s="595"/>
      <c r="B101" s="595" t="str">
        <f t="shared" si="7"/>
        <v>WBC</v>
      </c>
      <c r="C101" s="596">
        <f>E21</f>
        <v>0.5</v>
      </c>
    </row>
    <row r="102" spans="1:3" x14ac:dyDescent="0.2">
      <c r="A102" s="534" t="s">
        <v>1425</v>
      </c>
      <c r="B102" s="595" t="str">
        <f t="shared" ref="B102:B104" si="8">B93</f>
        <v>ANC</v>
      </c>
      <c r="C102" s="596">
        <f>E29</f>
        <v>0.5</v>
      </c>
    </row>
    <row r="103" spans="1:3" x14ac:dyDescent="0.2">
      <c r="A103" s="595"/>
      <c r="B103" s="595" t="str">
        <f t="shared" si="8"/>
        <v>PP</v>
      </c>
      <c r="C103" s="596">
        <f>E30</f>
        <v>0.5</v>
      </c>
    </row>
    <row r="104" spans="1:3" x14ac:dyDescent="0.2">
      <c r="A104" s="595"/>
      <c r="B104" s="595" t="str">
        <f t="shared" si="8"/>
        <v>WBC</v>
      </c>
      <c r="C104" s="596">
        <f>E31</f>
        <v>0.5</v>
      </c>
    </row>
    <row r="105" spans="1:3" x14ac:dyDescent="0.2">
      <c r="A105" s="535" t="s">
        <v>1429</v>
      </c>
      <c r="B105" s="595" t="str">
        <f t="shared" ref="B105:B107" si="9">B93</f>
        <v>ANC</v>
      </c>
      <c r="C105" s="596">
        <f>F33</f>
        <v>1</v>
      </c>
    </row>
    <row r="106" spans="1:3" x14ac:dyDescent="0.2">
      <c r="A106" s="595"/>
      <c r="B106" s="595" t="str">
        <f t="shared" si="9"/>
        <v>PP</v>
      </c>
      <c r="C106" s="596">
        <f>F34</f>
        <v>0.4</v>
      </c>
    </row>
    <row r="107" spans="1:3" x14ac:dyDescent="0.2">
      <c r="A107" s="595"/>
      <c r="B107" s="595" t="str">
        <f t="shared" si="9"/>
        <v>WBC</v>
      </c>
      <c r="C107" s="596">
        <f>F35</f>
        <v>0.14285714285714285</v>
      </c>
    </row>
    <row r="108" spans="1:3" x14ac:dyDescent="0.2">
      <c r="A108" s="595" t="s">
        <v>1433</v>
      </c>
      <c r="B108" s="595" t="str">
        <f t="shared" ref="B108:B110" si="10">B105</f>
        <v>ANC</v>
      </c>
      <c r="C108" s="596">
        <f>E39</f>
        <v>1</v>
      </c>
    </row>
    <row r="109" spans="1:3" x14ac:dyDescent="0.2">
      <c r="A109" s="595"/>
      <c r="B109" s="595" t="str">
        <f t="shared" si="10"/>
        <v>PP</v>
      </c>
      <c r="C109" s="596">
        <f>E40</f>
        <v>0.16666666666666666</v>
      </c>
    </row>
    <row r="110" spans="1:3" x14ac:dyDescent="0.2">
      <c r="A110" s="595"/>
      <c r="B110" s="595" t="str">
        <f t="shared" si="10"/>
        <v>WBC</v>
      </c>
      <c r="C110" s="596">
        <f>E41</f>
        <v>0.72727272727272729</v>
      </c>
    </row>
    <row r="111" spans="1:3" x14ac:dyDescent="0.2">
      <c r="A111" s="572" t="s">
        <v>1437</v>
      </c>
      <c r="B111" s="572" t="s">
        <v>1438</v>
      </c>
      <c r="C111" s="707">
        <f>$C$22</f>
        <v>0.5</v>
      </c>
    </row>
    <row r="112" spans="1:3" x14ac:dyDescent="0.2">
      <c r="B112" s="572" t="s">
        <v>1439</v>
      </c>
      <c r="C112" s="707">
        <v>0</v>
      </c>
    </row>
    <row r="113" spans="2:3" x14ac:dyDescent="0.2">
      <c r="B113" s="572" t="s">
        <v>1439</v>
      </c>
      <c r="C113" s="707">
        <v>0</v>
      </c>
    </row>
  </sheetData>
  <mergeCells count="7">
    <mergeCell ref="A2:F2"/>
    <mergeCell ref="A3:F3"/>
    <mergeCell ref="A4:A5"/>
    <mergeCell ref="B4:B5"/>
    <mergeCell ref="E4:E5"/>
    <mergeCell ref="F4:F5"/>
    <mergeCell ref="D4:D5"/>
  </mergeCells>
  <conditionalFormatting sqref="C33:C35">
    <cfRule type="cellIs" priority="1" stopIfTrue="1" operator="greaterThan">
      <formula>$C$23</formula>
    </cfRule>
  </conditionalFormatting>
  <pageMargins left="0.7" right="0.7" top="0.75" bottom="0.75" header="0.3" footer="0.3"/>
  <pageSetup orientation="portrait" r:id="rId1"/>
  <ignoredErrors>
    <ignoredError sqref="C34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C000"/>
  </sheetPr>
  <dimension ref="A1:G532"/>
  <sheetViews>
    <sheetView topLeftCell="B13" zoomScale="110" zoomScaleNormal="110" workbookViewId="0">
      <selection activeCell="I16" sqref="I16"/>
    </sheetView>
  </sheetViews>
  <sheetFormatPr defaultColWidth="9.140625" defaultRowHeight="12.75" x14ac:dyDescent="0.2"/>
  <cols>
    <col min="1" max="1" width="6.42578125" style="143" hidden="1" customWidth="1"/>
    <col min="2" max="2" width="63.5703125" style="143" customWidth="1"/>
    <col min="3" max="3" width="44.85546875" style="143" customWidth="1"/>
    <col min="4" max="4" width="10.5703125" style="167" customWidth="1"/>
    <col min="5" max="5" width="7.42578125" style="122" bestFit="1" customWidth="1"/>
    <col min="6" max="6" width="6.85546875" style="167" bestFit="1" customWidth="1"/>
    <col min="7" max="7" width="9" style="143" bestFit="1" customWidth="1"/>
    <col min="8" max="16384" width="9.140625" style="143"/>
  </cols>
  <sheetData>
    <row r="1" spans="1:7" x14ac:dyDescent="0.2">
      <c r="A1" s="1118"/>
      <c r="B1" s="1118"/>
      <c r="C1" s="1118"/>
      <c r="D1" s="1118"/>
      <c r="E1" s="1118"/>
      <c r="F1" s="1118"/>
      <c r="G1" s="1118"/>
    </row>
    <row r="2" spans="1:7" ht="16.5" thickBot="1" x14ac:dyDescent="0.25">
      <c r="A2" s="1191" t="s">
        <v>446</v>
      </c>
      <c r="B2" s="1191"/>
      <c r="C2" s="1191"/>
      <c r="D2" s="1191"/>
      <c r="E2" s="1191"/>
      <c r="F2" s="1191"/>
      <c r="G2" s="1191"/>
    </row>
    <row r="3" spans="1:7" x14ac:dyDescent="0.2">
      <c r="A3" s="1192" t="s">
        <v>447</v>
      </c>
      <c r="B3" s="1194" t="s">
        <v>667</v>
      </c>
      <c r="C3" s="1194" t="s">
        <v>668</v>
      </c>
      <c r="D3" s="876" t="s">
        <v>450</v>
      </c>
      <c r="E3" s="1195" t="s">
        <v>451</v>
      </c>
      <c r="F3" s="1195" t="s">
        <v>452</v>
      </c>
      <c r="G3" s="1197" t="s">
        <v>51</v>
      </c>
    </row>
    <row r="4" spans="1:7" x14ac:dyDescent="0.2">
      <c r="A4" s="1193"/>
      <c r="B4" s="1138"/>
      <c r="C4" s="1138"/>
      <c r="D4" s="877" t="s">
        <v>453</v>
      </c>
      <c r="E4" s="1196"/>
      <c r="F4" s="1196"/>
      <c r="G4" s="1198"/>
    </row>
    <row r="5" spans="1:7" ht="15.75" x14ac:dyDescent="0.25">
      <c r="A5" s="144"/>
      <c r="B5" s="377" t="s">
        <v>1440</v>
      </c>
      <c r="C5" s="119"/>
      <c r="D5" s="145"/>
      <c r="F5" s="146"/>
      <c r="G5" s="147"/>
    </row>
    <row r="6" spans="1:7" ht="15.75" x14ac:dyDescent="0.2">
      <c r="A6" s="144"/>
      <c r="B6" s="119"/>
      <c r="C6" s="119"/>
      <c r="D6" s="145"/>
      <c r="F6" s="146"/>
      <c r="G6" s="147"/>
    </row>
    <row r="7" spans="1:7" x14ac:dyDescent="0.2">
      <c r="A7" s="144"/>
      <c r="B7" s="345" t="s">
        <v>1441</v>
      </c>
      <c r="C7" s="345" t="s">
        <v>1442</v>
      </c>
      <c r="D7" s="194"/>
      <c r="F7" s="122"/>
      <c r="G7" s="147"/>
    </row>
    <row r="8" spans="1:7" x14ac:dyDescent="0.2">
      <c r="A8" s="144"/>
      <c r="B8" s="345" t="s">
        <v>1443</v>
      </c>
      <c r="C8" s="345" t="s">
        <v>1444</v>
      </c>
      <c r="D8" s="286">
        <v>0.5</v>
      </c>
      <c r="E8" s="312">
        <v>1</v>
      </c>
      <c r="F8" s="122">
        <f>E8*D8</f>
        <v>0.5</v>
      </c>
      <c r="G8" s="147"/>
    </row>
    <row r="9" spans="1:7" x14ac:dyDescent="0.2">
      <c r="A9" s="144"/>
      <c r="B9" s="1075" t="s">
        <v>1445</v>
      </c>
      <c r="C9" s="345" t="s">
        <v>1446</v>
      </c>
      <c r="D9" s="286">
        <v>0.7</v>
      </c>
      <c r="E9" s="312">
        <v>1</v>
      </c>
      <c r="F9" s="122">
        <f>E9*D9</f>
        <v>0.7</v>
      </c>
      <c r="G9" s="147"/>
    </row>
    <row r="10" spans="1:7" ht="15.75" x14ac:dyDescent="0.2">
      <c r="A10" s="144"/>
      <c r="B10" s="345" t="s">
        <v>1447</v>
      </c>
      <c r="C10" s="345" t="s">
        <v>1448</v>
      </c>
      <c r="D10" s="145"/>
      <c r="F10" s="146"/>
      <c r="G10" s="147"/>
    </row>
    <row r="11" spans="1:7" x14ac:dyDescent="0.2">
      <c r="A11" s="144"/>
      <c r="B11" s="345" t="s">
        <v>1449</v>
      </c>
      <c r="C11" s="345" t="s">
        <v>1450</v>
      </c>
      <c r="D11" s="286">
        <v>1</v>
      </c>
      <c r="E11" s="122">
        <v>1</v>
      </c>
      <c r="F11" s="122">
        <f>E11*D11</f>
        <v>1</v>
      </c>
      <c r="G11" s="147"/>
    </row>
    <row r="12" spans="1:7" ht="15.75" x14ac:dyDescent="0.2">
      <c r="A12" s="144"/>
      <c r="B12" s="345"/>
      <c r="C12" s="345"/>
      <c r="D12" s="145"/>
      <c r="F12" s="146"/>
      <c r="G12" s="147"/>
    </row>
    <row r="13" spans="1:7" x14ac:dyDescent="0.2">
      <c r="A13" s="144"/>
      <c r="B13" s="345" t="s">
        <v>1451</v>
      </c>
      <c r="C13" s="345" t="s">
        <v>1452</v>
      </c>
      <c r="D13" s="194"/>
      <c r="F13" s="122"/>
      <c r="G13" s="147"/>
    </row>
    <row r="14" spans="1:7" x14ac:dyDescent="0.2">
      <c r="A14" s="144"/>
      <c r="B14" s="379" t="s">
        <v>1453</v>
      </c>
      <c r="C14" s="345"/>
      <c r="D14" s="286">
        <v>1</v>
      </c>
      <c r="E14" s="122">
        <v>1</v>
      </c>
      <c r="F14" s="122">
        <f>E14*D14</f>
        <v>1</v>
      </c>
      <c r="G14" s="147"/>
    </row>
    <row r="15" spans="1:7" x14ac:dyDescent="0.2">
      <c r="A15" s="144"/>
      <c r="B15" s="379" t="s">
        <v>1454</v>
      </c>
      <c r="C15" s="345"/>
      <c r="D15" s="286">
        <v>1</v>
      </c>
      <c r="E15" s="122">
        <v>1</v>
      </c>
      <c r="F15" s="122">
        <f>E15*D15</f>
        <v>1</v>
      </c>
      <c r="G15" s="147"/>
    </row>
    <row r="16" spans="1:7" x14ac:dyDescent="0.2">
      <c r="A16" s="144"/>
      <c r="B16" s="345"/>
      <c r="C16" s="345"/>
      <c r="D16" s="194"/>
      <c r="F16" s="122"/>
      <c r="G16" s="147"/>
    </row>
    <row r="17" spans="1:7" x14ac:dyDescent="0.2">
      <c r="A17" s="144"/>
      <c r="B17" s="345" t="s">
        <v>1455</v>
      </c>
      <c r="C17" s="345" t="s">
        <v>1456</v>
      </c>
      <c r="D17" s="194"/>
      <c r="F17" s="122"/>
      <c r="G17" s="147"/>
    </row>
    <row r="18" spans="1:7" x14ac:dyDescent="0.2">
      <c r="A18" s="144"/>
      <c r="B18" s="345" t="s">
        <v>1457</v>
      </c>
      <c r="C18" s="345" t="s">
        <v>1458</v>
      </c>
      <c r="D18" s="286">
        <v>1</v>
      </c>
      <c r="E18" s="122">
        <v>1</v>
      </c>
      <c r="F18" s="122">
        <f>E18*D18</f>
        <v>1</v>
      </c>
      <c r="G18" s="147"/>
    </row>
    <row r="19" spans="1:7" x14ac:dyDescent="0.2">
      <c r="A19" s="144"/>
      <c r="B19" s="345" t="s">
        <v>1459</v>
      </c>
      <c r="C19" s="345" t="s">
        <v>1460</v>
      </c>
      <c r="D19" s="286">
        <v>0.5</v>
      </c>
      <c r="E19" s="122">
        <v>1</v>
      </c>
      <c r="F19" s="122">
        <f>E19*D19</f>
        <v>0.5</v>
      </c>
      <c r="G19" s="147"/>
    </row>
    <row r="20" spans="1:7" ht="15.75" x14ac:dyDescent="0.2">
      <c r="A20" s="144"/>
      <c r="B20" s="119"/>
      <c r="C20" s="119"/>
      <c r="D20" s="145"/>
      <c r="F20" s="146"/>
      <c r="G20" s="147"/>
    </row>
    <row r="21" spans="1:7" x14ac:dyDescent="0.2">
      <c r="A21" s="144"/>
      <c r="B21" s="345" t="s">
        <v>1461</v>
      </c>
      <c r="C21" s="345" t="s">
        <v>1462</v>
      </c>
      <c r="D21" s="194"/>
      <c r="F21" s="122"/>
      <c r="G21" s="147"/>
    </row>
    <row r="22" spans="1:7" x14ac:dyDescent="0.2">
      <c r="A22" s="144"/>
      <c r="B22" s="345" t="s">
        <v>1463</v>
      </c>
      <c r="C22" s="345" t="s">
        <v>1464</v>
      </c>
      <c r="D22" s="286">
        <v>1</v>
      </c>
      <c r="E22" s="122">
        <v>1</v>
      </c>
      <c r="F22" s="122">
        <f>E22*D22</f>
        <v>1</v>
      </c>
      <c r="G22" s="147"/>
    </row>
    <row r="23" spans="1:7" x14ac:dyDescent="0.2">
      <c r="A23" s="144"/>
      <c r="B23" s="345" t="s">
        <v>1465</v>
      </c>
      <c r="C23" s="345" t="s">
        <v>1466</v>
      </c>
      <c r="D23" s="286">
        <v>1</v>
      </c>
      <c r="E23" s="122">
        <v>1</v>
      </c>
      <c r="F23" s="122">
        <f>E23*D23</f>
        <v>1</v>
      </c>
      <c r="G23" s="147"/>
    </row>
    <row r="24" spans="1:7" x14ac:dyDescent="0.2">
      <c r="A24" s="144"/>
      <c r="B24" s="1016" t="s">
        <v>1467</v>
      </c>
      <c r="C24" s="345"/>
      <c r="D24" s="286">
        <v>1</v>
      </c>
      <c r="E24" s="122">
        <v>1</v>
      </c>
      <c r="F24" s="122">
        <f>E24*D24</f>
        <v>1</v>
      </c>
      <c r="G24" s="147"/>
    </row>
    <row r="25" spans="1:7" x14ac:dyDescent="0.2">
      <c r="A25" s="144"/>
      <c r="B25" s="1098" t="s">
        <v>1468</v>
      </c>
      <c r="C25" s="345"/>
      <c r="D25" s="286">
        <v>1</v>
      </c>
      <c r="E25" s="1099">
        <v>1</v>
      </c>
      <c r="F25" s="122">
        <f>E25*D25</f>
        <v>1</v>
      </c>
      <c r="G25" s="147"/>
    </row>
    <row r="26" spans="1:7" ht="15.75" x14ac:dyDescent="0.2">
      <c r="A26" s="144"/>
      <c r="B26" s="1098"/>
      <c r="C26" s="345"/>
      <c r="D26" s="148"/>
      <c r="F26" s="146"/>
      <c r="G26" s="147"/>
    </row>
    <row r="27" spans="1:7" x14ac:dyDescent="0.2">
      <c r="A27" s="144"/>
      <c r="B27" s="136" t="s">
        <v>1469</v>
      </c>
      <c r="C27" s="345" t="s">
        <v>1470</v>
      </c>
      <c r="D27" s="313"/>
      <c r="F27" s="122"/>
      <c r="G27" s="147"/>
    </row>
    <row r="28" spans="1:7" ht="15.75" x14ac:dyDescent="0.2">
      <c r="A28" s="144"/>
      <c r="B28" s="136" t="s">
        <v>1471</v>
      </c>
      <c r="C28" s="345" t="s">
        <v>1472</v>
      </c>
      <c r="D28" s="314"/>
      <c r="F28" s="146"/>
      <c r="G28" s="147"/>
    </row>
    <row r="29" spans="1:7" x14ac:dyDescent="0.2">
      <c r="A29" s="144"/>
      <c r="B29" s="280" t="s">
        <v>1473</v>
      </c>
      <c r="C29" s="345" t="s">
        <v>1474</v>
      </c>
      <c r="D29" s="286">
        <v>1</v>
      </c>
      <c r="E29" s="1099">
        <v>1</v>
      </c>
      <c r="F29" s="122">
        <f>E29*D29</f>
        <v>1</v>
      </c>
      <c r="G29" s="147"/>
    </row>
    <row r="30" spans="1:7" x14ac:dyDescent="0.2">
      <c r="A30" s="144"/>
      <c r="B30" s="280" t="s">
        <v>1475</v>
      </c>
      <c r="C30" s="136" t="s">
        <v>1476</v>
      </c>
      <c r="D30" s="286">
        <v>1</v>
      </c>
      <c r="E30" s="1099">
        <v>1</v>
      </c>
      <c r="F30" s="122">
        <f>E30*D30</f>
        <v>1</v>
      </c>
      <c r="G30" s="147"/>
    </row>
    <row r="31" spans="1:7" x14ac:dyDescent="0.2">
      <c r="A31" s="149"/>
      <c r="B31" s="149" t="s">
        <v>666</v>
      </c>
      <c r="C31" s="150"/>
      <c r="D31" s="151"/>
      <c r="E31" s="152">
        <f>SUM(E8:E30)</f>
        <v>13</v>
      </c>
      <c r="F31" s="152">
        <f>SUM(F8:F30)</f>
        <v>11.7</v>
      </c>
      <c r="G31" s="153"/>
    </row>
    <row r="32" spans="1:7" x14ac:dyDescent="0.2">
      <c r="A32" s="154"/>
      <c r="B32" s="155"/>
      <c r="C32" s="155"/>
      <c r="D32" s="156"/>
      <c r="E32" s="157" t="s">
        <v>1477</v>
      </c>
      <c r="F32" s="158">
        <f>F31/E31</f>
        <v>0.89999999999999991</v>
      </c>
      <c r="G32" s="159"/>
    </row>
    <row r="33" spans="1:7" ht="16.5" thickBot="1" x14ac:dyDescent="0.25">
      <c r="A33" s="160"/>
      <c r="B33" s="161"/>
      <c r="C33" s="161"/>
      <c r="D33" s="162"/>
      <c r="E33" s="163"/>
      <c r="F33" s="164"/>
      <c r="G33" s="159"/>
    </row>
    <row r="34" spans="1:7" x14ac:dyDescent="0.2">
      <c r="B34" s="165"/>
      <c r="C34" s="165"/>
      <c r="D34" s="166"/>
    </row>
    <row r="35" spans="1:7" x14ac:dyDescent="0.2">
      <c r="B35" s="165"/>
      <c r="C35" s="165"/>
      <c r="D35" s="166"/>
    </row>
    <row r="36" spans="1:7" x14ac:dyDescent="0.2">
      <c r="B36" s="165"/>
      <c r="C36" s="165"/>
      <c r="D36" s="166"/>
    </row>
    <row r="37" spans="1:7" x14ac:dyDescent="0.2">
      <c r="B37" s="165"/>
      <c r="C37" s="165"/>
      <c r="D37" s="166"/>
    </row>
    <row r="38" spans="1:7" x14ac:dyDescent="0.2">
      <c r="B38" s="165"/>
      <c r="C38" s="165"/>
      <c r="D38" s="166"/>
    </row>
    <row r="39" spans="1:7" x14ac:dyDescent="0.2">
      <c r="B39" s="165"/>
      <c r="C39" s="165"/>
      <c r="D39" s="166"/>
    </row>
    <row r="40" spans="1:7" x14ac:dyDescent="0.2">
      <c r="B40" s="165"/>
      <c r="C40" s="165"/>
      <c r="D40" s="166"/>
    </row>
    <row r="41" spans="1:7" x14ac:dyDescent="0.2">
      <c r="B41" s="165"/>
      <c r="C41" s="165"/>
      <c r="D41" s="166"/>
    </row>
    <row r="42" spans="1:7" x14ac:dyDescent="0.2">
      <c r="B42" s="165"/>
      <c r="C42" s="165"/>
      <c r="D42" s="166"/>
    </row>
    <row r="43" spans="1:7" x14ac:dyDescent="0.2">
      <c r="B43" s="165"/>
      <c r="C43" s="165"/>
      <c r="D43" s="166"/>
    </row>
    <row r="44" spans="1:7" x14ac:dyDescent="0.2">
      <c r="B44" s="165"/>
      <c r="C44" s="165"/>
      <c r="D44" s="166"/>
    </row>
    <row r="45" spans="1:7" x14ac:dyDescent="0.2">
      <c r="B45" s="165"/>
      <c r="C45" s="165"/>
      <c r="D45" s="166"/>
    </row>
    <row r="46" spans="1:7" x14ac:dyDescent="0.2">
      <c r="B46" s="165"/>
      <c r="C46" s="165"/>
      <c r="D46" s="166"/>
    </row>
    <row r="47" spans="1:7" x14ac:dyDescent="0.2">
      <c r="B47" s="165"/>
      <c r="C47" s="165"/>
      <c r="D47" s="166"/>
    </row>
    <row r="48" spans="1:7" x14ac:dyDescent="0.2">
      <c r="B48" s="165"/>
      <c r="C48" s="165"/>
      <c r="D48" s="166"/>
    </row>
    <row r="49" spans="2:4" x14ac:dyDescent="0.2">
      <c r="B49" s="165"/>
      <c r="C49" s="165"/>
      <c r="D49" s="166"/>
    </row>
    <row r="50" spans="2:4" x14ac:dyDescent="0.2">
      <c r="B50" s="165"/>
      <c r="C50" s="165"/>
      <c r="D50" s="166"/>
    </row>
    <row r="51" spans="2:4" x14ac:dyDescent="0.2">
      <c r="B51" s="165"/>
      <c r="C51" s="165"/>
      <c r="D51" s="166"/>
    </row>
    <row r="52" spans="2:4" x14ac:dyDescent="0.2">
      <c r="B52" s="165"/>
      <c r="C52" s="165"/>
      <c r="D52" s="166"/>
    </row>
    <row r="53" spans="2:4" x14ac:dyDescent="0.2">
      <c r="B53" s="165"/>
      <c r="C53" s="165"/>
      <c r="D53" s="166"/>
    </row>
    <row r="54" spans="2:4" x14ac:dyDescent="0.2">
      <c r="B54" s="165"/>
      <c r="C54" s="165"/>
      <c r="D54" s="166"/>
    </row>
    <row r="55" spans="2:4" x14ac:dyDescent="0.2">
      <c r="B55" s="165"/>
      <c r="C55" s="165"/>
      <c r="D55" s="166"/>
    </row>
    <row r="56" spans="2:4" x14ac:dyDescent="0.2">
      <c r="B56" s="165"/>
      <c r="C56" s="165"/>
      <c r="D56" s="166"/>
    </row>
    <row r="57" spans="2:4" x14ac:dyDescent="0.2">
      <c r="B57" s="165"/>
      <c r="C57" s="165"/>
      <c r="D57" s="166"/>
    </row>
    <row r="58" spans="2:4" x14ac:dyDescent="0.2">
      <c r="B58" s="165"/>
      <c r="C58" s="165"/>
      <c r="D58" s="166"/>
    </row>
    <row r="59" spans="2:4" x14ac:dyDescent="0.2">
      <c r="B59" s="165"/>
      <c r="C59" s="165"/>
      <c r="D59" s="166"/>
    </row>
    <row r="60" spans="2:4" x14ac:dyDescent="0.2">
      <c r="B60" s="165"/>
      <c r="C60" s="165"/>
      <c r="D60" s="166"/>
    </row>
    <row r="61" spans="2:4" x14ac:dyDescent="0.2">
      <c r="B61" s="165"/>
      <c r="C61" s="165"/>
      <c r="D61" s="166"/>
    </row>
    <row r="62" spans="2:4" x14ac:dyDescent="0.2">
      <c r="B62" s="165"/>
      <c r="C62" s="165"/>
      <c r="D62" s="166"/>
    </row>
    <row r="63" spans="2:4" x14ac:dyDescent="0.2">
      <c r="B63" s="165"/>
      <c r="C63" s="165"/>
      <c r="D63" s="166"/>
    </row>
    <row r="64" spans="2:4" x14ac:dyDescent="0.2">
      <c r="B64" s="165"/>
      <c r="C64" s="165"/>
      <c r="D64" s="166"/>
    </row>
    <row r="65" spans="2:4" x14ac:dyDescent="0.2">
      <c r="B65" s="165"/>
      <c r="C65" s="165"/>
      <c r="D65" s="166"/>
    </row>
    <row r="66" spans="2:4" x14ac:dyDescent="0.2">
      <c r="B66" s="165"/>
      <c r="C66" s="165"/>
      <c r="D66" s="166"/>
    </row>
    <row r="67" spans="2:4" x14ac:dyDescent="0.2">
      <c r="B67" s="165"/>
      <c r="C67" s="165"/>
      <c r="D67" s="166"/>
    </row>
    <row r="68" spans="2:4" x14ac:dyDescent="0.2">
      <c r="B68" s="165"/>
      <c r="C68" s="165"/>
      <c r="D68" s="166"/>
    </row>
    <row r="69" spans="2:4" x14ac:dyDescent="0.2">
      <c r="B69" s="165"/>
      <c r="C69" s="165"/>
      <c r="D69" s="166"/>
    </row>
    <row r="70" spans="2:4" x14ac:dyDescent="0.2">
      <c r="B70" s="165"/>
      <c r="C70" s="165"/>
      <c r="D70" s="166"/>
    </row>
    <row r="71" spans="2:4" x14ac:dyDescent="0.2">
      <c r="B71" s="165"/>
      <c r="C71" s="165"/>
      <c r="D71" s="166"/>
    </row>
    <row r="72" spans="2:4" x14ac:dyDescent="0.2">
      <c r="B72" s="165"/>
      <c r="C72" s="165"/>
      <c r="D72" s="166"/>
    </row>
    <row r="73" spans="2:4" x14ac:dyDescent="0.2">
      <c r="B73" s="165"/>
      <c r="C73" s="165"/>
      <c r="D73" s="166"/>
    </row>
    <row r="74" spans="2:4" x14ac:dyDescent="0.2">
      <c r="B74" s="165"/>
      <c r="C74" s="165"/>
      <c r="D74" s="166"/>
    </row>
    <row r="75" spans="2:4" x14ac:dyDescent="0.2">
      <c r="B75" s="165"/>
      <c r="C75" s="165"/>
      <c r="D75" s="166"/>
    </row>
    <row r="76" spans="2:4" x14ac:dyDescent="0.2">
      <c r="B76" s="165"/>
      <c r="C76" s="165"/>
      <c r="D76" s="166"/>
    </row>
    <row r="77" spans="2:4" x14ac:dyDescent="0.2">
      <c r="B77" s="165"/>
      <c r="C77" s="165"/>
      <c r="D77" s="166"/>
    </row>
    <row r="78" spans="2:4" x14ac:dyDescent="0.2">
      <c r="B78" s="165"/>
      <c r="C78" s="165"/>
      <c r="D78" s="166"/>
    </row>
    <row r="79" spans="2:4" x14ac:dyDescent="0.2">
      <c r="B79" s="165"/>
      <c r="C79" s="165"/>
      <c r="D79" s="166"/>
    </row>
    <row r="80" spans="2:4" x14ac:dyDescent="0.2">
      <c r="B80" s="165"/>
      <c r="C80" s="165"/>
      <c r="D80" s="166"/>
    </row>
    <row r="81" spans="2:4" x14ac:dyDescent="0.2">
      <c r="B81" s="165"/>
      <c r="C81" s="165"/>
      <c r="D81" s="166"/>
    </row>
    <row r="82" spans="2:4" x14ac:dyDescent="0.2">
      <c r="B82" s="165"/>
      <c r="C82" s="165"/>
      <c r="D82" s="166"/>
    </row>
    <row r="83" spans="2:4" x14ac:dyDescent="0.2">
      <c r="B83" s="165"/>
      <c r="C83" s="165"/>
      <c r="D83" s="166"/>
    </row>
    <row r="84" spans="2:4" x14ac:dyDescent="0.2">
      <c r="B84" s="165"/>
      <c r="C84" s="165"/>
      <c r="D84" s="166"/>
    </row>
    <row r="85" spans="2:4" x14ac:dyDescent="0.2">
      <c r="B85" s="165"/>
      <c r="C85" s="165"/>
      <c r="D85" s="166"/>
    </row>
    <row r="86" spans="2:4" x14ac:dyDescent="0.2">
      <c r="B86" s="165"/>
      <c r="C86" s="165"/>
      <c r="D86" s="166"/>
    </row>
    <row r="87" spans="2:4" x14ac:dyDescent="0.2">
      <c r="B87" s="165"/>
      <c r="C87" s="165"/>
      <c r="D87" s="166"/>
    </row>
    <row r="88" spans="2:4" x14ac:dyDescent="0.2">
      <c r="B88" s="165"/>
      <c r="C88" s="165"/>
      <c r="D88" s="166"/>
    </row>
    <row r="89" spans="2:4" x14ac:dyDescent="0.2">
      <c r="B89" s="165"/>
      <c r="C89" s="165"/>
      <c r="D89" s="166"/>
    </row>
    <row r="90" spans="2:4" x14ac:dyDescent="0.2">
      <c r="B90" s="165"/>
      <c r="C90" s="165"/>
      <c r="D90" s="166"/>
    </row>
    <row r="91" spans="2:4" x14ac:dyDescent="0.2">
      <c r="B91" s="165"/>
      <c r="C91" s="165"/>
      <c r="D91" s="166"/>
    </row>
    <row r="92" spans="2:4" x14ac:dyDescent="0.2">
      <c r="B92" s="165"/>
      <c r="C92" s="165"/>
      <c r="D92" s="166"/>
    </row>
    <row r="93" spans="2:4" x14ac:dyDescent="0.2">
      <c r="B93" s="165"/>
      <c r="C93" s="165"/>
      <c r="D93" s="166"/>
    </row>
    <row r="94" spans="2:4" x14ac:dyDescent="0.2">
      <c r="B94" s="165"/>
      <c r="C94" s="165"/>
      <c r="D94" s="166"/>
    </row>
    <row r="95" spans="2:4" x14ac:dyDescent="0.2">
      <c r="B95" s="165"/>
      <c r="C95" s="165"/>
      <c r="D95" s="166"/>
    </row>
    <row r="96" spans="2:4" x14ac:dyDescent="0.2">
      <c r="B96" s="165"/>
      <c r="C96" s="165"/>
      <c r="D96" s="166"/>
    </row>
    <row r="97" spans="2:4" x14ac:dyDescent="0.2">
      <c r="B97" s="165"/>
      <c r="C97" s="165"/>
      <c r="D97" s="166"/>
    </row>
    <row r="98" spans="2:4" x14ac:dyDescent="0.2">
      <c r="B98" s="165"/>
      <c r="C98" s="165"/>
      <c r="D98" s="166"/>
    </row>
    <row r="99" spans="2:4" x14ac:dyDescent="0.2">
      <c r="B99" s="165"/>
      <c r="C99" s="165"/>
      <c r="D99" s="166"/>
    </row>
    <row r="100" spans="2:4" x14ac:dyDescent="0.2">
      <c r="B100" s="165"/>
      <c r="C100" s="165"/>
      <c r="D100" s="166"/>
    </row>
    <row r="101" spans="2:4" x14ac:dyDescent="0.2">
      <c r="B101" s="165"/>
      <c r="C101" s="165"/>
      <c r="D101" s="166"/>
    </row>
    <row r="102" spans="2:4" x14ac:dyDescent="0.2">
      <c r="B102" s="165"/>
      <c r="C102" s="165"/>
      <c r="D102" s="166"/>
    </row>
    <row r="103" spans="2:4" x14ac:dyDescent="0.2">
      <c r="B103" s="165"/>
      <c r="C103" s="165"/>
      <c r="D103" s="166"/>
    </row>
    <row r="104" spans="2:4" x14ac:dyDescent="0.2">
      <c r="B104" s="165"/>
      <c r="C104" s="165"/>
      <c r="D104" s="166"/>
    </row>
    <row r="105" spans="2:4" x14ac:dyDescent="0.2">
      <c r="B105" s="165"/>
      <c r="C105" s="165"/>
      <c r="D105" s="166"/>
    </row>
    <row r="106" spans="2:4" x14ac:dyDescent="0.2">
      <c r="B106" s="165"/>
      <c r="C106" s="165"/>
      <c r="D106" s="166"/>
    </row>
    <row r="107" spans="2:4" x14ac:dyDescent="0.2">
      <c r="B107" s="165"/>
      <c r="C107" s="165"/>
      <c r="D107" s="166"/>
    </row>
    <row r="108" spans="2:4" x14ac:dyDescent="0.2">
      <c r="B108" s="165"/>
      <c r="C108" s="165"/>
      <c r="D108" s="166"/>
    </row>
    <row r="109" spans="2:4" x14ac:dyDescent="0.2">
      <c r="B109" s="165"/>
      <c r="C109" s="165"/>
      <c r="D109" s="166"/>
    </row>
    <row r="110" spans="2:4" x14ac:dyDescent="0.2">
      <c r="B110" s="165"/>
      <c r="C110" s="165"/>
      <c r="D110" s="166"/>
    </row>
    <row r="111" spans="2:4" x14ac:dyDescent="0.2">
      <c r="B111" s="165"/>
      <c r="C111" s="165"/>
      <c r="D111" s="166"/>
    </row>
    <row r="112" spans="2:4" x14ac:dyDescent="0.2">
      <c r="B112" s="165"/>
      <c r="C112" s="165"/>
      <c r="D112" s="166"/>
    </row>
    <row r="113" spans="2:4" x14ac:dyDescent="0.2">
      <c r="B113" s="165"/>
      <c r="C113" s="165"/>
      <c r="D113" s="166"/>
    </row>
    <row r="114" spans="2:4" x14ac:dyDescent="0.2">
      <c r="B114" s="165"/>
      <c r="C114" s="165"/>
      <c r="D114" s="166"/>
    </row>
    <row r="115" spans="2:4" x14ac:dyDescent="0.2">
      <c r="B115" s="165"/>
      <c r="C115" s="165"/>
      <c r="D115" s="166"/>
    </row>
    <row r="116" spans="2:4" x14ac:dyDescent="0.2">
      <c r="B116" s="165"/>
      <c r="C116" s="165"/>
      <c r="D116" s="166"/>
    </row>
    <row r="117" spans="2:4" x14ac:dyDescent="0.2">
      <c r="B117" s="165"/>
      <c r="C117" s="165"/>
      <c r="D117" s="166"/>
    </row>
    <row r="118" spans="2:4" x14ac:dyDescent="0.2">
      <c r="B118" s="165"/>
      <c r="C118" s="165"/>
      <c r="D118" s="166"/>
    </row>
    <row r="119" spans="2:4" x14ac:dyDescent="0.2">
      <c r="B119" s="165"/>
      <c r="C119" s="165"/>
      <c r="D119" s="166"/>
    </row>
    <row r="120" spans="2:4" x14ac:dyDescent="0.2">
      <c r="B120" s="165"/>
      <c r="C120" s="165"/>
      <c r="D120" s="166"/>
    </row>
    <row r="121" spans="2:4" x14ac:dyDescent="0.2">
      <c r="B121" s="165"/>
      <c r="C121" s="165"/>
      <c r="D121" s="166"/>
    </row>
    <row r="122" spans="2:4" x14ac:dyDescent="0.2">
      <c r="B122" s="165"/>
      <c r="C122" s="165"/>
      <c r="D122" s="166"/>
    </row>
    <row r="123" spans="2:4" x14ac:dyDescent="0.2">
      <c r="B123" s="165"/>
      <c r="C123" s="165"/>
      <c r="D123" s="166"/>
    </row>
    <row r="124" spans="2:4" x14ac:dyDescent="0.2">
      <c r="B124" s="165"/>
      <c r="C124" s="165"/>
      <c r="D124" s="166"/>
    </row>
    <row r="125" spans="2:4" x14ac:dyDescent="0.2">
      <c r="B125" s="165"/>
      <c r="C125" s="165"/>
      <c r="D125" s="166"/>
    </row>
    <row r="126" spans="2:4" x14ac:dyDescent="0.2">
      <c r="B126" s="165"/>
      <c r="C126" s="165"/>
      <c r="D126" s="166"/>
    </row>
    <row r="127" spans="2:4" x14ac:dyDescent="0.2">
      <c r="B127" s="165"/>
      <c r="C127" s="165"/>
      <c r="D127" s="166"/>
    </row>
    <row r="128" spans="2:4" x14ac:dyDescent="0.2">
      <c r="B128" s="165"/>
      <c r="C128" s="165"/>
      <c r="D128" s="166"/>
    </row>
    <row r="129" spans="2:4" x14ac:dyDescent="0.2">
      <c r="B129" s="165"/>
      <c r="C129" s="165"/>
      <c r="D129" s="166"/>
    </row>
    <row r="130" spans="2:4" x14ac:dyDescent="0.2">
      <c r="B130" s="165"/>
      <c r="C130" s="165"/>
      <c r="D130" s="166"/>
    </row>
    <row r="131" spans="2:4" x14ac:dyDescent="0.2">
      <c r="B131" s="165"/>
      <c r="C131" s="165"/>
      <c r="D131" s="166"/>
    </row>
    <row r="132" spans="2:4" x14ac:dyDescent="0.2">
      <c r="B132" s="165"/>
      <c r="C132" s="165"/>
      <c r="D132" s="166"/>
    </row>
    <row r="133" spans="2:4" x14ac:dyDescent="0.2">
      <c r="B133" s="165"/>
      <c r="C133" s="165"/>
      <c r="D133" s="166"/>
    </row>
    <row r="134" spans="2:4" x14ac:dyDescent="0.2">
      <c r="B134" s="165"/>
      <c r="C134" s="165"/>
      <c r="D134" s="166"/>
    </row>
    <row r="135" spans="2:4" x14ac:dyDescent="0.2">
      <c r="B135" s="165"/>
      <c r="C135" s="165"/>
      <c r="D135" s="166"/>
    </row>
    <row r="136" spans="2:4" x14ac:dyDescent="0.2">
      <c r="B136" s="165"/>
      <c r="C136" s="165"/>
      <c r="D136" s="166"/>
    </row>
    <row r="137" spans="2:4" x14ac:dyDescent="0.2">
      <c r="B137" s="165"/>
      <c r="C137" s="165"/>
      <c r="D137" s="166"/>
    </row>
    <row r="138" spans="2:4" x14ac:dyDescent="0.2">
      <c r="B138" s="165"/>
      <c r="C138" s="165"/>
      <c r="D138" s="166"/>
    </row>
    <row r="139" spans="2:4" x14ac:dyDescent="0.2">
      <c r="B139" s="165"/>
      <c r="C139" s="165"/>
      <c r="D139" s="166"/>
    </row>
    <row r="140" spans="2:4" x14ac:dyDescent="0.2">
      <c r="B140" s="165"/>
      <c r="C140" s="165"/>
      <c r="D140" s="166"/>
    </row>
    <row r="141" spans="2:4" x14ac:dyDescent="0.2">
      <c r="B141" s="165"/>
      <c r="C141" s="165"/>
      <c r="D141" s="166"/>
    </row>
    <row r="142" spans="2:4" x14ac:dyDescent="0.2">
      <c r="B142" s="165"/>
      <c r="C142" s="165"/>
      <c r="D142" s="166"/>
    </row>
    <row r="143" spans="2:4" x14ac:dyDescent="0.2">
      <c r="B143" s="165"/>
      <c r="C143" s="165"/>
      <c r="D143" s="166"/>
    </row>
    <row r="144" spans="2:4" x14ac:dyDescent="0.2">
      <c r="B144" s="165"/>
      <c r="C144" s="165"/>
      <c r="D144" s="166"/>
    </row>
    <row r="145" spans="2:4" x14ac:dyDescent="0.2">
      <c r="B145" s="165"/>
      <c r="C145" s="165"/>
      <c r="D145" s="166"/>
    </row>
    <row r="146" spans="2:4" x14ac:dyDescent="0.2">
      <c r="B146" s="165"/>
      <c r="C146" s="165"/>
      <c r="D146" s="166"/>
    </row>
    <row r="147" spans="2:4" x14ac:dyDescent="0.2">
      <c r="B147" s="165"/>
      <c r="C147" s="165"/>
      <c r="D147" s="166"/>
    </row>
    <row r="148" spans="2:4" x14ac:dyDescent="0.2">
      <c r="B148" s="165"/>
      <c r="C148" s="165"/>
      <c r="D148" s="166"/>
    </row>
    <row r="149" spans="2:4" x14ac:dyDescent="0.2">
      <c r="B149" s="165"/>
      <c r="C149" s="165"/>
      <c r="D149" s="166"/>
    </row>
    <row r="150" spans="2:4" x14ac:dyDescent="0.2">
      <c r="B150" s="165"/>
      <c r="C150" s="165"/>
      <c r="D150" s="166"/>
    </row>
    <row r="151" spans="2:4" x14ac:dyDescent="0.2">
      <c r="B151" s="165"/>
      <c r="C151" s="165"/>
      <c r="D151" s="166"/>
    </row>
    <row r="152" spans="2:4" x14ac:dyDescent="0.2">
      <c r="B152" s="165"/>
      <c r="C152" s="165"/>
      <c r="D152" s="166"/>
    </row>
    <row r="153" spans="2:4" x14ac:dyDescent="0.2">
      <c r="B153" s="165"/>
      <c r="C153" s="165"/>
      <c r="D153" s="166"/>
    </row>
    <row r="154" spans="2:4" x14ac:dyDescent="0.2">
      <c r="B154" s="165"/>
      <c r="C154" s="165"/>
      <c r="D154" s="166"/>
    </row>
    <row r="155" spans="2:4" x14ac:dyDescent="0.2">
      <c r="B155" s="165"/>
      <c r="C155" s="165"/>
      <c r="D155" s="166"/>
    </row>
    <row r="156" spans="2:4" x14ac:dyDescent="0.2">
      <c r="B156" s="165"/>
      <c r="C156" s="165"/>
      <c r="D156" s="166"/>
    </row>
    <row r="157" spans="2:4" x14ac:dyDescent="0.2">
      <c r="B157" s="165"/>
      <c r="C157" s="165"/>
      <c r="D157" s="166"/>
    </row>
    <row r="158" spans="2:4" x14ac:dyDescent="0.2">
      <c r="B158" s="165"/>
      <c r="C158" s="165"/>
      <c r="D158" s="166"/>
    </row>
    <row r="159" spans="2:4" x14ac:dyDescent="0.2">
      <c r="B159" s="165"/>
      <c r="C159" s="165"/>
      <c r="D159" s="166"/>
    </row>
    <row r="160" spans="2:4" x14ac:dyDescent="0.2">
      <c r="B160" s="165"/>
      <c r="C160" s="165"/>
      <c r="D160" s="166"/>
    </row>
    <row r="161" spans="2:4" x14ac:dyDescent="0.2">
      <c r="B161" s="165"/>
      <c r="C161" s="165"/>
      <c r="D161" s="166"/>
    </row>
    <row r="162" spans="2:4" x14ac:dyDescent="0.2">
      <c r="B162" s="165"/>
      <c r="C162" s="165"/>
      <c r="D162" s="166"/>
    </row>
    <row r="163" spans="2:4" x14ac:dyDescent="0.2">
      <c r="B163" s="165"/>
      <c r="C163" s="165"/>
      <c r="D163" s="166"/>
    </row>
    <row r="164" spans="2:4" x14ac:dyDescent="0.2">
      <c r="B164" s="165"/>
      <c r="C164" s="165"/>
      <c r="D164" s="166"/>
    </row>
    <row r="165" spans="2:4" x14ac:dyDescent="0.2">
      <c r="B165" s="165"/>
      <c r="C165" s="165"/>
      <c r="D165" s="166"/>
    </row>
    <row r="166" spans="2:4" x14ac:dyDescent="0.2">
      <c r="B166" s="165"/>
      <c r="C166" s="165"/>
      <c r="D166" s="166"/>
    </row>
    <row r="167" spans="2:4" x14ac:dyDescent="0.2">
      <c r="B167" s="165"/>
      <c r="C167" s="165"/>
      <c r="D167" s="166"/>
    </row>
    <row r="168" spans="2:4" x14ac:dyDescent="0.2">
      <c r="B168" s="165"/>
      <c r="C168" s="165"/>
      <c r="D168" s="166"/>
    </row>
    <row r="169" spans="2:4" x14ac:dyDescent="0.2">
      <c r="B169" s="165"/>
      <c r="C169" s="165"/>
      <c r="D169" s="166"/>
    </row>
    <row r="170" spans="2:4" x14ac:dyDescent="0.2">
      <c r="B170" s="165"/>
      <c r="C170" s="165"/>
      <c r="D170" s="166"/>
    </row>
    <row r="171" spans="2:4" x14ac:dyDescent="0.2">
      <c r="B171" s="165"/>
      <c r="C171" s="165"/>
      <c r="D171" s="166"/>
    </row>
    <row r="172" spans="2:4" x14ac:dyDescent="0.2">
      <c r="B172" s="165"/>
      <c r="C172" s="165"/>
      <c r="D172" s="166"/>
    </row>
    <row r="173" spans="2:4" x14ac:dyDescent="0.2">
      <c r="B173" s="165"/>
      <c r="C173" s="165"/>
      <c r="D173" s="166"/>
    </row>
    <row r="174" spans="2:4" x14ac:dyDescent="0.2">
      <c r="B174" s="165"/>
      <c r="C174" s="165"/>
      <c r="D174" s="166"/>
    </row>
    <row r="175" spans="2:4" x14ac:dyDescent="0.2">
      <c r="B175" s="165"/>
      <c r="C175" s="165"/>
      <c r="D175" s="166"/>
    </row>
    <row r="176" spans="2:4" x14ac:dyDescent="0.2">
      <c r="B176" s="165"/>
      <c r="C176" s="165"/>
      <c r="D176" s="166"/>
    </row>
    <row r="177" spans="2:4" x14ac:dyDescent="0.2">
      <c r="B177" s="165"/>
      <c r="C177" s="165"/>
      <c r="D177" s="166"/>
    </row>
    <row r="178" spans="2:4" x14ac:dyDescent="0.2">
      <c r="B178" s="165"/>
      <c r="C178" s="165"/>
      <c r="D178" s="166"/>
    </row>
    <row r="179" spans="2:4" x14ac:dyDescent="0.2">
      <c r="B179" s="165"/>
      <c r="C179" s="165"/>
      <c r="D179" s="166"/>
    </row>
    <row r="180" spans="2:4" x14ac:dyDescent="0.2">
      <c r="B180" s="165"/>
      <c r="C180" s="165"/>
      <c r="D180" s="166"/>
    </row>
    <row r="181" spans="2:4" x14ac:dyDescent="0.2">
      <c r="B181" s="165"/>
      <c r="C181" s="165"/>
      <c r="D181" s="166"/>
    </row>
    <row r="182" spans="2:4" x14ac:dyDescent="0.2">
      <c r="B182" s="165"/>
      <c r="C182" s="165"/>
      <c r="D182" s="166"/>
    </row>
    <row r="183" spans="2:4" x14ac:dyDescent="0.2">
      <c r="B183" s="165"/>
      <c r="C183" s="165"/>
      <c r="D183" s="166"/>
    </row>
    <row r="184" spans="2:4" x14ac:dyDescent="0.2">
      <c r="B184" s="165"/>
      <c r="C184" s="165"/>
      <c r="D184" s="166"/>
    </row>
    <row r="185" spans="2:4" x14ac:dyDescent="0.2">
      <c r="B185" s="165"/>
      <c r="C185" s="165"/>
      <c r="D185" s="166"/>
    </row>
    <row r="186" spans="2:4" x14ac:dyDescent="0.2">
      <c r="B186" s="165"/>
      <c r="C186" s="165"/>
      <c r="D186" s="166"/>
    </row>
    <row r="187" spans="2:4" x14ac:dyDescent="0.2">
      <c r="B187" s="165"/>
      <c r="C187" s="165"/>
      <c r="D187" s="166"/>
    </row>
    <row r="188" spans="2:4" x14ac:dyDescent="0.2">
      <c r="B188" s="165"/>
      <c r="C188" s="165"/>
      <c r="D188" s="166"/>
    </row>
    <row r="189" spans="2:4" x14ac:dyDescent="0.2">
      <c r="B189" s="165"/>
      <c r="C189" s="165"/>
      <c r="D189" s="166"/>
    </row>
    <row r="190" spans="2:4" x14ac:dyDescent="0.2">
      <c r="B190" s="165"/>
      <c r="C190" s="165"/>
      <c r="D190" s="166"/>
    </row>
    <row r="191" spans="2:4" x14ac:dyDescent="0.2">
      <c r="B191" s="165"/>
      <c r="C191" s="165"/>
      <c r="D191" s="166"/>
    </row>
    <row r="192" spans="2:4" x14ac:dyDescent="0.2">
      <c r="B192" s="165"/>
      <c r="C192" s="165"/>
      <c r="D192" s="166"/>
    </row>
    <row r="193" spans="2:4" x14ac:dyDescent="0.2">
      <c r="B193" s="165"/>
      <c r="C193" s="165"/>
      <c r="D193" s="166"/>
    </row>
    <row r="194" spans="2:4" x14ac:dyDescent="0.2">
      <c r="B194" s="165"/>
      <c r="C194" s="165"/>
      <c r="D194" s="166"/>
    </row>
    <row r="195" spans="2:4" x14ac:dyDescent="0.2">
      <c r="B195" s="165"/>
      <c r="C195" s="165"/>
      <c r="D195" s="166"/>
    </row>
    <row r="196" spans="2:4" x14ac:dyDescent="0.2">
      <c r="B196" s="165"/>
      <c r="C196" s="165"/>
      <c r="D196" s="166"/>
    </row>
    <row r="197" spans="2:4" x14ac:dyDescent="0.2">
      <c r="B197" s="165"/>
      <c r="C197" s="165"/>
      <c r="D197" s="166"/>
    </row>
    <row r="198" spans="2:4" x14ac:dyDescent="0.2">
      <c r="B198" s="165"/>
      <c r="C198" s="165"/>
      <c r="D198" s="166"/>
    </row>
    <row r="199" spans="2:4" x14ac:dyDescent="0.2">
      <c r="B199" s="165"/>
      <c r="C199" s="165"/>
      <c r="D199" s="166"/>
    </row>
    <row r="200" spans="2:4" x14ac:dyDescent="0.2">
      <c r="B200" s="165"/>
      <c r="C200" s="165"/>
      <c r="D200" s="166"/>
    </row>
    <row r="201" spans="2:4" x14ac:dyDescent="0.2">
      <c r="B201" s="165"/>
      <c r="C201" s="165"/>
      <c r="D201" s="166"/>
    </row>
    <row r="202" spans="2:4" x14ac:dyDescent="0.2">
      <c r="B202" s="165"/>
      <c r="C202" s="165"/>
      <c r="D202" s="166"/>
    </row>
    <row r="203" spans="2:4" x14ac:dyDescent="0.2">
      <c r="B203" s="165"/>
      <c r="C203" s="165"/>
      <c r="D203" s="166"/>
    </row>
    <row r="204" spans="2:4" x14ac:dyDescent="0.2">
      <c r="B204" s="165"/>
      <c r="C204" s="165"/>
      <c r="D204" s="166"/>
    </row>
    <row r="205" spans="2:4" x14ac:dyDescent="0.2">
      <c r="B205" s="165"/>
      <c r="C205" s="165"/>
      <c r="D205" s="166"/>
    </row>
    <row r="206" spans="2:4" x14ac:dyDescent="0.2">
      <c r="B206" s="165"/>
      <c r="C206" s="165"/>
      <c r="D206" s="166"/>
    </row>
    <row r="207" spans="2:4" x14ac:dyDescent="0.2">
      <c r="B207" s="165"/>
      <c r="C207" s="165"/>
      <c r="D207" s="166"/>
    </row>
    <row r="208" spans="2:4" x14ac:dyDescent="0.2">
      <c r="B208" s="165"/>
      <c r="C208" s="165"/>
      <c r="D208" s="166"/>
    </row>
    <row r="209" spans="2:4" x14ac:dyDescent="0.2">
      <c r="B209" s="165"/>
      <c r="C209" s="165"/>
      <c r="D209" s="166"/>
    </row>
    <row r="210" spans="2:4" x14ac:dyDescent="0.2">
      <c r="B210" s="165"/>
      <c r="C210" s="165"/>
      <c r="D210" s="166"/>
    </row>
    <row r="211" spans="2:4" x14ac:dyDescent="0.2">
      <c r="B211" s="165"/>
      <c r="C211" s="165"/>
      <c r="D211" s="166"/>
    </row>
    <row r="212" spans="2:4" x14ac:dyDescent="0.2">
      <c r="B212" s="165"/>
      <c r="C212" s="165"/>
      <c r="D212" s="166"/>
    </row>
    <row r="213" spans="2:4" x14ac:dyDescent="0.2">
      <c r="B213" s="165"/>
      <c r="C213" s="165"/>
      <c r="D213" s="166"/>
    </row>
    <row r="214" spans="2:4" x14ac:dyDescent="0.2">
      <c r="B214" s="165"/>
      <c r="C214" s="165"/>
      <c r="D214" s="166"/>
    </row>
    <row r="215" spans="2:4" x14ac:dyDescent="0.2">
      <c r="B215" s="165"/>
      <c r="C215" s="165"/>
      <c r="D215" s="166"/>
    </row>
    <row r="216" spans="2:4" x14ac:dyDescent="0.2">
      <c r="B216" s="165"/>
      <c r="C216" s="165"/>
      <c r="D216" s="166"/>
    </row>
    <row r="217" spans="2:4" x14ac:dyDescent="0.2">
      <c r="B217" s="165"/>
      <c r="C217" s="165"/>
      <c r="D217" s="166"/>
    </row>
    <row r="218" spans="2:4" x14ac:dyDescent="0.2">
      <c r="B218" s="165"/>
      <c r="C218" s="165"/>
      <c r="D218" s="166"/>
    </row>
    <row r="219" spans="2:4" x14ac:dyDescent="0.2">
      <c r="B219" s="165"/>
      <c r="C219" s="165"/>
      <c r="D219" s="166"/>
    </row>
    <row r="220" spans="2:4" x14ac:dyDescent="0.2">
      <c r="B220" s="165"/>
      <c r="C220" s="165"/>
      <c r="D220" s="166"/>
    </row>
    <row r="221" spans="2:4" x14ac:dyDescent="0.2">
      <c r="B221" s="165"/>
      <c r="C221" s="165"/>
      <c r="D221" s="166"/>
    </row>
    <row r="222" spans="2:4" x14ac:dyDescent="0.2">
      <c r="B222" s="165"/>
      <c r="C222" s="165"/>
      <c r="D222" s="166"/>
    </row>
    <row r="223" spans="2:4" x14ac:dyDescent="0.2">
      <c r="B223" s="165"/>
      <c r="C223" s="165"/>
      <c r="D223" s="166"/>
    </row>
    <row r="224" spans="2:4" x14ac:dyDescent="0.2">
      <c r="B224" s="165"/>
      <c r="C224" s="165"/>
      <c r="D224" s="166"/>
    </row>
    <row r="225" spans="2:4" x14ac:dyDescent="0.2">
      <c r="B225" s="165"/>
      <c r="C225" s="165"/>
      <c r="D225" s="166"/>
    </row>
    <row r="226" spans="2:4" x14ac:dyDescent="0.2">
      <c r="B226" s="165"/>
      <c r="C226" s="165"/>
      <c r="D226" s="166"/>
    </row>
    <row r="227" spans="2:4" x14ac:dyDescent="0.2">
      <c r="B227" s="165"/>
      <c r="C227" s="165"/>
      <c r="D227" s="166"/>
    </row>
    <row r="228" spans="2:4" x14ac:dyDescent="0.2">
      <c r="B228" s="165"/>
      <c r="C228" s="165"/>
      <c r="D228" s="166"/>
    </row>
    <row r="229" spans="2:4" x14ac:dyDescent="0.2">
      <c r="B229" s="165"/>
      <c r="C229" s="165"/>
      <c r="D229" s="166"/>
    </row>
    <row r="230" spans="2:4" x14ac:dyDescent="0.2">
      <c r="B230" s="165"/>
      <c r="C230" s="165"/>
      <c r="D230" s="166"/>
    </row>
    <row r="231" spans="2:4" x14ac:dyDescent="0.2">
      <c r="B231" s="165"/>
      <c r="C231" s="165"/>
      <c r="D231" s="166"/>
    </row>
    <row r="232" spans="2:4" x14ac:dyDescent="0.2">
      <c r="B232" s="165"/>
      <c r="C232" s="165"/>
      <c r="D232" s="166"/>
    </row>
    <row r="233" spans="2:4" x14ac:dyDescent="0.2">
      <c r="B233" s="165"/>
      <c r="C233" s="165"/>
      <c r="D233" s="166"/>
    </row>
    <row r="234" spans="2:4" x14ac:dyDescent="0.2">
      <c r="B234" s="165"/>
      <c r="C234" s="165"/>
      <c r="D234" s="166"/>
    </row>
    <row r="235" spans="2:4" x14ac:dyDescent="0.2">
      <c r="B235" s="165"/>
      <c r="C235" s="165"/>
      <c r="D235" s="166"/>
    </row>
    <row r="236" spans="2:4" x14ac:dyDescent="0.2">
      <c r="B236" s="165"/>
      <c r="C236" s="165"/>
      <c r="D236" s="166"/>
    </row>
    <row r="237" spans="2:4" x14ac:dyDescent="0.2">
      <c r="B237" s="165"/>
      <c r="C237" s="165"/>
      <c r="D237" s="166"/>
    </row>
    <row r="238" spans="2:4" x14ac:dyDescent="0.2">
      <c r="B238" s="165"/>
      <c r="C238" s="165"/>
      <c r="D238" s="166"/>
    </row>
    <row r="239" spans="2:4" x14ac:dyDescent="0.2">
      <c r="B239" s="165"/>
      <c r="C239" s="165"/>
      <c r="D239" s="166"/>
    </row>
    <row r="240" spans="2:4" x14ac:dyDescent="0.2">
      <c r="B240" s="165"/>
      <c r="C240" s="165"/>
      <c r="D240" s="166"/>
    </row>
    <row r="241" spans="2:4" x14ac:dyDescent="0.2">
      <c r="B241" s="165"/>
      <c r="C241" s="165"/>
      <c r="D241" s="166"/>
    </row>
    <row r="242" spans="2:4" x14ac:dyDescent="0.2">
      <c r="B242" s="165"/>
      <c r="C242" s="165"/>
      <c r="D242" s="166"/>
    </row>
    <row r="243" spans="2:4" x14ac:dyDescent="0.2">
      <c r="B243" s="165"/>
      <c r="C243" s="165"/>
      <c r="D243" s="166"/>
    </row>
    <row r="244" spans="2:4" x14ac:dyDescent="0.2">
      <c r="B244" s="165"/>
      <c r="C244" s="165"/>
      <c r="D244" s="166"/>
    </row>
    <row r="245" spans="2:4" x14ac:dyDescent="0.2">
      <c r="B245" s="165"/>
      <c r="C245" s="165"/>
      <c r="D245" s="166"/>
    </row>
    <row r="246" spans="2:4" x14ac:dyDescent="0.2">
      <c r="B246" s="165"/>
      <c r="C246" s="165"/>
      <c r="D246" s="166"/>
    </row>
    <row r="247" spans="2:4" x14ac:dyDescent="0.2">
      <c r="B247" s="165"/>
      <c r="C247" s="165"/>
      <c r="D247" s="166"/>
    </row>
    <row r="248" spans="2:4" x14ac:dyDescent="0.2">
      <c r="B248" s="165"/>
      <c r="C248" s="165"/>
      <c r="D248" s="166"/>
    </row>
    <row r="249" spans="2:4" x14ac:dyDescent="0.2">
      <c r="B249" s="165"/>
      <c r="C249" s="165"/>
      <c r="D249" s="166"/>
    </row>
    <row r="250" spans="2:4" x14ac:dyDescent="0.2">
      <c r="B250" s="165"/>
      <c r="C250" s="165"/>
      <c r="D250" s="166"/>
    </row>
    <row r="251" spans="2:4" x14ac:dyDescent="0.2">
      <c r="B251" s="165"/>
      <c r="C251" s="165"/>
      <c r="D251" s="166"/>
    </row>
    <row r="252" spans="2:4" x14ac:dyDescent="0.2">
      <c r="B252" s="165"/>
      <c r="C252" s="165"/>
      <c r="D252" s="166"/>
    </row>
    <row r="253" spans="2:4" x14ac:dyDescent="0.2">
      <c r="B253" s="165"/>
      <c r="C253" s="165"/>
      <c r="D253" s="166"/>
    </row>
    <row r="254" spans="2:4" x14ac:dyDescent="0.2">
      <c r="B254" s="165"/>
      <c r="C254" s="165"/>
      <c r="D254" s="166"/>
    </row>
    <row r="255" spans="2:4" x14ac:dyDescent="0.2">
      <c r="B255" s="165"/>
      <c r="C255" s="165"/>
      <c r="D255" s="166"/>
    </row>
    <row r="256" spans="2:4" x14ac:dyDescent="0.2">
      <c r="B256" s="165"/>
      <c r="C256" s="165"/>
      <c r="D256" s="166"/>
    </row>
    <row r="257" spans="2:4" x14ac:dyDescent="0.2">
      <c r="B257" s="165"/>
      <c r="C257" s="165"/>
      <c r="D257" s="166"/>
    </row>
    <row r="258" spans="2:4" x14ac:dyDescent="0.2">
      <c r="B258" s="165"/>
      <c r="C258" s="165"/>
      <c r="D258" s="166"/>
    </row>
    <row r="259" spans="2:4" x14ac:dyDescent="0.2">
      <c r="B259" s="165"/>
      <c r="C259" s="165"/>
      <c r="D259" s="166"/>
    </row>
    <row r="260" spans="2:4" x14ac:dyDescent="0.2">
      <c r="B260" s="165"/>
      <c r="C260" s="165"/>
      <c r="D260" s="166"/>
    </row>
    <row r="261" spans="2:4" x14ac:dyDescent="0.2">
      <c r="B261" s="165"/>
      <c r="C261" s="165"/>
      <c r="D261" s="166"/>
    </row>
    <row r="262" spans="2:4" x14ac:dyDescent="0.2">
      <c r="B262" s="165"/>
      <c r="C262" s="165"/>
      <c r="D262" s="166"/>
    </row>
    <row r="263" spans="2:4" x14ac:dyDescent="0.2">
      <c r="B263" s="165"/>
      <c r="C263" s="165"/>
      <c r="D263" s="166"/>
    </row>
    <row r="264" spans="2:4" x14ac:dyDescent="0.2">
      <c r="B264" s="165"/>
      <c r="C264" s="165"/>
      <c r="D264" s="166"/>
    </row>
    <row r="265" spans="2:4" x14ac:dyDescent="0.2">
      <c r="B265" s="165"/>
      <c r="C265" s="165"/>
      <c r="D265" s="166"/>
    </row>
    <row r="266" spans="2:4" x14ac:dyDescent="0.2">
      <c r="B266" s="165"/>
      <c r="C266" s="165"/>
      <c r="D266" s="166"/>
    </row>
    <row r="267" spans="2:4" x14ac:dyDescent="0.2">
      <c r="B267" s="165"/>
      <c r="C267" s="165"/>
      <c r="D267" s="166"/>
    </row>
    <row r="268" spans="2:4" x14ac:dyDescent="0.2">
      <c r="B268" s="165"/>
      <c r="C268" s="165"/>
      <c r="D268" s="166"/>
    </row>
    <row r="269" spans="2:4" x14ac:dyDescent="0.2">
      <c r="B269" s="165"/>
      <c r="C269" s="165"/>
      <c r="D269" s="166"/>
    </row>
    <row r="270" spans="2:4" x14ac:dyDescent="0.2">
      <c r="B270" s="165"/>
      <c r="C270" s="165"/>
      <c r="D270" s="166"/>
    </row>
    <row r="271" spans="2:4" x14ac:dyDescent="0.2">
      <c r="B271" s="165"/>
      <c r="C271" s="165"/>
      <c r="D271" s="166"/>
    </row>
    <row r="272" spans="2:4" x14ac:dyDescent="0.2">
      <c r="B272" s="165"/>
      <c r="C272" s="165"/>
      <c r="D272" s="166"/>
    </row>
    <row r="273" spans="2:4" x14ac:dyDescent="0.2">
      <c r="B273" s="165"/>
      <c r="C273" s="165"/>
      <c r="D273" s="166"/>
    </row>
    <row r="274" spans="2:4" x14ac:dyDescent="0.2">
      <c r="B274" s="165"/>
      <c r="C274" s="165"/>
      <c r="D274" s="166"/>
    </row>
    <row r="275" spans="2:4" x14ac:dyDescent="0.2">
      <c r="B275" s="165"/>
      <c r="C275" s="165"/>
      <c r="D275" s="166"/>
    </row>
    <row r="276" spans="2:4" x14ac:dyDescent="0.2">
      <c r="B276" s="165"/>
      <c r="C276" s="165"/>
      <c r="D276" s="166"/>
    </row>
    <row r="277" spans="2:4" x14ac:dyDescent="0.2">
      <c r="B277" s="165"/>
      <c r="C277" s="165"/>
      <c r="D277" s="166"/>
    </row>
    <row r="278" spans="2:4" x14ac:dyDescent="0.2">
      <c r="B278" s="165"/>
      <c r="C278" s="165"/>
      <c r="D278" s="166"/>
    </row>
    <row r="279" spans="2:4" x14ac:dyDescent="0.2">
      <c r="B279" s="165"/>
      <c r="C279" s="165"/>
      <c r="D279" s="166"/>
    </row>
    <row r="280" spans="2:4" x14ac:dyDescent="0.2">
      <c r="B280" s="165"/>
      <c r="C280" s="165"/>
      <c r="D280" s="166"/>
    </row>
    <row r="281" spans="2:4" x14ac:dyDescent="0.2">
      <c r="B281" s="165"/>
      <c r="C281" s="165"/>
      <c r="D281" s="166"/>
    </row>
    <row r="282" spans="2:4" x14ac:dyDescent="0.2">
      <c r="B282" s="165"/>
      <c r="C282" s="165"/>
      <c r="D282" s="166"/>
    </row>
    <row r="283" spans="2:4" x14ac:dyDescent="0.2">
      <c r="B283" s="165"/>
      <c r="C283" s="165"/>
      <c r="D283" s="166"/>
    </row>
    <row r="284" spans="2:4" x14ac:dyDescent="0.2">
      <c r="B284" s="165"/>
      <c r="C284" s="165"/>
      <c r="D284" s="166"/>
    </row>
    <row r="285" spans="2:4" x14ac:dyDescent="0.2">
      <c r="B285" s="165"/>
      <c r="C285" s="165"/>
      <c r="D285" s="166"/>
    </row>
    <row r="286" spans="2:4" x14ac:dyDescent="0.2">
      <c r="B286" s="165"/>
      <c r="C286" s="165"/>
      <c r="D286" s="166"/>
    </row>
    <row r="287" spans="2:4" x14ac:dyDescent="0.2">
      <c r="B287" s="165"/>
      <c r="C287" s="165"/>
      <c r="D287" s="166"/>
    </row>
    <row r="288" spans="2:4" x14ac:dyDescent="0.2">
      <c r="B288" s="165"/>
      <c r="C288" s="165"/>
      <c r="D288" s="166"/>
    </row>
    <row r="289" spans="2:4" x14ac:dyDescent="0.2">
      <c r="B289" s="165"/>
      <c r="C289" s="165"/>
      <c r="D289" s="166"/>
    </row>
    <row r="290" spans="2:4" x14ac:dyDescent="0.2">
      <c r="B290" s="165"/>
      <c r="C290" s="165"/>
      <c r="D290" s="166"/>
    </row>
    <row r="291" spans="2:4" x14ac:dyDescent="0.2">
      <c r="B291" s="165"/>
      <c r="C291" s="165"/>
      <c r="D291" s="166"/>
    </row>
    <row r="292" spans="2:4" x14ac:dyDescent="0.2">
      <c r="B292" s="165"/>
      <c r="C292" s="165"/>
      <c r="D292" s="166"/>
    </row>
    <row r="293" spans="2:4" x14ac:dyDescent="0.2">
      <c r="B293" s="165"/>
      <c r="C293" s="165"/>
      <c r="D293" s="166"/>
    </row>
    <row r="294" spans="2:4" x14ac:dyDescent="0.2">
      <c r="B294" s="165"/>
      <c r="C294" s="165"/>
      <c r="D294" s="166"/>
    </row>
    <row r="295" spans="2:4" x14ac:dyDescent="0.2">
      <c r="B295" s="165"/>
      <c r="C295" s="165"/>
      <c r="D295" s="166"/>
    </row>
    <row r="296" spans="2:4" x14ac:dyDescent="0.2">
      <c r="B296" s="165"/>
      <c r="C296" s="165"/>
      <c r="D296" s="166"/>
    </row>
    <row r="297" spans="2:4" x14ac:dyDescent="0.2">
      <c r="B297" s="165"/>
      <c r="C297" s="165"/>
      <c r="D297" s="166"/>
    </row>
    <row r="298" spans="2:4" x14ac:dyDescent="0.2">
      <c r="B298" s="165"/>
      <c r="C298" s="165"/>
      <c r="D298" s="166"/>
    </row>
    <row r="299" spans="2:4" x14ac:dyDescent="0.2">
      <c r="B299" s="165"/>
      <c r="C299" s="165"/>
      <c r="D299" s="166"/>
    </row>
    <row r="300" spans="2:4" x14ac:dyDescent="0.2">
      <c r="B300" s="165"/>
      <c r="C300" s="165"/>
      <c r="D300" s="166"/>
    </row>
    <row r="301" spans="2:4" x14ac:dyDescent="0.2">
      <c r="B301" s="165"/>
      <c r="C301" s="165"/>
      <c r="D301" s="166"/>
    </row>
    <row r="302" spans="2:4" x14ac:dyDescent="0.2">
      <c r="B302" s="165"/>
      <c r="C302" s="165"/>
      <c r="D302" s="166"/>
    </row>
    <row r="303" spans="2:4" x14ac:dyDescent="0.2">
      <c r="B303" s="165"/>
      <c r="C303" s="165"/>
      <c r="D303" s="166"/>
    </row>
    <row r="304" spans="2:4" x14ac:dyDescent="0.2">
      <c r="B304" s="165"/>
      <c r="C304" s="165"/>
      <c r="D304" s="166"/>
    </row>
    <row r="305" spans="2:4" x14ac:dyDescent="0.2">
      <c r="B305" s="165"/>
      <c r="C305" s="165"/>
      <c r="D305" s="166"/>
    </row>
    <row r="306" spans="2:4" x14ac:dyDescent="0.2">
      <c r="B306" s="165"/>
      <c r="C306" s="165"/>
      <c r="D306" s="166"/>
    </row>
    <row r="307" spans="2:4" x14ac:dyDescent="0.2">
      <c r="B307" s="165"/>
      <c r="C307" s="165"/>
      <c r="D307" s="166"/>
    </row>
    <row r="308" spans="2:4" x14ac:dyDescent="0.2">
      <c r="B308" s="165"/>
      <c r="C308" s="165"/>
      <c r="D308" s="166"/>
    </row>
    <row r="309" spans="2:4" x14ac:dyDescent="0.2">
      <c r="B309" s="165"/>
      <c r="C309" s="165"/>
      <c r="D309" s="166"/>
    </row>
    <row r="310" spans="2:4" x14ac:dyDescent="0.2">
      <c r="B310" s="165"/>
      <c r="C310" s="165"/>
      <c r="D310" s="166"/>
    </row>
    <row r="311" spans="2:4" x14ac:dyDescent="0.2">
      <c r="B311" s="165"/>
      <c r="C311" s="165"/>
      <c r="D311" s="166"/>
    </row>
    <row r="312" spans="2:4" x14ac:dyDescent="0.2">
      <c r="B312" s="165"/>
      <c r="C312" s="165"/>
      <c r="D312" s="166"/>
    </row>
    <row r="313" spans="2:4" x14ac:dyDescent="0.2">
      <c r="B313" s="165"/>
      <c r="C313" s="165"/>
      <c r="D313" s="166"/>
    </row>
    <row r="314" spans="2:4" x14ac:dyDescent="0.2">
      <c r="B314" s="165"/>
      <c r="C314" s="165"/>
      <c r="D314" s="166"/>
    </row>
    <row r="315" spans="2:4" x14ac:dyDescent="0.2">
      <c r="B315" s="165"/>
      <c r="C315" s="165"/>
      <c r="D315" s="166"/>
    </row>
    <row r="316" spans="2:4" x14ac:dyDescent="0.2">
      <c r="B316" s="165"/>
      <c r="C316" s="165"/>
      <c r="D316" s="166"/>
    </row>
    <row r="317" spans="2:4" x14ac:dyDescent="0.2">
      <c r="B317" s="165"/>
      <c r="C317" s="165"/>
      <c r="D317" s="166"/>
    </row>
    <row r="318" spans="2:4" x14ac:dyDescent="0.2">
      <c r="B318" s="165"/>
      <c r="C318" s="165"/>
      <c r="D318" s="166"/>
    </row>
    <row r="319" spans="2:4" x14ac:dyDescent="0.2">
      <c r="B319" s="165"/>
      <c r="C319" s="165"/>
      <c r="D319" s="166"/>
    </row>
    <row r="320" spans="2:4" x14ac:dyDescent="0.2">
      <c r="B320" s="165"/>
      <c r="C320" s="165"/>
      <c r="D320" s="166"/>
    </row>
    <row r="321" spans="2:4" x14ac:dyDescent="0.2">
      <c r="B321" s="165"/>
      <c r="C321" s="165"/>
      <c r="D321" s="166"/>
    </row>
    <row r="322" spans="2:4" x14ac:dyDescent="0.2">
      <c r="B322" s="165"/>
      <c r="C322" s="165"/>
      <c r="D322" s="166"/>
    </row>
    <row r="323" spans="2:4" x14ac:dyDescent="0.2">
      <c r="B323" s="165"/>
      <c r="C323" s="165"/>
      <c r="D323" s="166"/>
    </row>
    <row r="324" spans="2:4" x14ac:dyDescent="0.2">
      <c r="B324" s="165"/>
      <c r="C324" s="165"/>
      <c r="D324" s="166"/>
    </row>
    <row r="325" spans="2:4" x14ac:dyDescent="0.2">
      <c r="B325" s="165"/>
      <c r="C325" s="165"/>
      <c r="D325" s="166"/>
    </row>
    <row r="326" spans="2:4" x14ac:dyDescent="0.2">
      <c r="B326" s="165"/>
      <c r="C326" s="165"/>
      <c r="D326" s="166"/>
    </row>
    <row r="327" spans="2:4" x14ac:dyDescent="0.2">
      <c r="B327" s="165"/>
      <c r="C327" s="165"/>
      <c r="D327" s="166"/>
    </row>
    <row r="328" spans="2:4" x14ac:dyDescent="0.2">
      <c r="B328" s="165"/>
      <c r="C328" s="165"/>
      <c r="D328" s="166"/>
    </row>
    <row r="329" spans="2:4" x14ac:dyDescent="0.2">
      <c r="B329" s="165"/>
      <c r="C329" s="165"/>
      <c r="D329" s="166"/>
    </row>
    <row r="330" spans="2:4" x14ac:dyDescent="0.2">
      <c r="B330" s="165"/>
      <c r="C330" s="165"/>
      <c r="D330" s="166"/>
    </row>
    <row r="331" spans="2:4" x14ac:dyDescent="0.2">
      <c r="B331" s="165"/>
      <c r="C331" s="165"/>
      <c r="D331" s="166"/>
    </row>
    <row r="332" spans="2:4" x14ac:dyDescent="0.2">
      <c r="B332" s="165"/>
      <c r="C332" s="165"/>
      <c r="D332" s="166"/>
    </row>
    <row r="333" spans="2:4" x14ac:dyDescent="0.2">
      <c r="B333" s="165"/>
      <c r="C333" s="165"/>
      <c r="D333" s="166"/>
    </row>
    <row r="334" spans="2:4" x14ac:dyDescent="0.2">
      <c r="B334" s="165"/>
      <c r="C334" s="165"/>
      <c r="D334" s="166"/>
    </row>
    <row r="335" spans="2:4" x14ac:dyDescent="0.2">
      <c r="B335" s="165"/>
      <c r="C335" s="165"/>
      <c r="D335" s="166"/>
    </row>
    <row r="336" spans="2:4" x14ac:dyDescent="0.2">
      <c r="B336" s="165"/>
      <c r="C336" s="165"/>
      <c r="D336" s="166"/>
    </row>
    <row r="337" spans="2:4" x14ac:dyDescent="0.2">
      <c r="B337" s="165"/>
      <c r="C337" s="165"/>
      <c r="D337" s="166"/>
    </row>
    <row r="338" spans="2:4" x14ac:dyDescent="0.2">
      <c r="B338" s="165"/>
      <c r="C338" s="165"/>
      <c r="D338" s="166"/>
    </row>
    <row r="339" spans="2:4" x14ac:dyDescent="0.2">
      <c r="B339" s="165"/>
      <c r="C339" s="165"/>
      <c r="D339" s="166"/>
    </row>
    <row r="340" spans="2:4" x14ac:dyDescent="0.2">
      <c r="B340" s="165"/>
      <c r="C340" s="165"/>
      <c r="D340" s="166"/>
    </row>
    <row r="341" spans="2:4" x14ac:dyDescent="0.2">
      <c r="B341" s="165"/>
      <c r="C341" s="165"/>
      <c r="D341" s="166"/>
    </row>
    <row r="342" spans="2:4" x14ac:dyDescent="0.2">
      <c r="B342" s="165"/>
      <c r="C342" s="165"/>
      <c r="D342" s="166"/>
    </row>
    <row r="343" spans="2:4" x14ac:dyDescent="0.2">
      <c r="B343" s="165"/>
      <c r="C343" s="165"/>
      <c r="D343" s="166"/>
    </row>
    <row r="344" spans="2:4" x14ac:dyDescent="0.2">
      <c r="B344" s="165"/>
      <c r="C344" s="165"/>
      <c r="D344" s="166"/>
    </row>
    <row r="345" spans="2:4" x14ac:dyDescent="0.2">
      <c r="B345" s="165"/>
      <c r="C345" s="165"/>
      <c r="D345" s="166"/>
    </row>
    <row r="346" spans="2:4" x14ac:dyDescent="0.2">
      <c r="B346" s="165"/>
      <c r="C346" s="165"/>
      <c r="D346" s="166"/>
    </row>
    <row r="347" spans="2:4" x14ac:dyDescent="0.2">
      <c r="B347" s="165"/>
      <c r="C347" s="165"/>
      <c r="D347" s="166"/>
    </row>
    <row r="348" spans="2:4" x14ac:dyDescent="0.2">
      <c r="B348" s="165"/>
      <c r="C348" s="165"/>
      <c r="D348" s="166"/>
    </row>
    <row r="349" spans="2:4" x14ac:dyDescent="0.2">
      <c r="B349" s="165"/>
      <c r="C349" s="165"/>
      <c r="D349" s="166"/>
    </row>
    <row r="350" spans="2:4" x14ac:dyDescent="0.2">
      <c r="B350" s="165"/>
      <c r="C350" s="165"/>
      <c r="D350" s="166"/>
    </row>
    <row r="351" spans="2:4" x14ac:dyDescent="0.2">
      <c r="B351" s="165"/>
      <c r="C351" s="165"/>
      <c r="D351" s="166"/>
    </row>
    <row r="352" spans="2:4" x14ac:dyDescent="0.2">
      <c r="B352" s="165"/>
      <c r="C352" s="165"/>
      <c r="D352" s="166"/>
    </row>
    <row r="353" spans="2:4" x14ac:dyDescent="0.2">
      <c r="B353" s="165"/>
      <c r="C353" s="165"/>
      <c r="D353" s="166"/>
    </row>
    <row r="354" spans="2:4" x14ac:dyDescent="0.2">
      <c r="B354" s="165"/>
      <c r="C354" s="165"/>
      <c r="D354" s="166"/>
    </row>
    <row r="355" spans="2:4" x14ac:dyDescent="0.2">
      <c r="B355" s="165"/>
      <c r="C355" s="165"/>
      <c r="D355" s="166"/>
    </row>
    <row r="356" spans="2:4" x14ac:dyDescent="0.2">
      <c r="B356" s="165"/>
      <c r="C356" s="165"/>
      <c r="D356" s="166"/>
    </row>
    <row r="357" spans="2:4" x14ac:dyDescent="0.2">
      <c r="B357" s="165"/>
      <c r="C357" s="165"/>
      <c r="D357" s="166"/>
    </row>
    <row r="358" spans="2:4" x14ac:dyDescent="0.2">
      <c r="B358" s="165"/>
      <c r="C358" s="165"/>
      <c r="D358" s="166"/>
    </row>
    <row r="359" spans="2:4" x14ac:dyDescent="0.2">
      <c r="B359" s="165"/>
      <c r="C359" s="165"/>
      <c r="D359" s="166"/>
    </row>
    <row r="360" spans="2:4" x14ac:dyDescent="0.2">
      <c r="B360" s="165"/>
      <c r="C360" s="165"/>
      <c r="D360" s="166"/>
    </row>
    <row r="361" spans="2:4" x14ac:dyDescent="0.2">
      <c r="B361" s="165"/>
      <c r="C361" s="165"/>
      <c r="D361" s="166"/>
    </row>
    <row r="362" spans="2:4" x14ac:dyDescent="0.2">
      <c r="B362" s="165"/>
      <c r="C362" s="165"/>
      <c r="D362" s="166"/>
    </row>
    <row r="363" spans="2:4" x14ac:dyDescent="0.2">
      <c r="B363" s="165"/>
      <c r="C363" s="165"/>
      <c r="D363" s="166"/>
    </row>
    <row r="364" spans="2:4" x14ac:dyDescent="0.2">
      <c r="B364" s="165"/>
      <c r="C364" s="165"/>
      <c r="D364" s="166"/>
    </row>
    <row r="365" spans="2:4" x14ac:dyDescent="0.2">
      <c r="B365" s="165"/>
      <c r="C365" s="165"/>
      <c r="D365" s="166"/>
    </row>
    <row r="366" spans="2:4" x14ac:dyDescent="0.2">
      <c r="B366" s="165"/>
      <c r="C366" s="165"/>
      <c r="D366" s="166"/>
    </row>
    <row r="367" spans="2:4" x14ac:dyDescent="0.2">
      <c r="B367" s="165"/>
      <c r="C367" s="165"/>
      <c r="D367" s="166"/>
    </row>
    <row r="368" spans="2:4" x14ac:dyDescent="0.2">
      <c r="B368" s="165"/>
      <c r="C368" s="165"/>
      <c r="D368" s="166"/>
    </row>
    <row r="369" spans="2:4" x14ac:dyDescent="0.2">
      <c r="B369" s="165"/>
      <c r="C369" s="165"/>
      <c r="D369" s="166"/>
    </row>
    <row r="370" spans="2:4" x14ac:dyDescent="0.2">
      <c r="B370" s="165"/>
      <c r="C370" s="165"/>
      <c r="D370" s="166"/>
    </row>
    <row r="371" spans="2:4" x14ac:dyDescent="0.2">
      <c r="B371" s="165"/>
      <c r="C371" s="165"/>
      <c r="D371" s="166"/>
    </row>
    <row r="372" spans="2:4" x14ac:dyDescent="0.2">
      <c r="B372" s="165"/>
      <c r="C372" s="165"/>
      <c r="D372" s="166"/>
    </row>
    <row r="373" spans="2:4" x14ac:dyDescent="0.2">
      <c r="B373" s="165"/>
      <c r="C373" s="165"/>
      <c r="D373" s="166"/>
    </row>
    <row r="374" spans="2:4" x14ac:dyDescent="0.2">
      <c r="B374" s="165"/>
      <c r="C374" s="165"/>
      <c r="D374" s="166"/>
    </row>
    <row r="375" spans="2:4" x14ac:dyDescent="0.2">
      <c r="B375" s="165"/>
      <c r="C375" s="165"/>
      <c r="D375" s="166"/>
    </row>
    <row r="376" spans="2:4" x14ac:dyDescent="0.2">
      <c r="B376" s="165"/>
      <c r="C376" s="165"/>
      <c r="D376" s="166"/>
    </row>
    <row r="377" spans="2:4" x14ac:dyDescent="0.2">
      <c r="B377" s="165"/>
      <c r="C377" s="165"/>
      <c r="D377" s="166"/>
    </row>
    <row r="378" spans="2:4" x14ac:dyDescent="0.2">
      <c r="B378" s="165"/>
      <c r="C378" s="165"/>
      <c r="D378" s="166"/>
    </row>
    <row r="379" spans="2:4" x14ac:dyDescent="0.2">
      <c r="B379" s="165"/>
      <c r="C379" s="165"/>
      <c r="D379" s="166"/>
    </row>
    <row r="380" spans="2:4" x14ac:dyDescent="0.2">
      <c r="B380" s="165"/>
      <c r="C380" s="165"/>
      <c r="D380" s="166"/>
    </row>
    <row r="381" spans="2:4" x14ac:dyDescent="0.2">
      <c r="B381" s="165"/>
      <c r="C381" s="165"/>
      <c r="D381" s="166"/>
    </row>
    <row r="382" spans="2:4" x14ac:dyDescent="0.2">
      <c r="B382" s="165"/>
      <c r="C382" s="165"/>
      <c r="D382" s="166"/>
    </row>
    <row r="383" spans="2:4" x14ac:dyDescent="0.2">
      <c r="B383" s="165"/>
      <c r="C383" s="165"/>
      <c r="D383" s="166"/>
    </row>
    <row r="384" spans="2:4" x14ac:dyDescent="0.2">
      <c r="B384" s="165"/>
      <c r="C384" s="165"/>
      <c r="D384" s="166"/>
    </row>
    <row r="385" spans="2:4" x14ac:dyDescent="0.2">
      <c r="B385" s="165"/>
      <c r="C385" s="165"/>
      <c r="D385" s="166"/>
    </row>
    <row r="386" spans="2:4" x14ac:dyDescent="0.2">
      <c r="B386" s="165"/>
      <c r="C386" s="165"/>
      <c r="D386" s="166"/>
    </row>
    <row r="387" spans="2:4" x14ac:dyDescent="0.2">
      <c r="B387" s="165"/>
      <c r="C387" s="165"/>
      <c r="D387" s="166"/>
    </row>
    <row r="388" spans="2:4" x14ac:dyDescent="0.2">
      <c r="B388" s="165"/>
      <c r="C388" s="165"/>
      <c r="D388" s="166"/>
    </row>
    <row r="389" spans="2:4" x14ac:dyDescent="0.2">
      <c r="B389" s="165"/>
      <c r="C389" s="165"/>
      <c r="D389" s="166"/>
    </row>
    <row r="390" spans="2:4" x14ac:dyDescent="0.2">
      <c r="B390" s="165"/>
      <c r="C390" s="165"/>
      <c r="D390" s="166"/>
    </row>
    <row r="391" spans="2:4" x14ac:dyDescent="0.2">
      <c r="B391" s="165"/>
      <c r="C391" s="165"/>
      <c r="D391" s="166"/>
    </row>
    <row r="392" spans="2:4" x14ac:dyDescent="0.2">
      <c r="B392" s="165"/>
      <c r="C392" s="165"/>
      <c r="D392" s="166"/>
    </row>
    <row r="393" spans="2:4" x14ac:dyDescent="0.2">
      <c r="B393" s="165"/>
      <c r="C393" s="165"/>
      <c r="D393" s="166"/>
    </row>
    <row r="394" spans="2:4" x14ac:dyDescent="0.2">
      <c r="B394" s="165"/>
      <c r="C394" s="165"/>
      <c r="D394" s="166"/>
    </row>
    <row r="395" spans="2:4" x14ac:dyDescent="0.2">
      <c r="B395" s="165"/>
      <c r="C395" s="165"/>
      <c r="D395" s="166"/>
    </row>
    <row r="396" spans="2:4" x14ac:dyDescent="0.2">
      <c r="B396" s="165"/>
      <c r="C396" s="165"/>
      <c r="D396" s="166"/>
    </row>
    <row r="397" spans="2:4" x14ac:dyDescent="0.2">
      <c r="B397" s="165"/>
      <c r="C397" s="165"/>
      <c r="D397" s="166"/>
    </row>
    <row r="398" spans="2:4" x14ac:dyDescent="0.2">
      <c r="B398" s="165"/>
      <c r="C398" s="165"/>
      <c r="D398" s="166"/>
    </row>
    <row r="399" spans="2:4" x14ac:dyDescent="0.2">
      <c r="B399" s="165"/>
      <c r="C399" s="165"/>
      <c r="D399" s="166"/>
    </row>
    <row r="400" spans="2:4" x14ac:dyDescent="0.2">
      <c r="B400" s="165"/>
      <c r="C400" s="165"/>
      <c r="D400" s="166"/>
    </row>
    <row r="401" spans="2:4" x14ac:dyDescent="0.2">
      <c r="B401" s="165"/>
      <c r="C401" s="165"/>
      <c r="D401" s="166"/>
    </row>
    <row r="402" spans="2:4" x14ac:dyDescent="0.2">
      <c r="B402" s="165"/>
      <c r="C402" s="165"/>
      <c r="D402" s="166"/>
    </row>
    <row r="403" spans="2:4" x14ac:dyDescent="0.2">
      <c r="B403" s="165"/>
      <c r="C403" s="165"/>
      <c r="D403" s="166"/>
    </row>
    <row r="404" spans="2:4" x14ac:dyDescent="0.2">
      <c r="B404" s="165"/>
      <c r="C404" s="165"/>
      <c r="D404" s="166"/>
    </row>
    <row r="405" spans="2:4" x14ac:dyDescent="0.2">
      <c r="B405" s="165"/>
      <c r="C405" s="165"/>
      <c r="D405" s="166"/>
    </row>
    <row r="406" spans="2:4" x14ac:dyDescent="0.2">
      <c r="B406" s="165"/>
      <c r="C406" s="165"/>
      <c r="D406" s="166"/>
    </row>
    <row r="407" spans="2:4" x14ac:dyDescent="0.2">
      <c r="B407" s="165"/>
      <c r="C407" s="165"/>
      <c r="D407" s="166"/>
    </row>
    <row r="408" spans="2:4" x14ac:dyDescent="0.2">
      <c r="B408" s="165"/>
      <c r="C408" s="165"/>
      <c r="D408" s="166"/>
    </row>
    <row r="409" spans="2:4" x14ac:dyDescent="0.2">
      <c r="B409" s="165"/>
      <c r="C409" s="165"/>
      <c r="D409" s="166"/>
    </row>
    <row r="410" spans="2:4" x14ac:dyDescent="0.2">
      <c r="B410" s="165"/>
      <c r="C410" s="165"/>
      <c r="D410" s="166"/>
    </row>
    <row r="411" spans="2:4" x14ac:dyDescent="0.2">
      <c r="B411" s="165"/>
      <c r="C411" s="165"/>
      <c r="D411" s="166"/>
    </row>
    <row r="412" spans="2:4" x14ac:dyDescent="0.2">
      <c r="B412" s="165"/>
      <c r="C412" s="165"/>
      <c r="D412" s="166"/>
    </row>
    <row r="413" spans="2:4" x14ac:dyDescent="0.2">
      <c r="B413" s="165"/>
      <c r="C413" s="165"/>
      <c r="D413" s="166"/>
    </row>
    <row r="414" spans="2:4" x14ac:dyDescent="0.2">
      <c r="B414" s="165"/>
      <c r="C414" s="165"/>
      <c r="D414" s="166"/>
    </row>
    <row r="415" spans="2:4" x14ac:dyDescent="0.2">
      <c r="B415" s="165"/>
      <c r="C415" s="165"/>
      <c r="D415" s="166"/>
    </row>
    <row r="416" spans="2:4" x14ac:dyDescent="0.2">
      <c r="B416" s="165"/>
      <c r="C416" s="165"/>
      <c r="D416" s="166"/>
    </row>
    <row r="417" spans="2:4" x14ac:dyDescent="0.2">
      <c r="B417" s="165"/>
      <c r="C417" s="165"/>
      <c r="D417" s="166"/>
    </row>
    <row r="418" spans="2:4" x14ac:dyDescent="0.2">
      <c r="B418" s="165"/>
      <c r="C418" s="165"/>
      <c r="D418" s="166"/>
    </row>
    <row r="419" spans="2:4" x14ac:dyDescent="0.2">
      <c r="B419" s="165"/>
      <c r="C419" s="165"/>
      <c r="D419" s="166"/>
    </row>
    <row r="420" spans="2:4" x14ac:dyDescent="0.2">
      <c r="B420" s="165"/>
      <c r="C420" s="165"/>
      <c r="D420" s="166"/>
    </row>
    <row r="421" spans="2:4" x14ac:dyDescent="0.2">
      <c r="B421" s="165"/>
      <c r="C421" s="165"/>
      <c r="D421" s="166"/>
    </row>
    <row r="422" spans="2:4" x14ac:dyDescent="0.2">
      <c r="B422" s="165"/>
      <c r="C422" s="165"/>
      <c r="D422" s="166"/>
    </row>
    <row r="423" spans="2:4" x14ac:dyDescent="0.2">
      <c r="B423" s="165"/>
      <c r="C423" s="165"/>
      <c r="D423" s="166"/>
    </row>
    <row r="424" spans="2:4" x14ac:dyDescent="0.2">
      <c r="B424" s="165"/>
      <c r="C424" s="165"/>
      <c r="D424" s="166"/>
    </row>
    <row r="425" spans="2:4" x14ac:dyDescent="0.2">
      <c r="B425" s="165"/>
      <c r="C425" s="165"/>
      <c r="D425" s="166"/>
    </row>
    <row r="426" spans="2:4" x14ac:dyDescent="0.2">
      <c r="B426" s="165"/>
      <c r="C426" s="165"/>
      <c r="D426" s="166"/>
    </row>
    <row r="427" spans="2:4" x14ac:dyDescent="0.2">
      <c r="B427" s="165"/>
      <c r="C427" s="165"/>
      <c r="D427" s="166"/>
    </row>
    <row r="428" spans="2:4" x14ac:dyDescent="0.2">
      <c r="B428" s="165"/>
      <c r="C428" s="165"/>
      <c r="D428" s="166"/>
    </row>
    <row r="429" spans="2:4" x14ac:dyDescent="0.2">
      <c r="B429" s="165"/>
      <c r="C429" s="165"/>
      <c r="D429" s="166"/>
    </row>
    <row r="430" spans="2:4" x14ac:dyDescent="0.2">
      <c r="B430" s="165"/>
      <c r="C430" s="165"/>
      <c r="D430" s="166"/>
    </row>
    <row r="431" spans="2:4" x14ac:dyDescent="0.2">
      <c r="B431" s="165"/>
      <c r="C431" s="165"/>
      <c r="D431" s="166"/>
    </row>
    <row r="432" spans="2:4" x14ac:dyDescent="0.2">
      <c r="B432" s="165"/>
      <c r="C432" s="165"/>
      <c r="D432" s="166"/>
    </row>
    <row r="433" spans="2:4" x14ac:dyDescent="0.2">
      <c r="B433" s="165"/>
      <c r="C433" s="165"/>
      <c r="D433" s="166"/>
    </row>
    <row r="434" spans="2:4" x14ac:dyDescent="0.2">
      <c r="B434" s="165"/>
      <c r="C434" s="165"/>
      <c r="D434" s="166"/>
    </row>
    <row r="435" spans="2:4" x14ac:dyDescent="0.2">
      <c r="B435" s="165"/>
      <c r="C435" s="165"/>
      <c r="D435" s="166"/>
    </row>
    <row r="436" spans="2:4" x14ac:dyDescent="0.2">
      <c r="B436" s="165"/>
      <c r="C436" s="165"/>
      <c r="D436" s="166"/>
    </row>
    <row r="437" spans="2:4" x14ac:dyDescent="0.2">
      <c r="B437" s="165"/>
      <c r="C437" s="165"/>
      <c r="D437" s="166"/>
    </row>
    <row r="438" spans="2:4" x14ac:dyDescent="0.2">
      <c r="B438" s="165"/>
      <c r="C438" s="165"/>
      <c r="D438" s="166"/>
    </row>
    <row r="439" spans="2:4" x14ac:dyDescent="0.2">
      <c r="B439" s="165"/>
      <c r="C439" s="165"/>
      <c r="D439" s="166"/>
    </row>
    <row r="440" spans="2:4" x14ac:dyDescent="0.2">
      <c r="B440" s="165"/>
      <c r="C440" s="165"/>
      <c r="D440" s="166"/>
    </row>
    <row r="441" spans="2:4" x14ac:dyDescent="0.2">
      <c r="B441" s="165"/>
      <c r="C441" s="165"/>
      <c r="D441" s="166"/>
    </row>
    <row r="442" spans="2:4" x14ac:dyDescent="0.2">
      <c r="B442" s="165"/>
      <c r="C442" s="165"/>
      <c r="D442" s="166"/>
    </row>
    <row r="443" spans="2:4" x14ac:dyDescent="0.2">
      <c r="B443" s="165"/>
      <c r="C443" s="165"/>
      <c r="D443" s="166"/>
    </row>
    <row r="444" spans="2:4" x14ac:dyDescent="0.2">
      <c r="B444" s="165"/>
      <c r="C444" s="165"/>
      <c r="D444" s="166"/>
    </row>
    <row r="445" spans="2:4" x14ac:dyDescent="0.2">
      <c r="B445" s="165"/>
      <c r="C445" s="165"/>
      <c r="D445" s="166"/>
    </row>
    <row r="446" spans="2:4" x14ac:dyDescent="0.2">
      <c r="B446" s="165"/>
      <c r="C446" s="165"/>
      <c r="D446" s="166"/>
    </row>
    <row r="447" spans="2:4" x14ac:dyDescent="0.2">
      <c r="B447" s="165"/>
      <c r="C447" s="165"/>
      <c r="D447" s="166"/>
    </row>
    <row r="448" spans="2:4" x14ac:dyDescent="0.2">
      <c r="B448" s="165"/>
      <c r="C448" s="165"/>
      <c r="D448" s="166"/>
    </row>
    <row r="449" spans="2:4" x14ac:dyDescent="0.2">
      <c r="B449" s="165"/>
      <c r="C449" s="165"/>
      <c r="D449" s="166"/>
    </row>
    <row r="450" spans="2:4" x14ac:dyDescent="0.2">
      <c r="B450" s="165"/>
      <c r="C450" s="165"/>
      <c r="D450" s="166"/>
    </row>
    <row r="451" spans="2:4" x14ac:dyDescent="0.2">
      <c r="B451" s="165"/>
      <c r="C451" s="165"/>
      <c r="D451" s="166"/>
    </row>
    <row r="452" spans="2:4" x14ac:dyDescent="0.2">
      <c r="B452" s="165"/>
      <c r="C452" s="165"/>
      <c r="D452" s="166"/>
    </row>
    <row r="453" spans="2:4" x14ac:dyDescent="0.2">
      <c r="B453" s="165"/>
      <c r="C453" s="165"/>
      <c r="D453" s="166"/>
    </row>
    <row r="454" spans="2:4" x14ac:dyDescent="0.2">
      <c r="B454" s="165"/>
      <c r="C454" s="165"/>
      <c r="D454" s="166"/>
    </row>
    <row r="455" spans="2:4" x14ac:dyDescent="0.2">
      <c r="B455" s="165"/>
      <c r="C455" s="165"/>
      <c r="D455" s="166"/>
    </row>
    <row r="456" spans="2:4" x14ac:dyDescent="0.2">
      <c r="B456" s="165"/>
      <c r="C456" s="165"/>
      <c r="D456" s="166"/>
    </row>
    <row r="457" spans="2:4" x14ac:dyDescent="0.2">
      <c r="B457" s="165"/>
      <c r="C457" s="165"/>
      <c r="D457" s="166"/>
    </row>
    <row r="458" spans="2:4" x14ac:dyDescent="0.2">
      <c r="B458" s="165"/>
      <c r="C458" s="165"/>
      <c r="D458" s="166"/>
    </row>
    <row r="459" spans="2:4" x14ac:dyDescent="0.2">
      <c r="B459" s="165"/>
      <c r="C459" s="165"/>
      <c r="D459" s="166"/>
    </row>
    <row r="460" spans="2:4" x14ac:dyDescent="0.2">
      <c r="B460" s="165"/>
      <c r="C460" s="165"/>
      <c r="D460" s="166"/>
    </row>
    <row r="461" spans="2:4" x14ac:dyDescent="0.2">
      <c r="B461" s="165"/>
      <c r="C461" s="165"/>
      <c r="D461" s="166"/>
    </row>
    <row r="462" spans="2:4" x14ac:dyDescent="0.2">
      <c r="B462" s="165"/>
      <c r="C462" s="165"/>
      <c r="D462" s="166"/>
    </row>
    <row r="463" spans="2:4" x14ac:dyDescent="0.2">
      <c r="B463" s="165"/>
      <c r="C463" s="165"/>
      <c r="D463" s="166"/>
    </row>
    <row r="464" spans="2:4" x14ac:dyDescent="0.2">
      <c r="B464" s="165"/>
      <c r="C464" s="165"/>
      <c r="D464" s="166"/>
    </row>
    <row r="465" spans="2:4" x14ac:dyDescent="0.2">
      <c r="B465" s="165"/>
      <c r="C465" s="165"/>
      <c r="D465" s="166"/>
    </row>
    <row r="466" spans="2:4" x14ac:dyDescent="0.2">
      <c r="B466" s="165"/>
      <c r="C466" s="165"/>
      <c r="D466" s="166"/>
    </row>
    <row r="467" spans="2:4" x14ac:dyDescent="0.2">
      <c r="B467" s="165"/>
      <c r="C467" s="165"/>
      <c r="D467" s="166"/>
    </row>
    <row r="468" spans="2:4" x14ac:dyDescent="0.2">
      <c r="B468" s="165"/>
      <c r="C468" s="165"/>
      <c r="D468" s="166"/>
    </row>
    <row r="469" spans="2:4" x14ac:dyDescent="0.2">
      <c r="B469" s="165"/>
      <c r="C469" s="165"/>
      <c r="D469" s="166"/>
    </row>
    <row r="470" spans="2:4" x14ac:dyDescent="0.2">
      <c r="B470" s="165"/>
      <c r="C470" s="165"/>
      <c r="D470" s="166"/>
    </row>
    <row r="471" spans="2:4" x14ac:dyDescent="0.2">
      <c r="B471" s="165"/>
      <c r="C471" s="165"/>
      <c r="D471" s="166"/>
    </row>
    <row r="472" spans="2:4" x14ac:dyDescent="0.2">
      <c r="B472" s="165"/>
      <c r="C472" s="165"/>
      <c r="D472" s="166"/>
    </row>
    <row r="473" spans="2:4" x14ac:dyDescent="0.2">
      <c r="B473" s="165"/>
      <c r="C473" s="165"/>
      <c r="D473" s="166"/>
    </row>
    <row r="474" spans="2:4" x14ac:dyDescent="0.2">
      <c r="B474" s="165"/>
      <c r="C474" s="165"/>
      <c r="D474" s="166"/>
    </row>
    <row r="475" spans="2:4" x14ac:dyDescent="0.2">
      <c r="B475" s="165"/>
      <c r="C475" s="165"/>
      <c r="D475" s="166"/>
    </row>
    <row r="476" spans="2:4" x14ac:dyDescent="0.2">
      <c r="B476" s="165"/>
      <c r="C476" s="165"/>
      <c r="D476" s="166"/>
    </row>
    <row r="477" spans="2:4" x14ac:dyDescent="0.2">
      <c r="B477" s="165"/>
      <c r="C477" s="165"/>
      <c r="D477" s="166"/>
    </row>
    <row r="478" spans="2:4" x14ac:dyDescent="0.2">
      <c r="B478" s="165"/>
      <c r="C478" s="165"/>
      <c r="D478" s="166"/>
    </row>
    <row r="479" spans="2:4" x14ac:dyDescent="0.2">
      <c r="B479" s="165"/>
      <c r="C479" s="165"/>
      <c r="D479" s="166"/>
    </row>
    <row r="480" spans="2:4" x14ac:dyDescent="0.2">
      <c r="B480" s="165"/>
      <c r="C480" s="165"/>
      <c r="D480" s="166"/>
    </row>
    <row r="481" spans="2:4" x14ac:dyDescent="0.2">
      <c r="B481" s="165"/>
      <c r="C481" s="165"/>
      <c r="D481" s="166"/>
    </row>
    <row r="482" spans="2:4" x14ac:dyDescent="0.2">
      <c r="B482" s="165"/>
      <c r="C482" s="165"/>
      <c r="D482" s="166"/>
    </row>
    <row r="483" spans="2:4" x14ac:dyDescent="0.2">
      <c r="B483" s="165"/>
      <c r="C483" s="165"/>
      <c r="D483" s="166"/>
    </row>
    <row r="484" spans="2:4" x14ac:dyDescent="0.2">
      <c r="B484" s="165"/>
      <c r="C484" s="165"/>
      <c r="D484" s="166"/>
    </row>
    <row r="485" spans="2:4" x14ac:dyDescent="0.2">
      <c r="B485" s="165"/>
      <c r="C485" s="165"/>
      <c r="D485" s="166"/>
    </row>
    <row r="486" spans="2:4" x14ac:dyDescent="0.2">
      <c r="B486" s="165"/>
      <c r="C486" s="165"/>
      <c r="D486" s="166"/>
    </row>
    <row r="487" spans="2:4" x14ac:dyDescent="0.2">
      <c r="B487" s="165"/>
      <c r="C487" s="165"/>
      <c r="D487" s="166"/>
    </row>
    <row r="488" spans="2:4" x14ac:dyDescent="0.2">
      <c r="B488" s="165"/>
      <c r="C488" s="165"/>
      <c r="D488" s="166"/>
    </row>
    <row r="489" spans="2:4" x14ac:dyDescent="0.2">
      <c r="B489" s="165"/>
      <c r="C489" s="165"/>
      <c r="D489" s="166"/>
    </row>
    <row r="490" spans="2:4" x14ac:dyDescent="0.2">
      <c r="B490" s="165"/>
      <c r="C490" s="165"/>
      <c r="D490" s="166"/>
    </row>
    <row r="491" spans="2:4" x14ac:dyDescent="0.2">
      <c r="B491" s="165"/>
      <c r="C491" s="165"/>
      <c r="D491" s="166"/>
    </row>
    <row r="492" spans="2:4" x14ac:dyDescent="0.2">
      <c r="B492" s="165"/>
      <c r="C492" s="165"/>
      <c r="D492" s="166"/>
    </row>
    <row r="493" spans="2:4" x14ac:dyDescent="0.2">
      <c r="B493" s="165"/>
      <c r="C493" s="165"/>
      <c r="D493" s="166"/>
    </row>
    <row r="494" spans="2:4" x14ac:dyDescent="0.2">
      <c r="B494" s="165"/>
      <c r="C494" s="165"/>
      <c r="D494" s="166"/>
    </row>
    <row r="495" spans="2:4" x14ac:dyDescent="0.2">
      <c r="B495" s="165"/>
      <c r="C495" s="165"/>
      <c r="D495" s="166"/>
    </row>
    <row r="496" spans="2:4" x14ac:dyDescent="0.2">
      <c r="B496" s="165"/>
      <c r="C496" s="165"/>
      <c r="D496" s="166"/>
    </row>
    <row r="497" spans="2:4" x14ac:dyDescent="0.2">
      <c r="B497" s="165"/>
      <c r="C497" s="165"/>
      <c r="D497" s="166"/>
    </row>
    <row r="498" spans="2:4" x14ac:dyDescent="0.2">
      <c r="B498" s="165"/>
      <c r="C498" s="165"/>
      <c r="D498" s="166"/>
    </row>
    <row r="499" spans="2:4" x14ac:dyDescent="0.2">
      <c r="B499" s="165"/>
      <c r="C499" s="165"/>
      <c r="D499" s="166"/>
    </row>
    <row r="500" spans="2:4" x14ac:dyDescent="0.2">
      <c r="B500" s="165"/>
      <c r="C500" s="165"/>
      <c r="D500" s="166"/>
    </row>
    <row r="501" spans="2:4" x14ac:dyDescent="0.2">
      <c r="B501" s="165"/>
      <c r="C501" s="165"/>
      <c r="D501" s="166"/>
    </row>
    <row r="502" spans="2:4" x14ac:dyDescent="0.2">
      <c r="B502" s="165"/>
      <c r="C502" s="165"/>
      <c r="D502" s="166"/>
    </row>
    <row r="503" spans="2:4" x14ac:dyDescent="0.2">
      <c r="B503" s="165"/>
      <c r="C503" s="165"/>
      <c r="D503" s="166"/>
    </row>
    <row r="504" spans="2:4" x14ac:dyDescent="0.2">
      <c r="B504" s="165"/>
      <c r="C504" s="165"/>
      <c r="D504" s="166"/>
    </row>
    <row r="505" spans="2:4" x14ac:dyDescent="0.2">
      <c r="B505" s="165"/>
      <c r="C505" s="165"/>
      <c r="D505" s="166"/>
    </row>
    <row r="506" spans="2:4" x14ac:dyDescent="0.2">
      <c r="B506" s="165"/>
      <c r="C506" s="165"/>
      <c r="D506" s="166"/>
    </row>
    <row r="507" spans="2:4" x14ac:dyDescent="0.2">
      <c r="B507" s="165"/>
      <c r="C507" s="165"/>
      <c r="D507" s="166"/>
    </row>
    <row r="508" spans="2:4" x14ac:dyDescent="0.2">
      <c r="B508" s="165"/>
      <c r="C508" s="165"/>
      <c r="D508" s="166"/>
    </row>
    <row r="509" spans="2:4" x14ac:dyDescent="0.2">
      <c r="B509" s="165"/>
      <c r="C509" s="165"/>
      <c r="D509" s="166"/>
    </row>
    <row r="510" spans="2:4" x14ac:dyDescent="0.2">
      <c r="B510" s="165"/>
      <c r="C510" s="165"/>
      <c r="D510" s="166"/>
    </row>
    <row r="511" spans="2:4" x14ac:dyDescent="0.2">
      <c r="B511" s="165"/>
      <c r="C511" s="165"/>
      <c r="D511" s="166"/>
    </row>
    <row r="512" spans="2:4" x14ac:dyDescent="0.2">
      <c r="B512" s="165"/>
      <c r="C512" s="165"/>
      <c r="D512" s="166"/>
    </row>
    <row r="513" spans="2:4" x14ac:dyDescent="0.2">
      <c r="B513" s="165"/>
      <c r="C513" s="165"/>
      <c r="D513" s="166"/>
    </row>
    <row r="514" spans="2:4" x14ac:dyDescent="0.2">
      <c r="B514" s="165"/>
      <c r="C514" s="165"/>
      <c r="D514" s="166"/>
    </row>
    <row r="515" spans="2:4" x14ac:dyDescent="0.2">
      <c r="B515" s="165"/>
      <c r="C515" s="165"/>
      <c r="D515" s="166"/>
    </row>
    <row r="516" spans="2:4" x14ac:dyDescent="0.2">
      <c r="B516" s="165"/>
      <c r="C516" s="165"/>
      <c r="D516" s="166"/>
    </row>
    <row r="517" spans="2:4" x14ac:dyDescent="0.2">
      <c r="B517" s="165"/>
      <c r="C517" s="165"/>
      <c r="D517" s="166"/>
    </row>
    <row r="518" spans="2:4" x14ac:dyDescent="0.2">
      <c r="B518" s="165"/>
      <c r="C518" s="165"/>
      <c r="D518" s="166"/>
    </row>
    <row r="519" spans="2:4" x14ac:dyDescent="0.2">
      <c r="B519" s="165"/>
      <c r="C519" s="165"/>
      <c r="D519" s="166"/>
    </row>
    <row r="520" spans="2:4" x14ac:dyDescent="0.2">
      <c r="B520" s="165"/>
      <c r="C520" s="165"/>
      <c r="D520" s="166"/>
    </row>
    <row r="521" spans="2:4" x14ac:dyDescent="0.2">
      <c r="B521" s="165"/>
      <c r="C521" s="165"/>
      <c r="D521" s="166"/>
    </row>
    <row r="522" spans="2:4" x14ac:dyDescent="0.2">
      <c r="B522" s="165"/>
      <c r="C522" s="165"/>
      <c r="D522" s="166"/>
    </row>
    <row r="523" spans="2:4" x14ac:dyDescent="0.2">
      <c r="B523" s="165"/>
      <c r="C523" s="165"/>
      <c r="D523" s="166"/>
    </row>
    <row r="524" spans="2:4" x14ac:dyDescent="0.2">
      <c r="B524" s="165"/>
      <c r="C524" s="165"/>
      <c r="D524" s="166"/>
    </row>
    <row r="525" spans="2:4" x14ac:dyDescent="0.2">
      <c r="B525" s="165"/>
      <c r="C525" s="165"/>
      <c r="D525" s="166"/>
    </row>
    <row r="526" spans="2:4" x14ac:dyDescent="0.2">
      <c r="B526" s="165"/>
      <c r="C526" s="165"/>
      <c r="D526" s="166"/>
    </row>
    <row r="527" spans="2:4" x14ac:dyDescent="0.2">
      <c r="B527" s="165"/>
      <c r="C527" s="165"/>
      <c r="D527" s="166"/>
    </row>
    <row r="528" spans="2:4" x14ac:dyDescent="0.2">
      <c r="B528" s="165"/>
      <c r="C528" s="165"/>
      <c r="D528" s="166"/>
    </row>
    <row r="529" spans="2:4" x14ac:dyDescent="0.2">
      <c r="B529" s="165"/>
      <c r="C529" s="165"/>
      <c r="D529" s="166"/>
    </row>
    <row r="530" spans="2:4" x14ac:dyDescent="0.2">
      <c r="B530" s="165"/>
      <c r="C530" s="165"/>
      <c r="D530" s="166"/>
    </row>
    <row r="531" spans="2:4" x14ac:dyDescent="0.2">
      <c r="B531" s="165"/>
      <c r="C531" s="165"/>
      <c r="D531" s="166"/>
    </row>
    <row r="532" spans="2:4" x14ac:dyDescent="0.2">
      <c r="B532" s="165"/>
      <c r="C532" s="165"/>
      <c r="D532" s="166"/>
    </row>
  </sheetData>
  <mergeCells count="8">
    <mergeCell ref="A1:G1"/>
    <mergeCell ref="A2:G2"/>
    <mergeCell ref="A3:A4"/>
    <mergeCell ref="B3:B4"/>
    <mergeCell ref="C3:C4"/>
    <mergeCell ref="E3:E4"/>
    <mergeCell ref="F3:F4"/>
    <mergeCell ref="G3:G4"/>
  </mergeCells>
  <phoneticPr fontId="41" type="noConversion"/>
  <pageMargins left="0.75" right="0.75" top="1" bottom="1" header="0.5" footer="0.5"/>
  <headerFooter alignWithMargins="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FFC000"/>
  </sheetPr>
  <dimension ref="A1:K46"/>
  <sheetViews>
    <sheetView topLeftCell="A13" workbookViewId="0">
      <selection activeCell="E30" sqref="E30"/>
    </sheetView>
  </sheetViews>
  <sheetFormatPr defaultRowHeight="12.75" x14ac:dyDescent="0.2"/>
  <cols>
    <col min="1" max="1" width="4" style="37" customWidth="1"/>
    <col min="2" max="2" width="56.85546875" customWidth="1"/>
    <col min="3" max="3" width="11.42578125" customWidth="1"/>
    <col min="4" max="4" width="10.85546875" customWidth="1"/>
    <col min="5" max="5" width="11.85546875" customWidth="1"/>
    <col min="6" max="6" width="10.5703125" customWidth="1"/>
    <col min="8" max="8" width="11.85546875" customWidth="1"/>
  </cols>
  <sheetData>
    <row r="1" spans="1:10" ht="25.5" customHeight="1" x14ac:dyDescent="0.25">
      <c r="B1" s="51" t="s">
        <v>1478</v>
      </c>
      <c r="C1" s="1203" t="s">
        <v>1479</v>
      </c>
      <c r="D1" s="1203"/>
      <c r="E1" s="1204"/>
      <c r="F1" s="52">
        <v>1</v>
      </c>
    </row>
    <row r="2" spans="1:10" ht="21.75" customHeight="1" x14ac:dyDescent="0.2">
      <c r="A2" s="851"/>
      <c r="B2" s="46"/>
      <c r="C2" s="53" t="s">
        <v>1480</v>
      </c>
      <c r="D2" s="53" t="s">
        <v>1481</v>
      </c>
      <c r="E2" s="54"/>
      <c r="G2" s="54"/>
      <c r="H2" s="55"/>
    </row>
    <row r="3" spans="1:10" ht="15.95" customHeight="1" x14ac:dyDescent="0.2">
      <c r="A3" s="851">
        <v>1</v>
      </c>
      <c r="B3" s="46" t="s">
        <v>1482</v>
      </c>
      <c r="C3" s="43">
        <v>2790</v>
      </c>
      <c r="D3" s="43">
        <v>2544</v>
      </c>
    </row>
    <row r="4" spans="1:10" ht="15.95" customHeight="1" x14ac:dyDescent="0.2">
      <c r="A4" s="851">
        <v>2</v>
      </c>
      <c r="B4" s="46" t="s">
        <v>1483</v>
      </c>
      <c r="C4" s="43">
        <v>12.13</v>
      </c>
      <c r="D4" s="43">
        <v>19.59</v>
      </c>
    </row>
    <row r="5" spans="1:10" ht="15.95" customHeight="1" x14ac:dyDescent="0.2">
      <c r="A5" s="851">
        <v>3</v>
      </c>
      <c r="B5" s="46" t="s">
        <v>1484</v>
      </c>
      <c r="C5" s="43">
        <v>214</v>
      </c>
      <c r="D5" s="43">
        <v>210</v>
      </c>
    </row>
    <row r="6" spans="1:10" ht="15.95" customHeight="1" x14ac:dyDescent="0.2">
      <c r="A6" s="851">
        <v>4</v>
      </c>
      <c r="B6" s="46" t="s">
        <v>1485</v>
      </c>
      <c r="C6" s="43">
        <v>117</v>
      </c>
      <c r="D6" s="43">
        <v>123</v>
      </c>
    </row>
    <row r="7" spans="1:10" ht="15.95" customHeight="1" x14ac:dyDescent="0.2">
      <c r="A7" s="851">
        <v>5</v>
      </c>
      <c r="B7" s="46" t="s">
        <v>1486</v>
      </c>
      <c r="C7" s="43"/>
      <c r="D7" s="43"/>
      <c r="E7" s="56" t="s">
        <v>1487</v>
      </c>
      <c r="F7" s="56"/>
    </row>
    <row r="8" spans="1:10" ht="15.95" customHeight="1" x14ac:dyDescent="0.2">
      <c r="A8" s="851">
        <v>6</v>
      </c>
      <c r="B8" s="46" t="s">
        <v>1488</v>
      </c>
      <c r="C8" s="43">
        <v>100</v>
      </c>
      <c r="D8" s="43">
        <v>100</v>
      </c>
      <c r="E8" s="57" t="s">
        <v>1489</v>
      </c>
    </row>
    <row r="9" spans="1:10" ht="15.95" customHeight="1" x14ac:dyDescent="0.2">
      <c r="A9" s="851">
        <v>7</v>
      </c>
      <c r="B9" s="46" t="s">
        <v>1490</v>
      </c>
      <c r="C9" s="43">
        <v>53.5</v>
      </c>
      <c r="D9" s="43">
        <v>53.5</v>
      </c>
    </row>
    <row r="10" spans="1:10" ht="15.95" customHeight="1" x14ac:dyDescent="0.2">
      <c r="A10" s="851">
        <v>8</v>
      </c>
      <c r="B10" s="46" t="s">
        <v>1491</v>
      </c>
      <c r="C10" s="43">
        <v>100</v>
      </c>
      <c r="D10" s="43">
        <v>100</v>
      </c>
    </row>
    <row r="11" spans="1:10" ht="15.95" customHeight="1" x14ac:dyDescent="0.2">
      <c r="A11" s="851">
        <v>9</v>
      </c>
      <c r="B11" s="46" t="s">
        <v>1492</v>
      </c>
      <c r="C11" s="43">
        <v>99.43</v>
      </c>
      <c r="D11" s="43">
        <v>99.42</v>
      </c>
    </row>
    <row r="12" spans="1:10" ht="15.95" customHeight="1" x14ac:dyDescent="0.2">
      <c r="A12" s="851">
        <v>10</v>
      </c>
      <c r="B12" s="46" t="s">
        <v>1493</v>
      </c>
      <c r="C12" s="43">
        <v>0.56999999999999995</v>
      </c>
      <c r="D12" s="43"/>
      <c r="F12" s="38"/>
      <c r="G12" s="38"/>
      <c r="H12" s="38"/>
      <c r="I12" s="58" t="s">
        <v>1480</v>
      </c>
      <c r="J12" s="58" t="s">
        <v>1481</v>
      </c>
    </row>
    <row r="13" spans="1:10" ht="15.95" customHeight="1" x14ac:dyDescent="0.2">
      <c r="A13" s="851">
        <v>11</v>
      </c>
      <c r="B13" s="46" t="s">
        <v>1494</v>
      </c>
      <c r="C13" s="43"/>
      <c r="D13" s="43"/>
      <c r="F13" s="1205" t="s">
        <v>1495</v>
      </c>
      <c r="G13" s="1205"/>
      <c r="H13" s="1205"/>
      <c r="I13" s="59">
        <f>C4*1000/C3</f>
        <v>4.3476702508960576</v>
      </c>
      <c r="J13" s="59">
        <f>D4*1000/D3</f>
        <v>7.7004716981132075</v>
      </c>
    </row>
    <row r="14" spans="1:10" ht="15.95" customHeight="1" x14ac:dyDescent="0.2">
      <c r="A14" s="851">
        <v>12</v>
      </c>
      <c r="B14" s="46" t="s">
        <v>1496</v>
      </c>
      <c r="C14" s="43"/>
      <c r="D14" s="43"/>
      <c r="F14" s="1205" t="s">
        <v>1497</v>
      </c>
      <c r="G14" s="1205"/>
      <c r="H14" s="1205"/>
      <c r="I14" s="60">
        <f>C5/C3</f>
        <v>7.6702508960573471E-2</v>
      </c>
      <c r="J14" s="60">
        <f>D5/D3</f>
        <v>8.254716981132075E-2</v>
      </c>
    </row>
    <row r="15" spans="1:10" ht="15.95" customHeight="1" x14ac:dyDescent="0.2">
      <c r="A15" s="851"/>
      <c r="B15" s="851" t="s">
        <v>1498</v>
      </c>
      <c r="C15" s="851"/>
      <c r="D15" s="61"/>
      <c r="E15" s="62"/>
      <c r="F15" s="1205" t="s">
        <v>1499</v>
      </c>
      <c r="G15" s="1205"/>
      <c r="H15" s="1205"/>
      <c r="I15" s="60">
        <f>IF(C9/C8&lt;0.14,0.14,C9/C8)</f>
        <v>0.53500000000000003</v>
      </c>
      <c r="J15" s="60">
        <f>D9/D8</f>
        <v>0.53500000000000003</v>
      </c>
    </row>
    <row r="16" spans="1:10" ht="15.95" customHeight="1" x14ac:dyDescent="0.2">
      <c r="A16" s="851">
        <v>1</v>
      </c>
      <c r="B16" s="46" t="s">
        <v>1500</v>
      </c>
      <c r="C16" s="131">
        <f>C6/C5</f>
        <v>0.54672897196261683</v>
      </c>
      <c r="D16" s="131">
        <f>D6/D5</f>
        <v>0.58571428571428574</v>
      </c>
      <c r="F16" s="1205" t="s">
        <v>1501</v>
      </c>
      <c r="G16" s="1205"/>
      <c r="H16" s="1205"/>
      <c r="I16" s="60">
        <f>(C11+C14)/C10</f>
        <v>0.99430000000000007</v>
      </c>
      <c r="J16" s="60">
        <f>(D11+D14)/D10</f>
        <v>0.99419999999999997</v>
      </c>
    </row>
    <row r="17" spans="1:11" ht="15.95" customHeight="1" x14ac:dyDescent="0.2">
      <c r="A17" s="851">
        <v>2</v>
      </c>
      <c r="B17" s="46" t="s">
        <v>1502</v>
      </c>
      <c r="C17" s="131">
        <f>C7/C5</f>
        <v>0</v>
      </c>
      <c r="D17" s="131">
        <f>D7/D5</f>
        <v>0</v>
      </c>
    </row>
    <row r="18" spans="1:11" ht="15.95" customHeight="1" x14ac:dyDescent="0.2">
      <c r="A18" s="851">
        <v>3</v>
      </c>
      <c r="B18" s="46" t="s">
        <v>1503</v>
      </c>
      <c r="C18" s="131">
        <f>C13/C12</f>
        <v>0</v>
      </c>
      <c r="D18" s="131" t="e">
        <f>D13/D12</f>
        <v>#DIV/0!</v>
      </c>
    </row>
    <row r="19" spans="1:11" ht="15.95" customHeight="1" x14ac:dyDescent="0.2">
      <c r="A19" s="851">
        <v>4</v>
      </c>
      <c r="B19" s="46" t="s">
        <v>1504</v>
      </c>
      <c r="C19" s="132" t="e">
        <f>C14/C13</f>
        <v>#DIV/0!</v>
      </c>
      <c r="D19" s="132" t="e">
        <f>D14/D13</f>
        <v>#DIV/0!</v>
      </c>
    </row>
    <row r="20" spans="1:11" ht="15.95" customHeight="1" x14ac:dyDescent="0.2">
      <c r="A20" s="61"/>
      <c r="B20" s="54"/>
      <c r="C20" s="1206" t="s">
        <v>1505</v>
      </c>
      <c r="D20" s="1207"/>
    </row>
    <row r="21" spans="1:11" ht="15.95" customHeight="1" x14ac:dyDescent="0.2">
      <c r="A21" s="61"/>
      <c r="B21" s="54"/>
      <c r="C21" s="1199" t="s">
        <v>1506</v>
      </c>
      <c r="D21" s="1200"/>
      <c r="E21" s="1201" t="s">
        <v>1507</v>
      </c>
      <c r="F21" s="1202"/>
      <c r="H21" t="s">
        <v>1508</v>
      </c>
    </row>
    <row r="22" spans="1:11" ht="15.95" customHeight="1" x14ac:dyDescent="0.2">
      <c r="B22" s="63" t="s">
        <v>94</v>
      </c>
      <c r="C22" s="64" t="s">
        <v>1480</v>
      </c>
      <c r="D22" s="64" t="s">
        <v>1481</v>
      </c>
      <c r="E22" s="65" t="s">
        <v>1480</v>
      </c>
      <c r="F22" s="65" t="s">
        <v>1481</v>
      </c>
      <c r="G22" s="851" t="s">
        <v>1509</v>
      </c>
      <c r="H22" s="66" t="s">
        <v>1510</v>
      </c>
      <c r="I22" s="44"/>
    </row>
    <row r="23" spans="1:11" ht="15.95" customHeight="1" x14ac:dyDescent="0.2">
      <c r="A23" s="851">
        <v>1</v>
      </c>
      <c r="B23" s="275" t="s">
        <v>1511</v>
      </c>
      <c r="C23" s="110">
        <v>10.54</v>
      </c>
      <c r="D23" s="110">
        <v>3.39</v>
      </c>
      <c r="E23" s="111">
        <f t="shared" ref="E23:F26" si="0">IF($F$1=1,C23,(IF($F$1=2,I13)))</f>
        <v>10.54</v>
      </c>
      <c r="F23" s="111">
        <f t="shared" si="0"/>
        <v>3.39</v>
      </c>
      <c r="G23" s="133">
        <f>E23-F23</f>
        <v>7.1499999999999986</v>
      </c>
      <c r="H23" s="50">
        <f>IF(H30&gt;=1,1,0)</f>
        <v>1</v>
      </c>
      <c r="I23" s="67"/>
    </row>
    <row r="24" spans="1:11" ht="15.95" customHeight="1" x14ac:dyDescent="0.2">
      <c r="A24" s="851">
        <v>2</v>
      </c>
      <c r="B24" s="275" t="s">
        <v>1497</v>
      </c>
      <c r="C24" s="110">
        <v>10.18</v>
      </c>
      <c r="D24" s="110">
        <v>13.66</v>
      </c>
      <c r="E24" s="111">
        <f t="shared" si="0"/>
        <v>10.18</v>
      </c>
      <c r="F24" s="111">
        <f t="shared" si="0"/>
        <v>13.66</v>
      </c>
      <c r="G24" s="134">
        <f>E24-F24</f>
        <v>-3.4800000000000004</v>
      </c>
      <c r="H24" s="50">
        <f>IF(H28&gt;=1,1,0)</f>
        <v>0</v>
      </c>
      <c r="I24" s="67"/>
    </row>
    <row r="25" spans="1:11" ht="15.95" customHeight="1" x14ac:dyDescent="0.2">
      <c r="A25" s="851">
        <v>3</v>
      </c>
      <c r="B25" s="46" t="s">
        <v>1499</v>
      </c>
      <c r="C25" s="113">
        <v>29.6</v>
      </c>
      <c r="D25" s="113">
        <v>28.1</v>
      </c>
      <c r="E25" s="111">
        <f t="shared" si="0"/>
        <v>29.6</v>
      </c>
      <c r="F25" s="111">
        <f t="shared" si="0"/>
        <v>28.1</v>
      </c>
      <c r="G25" s="133">
        <f>F25-E25</f>
        <v>-1.5</v>
      </c>
      <c r="H25" s="50">
        <f>IF(H29&gt;=1,1,0)</f>
        <v>0</v>
      </c>
      <c r="I25" s="67"/>
    </row>
    <row r="26" spans="1:11" ht="15.95" customHeight="1" x14ac:dyDescent="0.2">
      <c r="A26" s="851">
        <v>4</v>
      </c>
      <c r="B26" s="46" t="s">
        <v>1501</v>
      </c>
      <c r="C26" s="113">
        <v>99.42</v>
      </c>
      <c r="D26" s="113">
        <v>99.86</v>
      </c>
      <c r="E26" s="111">
        <f t="shared" si="0"/>
        <v>99.42</v>
      </c>
      <c r="F26" s="111">
        <f t="shared" si="0"/>
        <v>99.86</v>
      </c>
      <c r="G26" s="133">
        <f>F26-E26</f>
        <v>0.43999999999999773</v>
      </c>
      <c r="H26" s="50">
        <f>IF(F26&gt;=85,1,0)</f>
        <v>1</v>
      </c>
      <c r="I26" s="67"/>
    </row>
    <row r="27" spans="1:11" ht="15.95" customHeight="1" x14ac:dyDescent="0.2">
      <c r="C27" s="563"/>
      <c r="D27" s="563"/>
      <c r="E27" s="564"/>
      <c r="F27" s="564"/>
      <c r="G27" s="564"/>
      <c r="H27" s="564"/>
      <c r="I27" s="564"/>
      <c r="J27" s="564"/>
      <c r="K27" s="564"/>
    </row>
    <row r="28" spans="1:11" s="48" customFormat="1" ht="15.95" customHeight="1" x14ac:dyDescent="0.2">
      <c r="A28" s="114"/>
      <c r="B28" s="1100" t="s">
        <v>527</v>
      </c>
      <c r="C28" s="565"/>
      <c r="D28" s="566"/>
      <c r="E28" s="567"/>
      <c r="F28" s="567">
        <f>IF(F24&lt;=7,1,0)</f>
        <v>0</v>
      </c>
      <c r="G28" s="568">
        <f>IF(G24&gt;=0.5,1,0)</f>
        <v>0</v>
      </c>
      <c r="H28" s="568">
        <f>F28+G28</f>
        <v>0</v>
      </c>
      <c r="I28" s="568"/>
      <c r="J28" s="568"/>
      <c r="K28" s="568"/>
    </row>
    <row r="29" spans="1:11" ht="15.95" customHeight="1" x14ac:dyDescent="0.2">
      <c r="B29" s="1101" t="s">
        <v>1512</v>
      </c>
      <c r="C29" s="565"/>
      <c r="D29" s="566"/>
      <c r="E29" s="569"/>
      <c r="F29" s="569">
        <f>IF(F25&gt;=50,1,0)</f>
        <v>0</v>
      </c>
      <c r="G29" s="564">
        <f>IF(G25&gt;=2.5,1,0)</f>
        <v>0</v>
      </c>
      <c r="H29" s="564">
        <f>F29+G29</f>
        <v>0</v>
      </c>
      <c r="I29" s="564"/>
      <c r="J29" s="564"/>
      <c r="K29" s="564"/>
    </row>
    <row r="30" spans="1:11" ht="15.95" customHeight="1" x14ac:dyDescent="0.2">
      <c r="B30" s="1102" t="s">
        <v>1513</v>
      </c>
      <c r="C30" s="565"/>
      <c r="D30" s="566"/>
      <c r="E30" s="569"/>
      <c r="F30" s="567">
        <f>IF(F23&lt;=25,1,0)</f>
        <v>1</v>
      </c>
      <c r="G30" s="568">
        <f>IF(G23&gt;=2.5,1,0)</f>
        <v>1</v>
      </c>
      <c r="H30" s="568">
        <f>F30+G30</f>
        <v>2</v>
      </c>
      <c r="I30" s="564"/>
      <c r="J30" s="564"/>
      <c r="K30" s="564"/>
    </row>
    <row r="31" spans="1:11" ht="15.95" customHeight="1" x14ac:dyDescent="0.2">
      <c r="B31" s="1102" t="s">
        <v>1514</v>
      </c>
      <c r="C31" s="564"/>
      <c r="D31" s="566"/>
      <c r="E31" s="569"/>
      <c r="F31" s="564"/>
      <c r="G31" s="564"/>
      <c r="H31" s="564"/>
      <c r="I31" s="564"/>
      <c r="J31" s="564"/>
      <c r="K31" s="564"/>
    </row>
    <row r="32" spans="1:11" ht="15.95" customHeight="1" x14ac:dyDescent="0.2">
      <c r="B32" s="1102" t="s">
        <v>1515</v>
      </c>
      <c r="C32" s="564"/>
      <c r="D32" s="564"/>
      <c r="E32" s="564"/>
      <c r="F32" s="569"/>
      <c r="G32" s="564"/>
      <c r="H32" s="564"/>
      <c r="I32" s="564"/>
      <c r="J32" s="564"/>
      <c r="K32" s="564"/>
    </row>
    <row r="33" spans="2:11" ht="15.95" customHeight="1" x14ac:dyDescent="0.2">
      <c r="B33" s="1102" t="s">
        <v>1516</v>
      </c>
      <c r="C33" s="564"/>
      <c r="D33" s="564"/>
      <c r="E33" s="564"/>
      <c r="F33" s="564"/>
      <c r="G33" s="564"/>
      <c r="H33" s="564"/>
      <c r="I33" s="564"/>
      <c r="J33" s="564"/>
      <c r="K33" s="564"/>
    </row>
    <row r="34" spans="2:11" ht="15.95" customHeight="1" x14ac:dyDescent="0.2">
      <c r="B34" s="1102" t="s">
        <v>1517</v>
      </c>
      <c r="C34" s="564"/>
      <c r="D34" s="564"/>
      <c r="E34" s="564"/>
      <c r="F34" s="564"/>
      <c r="G34" s="564"/>
      <c r="H34" s="564"/>
      <c r="I34" s="564"/>
      <c r="J34" s="564"/>
      <c r="K34" s="564"/>
    </row>
    <row r="35" spans="2:11" ht="15.95" customHeight="1" x14ac:dyDescent="0.2">
      <c r="B35" s="1102" t="s">
        <v>1518</v>
      </c>
      <c r="C35" s="564"/>
      <c r="D35" s="564"/>
      <c r="E35" s="564"/>
      <c r="F35" s="564"/>
      <c r="G35" s="564"/>
      <c r="H35" s="564"/>
      <c r="I35" s="564"/>
      <c r="J35" s="564"/>
      <c r="K35" s="564"/>
    </row>
    <row r="36" spans="2:11" ht="15.95" customHeight="1" x14ac:dyDescent="0.2">
      <c r="B36" s="1102" t="s">
        <v>1519</v>
      </c>
      <c r="C36" s="564"/>
      <c r="D36" s="564"/>
      <c r="E36" s="564"/>
      <c r="F36" s="564"/>
      <c r="G36" s="564"/>
      <c r="H36" s="564"/>
      <c r="I36" s="564"/>
      <c r="J36" s="564"/>
      <c r="K36" s="564"/>
    </row>
    <row r="37" spans="2:11" ht="15.95" customHeight="1" x14ac:dyDescent="0.2">
      <c r="B37" s="141" t="s">
        <v>1520</v>
      </c>
      <c r="C37" s="564"/>
      <c r="D37" s="564"/>
      <c r="E37" s="564"/>
      <c r="F37" s="564"/>
      <c r="G37" s="564"/>
      <c r="H37" s="564"/>
      <c r="I37" s="564"/>
      <c r="J37" s="564"/>
      <c r="K37" s="564"/>
    </row>
    <row r="38" spans="2:11" ht="15.95" customHeight="1" x14ac:dyDescent="0.2">
      <c r="B38" s="1102" t="s">
        <v>1521</v>
      </c>
      <c r="C38" s="564"/>
      <c r="D38" s="564"/>
      <c r="E38" s="564"/>
      <c r="F38" s="564"/>
      <c r="G38" s="564"/>
      <c r="H38" s="564"/>
      <c r="I38" s="564"/>
      <c r="J38" s="564"/>
      <c r="K38" s="564"/>
    </row>
    <row r="39" spans="2:11" x14ac:dyDescent="0.2">
      <c r="B39" s="1102" t="s">
        <v>1522</v>
      </c>
      <c r="C39" s="564"/>
      <c r="D39" s="564"/>
      <c r="E39" s="564"/>
      <c r="F39" s="564"/>
      <c r="G39" s="564"/>
      <c r="H39" s="564"/>
      <c r="I39" s="564"/>
      <c r="J39" s="564"/>
      <c r="K39" s="564"/>
    </row>
    <row r="40" spans="2:11" x14ac:dyDescent="0.2">
      <c r="B40" s="141" t="s">
        <v>1523</v>
      </c>
      <c r="C40" s="564"/>
      <c r="D40" s="564"/>
      <c r="E40" s="564"/>
      <c r="F40" s="564"/>
      <c r="G40" s="564"/>
      <c r="H40" s="564"/>
      <c r="I40" s="564"/>
      <c r="J40" s="564"/>
      <c r="K40" s="564"/>
    </row>
    <row r="41" spans="2:11" x14ac:dyDescent="0.2">
      <c r="B41" s="141" t="s">
        <v>1524</v>
      </c>
      <c r="C41" s="564"/>
      <c r="D41" s="564"/>
      <c r="E41" s="564"/>
      <c r="F41" s="564"/>
      <c r="G41" s="564"/>
      <c r="H41" s="564"/>
      <c r="I41" s="564"/>
      <c r="J41" s="564"/>
      <c r="K41" s="564"/>
    </row>
    <row r="42" spans="2:11" x14ac:dyDescent="0.2">
      <c r="B42" s="1103" t="s">
        <v>1525</v>
      </c>
      <c r="C42" s="564"/>
      <c r="D42" s="564"/>
      <c r="E42" s="564"/>
      <c r="F42" s="564"/>
      <c r="G42" s="564"/>
      <c r="H42" s="564"/>
      <c r="I42" s="564"/>
      <c r="J42" s="564"/>
      <c r="K42" s="564"/>
    </row>
    <row r="43" spans="2:11" x14ac:dyDescent="0.2">
      <c r="C43" s="564"/>
      <c r="D43" s="564"/>
      <c r="E43" s="564"/>
      <c r="F43" s="564"/>
      <c r="G43" s="564"/>
      <c r="H43" s="564"/>
      <c r="I43" s="564"/>
      <c r="J43" s="564"/>
      <c r="K43" s="564"/>
    </row>
    <row r="44" spans="2:11" x14ac:dyDescent="0.2">
      <c r="C44" s="564"/>
      <c r="D44" s="564"/>
      <c r="E44" s="564"/>
      <c r="F44" s="564"/>
      <c r="G44" s="564"/>
      <c r="H44" s="564"/>
      <c r="I44" s="564"/>
      <c r="J44" s="564"/>
      <c r="K44" s="564"/>
    </row>
    <row r="45" spans="2:11" x14ac:dyDescent="0.2">
      <c r="C45" s="564"/>
      <c r="D45" s="564"/>
      <c r="E45" s="564"/>
      <c r="F45" s="564"/>
      <c r="G45" s="564"/>
      <c r="H45" s="564"/>
      <c r="I45" s="564"/>
      <c r="J45" s="564"/>
      <c r="K45" s="564"/>
    </row>
    <row r="46" spans="2:11" x14ac:dyDescent="0.2">
      <c r="C46" s="564"/>
      <c r="D46" s="564"/>
      <c r="E46" s="564"/>
      <c r="F46" s="564"/>
      <c r="G46" s="564"/>
      <c r="H46" s="564"/>
      <c r="I46" s="564"/>
      <c r="J46" s="564"/>
      <c r="K46" s="564"/>
    </row>
  </sheetData>
  <mergeCells count="8">
    <mergeCell ref="C21:D21"/>
    <mergeCell ref="E21:F21"/>
    <mergeCell ref="C1:E1"/>
    <mergeCell ref="F13:H13"/>
    <mergeCell ref="F14:H14"/>
    <mergeCell ref="F15:H15"/>
    <mergeCell ref="F16:H16"/>
    <mergeCell ref="C20:D20"/>
  </mergeCells>
  <phoneticPr fontId="41" type="noConversion"/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zoomScale="60" zoomScaleNormal="60" workbookViewId="0">
      <selection activeCell="P43" sqref="P43"/>
    </sheetView>
  </sheetViews>
  <sheetFormatPr defaultRowHeight="12.75" x14ac:dyDescent="0.2"/>
  <sheetData/>
  <phoneticPr fontId="4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1"/>
  <sheetViews>
    <sheetView topLeftCell="A6" workbookViewId="0">
      <selection activeCell="F13" sqref="F13"/>
    </sheetView>
  </sheetViews>
  <sheetFormatPr defaultColWidth="9.140625" defaultRowHeight="21.75" x14ac:dyDescent="0.5"/>
  <cols>
    <col min="1" max="1" width="5.140625" style="1" customWidth="1"/>
    <col min="2" max="2" width="52.42578125" style="1" bestFit="1" customWidth="1"/>
    <col min="3" max="3" width="14.42578125" style="1" bestFit="1" customWidth="1"/>
    <col min="4" max="4" width="10.42578125" style="1" bestFit="1" customWidth="1"/>
    <col min="5" max="16384" width="9.140625" style="1"/>
  </cols>
  <sheetData>
    <row r="1" spans="1:5" ht="26.25" x14ac:dyDescent="0.55000000000000004">
      <c r="A1" s="1105" t="s">
        <v>7</v>
      </c>
      <c r="B1" s="1105"/>
      <c r="C1" s="1105"/>
      <c r="D1" s="1105"/>
    </row>
    <row r="2" spans="1:5" x14ac:dyDescent="0.5">
      <c r="B2" s="2" t="s">
        <v>0</v>
      </c>
      <c r="C2" s="1106" t="str">
        <f>Hospital!$C$2</f>
        <v>อำนาจเจริญ</v>
      </c>
      <c r="D2" s="1106"/>
      <c r="E2" s="6"/>
    </row>
    <row r="3" spans="1:5" x14ac:dyDescent="0.5">
      <c r="B3" s="2" t="s">
        <v>2</v>
      </c>
      <c r="C3" s="1104">
        <f>Hospital!C3</f>
        <v>42418</v>
      </c>
      <c r="D3" s="1104"/>
      <c r="E3" s="6"/>
    </row>
    <row r="4" spans="1:5" x14ac:dyDescent="0.5">
      <c r="B4" s="2" t="s">
        <v>3</v>
      </c>
      <c r="C4" s="1106" t="str">
        <f>Hospital!$C$4</f>
        <v>ส่วนกลางร่วมกับศูนย์เขต</v>
      </c>
      <c r="D4" s="1106"/>
      <c r="E4" s="6"/>
    </row>
    <row r="5" spans="1:5" x14ac:dyDescent="0.5">
      <c r="B5" s="2" t="s">
        <v>5</v>
      </c>
      <c r="C5" s="1104">
        <f>Hospital!C5</f>
        <v>42418</v>
      </c>
      <c r="D5" s="1104"/>
      <c r="E5" s="6"/>
    </row>
    <row r="6" spans="1:5" ht="87" x14ac:dyDescent="0.5">
      <c r="B6" s="7" t="s">
        <v>8</v>
      </c>
    </row>
    <row r="7" spans="1:5" x14ac:dyDescent="0.5">
      <c r="B7" s="2"/>
      <c r="C7" s="849" t="s">
        <v>9</v>
      </c>
      <c r="D7" s="849" t="s">
        <v>10</v>
      </c>
    </row>
    <row r="8" spans="1:5" x14ac:dyDescent="0.5">
      <c r="A8" s="1" t="s">
        <v>11</v>
      </c>
      <c r="B8" s="1" t="s">
        <v>12</v>
      </c>
      <c r="C8" s="281">
        <v>2523</v>
      </c>
    </row>
    <row r="9" spans="1:5" x14ac:dyDescent="0.5">
      <c r="A9" s="1" t="s">
        <v>13</v>
      </c>
      <c r="B9" s="1" t="s">
        <v>14</v>
      </c>
      <c r="C9" s="281">
        <v>1127</v>
      </c>
      <c r="D9" s="8">
        <f t="shared" ref="D9:D14" si="0">C9/$C$8</f>
        <v>0.44669044787950851</v>
      </c>
    </row>
    <row r="10" spans="1:5" ht="65.25" x14ac:dyDescent="0.5">
      <c r="A10" s="9" t="s">
        <v>15</v>
      </c>
      <c r="B10" s="10" t="s">
        <v>16</v>
      </c>
      <c r="C10" s="281">
        <v>1376</v>
      </c>
      <c r="D10" s="8">
        <f t="shared" si="0"/>
        <v>0.54538248117320653</v>
      </c>
    </row>
    <row r="11" spans="1:5" x14ac:dyDescent="0.5">
      <c r="A11" s="1" t="s">
        <v>17</v>
      </c>
      <c r="B11" s="1" t="s">
        <v>18</v>
      </c>
      <c r="C11" s="281">
        <v>2473</v>
      </c>
      <c r="D11" s="8">
        <f t="shared" si="0"/>
        <v>0.98018232263178751</v>
      </c>
    </row>
    <row r="12" spans="1:5" x14ac:dyDescent="0.5">
      <c r="A12" s="1" t="s">
        <v>19</v>
      </c>
      <c r="B12" s="1" t="s">
        <v>20</v>
      </c>
      <c r="C12" s="281">
        <v>2514</v>
      </c>
      <c r="D12" s="8">
        <f t="shared" si="0"/>
        <v>0.99643281807372175</v>
      </c>
    </row>
    <row r="13" spans="1:5" x14ac:dyDescent="0.5">
      <c r="A13" s="1" t="s">
        <v>21</v>
      </c>
      <c r="B13" s="1" t="s">
        <v>22</v>
      </c>
      <c r="C13" s="281">
        <v>19</v>
      </c>
      <c r="D13" s="8">
        <f t="shared" si="0"/>
        <v>7.5307173999207295E-3</v>
      </c>
    </row>
    <row r="14" spans="1:5" x14ac:dyDescent="0.5">
      <c r="A14" s="1" t="s">
        <v>23</v>
      </c>
      <c r="B14" s="1" t="s">
        <v>24</v>
      </c>
      <c r="C14" s="281">
        <v>1136</v>
      </c>
      <c r="D14" s="8">
        <f t="shared" si="0"/>
        <v>0.45025762980578676</v>
      </c>
    </row>
    <row r="15" spans="1:5" x14ac:dyDescent="0.5">
      <c r="A15" s="1" t="s">
        <v>25</v>
      </c>
    </row>
    <row r="17" spans="2:3" x14ac:dyDescent="0.5">
      <c r="B17" s="1" t="s">
        <v>26</v>
      </c>
    </row>
    <row r="18" spans="2:3" x14ac:dyDescent="0.5">
      <c r="B18" s="1" t="s">
        <v>27</v>
      </c>
    </row>
    <row r="19" spans="2:3" x14ac:dyDescent="0.5">
      <c r="B19" s="1" t="s">
        <v>28</v>
      </c>
    </row>
    <row r="21" spans="2:3" x14ac:dyDescent="0.5">
      <c r="B21" s="4"/>
      <c r="C21" s="4"/>
    </row>
  </sheetData>
  <mergeCells count="5">
    <mergeCell ref="C5:D5"/>
    <mergeCell ref="A1:D1"/>
    <mergeCell ref="C2:D2"/>
    <mergeCell ref="C3:D3"/>
    <mergeCell ref="C4:D4"/>
  </mergeCells>
  <phoneticPr fontId="4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12"/>
  </sheetPr>
  <dimension ref="A1"/>
  <sheetViews>
    <sheetView topLeftCell="A4" zoomScale="60" zoomScaleNormal="60" workbookViewId="0">
      <selection activeCell="AA38" sqref="AA38"/>
    </sheetView>
  </sheetViews>
  <sheetFormatPr defaultRowHeight="12.75" x14ac:dyDescent="0.2"/>
  <sheetData/>
  <phoneticPr fontId="41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12"/>
  </sheetPr>
  <dimension ref="A1"/>
  <sheetViews>
    <sheetView zoomScale="50" zoomScaleNormal="50" workbookViewId="0">
      <selection activeCell="AP27" sqref="AP27:AP36"/>
    </sheetView>
  </sheetViews>
  <sheetFormatPr defaultRowHeight="12.75" x14ac:dyDescent="0.2"/>
  <sheetData/>
  <phoneticPr fontId="41" type="noConversion"/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79"/>
  <sheetViews>
    <sheetView topLeftCell="A7" workbookViewId="0">
      <selection activeCell="C67" sqref="C67"/>
    </sheetView>
  </sheetViews>
  <sheetFormatPr defaultColWidth="9.140625" defaultRowHeight="24" x14ac:dyDescent="0.55000000000000004"/>
  <cols>
    <col min="1" max="1" width="9.140625" style="73"/>
    <col min="2" max="2" width="67.85546875" style="73" bestFit="1" customWidth="1"/>
    <col min="3" max="3" width="9.140625" style="73"/>
    <col min="4" max="5" width="9.140625" style="72"/>
    <col min="6" max="16384" width="9.140625" style="73"/>
  </cols>
  <sheetData>
    <row r="1" spans="1:8" x14ac:dyDescent="0.55000000000000004">
      <c r="A1" s="72"/>
      <c r="B1" s="68" t="s">
        <v>1526</v>
      </c>
      <c r="C1" s="72"/>
    </row>
    <row r="2" spans="1:8" x14ac:dyDescent="0.55000000000000004">
      <c r="A2" s="74" t="s">
        <v>1527</v>
      </c>
      <c r="B2" s="74" t="s">
        <v>1528</v>
      </c>
      <c r="C2" s="878" t="s">
        <v>1529</v>
      </c>
      <c r="D2" s="1208" t="s">
        <v>1530</v>
      </c>
      <c r="E2" s="1208"/>
      <c r="H2" s="75"/>
    </row>
    <row r="3" spans="1:8" x14ac:dyDescent="0.55000000000000004">
      <c r="A3" s="74"/>
      <c r="B3" s="74" t="s">
        <v>1531</v>
      </c>
      <c r="C3" s="76">
        <f>Observe!D13</f>
        <v>1</v>
      </c>
      <c r="D3" s="74"/>
      <c r="E3" s="74"/>
      <c r="H3" s="75"/>
    </row>
    <row r="4" spans="1:8" x14ac:dyDescent="0.55000000000000004">
      <c r="A4" s="74"/>
      <c r="B4" s="74" t="s">
        <v>1532</v>
      </c>
      <c r="C4" s="76">
        <f>Observe!C14</f>
        <v>1</v>
      </c>
      <c r="D4" s="74"/>
      <c r="E4" s="74"/>
      <c r="H4" s="75"/>
    </row>
    <row r="5" spans="1:8" x14ac:dyDescent="0.55000000000000004">
      <c r="A5" s="74"/>
      <c r="B5" s="77" t="s">
        <v>1533</v>
      </c>
      <c r="C5" s="78">
        <f>AVERAGE(C3:C4)</f>
        <v>1</v>
      </c>
      <c r="D5" s="74"/>
      <c r="E5" s="74"/>
      <c r="H5" s="75"/>
    </row>
    <row r="6" spans="1:8" x14ac:dyDescent="0.55000000000000004">
      <c r="A6" s="74" t="s">
        <v>1534</v>
      </c>
      <c r="B6" s="74" t="s">
        <v>1535</v>
      </c>
      <c r="C6" s="74"/>
      <c r="D6" s="74"/>
      <c r="E6" s="74"/>
      <c r="H6" s="79"/>
    </row>
    <row r="7" spans="1:8" x14ac:dyDescent="0.55000000000000004">
      <c r="A7" s="74" t="s">
        <v>1536</v>
      </c>
      <c r="B7" s="74" t="s">
        <v>1537</v>
      </c>
      <c r="C7" s="74">
        <f>Train!C7</f>
        <v>73</v>
      </c>
      <c r="D7" s="74"/>
      <c r="E7" s="74"/>
      <c r="H7" s="75"/>
    </row>
    <row r="8" spans="1:8" x14ac:dyDescent="0.55000000000000004">
      <c r="A8" s="74"/>
      <c r="B8" s="74" t="s">
        <v>1538</v>
      </c>
      <c r="C8" s="76">
        <f>Train!C9</f>
        <v>0.82191780821917804</v>
      </c>
      <c r="D8" s="74"/>
      <c r="E8" s="74"/>
      <c r="H8" s="75"/>
    </row>
    <row r="9" spans="1:8" x14ac:dyDescent="0.55000000000000004">
      <c r="A9" s="74"/>
      <c r="B9" s="74" t="s">
        <v>1539</v>
      </c>
      <c r="C9" s="76">
        <f>Train!C11</f>
        <v>0.17808219178082191</v>
      </c>
      <c r="D9" s="74"/>
      <c r="E9" s="74"/>
      <c r="H9" s="75"/>
    </row>
    <row r="10" spans="1:8" x14ac:dyDescent="0.55000000000000004">
      <c r="A10" s="74"/>
      <c r="B10" s="80" t="s">
        <v>1540</v>
      </c>
      <c r="C10" s="81">
        <f>C8+C9</f>
        <v>1</v>
      </c>
      <c r="D10" s="74"/>
      <c r="E10" s="74"/>
      <c r="H10" s="75"/>
    </row>
    <row r="11" spans="1:8" x14ac:dyDescent="0.55000000000000004">
      <c r="A11" s="82"/>
      <c r="B11" s="83"/>
      <c r="C11" s="82"/>
      <c r="D11" s="84"/>
      <c r="E11" s="74"/>
      <c r="H11" s="75"/>
    </row>
    <row r="12" spans="1:8" x14ac:dyDescent="0.55000000000000004">
      <c r="A12" s="82"/>
      <c r="B12" s="85" t="s">
        <v>1541</v>
      </c>
      <c r="C12" s="86">
        <f>interview!L55</f>
        <v>0.2</v>
      </c>
      <c r="D12" s="87"/>
      <c r="E12" s="87"/>
    </row>
    <row r="13" spans="1:8" x14ac:dyDescent="0.55000000000000004">
      <c r="A13" s="82"/>
      <c r="B13" s="85" t="s">
        <v>1542</v>
      </c>
      <c r="C13" s="86">
        <f>interview!L105</f>
        <v>1</v>
      </c>
      <c r="D13" s="87"/>
      <c r="E13" s="87"/>
    </row>
    <row r="14" spans="1:8" x14ac:dyDescent="0.55000000000000004">
      <c r="A14" s="82"/>
      <c r="B14" s="88" t="s">
        <v>1543</v>
      </c>
      <c r="C14" s="89">
        <f>(C10+C12+C13)/3</f>
        <v>0.73333333333333339</v>
      </c>
      <c r="D14" s="74"/>
      <c r="E14" s="74"/>
    </row>
    <row r="15" spans="1:8" x14ac:dyDescent="0.55000000000000004">
      <c r="A15" s="82" t="s">
        <v>1544</v>
      </c>
      <c r="B15" s="82" t="s">
        <v>1545</v>
      </c>
      <c r="C15" s="82"/>
      <c r="D15" s="74"/>
      <c r="E15" s="74"/>
    </row>
    <row r="16" spans="1:8" x14ac:dyDescent="0.55000000000000004">
      <c r="A16" s="82"/>
      <c r="B16" s="82" t="s">
        <v>1546</v>
      </c>
      <c r="C16" s="90">
        <f>Observe!D25</f>
        <v>0.8571428571428571</v>
      </c>
      <c r="D16" s="74"/>
      <c r="E16" s="74"/>
    </row>
    <row r="17" spans="1:6" x14ac:dyDescent="0.55000000000000004">
      <c r="A17" s="82"/>
      <c r="B17" s="82"/>
      <c r="C17" s="82"/>
      <c r="D17" s="84"/>
      <c r="E17" s="74"/>
    </row>
    <row r="18" spans="1:6" x14ac:dyDescent="0.55000000000000004">
      <c r="A18" s="82"/>
      <c r="B18" s="85" t="s">
        <v>1547</v>
      </c>
      <c r="C18" s="86">
        <f>interview_anc!$L$52</f>
        <v>1</v>
      </c>
      <c r="D18" s="87"/>
      <c r="E18" s="87"/>
    </row>
    <row r="19" spans="1:6" x14ac:dyDescent="0.55000000000000004">
      <c r="A19" s="82"/>
      <c r="B19" s="85" t="s">
        <v>1548</v>
      </c>
      <c r="C19" s="86">
        <f>interview_anc!$L$60</f>
        <v>1</v>
      </c>
      <c r="D19" s="87"/>
      <c r="E19" s="87"/>
    </row>
    <row r="20" spans="1:6" x14ac:dyDescent="0.55000000000000004">
      <c r="A20" s="82"/>
      <c r="B20" s="88" t="s">
        <v>1549</v>
      </c>
      <c r="C20" s="89">
        <f>(C16+C18+C19)/3</f>
        <v>0.95238095238095244</v>
      </c>
      <c r="D20" s="74"/>
      <c r="E20" s="74"/>
    </row>
    <row r="21" spans="1:6" x14ac:dyDescent="0.55000000000000004">
      <c r="A21" s="82" t="s">
        <v>1550</v>
      </c>
      <c r="B21" s="82" t="s">
        <v>1551</v>
      </c>
      <c r="C21" s="82"/>
      <c r="D21" s="74"/>
      <c r="E21" s="74"/>
    </row>
    <row r="22" spans="1:6" x14ac:dyDescent="0.55000000000000004">
      <c r="A22" s="82"/>
      <c r="B22" s="82"/>
      <c r="C22" s="82" t="s">
        <v>1529</v>
      </c>
      <c r="D22" s="84" t="s">
        <v>1552</v>
      </c>
      <c r="E22" s="74" t="s">
        <v>1553</v>
      </c>
    </row>
    <row r="23" spans="1:6" x14ac:dyDescent="0.55000000000000004">
      <c r="A23" s="82"/>
      <c r="B23" s="82" t="s">
        <v>1554</v>
      </c>
      <c r="C23" s="86">
        <f t="shared" ref="C23:C28" si="0">E23/D23</f>
        <v>0.25</v>
      </c>
      <c r="D23" s="112">
        <f>interview_pp!$O$7</f>
        <v>4</v>
      </c>
      <c r="E23" s="91">
        <f>interview_pp!O10</f>
        <v>1</v>
      </c>
    </row>
    <row r="24" spans="1:6" x14ac:dyDescent="0.55000000000000004">
      <c r="A24" s="82"/>
      <c r="B24" s="82" t="s">
        <v>1555</v>
      </c>
      <c r="C24" s="86">
        <f t="shared" si="0"/>
        <v>0</v>
      </c>
      <c r="D24" s="112">
        <f>interview_pp!$P$7</f>
        <v>6</v>
      </c>
      <c r="E24" s="91">
        <f>interview_pp!P10</f>
        <v>0</v>
      </c>
    </row>
    <row r="25" spans="1:6" x14ac:dyDescent="0.55000000000000004">
      <c r="A25" s="82"/>
      <c r="B25" s="91" t="s">
        <v>1556</v>
      </c>
      <c r="C25" s="92">
        <f t="shared" si="0"/>
        <v>0.1</v>
      </c>
      <c r="D25" s="93">
        <f>D23+D24</f>
        <v>10</v>
      </c>
      <c r="E25" s="93">
        <f>E24+E23</f>
        <v>1</v>
      </c>
    </row>
    <row r="26" spans="1:6" x14ac:dyDescent="0.55000000000000004">
      <c r="A26" s="82"/>
      <c r="B26" s="82" t="s">
        <v>1557</v>
      </c>
      <c r="C26" s="86">
        <f t="shared" si="0"/>
        <v>0</v>
      </c>
      <c r="D26" s="112">
        <f>interview_pp!$O$7</f>
        <v>4</v>
      </c>
      <c r="E26" s="91">
        <f>interview_pp!O15</f>
        <v>0</v>
      </c>
    </row>
    <row r="27" spans="1:6" x14ac:dyDescent="0.55000000000000004">
      <c r="A27" s="82"/>
      <c r="B27" s="82" t="s">
        <v>1558</v>
      </c>
      <c r="C27" s="86">
        <f t="shared" si="0"/>
        <v>0</v>
      </c>
      <c r="D27" s="112">
        <f>interview_pp!$P$7</f>
        <v>6</v>
      </c>
      <c r="E27" s="123">
        <f>interview_pp!P15</f>
        <v>0</v>
      </c>
    </row>
    <row r="28" spans="1:6" x14ac:dyDescent="0.55000000000000004">
      <c r="A28" s="82"/>
      <c r="B28" s="91" t="s">
        <v>1559</v>
      </c>
      <c r="C28" s="92">
        <f t="shared" si="0"/>
        <v>0</v>
      </c>
      <c r="D28" s="112">
        <f>D26+D27</f>
        <v>10</v>
      </c>
      <c r="E28" s="93">
        <f>SUM(E26:E27)</f>
        <v>0</v>
      </c>
    </row>
    <row r="29" spans="1:6" x14ac:dyDescent="0.55000000000000004">
      <c r="A29" s="82"/>
      <c r="B29" s="88" t="s">
        <v>1560</v>
      </c>
      <c r="C29" s="89">
        <f>(C25+C28)/2</f>
        <v>0.05</v>
      </c>
      <c r="D29" s="74"/>
      <c r="E29" s="74"/>
      <c r="F29" s="73" t="s">
        <v>1561</v>
      </c>
    </row>
    <row r="30" spans="1:6" x14ac:dyDescent="0.55000000000000004">
      <c r="A30" s="82" t="s">
        <v>1562</v>
      </c>
      <c r="B30" s="82" t="s">
        <v>1563</v>
      </c>
      <c r="C30" s="82"/>
      <c r="D30" s="74"/>
      <c r="E30" s="74"/>
    </row>
    <row r="31" spans="1:6" x14ac:dyDescent="0.55000000000000004">
      <c r="A31" s="82"/>
      <c r="B31" s="82"/>
      <c r="C31" s="94"/>
      <c r="D31" s="95"/>
      <c r="E31" s="96"/>
    </row>
    <row r="32" spans="1:6" x14ac:dyDescent="0.55000000000000004">
      <c r="A32" s="82"/>
      <c r="B32" s="82" t="s">
        <v>1564</v>
      </c>
      <c r="C32" s="86">
        <f>interview_pp!N21</f>
        <v>0.9</v>
      </c>
      <c r="D32" s="97"/>
      <c r="E32" s="87"/>
      <c r="F32" s="98"/>
    </row>
    <row r="33" spans="1:10" x14ac:dyDescent="0.55000000000000004">
      <c r="A33" s="82"/>
      <c r="B33" s="82" t="s">
        <v>1565</v>
      </c>
      <c r="C33" s="86">
        <f>interview_pp!N24</f>
        <v>0.9</v>
      </c>
      <c r="D33" s="97"/>
      <c r="E33" s="87"/>
      <c r="F33" s="98"/>
    </row>
    <row r="34" spans="1:10" x14ac:dyDescent="0.55000000000000004">
      <c r="A34" s="82"/>
      <c r="B34" s="82" t="s">
        <v>1566</v>
      </c>
      <c r="C34" s="86">
        <f>interview_pp!$N$27</f>
        <v>0.4</v>
      </c>
      <c r="D34" s="97"/>
      <c r="E34" s="87"/>
      <c r="F34" s="98"/>
    </row>
    <row r="35" spans="1:10" x14ac:dyDescent="0.55000000000000004">
      <c r="A35" s="82"/>
      <c r="B35" s="82" t="s">
        <v>1567</v>
      </c>
      <c r="C35" s="86">
        <f>interview!L75</f>
        <v>0.4</v>
      </c>
      <c r="D35" s="97"/>
      <c r="E35" s="87"/>
      <c r="F35" s="98"/>
    </row>
    <row r="36" spans="1:10" x14ac:dyDescent="0.55000000000000004">
      <c r="A36" s="82"/>
      <c r="B36" s="82" t="s">
        <v>1568</v>
      </c>
      <c r="C36" s="86">
        <f>interview_pp!N39</f>
        <v>0</v>
      </c>
      <c r="D36" s="97"/>
      <c r="E36" s="87"/>
      <c r="F36" s="98"/>
    </row>
    <row r="37" spans="1:10" x14ac:dyDescent="0.55000000000000004">
      <c r="A37" s="82"/>
      <c r="B37" s="82" t="s">
        <v>1569</v>
      </c>
      <c r="C37" s="86">
        <f>interview!L80</f>
        <v>0.7</v>
      </c>
      <c r="D37" s="97"/>
      <c r="E37" s="87"/>
      <c r="F37" s="98"/>
    </row>
    <row r="38" spans="1:10" x14ac:dyDescent="0.55000000000000004">
      <c r="A38" s="82"/>
      <c r="B38" s="82" t="s">
        <v>1570</v>
      </c>
      <c r="C38" s="99">
        <f>interview_NICU!I8</f>
        <v>0.8</v>
      </c>
      <c r="D38" s="100"/>
      <c r="E38" s="101"/>
      <c r="F38" s="98"/>
    </row>
    <row r="39" spans="1:10" x14ac:dyDescent="0.55000000000000004">
      <c r="A39" s="82"/>
      <c r="B39" s="82" t="s">
        <v>1571</v>
      </c>
      <c r="C39" s="102">
        <f>interview_NICU!I11</f>
        <v>0.8</v>
      </c>
      <c r="D39" s="103"/>
      <c r="E39" s="101"/>
      <c r="F39" s="69"/>
      <c r="G39" s="70"/>
      <c r="H39" s="70"/>
      <c r="I39" s="70"/>
      <c r="J39" s="70"/>
    </row>
    <row r="40" spans="1:10" x14ac:dyDescent="0.55000000000000004">
      <c r="A40" s="82"/>
      <c r="B40" s="82" t="s">
        <v>1572</v>
      </c>
      <c r="C40" s="102">
        <f>interview_NICU!I14</f>
        <v>1</v>
      </c>
      <c r="D40" s="103"/>
      <c r="E40" s="101"/>
      <c r="F40" s="98"/>
    </row>
    <row r="41" spans="1:10" x14ac:dyDescent="0.55000000000000004">
      <c r="A41" s="82"/>
      <c r="B41" s="88" t="s">
        <v>1573</v>
      </c>
      <c r="C41" s="104">
        <f>AVERAGE(C32:C40)</f>
        <v>0.65555555555555545</v>
      </c>
      <c r="D41" s="105"/>
      <c r="E41" s="74"/>
      <c r="F41" s="106"/>
    </row>
    <row r="42" spans="1:10" x14ac:dyDescent="0.55000000000000004">
      <c r="A42" s="82" t="s">
        <v>1574</v>
      </c>
      <c r="B42" s="82" t="s">
        <v>1575</v>
      </c>
      <c r="C42" s="94" t="s">
        <v>1529</v>
      </c>
      <c r="D42" s="95"/>
      <c r="E42" s="96"/>
    </row>
    <row r="43" spans="1:10" x14ac:dyDescent="0.55000000000000004">
      <c r="A43" s="82"/>
      <c r="B43" s="82" t="s">
        <v>1576</v>
      </c>
      <c r="C43" s="106">
        <f>interview_pp!N41</f>
        <v>0.7</v>
      </c>
      <c r="D43" s="87"/>
      <c r="E43" s="87"/>
    </row>
    <row r="44" spans="1:10" x14ac:dyDescent="0.55000000000000004">
      <c r="A44" s="82"/>
      <c r="B44" s="88" t="s">
        <v>1577</v>
      </c>
      <c r="C44" s="90">
        <f>C43</f>
        <v>0.7</v>
      </c>
      <c r="D44" s="74"/>
      <c r="E44" s="74"/>
    </row>
    <row r="45" spans="1:10" x14ac:dyDescent="0.55000000000000004">
      <c r="A45" s="82" t="s">
        <v>1578</v>
      </c>
      <c r="B45" s="82" t="s">
        <v>1579</v>
      </c>
      <c r="C45" s="94" t="s">
        <v>1529</v>
      </c>
      <c r="D45" s="95"/>
      <c r="E45" s="878"/>
    </row>
    <row r="46" spans="1:10" x14ac:dyDescent="0.55000000000000004">
      <c r="A46" s="82"/>
      <c r="B46" s="82" t="s">
        <v>1580</v>
      </c>
      <c r="C46" s="106">
        <f>interview_pp!N45</f>
        <v>0.7</v>
      </c>
      <c r="D46" s="87"/>
      <c r="E46" s="87"/>
    </row>
    <row r="47" spans="1:10" x14ac:dyDescent="0.55000000000000004">
      <c r="A47" s="82"/>
      <c r="B47" s="82" t="s">
        <v>1581</v>
      </c>
      <c r="C47" s="106">
        <f>interview_pp!N48</f>
        <v>0.7</v>
      </c>
      <c r="D47" s="87"/>
      <c r="E47" s="87"/>
    </row>
    <row r="48" spans="1:10" x14ac:dyDescent="0.55000000000000004">
      <c r="A48" s="82"/>
      <c r="B48" s="88" t="s">
        <v>1582</v>
      </c>
      <c r="C48" s="90">
        <f>AVERAGE(C46:C47)</f>
        <v>0.7</v>
      </c>
      <c r="D48" s="74"/>
      <c r="E48" s="74"/>
    </row>
    <row r="49" spans="1:5" x14ac:dyDescent="0.55000000000000004">
      <c r="A49" s="82" t="s">
        <v>1583</v>
      </c>
      <c r="B49" s="82" t="s">
        <v>1584</v>
      </c>
      <c r="C49" s="94" t="s">
        <v>1529</v>
      </c>
      <c r="D49" s="95"/>
      <c r="E49" s="96"/>
    </row>
    <row r="50" spans="1:5" x14ac:dyDescent="0.55000000000000004">
      <c r="A50" s="82"/>
      <c r="B50" s="82" t="s">
        <v>1585</v>
      </c>
      <c r="C50" s="86">
        <f>interview_pp!N51</f>
        <v>0.6</v>
      </c>
      <c r="D50" s="87"/>
      <c r="E50" s="87"/>
    </row>
    <row r="51" spans="1:5" x14ac:dyDescent="0.55000000000000004">
      <c r="A51" s="82"/>
      <c r="B51" s="82" t="s">
        <v>1586</v>
      </c>
      <c r="C51" s="86">
        <f>interview_pp!N54</f>
        <v>0.7</v>
      </c>
      <c r="D51" s="87"/>
      <c r="E51" s="87"/>
    </row>
    <row r="52" spans="1:5" x14ac:dyDescent="0.55000000000000004">
      <c r="A52" s="82"/>
      <c r="B52" s="88" t="s">
        <v>1587</v>
      </c>
      <c r="C52" s="90">
        <f>AVERAGE(C50:C51)</f>
        <v>0.64999999999999991</v>
      </c>
      <c r="D52" s="74"/>
      <c r="E52" s="74"/>
    </row>
    <row r="53" spans="1:5" x14ac:dyDescent="0.55000000000000004">
      <c r="A53" s="82" t="s">
        <v>1588</v>
      </c>
      <c r="B53" s="82" t="s">
        <v>1589</v>
      </c>
      <c r="C53" s="94" t="s">
        <v>1529</v>
      </c>
      <c r="D53" s="95"/>
      <c r="E53" s="96"/>
    </row>
    <row r="54" spans="1:5" x14ac:dyDescent="0.55000000000000004">
      <c r="A54" s="82" t="s">
        <v>1590</v>
      </c>
      <c r="B54" s="82" t="s">
        <v>1591</v>
      </c>
      <c r="C54" s="106">
        <f>interview_pp!N58</f>
        <v>0.7</v>
      </c>
      <c r="D54" s="87"/>
      <c r="E54" s="87"/>
    </row>
    <row r="55" spans="1:5" x14ac:dyDescent="0.55000000000000004">
      <c r="A55" s="82" t="s">
        <v>1592</v>
      </c>
      <c r="B55" s="82" t="s">
        <v>1593</v>
      </c>
      <c r="C55" s="106">
        <f>interview_pp!N59</f>
        <v>0.7</v>
      </c>
      <c r="D55" s="87"/>
      <c r="E55" s="87"/>
    </row>
    <row r="56" spans="1:5" x14ac:dyDescent="0.55000000000000004">
      <c r="A56" s="82"/>
      <c r="B56" s="88" t="s">
        <v>1594</v>
      </c>
      <c r="C56" s="90">
        <f>AVERAGE(C54:C55)</f>
        <v>0.7</v>
      </c>
      <c r="D56" s="74"/>
      <c r="E56" s="74"/>
    </row>
    <row r="57" spans="1:5" ht="48" x14ac:dyDescent="0.55000000000000004">
      <c r="A57" s="82" t="s">
        <v>1595</v>
      </c>
      <c r="B57" s="107" t="s">
        <v>1596</v>
      </c>
      <c r="C57" s="94" t="s">
        <v>1529</v>
      </c>
      <c r="D57" s="95"/>
      <c r="E57" s="878"/>
    </row>
    <row r="58" spans="1:5" x14ac:dyDescent="0.55000000000000004">
      <c r="A58" s="82" t="s">
        <v>1597</v>
      </c>
      <c r="B58" s="82" t="s">
        <v>1598</v>
      </c>
      <c r="C58" s="106">
        <f>interview_pp!N61</f>
        <v>0.7</v>
      </c>
      <c r="D58" s="87"/>
      <c r="E58" s="87"/>
    </row>
    <row r="59" spans="1:5" x14ac:dyDescent="0.55000000000000004">
      <c r="A59" s="82" t="s">
        <v>1599</v>
      </c>
      <c r="B59" s="82" t="s">
        <v>1600</v>
      </c>
      <c r="C59" s="106">
        <f>interview_pp!N64</f>
        <v>0.7</v>
      </c>
      <c r="D59" s="87"/>
      <c r="E59" s="87"/>
    </row>
    <row r="60" spans="1:5" x14ac:dyDescent="0.55000000000000004">
      <c r="A60" s="82" t="s">
        <v>1601</v>
      </c>
      <c r="B60" s="82" t="s">
        <v>1602</v>
      </c>
      <c r="C60" s="106">
        <f>interview_pp!N68</f>
        <v>0.2</v>
      </c>
      <c r="D60" s="87"/>
      <c r="E60" s="87"/>
    </row>
    <row r="61" spans="1:5" x14ac:dyDescent="0.55000000000000004">
      <c r="A61" s="82" t="s">
        <v>1603</v>
      </c>
      <c r="B61" s="82" t="s">
        <v>1604</v>
      </c>
      <c r="C61" s="86">
        <f>Observe!C26</f>
        <v>1</v>
      </c>
      <c r="D61" s="74"/>
      <c r="E61" s="74"/>
    </row>
    <row r="62" spans="1:5" x14ac:dyDescent="0.55000000000000004">
      <c r="A62" s="82"/>
      <c r="B62" s="88" t="s">
        <v>1605</v>
      </c>
      <c r="C62" s="90">
        <f>AVERAGE(C58:C61)</f>
        <v>0.64999999999999991</v>
      </c>
      <c r="D62" s="74"/>
      <c r="E62" s="74"/>
    </row>
    <row r="63" spans="1:5" x14ac:dyDescent="0.55000000000000004">
      <c r="A63" s="82" t="s">
        <v>1606</v>
      </c>
      <c r="B63" s="107" t="s">
        <v>1607</v>
      </c>
      <c r="D63" s="74"/>
      <c r="E63" s="74"/>
    </row>
    <row r="64" spans="1:5" x14ac:dyDescent="0.55000000000000004">
      <c r="A64" s="124" t="s">
        <v>1608</v>
      </c>
      <c r="B64" s="124" t="s">
        <v>1609</v>
      </c>
      <c r="C64" s="90">
        <f>Observe!C29</f>
        <v>1</v>
      </c>
      <c r="D64" s="74"/>
      <c r="E64" s="78"/>
    </row>
    <row r="65" spans="1:5" x14ac:dyDescent="0.55000000000000004">
      <c r="A65" s="124" t="s">
        <v>1610</v>
      </c>
      <c r="B65" s="124" t="s">
        <v>1611</v>
      </c>
      <c r="C65" s="75">
        <f>Observe!C30</f>
        <v>1</v>
      </c>
      <c r="D65" s="74"/>
      <c r="E65" s="78"/>
    </row>
    <row r="66" spans="1:5" x14ac:dyDescent="0.55000000000000004">
      <c r="A66" s="124" t="s">
        <v>1612</v>
      </c>
      <c r="B66" s="124" t="s">
        <v>1613</v>
      </c>
      <c r="C66" s="75">
        <f>Observe!C31</f>
        <v>1</v>
      </c>
      <c r="D66" s="74"/>
      <c r="E66" s="78"/>
    </row>
    <row r="67" spans="1:5" x14ac:dyDescent="0.55000000000000004">
      <c r="A67" s="82"/>
      <c r="B67" s="88" t="s">
        <v>1614</v>
      </c>
      <c r="C67" s="90">
        <f>AVERAGE(C64:C66)</f>
        <v>1</v>
      </c>
      <c r="D67" s="74"/>
      <c r="E67" s="74"/>
    </row>
    <row r="69" spans="1:5" x14ac:dyDescent="0.55000000000000004">
      <c r="A69" s="108" t="s">
        <v>1615</v>
      </c>
      <c r="B69" s="108"/>
      <c r="C69" s="109">
        <f>C5</f>
        <v>1</v>
      </c>
    </row>
    <row r="70" spans="1:5" x14ac:dyDescent="0.55000000000000004">
      <c r="A70" s="108" t="s">
        <v>1616</v>
      </c>
      <c r="B70" s="108"/>
      <c r="C70" s="109">
        <f>C14</f>
        <v>0.73333333333333339</v>
      </c>
    </row>
    <row r="71" spans="1:5" x14ac:dyDescent="0.55000000000000004">
      <c r="A71" s="108" t="s">
        <v>1617</v>
      </c>
      <c r="B71" s="108"/>
      <c r="C71" s="109">
        <f>C20</f>
        <v>0.95238095238095244</v>
      </c>
    </row>
    <row r="72" spans="1:5" x14ac:dyDescent="0.55000000000000004">
      <c r="A72" s="108" t="s">
        <v>1618</v>
      </c>
      <c r="B72" s="108"/>
      <c r="C72" s="109">
        <f>C29</f>
        <v>0.05</v>
      </c>
    </row>
    <row r="73" spans="1:5" x14ac:dyDescent="0.55000000000000004">
      <c r="A73" s="108" t="s">
        <v>1619</v>
      </c>
      <c r="B73" s="108"/>
      <c r="C73" s="109">
        <f>C41</f>
        <v>0.65555555555555545</v>
      </c>
    </row>
    <row r="74" spans="1:5" x14ac:dyDescent="0.55000000000000004">
      <c r="A74" s="108" t="s">
        <v>1620</v>
      </c>
      <c r="B74" s="108"/>
      <c r="C74" s="109">
        <f>C44</f>
        <v>0.7</v>
      </c>
    </row>
    <row r="75" spans="1:5" x14ac:dyDescent="0.55000000000000004">
      <c r="A75" s="108" t="s">
        <v>1621</v>
      </c>
      <c r="B75" s="108"/>
      <c r="C75" s="109">
        <f>C48</f>
        <v>0.7</v>
      </c>
    </row>
    <row r="76" spans="1:5" x14ac:dyDescent="0.55000000000000004">
      <c r="A76" s="108" t="s">
        <v>1622</v>
      </c>
      <c r="B76" s="108"/>
      <c r="C76" s="109">
        <f>C52</f>
        <v>0.64999999999999991</v>
      </c>
    </row>
    <row r="77" spans="1:5" x14ac:dyDescent="0.55000000000000004">
      <c r="A77" s="108" t="s">
        <v>1623</v>
      </c>
      <c r="B77" s="108"/>
      <c r="C77" s="109">
        <f>C56</f>
        <v>0.7</v>
      </c>
    </row>
    <row r="78" spans="1:5" x14ac:dyDescent="0.55000000000000004">
      <c r="A78" s="108" t="s">
        <v>1624</v>
      </c>
      <c r="B78" s="108"/>
      <c r="C78" s="109">
        <f>C62</f>
        <v>0.64999999999999991</v>
      </c>
    </row>
    <row r="79" spans="1:5" x14ac:dyDescent="0.55000000000000004">
      <c r="A79" s="108" t="s">
        <v>1625</v>
      </c>
      <c r="B79" s="108"/>
      <c r="C79" s="109">
        <f>C67</f>
        <v>1</v>
      </c>
    </row>
  </sheetData>
  <mergeCells count="1">
    <mergeCell ref="D2:E2"/>
  </mergeCells>
  <phoneticPr fontId="4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18"/>
  </sheetPr>
  <dimension ref="A1"/>
  <sheetViews>
    <sheetView topLeftCell="A4" workbookViewId="0">
      <selection activeCell="G43" sqref="G43"/>
    </sheetView>
  </sheetViews>
  <sheetFormatPr defaultRowHeight="12.75" x14ac:dyDescent="0.2"/>
  <sheetData/>
  <phoneticPr fontId="41" type="noConversion"/>
  <pageMargins left="0.75" right="0.75" top="1" bottom="1" header="0.5" footer="0.5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24"/>
  </sheetPr>
  <dimension ref="A1:D32"/>
  <sheetViews>
    <sheetView workbookViewId="0">
      <selection activeCell="D12" sqref="D12"/>
    </sheetView>
  </sheetViews>
  <sheetFormatPr defaultColWidth="9.140625" defaultRowHeight="12.75" x14ac:dyDescent="0.2"/>
  <cols>
    <col min="1" max="1" width="11" style="13" customWidth="1"/>
    <col min="2" max="2" width="30.140625" style="13" bestFit="1" customWidth="1"/>
    <col min="3" max="3" width="9.140625" style="36"/>
    <col min="4" max="4" width="13.140625" style="13" customWidth="1"/>
    <col min="5" max="16384" width="9.140625" style="13"/>
  </cols>
  <sheetData>
    <row r="1" spans="1:4" ht="22.7" customHeight="1" x14ac:dyDescent="0.2">
      <c r="A1" s="13" t="s">
        <v>1626</v>
      </c>
    </row>
    <row r="2" spans="1:4" ht="18" customHeight="1" x14ac:dyDescent="0.2">
      <c r="A2" s="20" t="s">
        <v>1627</v>
      </c>
      <c r="B2" s="20" t="s">
        <v>1628</v>
      </c>
      <c r="C2" s="16" t="s">
        <v>1629</v>
      </c>
      <c r="D2" s="20" t="s">
        <v>453</v>
      </c>
    </row>
    <row r="3" spans="1:4" ht="18" customHeight="1" x14ac:dyDescent="0.2">
      <c r="A3" s="20" t="s">
        <v>1630</v>
      </c>
      <c r="B3" s="20" t="s">
        <v>1631</v>
      </c>
      <c r="C3" s="71">
        <f>Lead!$F$52</f>
        <v>0.80967741935483872</v>
      </c>
      <c r="D3" s="27">
        <f t="shared" ref="D3:D10" si="0">IF(C3&gt;=0.8,1,0)</f>
        <v>1</v>
      </c>
    </row>
    <row r="4" spans="1:4" ht="18" customHeight="1" x14ac:dyDescent="0.2">
      <c r="A4" s="20" t="s">
        <v>1400</v>
      </c>
      <c r="B4" s="20" t="s">
        <v>1632</v>
      </c>
      <c r="C4" s="71">
        <f>ANC!$F$98</f>
        <v>0.95700000000000007</v>
      </c>
      <c r="D4" s="27">
        <f t="shared" si="0"/>
        <v>1</v>
      </c>
    </row>
    <row r="5" spans="1:4" ht="18" customHeight="1" x14ac:dyDescent="0.2">
      <c r="A5" s="20" t="s">
        <v>1069</v>
      </c>
      <c r="B5" s="20" t="s">
        <v>1633</v>
      </c>
      <c r="C5" s="71">
        <f>LR!$F$190</f>
        <v>0.78430107526881732</v>
      </c>
      <c r="D5" s="27">
        <f t="shared" si="0"/>
        <v>0</v>
      </c>
    </row>
    <row r="6" spans="1:4" ht="18" customHeight="1" x14ac:dyDescent="0.2">
      <c r="A6" s="20" t="s">
        <v>821</v>
      </c>
      <c r="B6" s="20" t="s">
        <v>1634</v>
      </c>
      <c r="C6" s="71">
        <f>PP!$F$111</f>
        <v>0.69743107769423562</v>
      </c>
      <c r="D6" s="27">
        <f t="shared" si="0"/>
        <v>0</v>
      </c>
    </row>
    <row r="7" spans="1:4" ht="18" customHeight="1" x14ac:dyDescent="0.2">
      <c r="A7" s="20" t="s">
        <v>1635</v>
      </c>
      <c r="B7" s="20" t="s">
        <v>1636</v>
      </c>
      <c r="C7" s="71">
        <f>NICU!$F$111</f>
        <v>0.73239436619718312</v>
      </c>
      <c r="D7" s="27">
        <f t="shared" si="0"/>
        <v>0</v>
      </c>
    </row>
    <row r="8" spans="1:4" ht="18" customHeight="1" x14ac:dyDescent="0.2">
      <c r="A8" s="20" t="s">
        <v>1401</v>
      </c>
      <c r="B8" s="20" t="s">
        <v>1637</v>
      </c>
      <c r="C8" s="71">
        <f>WBC!$F$133</f>
        <v>0.75670103092783469</v>
      </c>
      <c r="D8" s="27">
        <f t="shared" si="0"/>
        <v>0</v>
      </c>
    </row>
    <row r="9" spans="1:4" ht="18" customHeight="1" x14ac:dyDescent="0.2">
      <c r="A9" s="20" t="s">
        <v>1477</v>
      </c>
      <c r="B9" s="20" t="s">
        <v>1638</v>
      </c>
      <c r="C9" s="71">
        <f>club!$F$32</f>
        <v>0.89999999999999991</v>
      </c>
      <c r="D9" s="27">
        <f t="shared" si="0"/>
        <v>1</v>
      </c>
    </row>
    <row r="10" spans="1:4" ht="18" customHeight="1" x14ac:dyDescent="0.2">
      <c r="A10" s="530" t="s">
        <v>1639</v>
      </c>
      <c r="B10" s="20" t="s">
        <v>1640</v>
      </c>
      <c r="C10" s="71">
        <f>PS!$E$43</f>
        <v>0.58719696969696966</v>
      </c>
      <c r="D10" s="27">
        <f t="shared" si="0"/>
        <v>0</v>
      </c>
    </row>
    <row r="11" spans="1:4" ht="18" customHeight="1" x14ac:dyDescent="0.2">
      <c r="A11" s="1209" t="s">
        <v>1641</v>
      </c>
      <c r="B11" s="16" t="s">
        <v>1642</v>
      </c>
      <c r="C11" s="16"/>
      <c r="D11" s="23"/>
    </row>
    <row r="12" spans="1:4" ht="18" customHeight="1" x14ac:dyDescent="0.2">
      <c r="A12" s="1210"/>
      <c r="B12" s="20" t="str">
        <f>[1]result!B23</f>
        <v xml:space="preserve">Birth Asphyxia / 1000 LB </v>
      </c>
      <c r="C12" s="115">
        <f>result!F23</f>
        <v>3.39</v>
      </c>
      <c r="D12" s="27">
        <f>result!H23</f>
        <v>1</v>
      </c>
    </row>
    <row r="13" spans="1:4" ht="18" customHeight="1" x14ac:dyDescent="0.2">
      <c r="A13" s="1210"/>
      <c r="B13" s="20" t="str">
        <f>[1]result!B24</f>
        <v>Low Birth Weight %</v>
      </c>
      <c r="C13" s="116">
        <f>result!F24</f>
        <v>13.66</v>
      </c>
      <c r="D13" s="27">
        <f>result!H24</f>
        <v>0</v>
      </c>
    </row>
    <row r="14" spans="1:4" ht="18" customHeight="1" x14ac:dyDescent="0.2">
      <c r="A14" s="1210"/>
      <c r="B14" s="20" t="str">
        <f>[1]result!B25</f>
        <v>Exclusive Breast Feeding  %</v>
      </c>
      <c r="C14" s="116">
        <f>result!F25</f>
        <v>28.1</v>
      </c>
      <c r="D14" s="27">
        <f>result!H25</f>
        <v>0</v>
      </c>
    </row>
    <row r="15" spans="1:4" ht="18" customHeight="1" x14ac:dyDescent="0.2">
      <c r="A15" s="1211"/>
      <c r="B15" s="20" t="str">
        <f>[1]result!B26</f>
        <v>พัฒนาการสมวัย %</v>
      </c>
      <c r="C15" s="116">
        <f>result!F26</f>
        <v>99.86</v>
      </c>
      <c r="D15" s="27">
        <f>result!H26</f>
        <v>1</v>
      </c>
    </row>
    <row r="16" spans="1:4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</sheetData>
  <mergeCells count="1">
    <mergeCell ref="A11:A15"/>
  </mergeCells>
  <phoneticPr fontId="4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E25"/>
  <sheetViews>
    <sheetView workbookViewId="0">
      <selection activeCell="F8" sqref="F8"/>
    </sheetView>
  </sheetViews>
  <sheetFormatPr defaultColWidth="9.140625" defaultRowHeight="14.25" x14ac:dyDescent="0.2"/>
  <cols>
    <col min="1" max="1" width="5.85546875" style="531" bestFit="1" customWidth="1"/>
    <col min="2" max="2" width="6.140625" style="531" bestFit="1" customWidth="1"/>
    <col min="3" max="4" width="7.5703125" style="531" bestFit="1" customWidth="1"/>
    <col min="5" max="5" width="2.140625" style="531" bestFit="1" customWidth="1"/>
    <col min="6" max="6" width="9.140625" style="531"/>
    <col min="7" max="7" width="48.42578125" style="531" bestFit="1" customWidth="1"/>
    <col min="8" max="8" width="47.42578125" style="531" bestFit="1" customWidth="1"/>
    <col min="9" max="16384" width="9.140625" style="531"/>
  </cols>
  <sheetData>
    <row r="1" spans="1:5" x14ac:dyDescent="0.2">
      <c r="A1" s="531" t="s">
        <v>1643</v>
      </c>
      <c r="B1" s="532" t="s">
        <v>1644</v>
      </c>
    </row>
    <row r="2" spans="1:5" x14ac:dyDescent="0.2">
      <c r="A2" s="532" t="s">
        <v>1645</v>
      </c>
      <c r="C2" s="531">
        <f>interview_pp!N21</f>
        <v>0.9</v>
      </c>
    </row>
    <row r="3" spans="1:5" x14ac:dyDescent="0.2">
      <c r="A3" s="532" t="s">
        <v>1646</v>
      </c>
      <c r="C3" s="531">
        <f>interview_pp!N24</f>
        <v>0.9</v>
      </c>
    </row>
    <row r="4" spans="1:5" x14ac:dyDescent="0.2">
      <c r="A4" s="532" t="s">
        <v>1647</v>
      </c>
      <c r="C4" s="531">
        <f>interview_pp!N27</f>
        <v>0.4</v>
      </c>
    </row>
    <row r="5" spans="1:5" x14ac:dyDescent="0.2">
      <c r="A5" s="532" t="s">
        <v>1648</v>
      </c>
      <c r="C5" s="531">
        <f>interview!L75</f>
        <v>0.4</v>
      </c>
    </row>
    <row r="6" spans="1:5" x14ac:dyDescent="0.2">
      <c r="A6" s="532" t="s">
        <v>1649</v>
      </c>
      <c r="C6" s="531">
        <f>interview_pp!N39</f>
        <v>0</v>
      </c>
    </row>
    <row r="7" spans="1:5" x14ac:dyDescent="0.2">
      <c r="A7" s="532" t="s">
        <v>1650</v>
      </c>
      <c r="C7" s="531">
        <f>interview!L80</f>
        <v>0.7</v>
      </c>
    </row>
    <row r="8" spans="1:5" x14ac:dyDescent="0.2">
      <c r="A8" s="532" t="s">
        <v>1651</v>
      </c>
      <c r="C8" s="533">
        <f>interview_NICU!I8</f>
        <v>0.8</v>
      </c>
      <c r="D8" s="531">
        <f>interview_NICU!I8</f>
        <v>0.8</v>
      </c>
      <c r="E8" s="531">
        <f>interview_NICU!E3</f>
        <v>0</v>
      </c>
    </row>
    <row r="9" spans="1:5" x14ac:dyDescent="0.2">
      <c r="A9" s="532" t="s">
        <v>1652</v>
      </c>
      <c r="C9" s="533">
        <f>interview_NICU!I11</f>
        <v>0.8</v>
      </c>
      <c r="D9" s="531">
        <f>interview_NICU!I11</f>
        <v>0.8</v>
      </c>
    </row>
    <row r="10" spans="1:5" x14ac:dyDescent="0.2">
      <c r="A10" s="532" t="s">
        <v>1653</v>
      </c>
      <c r="C10" s="533">
        <f>interview_NICU!I14</f>
        <v>1</v>
      </c>
      <c r="D10" s="531">
        <f>interview_NICU!I14</f>
        <v>1</v>
      </c>
    </row>
    <row r="12" spans="1:5" x14ac:dyDescent="0.2">
      <c r="A12" s="532" t="s">
        <v>1654</v>
      </c>
      <c r="C12" s="531">
        <f>interview_pp!N41</f>
        <v>0.7</v>
      </c>
    </row>
    <row r="14" spans="1:5" x14ac:dyDescent="0.2">
      <c r="A14" s="532" t="s">
        <v>1655</v>
      </c>
      <c r="C14" s="531">
        <f>interview_pp!N45</f>
        <v>0.7</v>
      </c>
    </row>
    <row r="15" spans="1:5" x14ac:dyDescent="0.2">
      <c r="A15" s="532" t="s">
        <v>1656</v>
      </c>
      <c r="C15" s="531">
        <f>interview_pp!N48</f>
        <v>0.7</v>
      </c>
    </row>
    <row r="17" spans="1:3" x14ac:dyDescent="0.2">
      <c r="A17" s="532" t="s">
        <v>1657</v>
      </c>
      <c r="C17" s="531">
        <f>interview_pp!N51</f>
        <v>0.6</v>
      </c>
    </row>
    <row r="18" spans="1:3" x14ac:dyDescent="0.2">
      <c r="A18" s="532" t="s">
        <v>1658</v>
      </c>
      <c r="C18" s="531">
        <f>interview_pp!N54</f>
        <v>0.7</v>
      </c>
    </row>
    <row r="20" spans="1:3" x14ac:dyDescent="0.2">
      <c r="A20" s="532" t="s">
        <v>1659</v>
      </c>
      <c r="C20" s="531">
        <f>interview_pp!N58</f>
        <v>0.7</v>
      </c>
    </row>
    <row r="21" spans="1:3" x14ac:dyDescent="0.2">
      <c r="A21" s="532" t="s">
        <v>1660</v>
      </c>
      <c r="C21" s="531">
        <f>interview_pp!N59</f>
        <v>0.7</v>
      </c>
    </row>
    <row r="23" spans="1:3" x14ac:dyDescent="0.2">
      <c r="A23" s="532" t="s">
        <v>1597</v>
      </c>
      <c r="C23" s="531">
        <f>interview_pp!N61</f>
        <v>0.7</v>
      </c>
    </row>
    <row r="24" spans="1:3" x14ac:dyDescent="0.2">
      <c r="A24" s="532" t="s">
        <v>1599</v>
      </c>
      <c r="C24" s="531">
        <f>interview_pp!N64</f>
        <v>0.7</v>
      </c>
    </row>
    <row r="25" spans="1:3" x14ac:dyDescent="0.2">
      <c r="A25" s="532" t="s">
        <v>1601</v>
      </c>
      <c r="C25" s="531">
        <f>interview_pp!N68</f>
        <v>0.2</v>
      </c>
    </row>
  </sheetData>
  <phoneticPr fontId="4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15"/>
  <sheetViews>
    <sheetView topLeftCell="A2" workbookViewId="0">
      <selection activeCell="C11" sqref="C11"/>
    </sheetView>
  </sheetViews>
  <sheetFormatPr defaultColWidth="9.140625" defaultRowHeight="21.75" x14ac:dyDescent="0.5"/>
  <cols>
    <col min="1" max="1" width="5.140625" style="1" customWidth="1"/>
    <col min="2" max="2" width="57.85546875" style="1" customWidth="1"/>
    <col min="3" max="3" width="9.140625" style="1" bestFit="1" customWidth="1"/>
    <col min="4" max="4" width="14.140625" style="1" customWidth="1"/>
    <col min="5" max="5" width="3.85546875" style="1" customWidth="1"/>
    <col min="6" max="16384" width="9.140625" style="1"/>
  </cols>
  <sheetData>
    <row r="1" spans="1:5" ht="26.25" x14ac:dyDescent="0.55000000000000004">
      <c r="A1" s="1105" t="s">
        <v>29</v>
      </c>
      <c r="B1" s="1105"/>
      <c r="C1" s="1105"/>
    </row>
    <row r="2" spans="1:5" x14ac:dyDescent="0.5">
      <c r="B2" s="2" t="s">
        <v>0</v>
      </c>
      <c r="C2" s="1106" t="str">
        <f>Hospital!$C$2</f>
        <v>อำนาจเจริญ</v>
      </c>
      <c r="D2" s="1106"/>
      <c r="E2" s="1106"/>
    </row>
    <row r="3" spans="1:5" x14ac:dyDescent="0.5">
      <c r="B3" s="2" t="s">
        <v>2</v>
      </c>
      <c r="C3" s="1107">
        <f>Hospital!$C$3</f>
        <v>42418</v>
      </c>
      <c r="D3" s="1107"/>
      <c r="E3" s="1107"/>
    </row>
    <row r="4" spans="1:5" x14ac:dyDescent="0.5">
      <c r="B4" s="2" t="s">
        <v>3</v>
      </c>
      <c r="C4" s="1106" t="str">
        <f>Hospital!$C$4</f>
        <v>ส่วนกลางร่วมกับศูนย์เขต</v>
      </c>
      <c r="D4" s="1106"/>
      <c r="E4" s="1106"/>
    </row>
    <row r="5" spans="1:5" x14ac:dyDescent="0.5">
      <c r="B5" s="2" t="s">
        <v>5</v>
      </c>
      <c r="C5" s="1107">
        <f>Hospital!$C$3</f>
        <v>42418</v>
      </c>
      <c r="D5" s="1107"/>
      <c r="E5" s="1107"/>
    </row>
    <row r="6" spans="1:5" x14ac:dyDescent="0.5">
      <c r="B6" s="2"/>
      <c r="C6" s="849" t="s">
        <v>9</v>
      </c>
    </row>
    <row r="7" spans="1:5" x14ac:dyDescent="0.5">
      <c r="A7" s="1" t="s">
        <v>30</v>
      </c>
      <c r="B7" s="282" t="s">
        <v>31</v>
      </c>
      <c r="C7" s="281">
        <v>73</v>
      </c>
      <c r="E7" s="11" t="s">
        <v>32</v>
      </c>
    </row>
    <row r="8" spans="1:5" ht="43.5" x14ac:dyDescent="0.5">
      <c r="A8" s="9" t="s">
        <v>33</v>
      </c>
      <c r="B8" s="283" t="s">
        <v>34</v>
      </c>
      <c r="C8" s="281">
        <v>60</v>
      </c>
    </row>
    <row r="9" spans="1:5" x14ac:dyDescent="0.5">
      <c r="A9" s="1" t="s">
        <v>35</v>
      </c>
      <c r="B9" s="284" t="s">
        <v>36</v>
      </c>
      <c r="C9" s="285">
        <f>C8/C7</f>
        <v>0.82191780821917804</v>
      </c>
      <c r="E9" s="11" t="s">
        <v>37</v>
      </c>
    </row>
    <row r="10" spans="1:5" ht="43.5" x14ac:dyDescent="0.5">
      <c r="A10" s="9" t="s">
        <v>38</v>
      </c>
      <c r="B10" s="282" t="s">
        <v>39</v>
      </c>
      <c r="C10" s="281">
        <v>13</v>
      </c>
    </row>
    <row r="11" spans="1:5" x14ac:dyDescent="0.5">
      <c r="A11" s="1" t="s">
        <v>40</v>
      </c>
      <c r="B11" s="282" t="s">
        <v>41</v>
      </c>
      <c r="C11" s="285">
        <f>C10/C7</f>
        <v>0.17808219178082191</v>
      </c>
      <c r="E11" s="11" t="s">
        <v>42</v>
      </c>
    </row>
    <row r="13" spans="1:5" x14ac:dyDescent="0.5">
      <c r="B13" s="1" t="s">
        <v>26</v>
      </c>
    </row>
    <row r="14" spans="1:5" x14ac:dyDescent="0.5">
      <c r="B14" s="1" t="s">
        <v>43</v>
      </c>
      <c r="C14" s="1" t="s">
        <v>44</v>
      </c>
    </row>
    <row r="15" spans="1:5" x14ac:dyDescent="0.5">
      <c r="B15" s="1" t="s">
        <v>28</v>
      </c>
    </row>
  </sheetData>
  <protectedRanges>
    <protectedRange sqref="C3:E3" name="ช่วง1"/>
    <protectedRange sqref="C5:E5" name="ช่วง1_1"/>
  </protectedRanges>
  <mergeCells count="5">
    <mergeCell ref="C5:E5"/>
    <mergeCell ref="A1:C1"/>
    <mergeCell ref="C2:E2"/>
    <mergeCell ref="C3:E3"/>
    <mergeCell ref="C4:E4"/>
  </mergeCells>
  <phoneticPr fontId="41" type="noConversion"/>
  <pageMargins left="0.75" right="0.75" top="1" bottom="1" header="0.5" footer="0.5"/>
  <pageSetup paperSize="9" orientation="landscape" horizontalDpi="1200" verticalDpi="1200" r:id="rId1"/>
  <headerFooter alignWithMargins="0"/>
  <ignoredErrors>
    <ignoredError sqref="C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R5332"/>
  <sheetViews>
    <sheetView topLeftCell="A18" workbookViewId="0">
      <selection activeCell="C31" sqref="C31"/>
    </sheetView>
  </sheetViews>
  <sheetFormatPr defaultColWidth="9.140625" defaultRowHeight="21.75" x14ac:dyDescent="0.5"/>
  <cols>
    <col min="1" max="1" width="5.5703125" style="127" customWidth="1"/>
    <col min="2" max="2" width="53.85546875" style="127" customWidth="1"/>
    <col min="3" max="3" width="11.5703125" style="126" customWidth="1"/>
    <col min="4" max="4" width="9" style="127" customWidth="1"/>
    <col min="5" max="5" width="5.5703125" style="127" customWidth="1"/>
    <col min="6" max="7" width="9.140625" style="265"/>
    <col min="8" max="70" width="9.140625" style="183"/>
    <col min="71" max="16384" width="9.140625" style="127"/>
  </cols>
  <sheetData>
    <row r="1" spans="1:7" ht="15.75" customHeight="1" x14ac:dyDescent="0.5">
      <c r="A1" s="1109" t="s">
        <v>45</v>
      </c>
      <c r="B1" s="1109"/>
      <c r="C1" s="1109"/>
      <c r="D1" s="4"/>
      <c r="E1" s="4"/>
    </row>
    <row r="2" spans="1:7" ht="16.5" customHeight="1" x14ac:dyDescent="0.5">
      <c r="A2" s="4"/>
      <c r="B2" s="3" t="s">
        <v>0</v>
      </c>
      <c r="C2" s="1109" t="str">
        <f>Hospital!C2</f>
        <v>อำนาจเจริญ</v>
      </c>
      <c r="D2" s="1109"/>
      <c r="E2" s="1109"/>
    </row>
    <row r="3" spans="1:7" ht="16.5" customHeight="1" x14ac:dyDescent="0.5">
      <c r="A3" s="4"/>
      <c r="B3" s="3" t="s">
        <v>2</v>
      </c>
      <c r="C3" s="1108">
        <f>Hospital!C3</f>
        <v>42418</v>
      </c>
      <c r="D3" s="1108"/>
      <c r="E3" s="1108"/>
    </row>
    <row r="4" spans="1:7" ht="16.5" customHeight="1" x14ac:dyDescent="0.5">
      <c r="A4" s="4"/>
      <c r="B4" s="3" t="s">
        <v>3</v>
      </c>
      <c r="C4" s="1109" t="str">
        <f>Hospital!C4</f>
        <v>ส่วนกลางร่วมกับศูนย์เขต</v>
      </c>
      <c r="D4" s="1109"/>
      <c r="E4" s="1109"/>
    </row>
    <row r="5" spans="1:7" ht="16.5" customHeight="1" x14ac:dyDescent="0.5">
      <c r="A5" s="4"/>
      <c r="B5" s="3" t="s">
        <v>5</v>
      </c>
      <c r="C5" s="1108">
        <f>Hospital!C5</f>
        <v>42418</v>
      </c>
      <c r="D5" s="1108"/>
      <c r="E5" s="1108"/>
    </row>
    <row r="6" spans="1:7" ht="16.5" customHeight="1" x14ac:dyDescent="0.5">
      <c r="A6" s="4" t="s">
        <v>46</v>
      </c>
      <c r="B6" s="3" t="s">
        <v>47</v>
      </c>
      <c r="C6" s="318"/>
      <c r="D6" s="4"/>
      <c r="E6" s="4"/>
    </row>
    <row r="7" spans="1:7" ht="20.100000000000001" customHeight="1" x14ac:dyDescent="0.5">
      <c r="A7" s="4" t="s">
        <v>48</v>
      </c>
      <c r="B7" s="946" t="s">
        <v>49</v>
      </c>
      <c r="C7" s="318"/>
      <c r="D7" s="4"/>
      <c r="E7" s="4"/>
    </row>
    <row r="8" spans="1:7" ht="16.5" customHeight="1" x14ac:dyDescent="0.5">
      <c r="A8" s="4"/>
      <c r="B8" s="947"/>
      <c r="C8" s="948" t="s">
        <v>50</v>
      </c>
      <c r="D8" s="949" t="s">
        <v>51</v>
      </c>
      <c r="E8" s="949"/>
    </row>
    <row r="9" spans="1:7" ht="20.100000000000001" customHeight="1" x14ac:dyDescent="0.5">
      <c r="A9" s="4"/>
      <c r="B9" s="947" t="s">
        <v>52</v>
      </c>
      <c r="C9" s="950">
        <v>1</v>
      </c>
      <c r="D9" s="951"/>
      <c r="E9" s="951"/>
    </row>
    <row r="10" spans="1:7" ht="20.100000000000001" customHeight="1" x14ac:dyDescent="0.5">
      <c r="A10" s="4"/>
      <c r="B10" s="947" t="s">
        <v>53</v>
      </c>
      <c r="C10" s="950">
        <v>1</v>
      </c>
      <c r="D10" s="951"/>
      <c r="E10" s="951"/>
    </row>
    <row r="11" spans="1:7" ht="20.100000000000001" customHeight="1" x14ac:dyDescent="0.5">
      <c r="A11" s="4"/>
      <c r="B11" s="947" t="s">
        <v>54</v>
      </c>
      <c r="C11" s="950">
        <v>1</v>
      </c>
      <c r="D11" s="951"/>
      <c r="E11" s="951"/>
    </row>
    <row r="12" spans="1:7" ht="20.100000000000001" customHeight="1" x14ac:dyDescent="0.5">
      <c r="A12" s="4"/>
      <c r="B12" s="947" t="s">
        <v>55</v>
      </c>
      <c r="C12" s="950">
        <v>1</v>
      </c>
      <c r="D12" s="951"/>
      <c r="E12" s="951"/>
    </row>
    <row r="13" spans="1:7" ht="16.5" customHeight="1" x14ac:dyDescent="0.5">
      <c r="A13" s="4"/>
      <c r="B13" s="952" t="s">
        <v>56</v>
      </c>
      <c r="C13" s="953">
        <f>SUM(C9:C12)</f>
        <v>4</v>
      </c>
      <c r="D13" s="954">
        <f>IF(Hospital!C6=1,Observe!F13,Observe!G13)</f>
        <v>1</v>
      </c>
      <c r="E13" s="955" t="s">
        <v>57</v>
      </c>
      <c r="F13" s="267">
        <f>(C9+C10+C11+C12)/4</f>
        <v>1</v>
      </c>
      <c r="G13" s="266">
        <f>(C9+C10+C11)/3</f>
        <v>1</v>
      </c>
    </row>
    <row r="14" spans="1:7" ht="37.5" customHeight="1" x14ac:dyDescent="0.5">
      <c r="A14" s="4" t="s">
        <v>58</v>
      </c>
      <c r="B14" s="956" t="s">
        <v>59</v>
      </c>
      <c r="C14" s="957">
        <v>1</v>
      </c>
      <c r="D14" s="4" t="s">
        <v>60</v>
      </c>
      <c r="E14" s="4"/>
    </row>
    <row r="15" spans="1:7" ht="20.100000000000001" customHeight="1" x14ac:dyDescent="0.5">
      <c r="A15" s="4" t="s">
        <v>61</v>
      </c>
      <c r="B15" s="947" t="s">
        <v>62</v>
      </c>
      <c r="C15" s="948"/>
      <c r="D15" s="4"/>
      <c r="E15" s="4"/>
    </row>
    <row r="16" spans="1:7" ht="38.25" customHeight="1" x14ac:dyDescent="0.5">
      <c r="A16" s="4" t="s">
        <v>63</v>
      </c>
      <c r="B16" s="956" t="s">
        <v>64</v>
      </c>
      <c r="C16" s="948"/>
      <c r="D16" s="4"/>
      <c r="E16" s="4"/>
    </row>
    <row r="17" spans="1:5" ht="20.100000000000001" customHeight="1" x14ac:dyDescent="0.5">
      <c r="A17" s="4" t="s">
        <v>65</v>
      </c>
      <c r="B17" s="947" t="s">
        <v>66</v>
      </c>
      <c r="C17" s="948"/>
      <c r="D17" s="4"/>
      <c r="E17" s="4"/>
    </row>
    <row r="18" spans="1:5" ht="20.100000000000001" customHeight="1" x14ac:dyDescent="0.5">
      <c r="A18" s="4"/>
      <c r="B18" s="947" t="s">
        <v>67</v>
      </c>
      <c r="C18" s="950">
        <v>1</v>
      </c>
      <c r="D18" s="4"/>
      <c r="E18" s="4"/>
    </row>
    <row r="19" spans="1:5" ht="20.100000000000001" customHeight="1" x14ac:dyDescent="0.5">
      <c r="A19" s="4"/>
      <c r="B19" s="947" t="s">
        <v>68</v>
      </c>
      <c r="C19" s="950">
        <v>1</v>
      </c>
      <c r="D19" s="4"/>
      <c r="E19" s="4"/>
    </row>
    <row r="20" spans="1:5" ht="20.100000000000001" customHeight="1" x14ac:dyDescent="0.5">
      <c r="A20" s="4"/>
      <c r="B20" s="947" t="s">
        <v>69</v>
      </c>
      <c r="C20" s="950">
        <v>1</v>
      </c>
      <c r="D20" s="4"/>
      <c r="E20" s="4"/>
    </row>
    <row r="21" spans="1:5" ht="20.100000000000001" customHeight="1" x14ac:dyDescent="0.5">
      <c r="A21" s="4"/>
      <c r="B21" s="947" t="s">
        <v>70</v>
      </c>
      <c r="C21" s="950">
        <v>1</v>
      </c>
      <c r="D21" s="4"/>
      <c r="E21" s="4"/>
    </row>
    <row r="22" spans="1:5" ht="20.100000000000001" customHeight="1" x14ac:dyDescent="0.5">
      <c r="A22" s="4"/>
      <c r="B22" s="947" t="s">
        <v>71</v>
      </c>
      <c r="C22" s="950">
        <v>1</v>
      </c>
      <c r="D22" s="4"/>
      <c r="E22" s="4"/>
    </row>
    <row r="23" spans="1:5" ht="45" customHeight="1" x14ac:dyDescent="0.5">
      <c r="A23" s="4"/>
      <c r="B23" s="956" t="s">
        <v>72</v>
      </c>
      <c r="C23" s="950">
        <v>1</v>
      </c>
      <c r="D23" s="4"/>
      <c r="E23" s="4"/>
    </row>
    <row r="24" spans="1:5" ht="20.100000000000001" customHeight="1" x14ac:dyDescent="0.5">
      <c r="A24" s="4"/>
      <c r="B24" s="947" t="s">
        <v>73</v>
      </c>
      <c r="C24" s="950"/>
      <c r="D24" s="4"/>
      <c r="E24" s="4"/>
    </row>
    <row r="25" spans="1:5" ht="20.100000000000001" customHeight="1" x14ac:dyDescent="0.5">
      <c r="A25" s="4"/>
      <c r="B25" s="958" t="s">
        <v>74</v>
      </c>
      <c r="C25" s="959">
        <f>SUM(C18:C24)</f>
        <v>6</v>
      </c>
      <c r="D25" s="960">
        <f>C25/7</f>
        <v>0.8571428571428571</v>
      </c>
      <c r="E25" s="955" t="s">
        <v>75</v>
      </c>
    </row>
    <row r="26" spans="1:5" ht="45" customHeight="1" x14ac:dyDescent="0.5">
      <c r="A26" s="4" t="s">
        <v>76</v>
      </c>
      <c r="B26" s="961" t="s">
        <v>77</v>
      </c>
      <c r="C26" s="962">
        <v>1</v>
      </c>
      <c r="D26" s="4"/>
      <c r="E26" s="955" t="s">
        <v>78</v>
      </c>
    </row>
    <row r="27" spans="1:5" ht="23.25" customHeight="1" x14ac:dyDescent="0.5">
      <c r="A27" s="4"/>
      <c r="B27" s="963" t="s">
        <v>79</v>
      </c>
      <c r="C27" s="964"/>
      <c r="D27" s="4"/>
      <c r="E27" s="4"/>
    </row>
    <row r="28" spans="1:5" ht="20.100000000000001" customHeight="1" x14ac:dyDescent="0.5">
      <c r="A28" s="4" t="s">
        <v>80</v>
      </c>
      <c r="B28" s="965" t="s">
        <v>81</v>
      </c>
      <c r="C28" s="966"/>
      <c r="D28" s="4"/>
      <c r="E28" s="4"/>
    </row>
    <row r="29" spans="1:5" ht="20.100000000000001" customHeight="1" x14ac:dyDescent="0.5">
      <c r="A29" s="4" t="s">
        <v>82</v>
      </c>
      <c r="B29" s="967" t="s">
        <v>83</v>
      </c>
      <c r="C29" s="957">
        <v>1</v>
      </c>
      <c r="D29" s="4"/>
      <c r="E29" s="4"/>
    </row>
    <row r="30" spans="1:5" ht="20.100000000000001" customHeight="1" x14ac:dyDescent="0.5">
      <c r="A30" s="4" t="s">
        <v>84</v>
      </c>
      <c r="B30" s="968" t="s">
        <v>85</v>
      </c>
      <c r="C30" s="957">
        <v>1</v>
      </c>
      <c r="D30" s="4"/>
      <c r="E30" s="4"/>
    </row>
    <row r="31" spans="1:5" ht="39.200000000000003" customHeight="1" x14ac:dyDescent="0.5">
      <c r="A31" s="4" t="s">
        <v>86</v>
      </c>
      <c r="B31" s="969" t="s">
        <v>87</v>
      </c>
      <c r="C31" s="957">
        <v>1</v>
      </c>
      <c r="D31" s="4"/>
      <c r="E31" s="4"/>
    </row>
    <row r="32" spans="1:5" x14ac:dyDescent="0.5">
      <c r="A32" s="970"/>
      <c r="B32" s="970"/>
      <c r="C32" s="971"/>
      <c r="D32" s="970"/>
      <c r="E32" s="970"/>
    </row>
    <row r="33" spans="3:7" s="183" customFormat="1" x14ac:dyDescent="0.5">
      <c r="C33" s="971"/>
      <c r="D33" s="970"/>
      <c r="E33" s="970"/>
      <c r="F33" s="265"/>
      <c r="G33" s="265"/>
    </row>
    <row r="34" spans="3:7" s="183" customFormat="1" x14ac:dyDescent="0.5">
      <c r="C34" s="971"/>
      <c r="D34" s="970"/>
      <c r="E34" s="970"/>
      <c r="F34" s="265"/>
      <c r="G34" s="265"/>
    </row>
    <row r="35" spans="3:7" s="183" customFormat="1" x14ac:dyDescent="0.5">
      <c r="C35" s="971"/>
      <c r="D35" s="970"/>
      <c r="E35" s="970"/>
      <c r="F35" s="265"/>
      <c r="G35" s="265"/>
    </row>
    <row r="36" spans="3:7" s="183" customFormat="1" x14ac:dyDescent="0.5">
      <c r="C36" s="971"/>
      <c r="D36" s="970"/>
      <c r="E36" s="970"/>
      <c r="F36" s="265"/>
      <c r="G36" s="265"/>
    </row>
    <row r="37" spans="3:7" s="183" customFormat="1" x14ac:dyDescent="0.5">
      <c r="C37" s="971"/>
      <c r="D37" s="970"/>
      <c r="E37" s="970"/>
      <c r="F37" s="265"/>
      <c r="G37" s="265"/>
    </row>
    <row r="38" spans="3:7" s="183" customFormat="1" x14ac:dyDescent="0.5">
      <c r="C38" s="971"/>
      <c r="D38" s="970"/>
      <c r="E38" s="970"/>
      <c r="F38" s="265"/>
      <c r="G38" s="265"/>
    </row>
    <row r="39" spans="3:7" s="183" customFormat="1" x14ac:dyDescent="0.5">
      <c r="C39" s="971"/>
      <c r="D39" s="970"/>
      <c r="E39" s="970"/>
      <c r="F39" s="265"/>
      <c r="G39" s="265"/>
    </row>
    <row r="40" spans="3:7" s="183" customFormat="1" x14ac:dyDescent="0.5">
      <c r="C40" s="971"/>
      <c r="D40" s="970"/>
      <c r="E40" s="970"/>
      <c r="F40" s="265"/>
      <c r="G40" s="265"/>
    </row>
    <row r="41" spans="3:7" s="183" customFormat="1" x14ac:dyDescent="0.5">
      <c r="C41" s="971"/>
      <c r="D41" s="970"/>
      <c r="E41" s="970"/>
      <c r="F41" s="265"/>
      <c r="G41" s="265"/>
    </row>
    <row r="42" spans="3:7" s="183" customFormat="1" x14ac:dyDescent="0.5">
      <c r="C42" s="971"/>
      <c r="D42" s="970"/>
      <c r="E42" s="970"/>
      <c r="F42" s="265"/>
      <c r="G42" s="265"/>
    </row>
    <row r="43" spans="3:7" s="183" customFormat="1" x14ac:dyDescent="0.5">
      <c r="C43" s="971"/>
      <c r="D43" s="970"/>
      <c r="E43" s="970"/>
      <c r="F43" s="265"/>
      <c r="G43" s="265"/>
    </row>
    <row r="44" spans="3:7" s="183" customFormat="1" x14ac:dyDescent="0.5">
      <c r="C44" s="971"/>
      <c r="D44" s="970"/>
      <c r="E44" s="970"/>
      <c r="F44" s="265"/>
      <c r="G44" s="265"/>
    </row>
    <row r="45" spans="3:7" s="183" customFormat="1" x14ac:dyDescent="0.5">
      <c r="C45" s="971"/>
      <c r="D45" s="970"/>
      <c r="E45" s="970"/>
      <c r="F45" s="265"/>
      <c r="G45" s="265"/>
    </row>
    <row r="46" spans="3:7" s="183" customFormat="1" x14ac:dyDescent="0.5">
      <c r="C46" s="971"/>
      <c r="D46" s="970"/>
      <c r="E46" s="970"/>
      <c r="F46" s="265"/>
      <c r="G46" s="265"/>
    </row>
    <row r="47" spans="3:7" s="183" customFormat="1" x14ac:dyDescent="0.5">
      <c r="C47" s="971"/>
      <c r="D47" s="970"/>
      <c r="E47" s="970"/>
      <c r="F47" s="265"/>
      <c r="G47" s="265"/>
    </row>
    <row r="48" spans="3:7" s="183" customFormat="1" x14ac:dyDescent="0.5">
      <c r="C48" s="971"/>
      <c r="D48" s="970"/>
      <c r="E48" s="970"/>
      <c r="F48" s="265"/>
      <c r="G48" s="265"/>
    </row>
    <row r="49" spans="3:7" s="183" customFormat="1" x14ac:dyDescent="0.5">
      <c r="C49" s="971"/>
      <c r="D49" s="970"/>
      <c r="E49" s="970"/>
      <c r="F49" s="265"/>
      <c r="G49" s="265"/>
    </row>
    <row r="50" spans="3:7" s="183" customFormat="1" x14ac:dyDescent="0.5">
      <c r="C50" s="971"/>
      <c r="D50" s="970"/>
      <c r="E50" s="970"/>
      <c r="F50" s="265"/>
      <c r="G50" s="265"/>
    </row>
    <row r="51" spans="3:7" s="183" customFormat="1" x14ac:dyDescent="0.5">
      <c r="C51" s="971"/>
      <c r="D51" s="970"/>
      <c r="E51" s="970"/>
      <c r="F51" s="265"/>
      <c r="G51" s="265"/>
    </row>
    <row r="52" spans="3:7" s="183" customFormat="1" x14ac:dyDescent="0.5">
      <c r="C52" s="971"/>
      <c r="D52" s="970"/>
      <c r="E52" s="970"/>
      <c r="F52" s="265"/>
      <c r="G52" s="265"/>
    </row>
    <row r="53" spans="3:7" s="183" customFormat="1" x14ac:dyDescent="0.5">
      <c r="C53" s="971"/>
      <c r="D53" s="970"/>
      <c r="E53" s="970"/>
      <c r="F53" s="265"/>
      <c r="G53" s="265"/>
    </row>
    <row r="54" spans="3:7" s="183" customFormat="1" x14ac:dyDescent="0.5">
      <c r="C54" s="971"/>
      <c r="D54" s="970"/>
      <c r="E54" s="970"/>
      <c r="F54" s="265"/>
      <c r="G54" s="265"/>
    </row>
    <row r="55" spans="3:7" s="183" customFormat="1" x14ac:dyDescent="0.5">
      <c r="C55" s="971"/>
      <c r="D55" s="970"/>
      <c r="E55" s="970"/>
      <c r="F55" s="265"/>
      <c r="G55" s="265"/>
    </row>
    <row r="56" spans="3:7" s="183" customFormat="1" x14ac:dyDescent="0.5">
      <c r="C56" s="971"/>
      <c r="D56" s="970"/>
      <c r="E56" s="970"/>
      <c r="F56" s="265"/>
      <c r="G56" s="265"/>
    </row>
    <row r="57" spans="3:7" s="183" customFormat="1" x14ac:dyDescent="0.5">
      <c r="C57" s="971"/>
      <c r="D57" s="970"/>
      <c r="E57" s="970"/>
      <c r="F57" s="265"/>
      <c r="G57" s="265"/>
    </row>
    <row r="58" spans="3:7" s="183" customFormat="1" x14ac:dyDescent="0.5">
      <c r="C58" s="971"/>
      <c r="D58" s="970"/>
      <c r="E58" s="970"/>
      <c r="F58" s="265"/>
      <c r="G58" s="265"/>
    </row>
    <row r="59" spans="3:7" s="183" customFormat="1" x14ac:dyDescent="0.5">
      <c r="C59" s="971"/>
      <c r="D59" s="970"/>
      <c r="E59" s="970"/>
      <c r="F59" s="265"/>
      <c r="G59" s="265"/>
    </row>
    <row r="60" spans="3:7" s="183" customFormat="1" x14ac:dyDescent="0.5">
      <c r="C60" s="971"/>
      <c r="D60" s="970"/>
      <c r="E60" s="970"/>
      <c r="F60" s="265"/>
      <c r="G60" s="265"/>
    </row>
    <row r="61" spans="3:7" s="183" customFormat="1" x14ac:dyDescent="0.5">
      <c r="C61" s="971"/>
      <c r="D61" s="970"/>
      <c r="E61" s="970"/>
      <c r="F61" s="265"/>
      <c r="G61" s="265"/>
    </row>
    <row r="62" spans="3:7" s="183" customFormat="1" x14ac:dyDescent="0.5">
      <c r="C62" s="971"/>
      <c r="D62" s="970"/>
      <c r="E62" s="970"/>
      <c r="F62" s="265"/>
      <c r="G62" s="265"/>
    </row>
    <row r="63" spans="3:7" s="183" customFormat="1" x14ac:dyDescent="0.5">
      <c r="C63" s="971"/>
      <c r="D63" s="970"/>
      <c r="E63" s="970"/>
      <c r="F63" s="265"/>
      <c r="G63" s="265"/>
    </row>
    <row r="64" spans="3:7" s="183" customFormat="1" x14ac:dyDescent="0.5">
      <c r="C64" s="971"/>
      <c r="D64" s="970"/>
      <c r="E64" s="970"/>
      <c r="F64" s="265"/>
      <c r="G64" s="265"/>
    </row>
    <row r="65" spans="3:7" s="183" customFormat="1" x14ac:dyDescent="0.5">
      <c r="C65" s="971"/>
      <c r="D65" s="970"/>
      <c r="E65" s="970"/>
      <c r="F65" s="265"/>
      <c r="G65" s="265"/>
    </row>
    <row r="66" spans="3:7" s="183" customFormat="1" x14ac:dyDescent="0.5">
      <c r="C66" s="971"/>
      <c r="D66" s="970"/>
      <c r="E66" s="970"/>
      <c r="F66" s="265"/>
      <c r="G66" s="265"/>
    </row>
    <row r="67" spans="3:7" s="183" customFormat="1" x14ac:dyDescent="0.5">
      <c r="C67" s="971"/>
      <c r="D67" s="970"/>
      <c r="E67" s="970"/>
      <c r="F67" s="265"/>
      <c r="G67" s="265"/>
    </row>
    <row r="68" spans="3:7" s="183" customFormat="1" x14ac:dyDescent="0.5">
      <c r="C68" s="971"/>
      <c r="D68" s="970"/>
      <c r="E68" s="970"/>
      <c r="F68" s="265"/>
      <c r="G68" s="265"/>
    </row>
    <row r="69" spans="3:7" s="183" customFormat="1" x14ac:dyDescent="0.5">
      <c r="C69" s="971"/>
      <c r="D69" s="970"/>
      <c r="E69" s="970"/>
      <c r="F69" s="265"/>
      <c r="G69" s="265"/>
    </row>
    <row r="70" spans="3:7" s="183" customFormat="1" x14ac:dyDescent="0.5">
      <c r="C70" s="971"/>
      <c r="D70" s="970"/>
      <c r="E70" s="970"/>
      <c r="F70" s="265"/>
      <c r="G70" s="265"/>
    </row>
    <row r="71" spans="3:7" s="183" customFormat="1" x14ac:dyDescent="0.5">
      <c r="C71" s="971"/>
      <c r="D71" s="970"/>
      <c r="E71" s="970"/>
      <c r="F71" s="265"/>
      <c r="G71" s="265"/>
    </row>
    <row r="72" spans="3:7" s="183" customFormat="1" x14ac:dyDescent="0.5">
      <c r="C72" s="971"/>
      <c r="D72" s="970"/>
      <c r="E72" s="970"/>
      <c r="F72" s="265"/>
      <c r="G72" s="265"/>
    </row>
    <row r="73" spans="3:7" s="183" customFormat="1" x14ac:dyDescent="0.5">
      <c r="C73" s="971"/>
      <c r="D73" s="970"/>
      <c r="E73" s="970"/>
      <c r="F73" s="265"/>
      <c r="G73" s="265"/>
    </row>
    <row r="74" spans="3:7" s="183" customFormat="1" x14ac:dyDescent="0.5">
      <c r="C74" s="971"/>
      <c r="D74" s="970"/>
      <c r="E74" s="970"/>
      <c r="F74" s="265"/>
      <c r="G74" s="265"/>
    </row>
    <row r="75" spans="3:7" s="183" customFormat="1" x14ac:dyDescent="0.5">
      <c r="C75" s="971"/>
      <c r="D75" s="970"/>
      <c r="E75" s="970"/>
      <c r="F75" s="265"/>
      <c r="G75" s="265"/>
    </row>
    <row r="76" spans="3:7" s="183" customFormat="1" x14ac:dyDescent="0.5">
      <c r="C76" s="971"/>
      <c r="D76" s="970"/>
      <c r="E76" s="970"/>
      <c r="F76" s="265"/>
      <c r="G76" s="265"/>
    </row>
    <row r="77" spans="3:7" s="183" customFormat="1" x14ac:dyDescent="0.5">
      <c r="C77" s="971"/>
      <c r="D77" s="970"/>
      <c r="E77" s="970"/>
      <c r="F77" s="265"/>
      <c r="G77" s="265"/>
    </row>
    <row r="78" spans="3:7" s="183" customFormat="1" x14ac:dyDescent="0.5">
      <c r="C78" s="971"/>
      <c r="D78" s="970"/>
      <c r="E78" s="970"/>
      <c r="F78" s="265"/>
      <c r="G78" s="265"/>
    </row>
    <row r="79" spans="3:7" s="183" customFormat="1" x14ac:dyDescent="0.5">
      <c r="C79" s="971"/>
      <c r="D79" s="970"/>
      <c r="E79" s="970"/>
      <c r="F79" s="265"/>
      <c r="G79" s="265"/>
    </row>
    <row r="80" spans="3:7" s="183" customFormat="1" x14ac:dyDescent="0.5">
      <c r="C80" s="971"/>
      <c r="D80" s="970"/>
      <c r="E80" s="970"/>
      <c r="F80" s="265"/>
      <c r="G80" s="265"/>
    </row>
    <row r="81" spans="3:7" s="183" customFormat="1" x14ac:dyDescent="0.5">
      <c r="C81" s="971"/>
      <c r="D81" s="970"/>
      <c r="E81" s="970"/>
      <c r="F81" s="265"/>
      <c r="G81" s="265"/>
    </row>
    <row r="82" spans="3:7" s="183" customFormat="1" x14ac:dyDescent="0.5">
      <c r="C82" s="971"/>
      <c r="D82" s="970"/>
      <c r="E82" s="970"/>
      <c r="F82" s="265"/>
      <c r="G82" s="265"/>
    </row>
    <row r="83" spans="3:7" s="183" customFormat="1" x14ac:dyDescent="0.5">
      <c r="C83" s="971"/>
      <c r="D83" s="970"/>
      <c r="E83" s="970"/>
      <c r="F83" s="265"/>
      <c r="G83" s="265"/>
    </row>
    <row r="84" spans="3:7" s="183" customFormat="1" x14ac:dyDescent="0.5">
      <c r="C84" s="971"/>
      <c r="D84" s="970"/>
      <c r="E84" s="970"/>
      <c r="F84" s="265"/>
      <c r="G84" s="265"/>
    </row>
    <row r="85" spans="3:7" s="183" customFormat="1" x14ac:dyDescent="0.5">
      <c r="C85" s="971"/>
      <c r="D85" s="970"/>
      <c r="E85" s="970"/>
      <c r="F85" s="265"/>
      <c r="G85" s="265"/>
    </row>
    <row r="86" spans="3:7" s="183" customFormat="1" x14ac:dyDescent="0.5">
      <c r="C86" s="971"/>
      <c r="D86" s="970"/>
      <c r="E86" s="970"/>
      <c r="F86" s="265"/>
      <c r="G86" s="265"/>
    </row>
    <row r="87" spans="3:7" s="183" customFormat="1" x14ac:dyDescent="0.5">
      <c r="C87" s="971"/>
      <c r="D87" s="970"/>
      <c r="E87" s="970"/>
      <c r="F87" s="265"/>
      <c r="G87" s="265"/>
    </row>
    <row r="88" spans="3:7" s="183" customFormat="1" x14ac:dyDescent="0.5">
      <c r="C88" s="971"/>
      <c r="D88" s="970"/>
      <c r="E88" s="970"/>
      <c r="F88" s="265"/>
      <c r="G88" s="265"/>
    </row>
    <row r="89" spans="3:7" s="183" customFormat="1" x14ac:dyDescent="0.5">
      <c r="C89" s="971"/>
      <c r="D89" s="970"/>
      <c r="E89" s="970"/>
      <c r="F89" s="265"/>
      <c r="G89" s="265"/>
    </row>
    <row r="90" spans="3:7" s="183" customFormat="1" x14ac:dyDescent="0.5">
      <c r="C90" s="971"/>
      <c r="D90" s="970"/>
      <c r="E90" s="970"/>
      <c r="F90" s="265"/>
      <c r="G90" s="265"/>
    </row>
    <row r="91" spans="3:7" s="183" customFormat="1" x14ac:dyDescent="0.5">
      <c r="C91" s="971"/>
      <c r="D91" s="970"/>
      <c r="E91" s="970"/>
      <c r="F91" s="265"/>
      <c r="G91" s="265"/>
    </row>
    <row r="92" spans="3:7" s="183" customFormat="1" x14ac:dyDescent="0.5">
      <c r="C92" s="971"/>
      <c r="D92" s="970"/>
      <c r="E92" s="970"/>
      <c r="F92" s="265"/>
      <c r="G92" s="265"/>
    </row>
    <row r="93" spans="3:7" s="183" customFormat="1" x14ac:dyDescent="0.5">
      <c r="C93" s="971"/>
      <c r="D93" s="970"/>
      <c r="E93" s="970"/>
      <c r="F93" s="265"/>
      <c r="G93" s="265"/>
    </row>
    <row r="94" spans="3:7" s="183" customFormat="1" x14ac:dyDescent="0.5">
      <c r="C94" s="971"/>
      <c r="D94" s="970"/>
      <c r="E94" s="970"/>
      <c r="F94" s="265"/>
      <c r="G94" s="265"/>
    </row>
    <row r="95" spans="3:7" s="183" customFormat="1" x14ac:dyDescent="0.5">
      <c r="C95" s="971"/>
      <c r="D95" s="970"/>
      <c r="E95" s="970"/>
      <c r="F95" s="265"/>
      <c r="G95" s="265"/>
    </row>
    <row r="96" spans="3:7" s="183" customFormat="1" x14ac:dyDescent="0.5">
      <c r="C96" s="971"/>
      <c r="D96" s="970"/>
      <c r="E96" s="970"/>
      <c r="F96" s="265"/>
      <c r="G96" s="265"/>
    </row>
    <row r="97" spans="3:7" s="183" customFormat="1" x14ac:dyDescent="0.5">
      <c r="C97" s="971"/>
      <c r="D97" s="970"/>
      <c r="E97" s="970"/>
      <c r="F97" s="265"/>
      <c r="G97" s="265"/>
    </row>
    <row r="98" spans="3:7" s="183" customFormat="1" x14ac:dyDescent="0.5">
      <c r="C98" s="971"/>
      <c r="D98" s="970"/>
      <c r="E98" s="970"/>
      <c r="F98" s="265"/>
      <c r="G98" s="265"/>
    </row>
    <row r="99" spans="3:7" s="183" customFormat="1" x14ac:dyDescent="0.5">
      <c r="C99" s="971"/>
      <c r="D99" s="970"/>
      <c r="E99" s="970"/>
      <c r="F99" s="265"/>
      <c r="G99" s="265"/>
    </row>
    <row r="100" spans="3:7" s="183" customFormat="1" x14ac:dyDescent="0.5">
      <c r="C100" s="971"/>
      <c r="D100" s="970"/>
      <c r="E100" s="970"/>
      <c r="F100" s="265"/>
      <c r="G100" s="265"/>
    </row>
    <row r="101" spans="3:7" s="183" customFormat="1" x14ac:dyDescent="0.5">
      <c r="C101" s="971"/>
      <c r="D101" s="970"/>
      <c r="E101" s="970"/>
      <c r="F101" s="265"/>
      <c r="G101" s="265"/>
    </row>
    <row r="102" spans="3:7" s="183" customFormat="1" x14ac:dyDescent="0.5">
      <c r="C102" s="971"/>
      <c r="D102" s="970"/>
      <c r="E102" s="970"/>
      <c r="F102" s="265"/>
      <c r="G102" s="265"/>
    </row>
    <row r="103" spans="3:7" s="183" customFormat="1" x14ac:dyDescent="0.5">
      <c r="C103" s="971"/>
      <c r="D103" s="970"/>
      <c r="E103" s="970"/>
      <c r="F103" s="265"/>
      <c r="G103" s="265"/>
    </row>
    <row r="104" spans="3:7" s="183" customFormat="1" x14ac:dyDescent="0.5">
      <c r="C104" s="971"/>
      <c r="D104" s="970"/>
      <c r="E104" s="970"/>
      <c r="F104" s="265"/>
      <c r="G104" s="265"/>
    </row>
    <row r="105" spans="3:7" s="183" customFormat="1" x14ac:dyDescent="0.5">
      <c r="C105" s="971"/>
      <c r="D105" s="970"/>
      <c r="E105" s="970"/>
      <c r="F105" s="265"/>
      <c r="G105" s="265"/>
    </row>
    <row r="106" spans="3:7" s="183" customFormat="1" x14ac:dyDescent="0.5">
      <c r="C106" s="971"/>
      <c r="D106" s="970"/>
      <c r="E106" s="970"/>
      <c r="F106" s="265"/>
      <c r="G106" s="265"/>
    </row>
    <row r="107" spans="3:7" s="183" customFormat="1" x14ac:dyDescent="0.5">
      <c r="C107" s="971"/>
      <c r="D107" s="970"/>
      <c r="E107" s="970"/>
      <c r="F107" s="265"/>
      <c r="G107" s="265"/>
    </row>
    <row r="108" spans="3:7" s="183" customFormat="1" x14ac:dyDescent="0.5">
      <c r="C108" s="971"/>
      <c r="D108" s="970"/>
      <c r="E108" s="970"/>
      <c r="F108" s="265"/>
      <c r="G108" s="265"/>
    </row>
    <row r="109" spans="3:7" s="183" customFormat="1" x14ac:dyDescent="0.5">
      <c r="C109" s="971"/>
      <c r="D109" s="970"/>
      <c r="E109" s="970"/>
      <c r="F109" s="265"/>
      <c r="G109" s="265"/>
    </row>
    <row r="110" spans="3:7" s="183" customFormat="1" x14ac:dyDescent="0.5">
      <c r="C110" s="971"/>
      <c r="D110" s="970"/>
      <c r="E110" s="970"/>
      <c r="F110" s="265"/>
      <c r="G110" s="265"/>
    </row>
    <row r="111" spans="3:7" s="183" customFormat="1" x14ac:dyDescent="0.5">
      <c r="C111" s="971"/>
      <c r="D111" s="970"/>
      <c r="E111" s="970"/>
      <c r="F111" s="265"/>
      <c r="G111" s="265"/>
    </row>
    <row r="112" spans="3:7" s="183" customFormat="1" x14ac:dyDescent="0.5">
      <c r="C112" s="971"/>
      <c r="D112" s="970"/>
      <c r="E112" s="970"/>
      <c r="F112" s="265"/>
      <c r="G112" s="265"/>
    </row>
    <row r="113" spans="3:7" s="183" customFormat="1" x14ac:dyDescent="0.5">
      <c r="C113" s="971"/>
      <c r="D113" s="970"/>
      <c r="E113" s="970"/>
      <c r="F113" s="265"/>
      <c r="G113" s="265"/>
    </row>
    <row r="114" spans="3:7" s="183" customFormat="1" x14ac:dyDescent="0.5">
      <c r="C114" s="971"/>
      <c r="D114" s="970"/>
      <c r="E114" s="970"/>
      <c r="F114" s="265"/>
      <c r="G114" s="265"/>
    </row>
    <row r="115" spans="3:7" s="183" customFormat="1" x14ac:dyDescent="0.5">
      <c r="C115" s="971"/>
      <c r="D115" s="970"/>
      <c r="E115" s="970"/>
      <c r="F115" s="265"/>
      <c r="G115" s="265"/>
    </row>
    <row r="116" spans="3:7" s="183" customFormat="1" x14ac:dyDescent="0.5">
      <c r="C116" s="971"/>
      <c r="D116" s="970"/>
      <c r="E116" s="970"/>
      <c r="F116" s="265"/>
      <c r="G116" s="265"/>
    </row>
    <row r="117" spans="3:7" s="183" customFormat="1" x14ac:dyDescent="0.5">
      <c r="C117" s="971"/>
      <c r="D117" s="970"/>
      <c r="E117" s="970"/>
      <c r="F117" s="265"/>
      <c r="G117" s="265"/>
    </row>
    <row r="118" spans="3:7" s="183" customFormat="1" x14ac:dyDescent="0.5">
      <c r="C118" s="971"/>
      <c r="D118" s="970"/>
      <c r="E118" s="970"/>
      <c r="F118" s="265"/>
      <c r="G118" s="265"/>
    </row>
    <row r="119" spans="3:7" s="183" customFormat="1" x14ac:dyDescent="0.5">
      <c r="C119" s="971"/>
      <c r="D119" s="970"/>
      <c r="E119" s="970"/>
      <c r="F119" s="265"/>
      <c r="G119" s="265"/>
    </row>
    <row r="120" spans="3:7" s="183" customFormat="1" x14ac:dyDescent="0.5">
      <c r="C120" s="971"/>
      <c r="D120" s="970"/>
      <c r="E120" s="970"/>
      <c r="F120" s="265"/>
      <c r="G120" s="265"/>
    </row>
    <row r="121" spans="3:7" s="183" customFormat="1" x14ac:dyDescent="0.5">
      <c r="C121" s="971"/>
      <c r="D121" s="970"/>
      <c r="E121" s="970"/>
      <c r="F121" s="265"/>
      <c r="G121" s="265"/>
    </row>
    <row r="122" spans="3:7" s="183" customFormat="1" x14ac:dyDescent="0.5">
      <c r="C122" s="971"/>
      <c r="D122" s="970"/>
      <c r="E122" s="970"/>
      <c r="F122" s="265"/>
      <c r="G122" s="265"/>
    </row>
    <row r="123" spans="3:7" s="183" customFormat="1" x14ac:dyDescent="0.5">
      <c r="C123" s="971"/>
      <c r="D123" s="970"/>
      <c r="E123" s="970"/>
      <c r="F123" s="265"/>
      <c r="G123" s="265"/>
    </row>
    <row r="124" spans="3:7" s="183" customFormat="1" x14ac:dyDescent="0.5">
      <c r="C124" s="971"/>
      <c r="D124" s="970"/>
      <c r="E124" s="970"/>
      <c r="F124" s="265"/>
      <c r="G124" s="265"/>
    </row>
    <row r="125" spans="3:7" s="183" customFormat="1" x14ac:dyDescent="0.5">
      <c r="C125" s="971"/>
      <c r="D125" s="970"/>
      <c r="E125" s="970"/>
      <c r="F125" s="265"/>
      <c r="G125" s="265"/>
    </row>
    <row r="126" spans="3:7" s="183" customFormat="1" x14ac:dyDescent="0.5">
      <c r="C126" s="971"/>
      <c r="D126" s="970"/>
      <c r="E126" s="970"/>
      <c r="F126" s="265"/>
      <c r="G126" s="265"/>
    </row>
    <row r="127" spans="3:7" s="183" customFormat="1" x14ac:dyDescent="0.5">
      <c r="C127" s="971"/>
      <c r="D127" s="970"/>
      <c r="E127" s="970"/>
      <c r="F127" s="265"/>
      <c r="G127" s="265"/>
    </row>
    <row r="128" spans="3:7" s="183" customFormat="1" x14ac:dyDescent="0.5">
      <c r="C128" s="971"/>
      <c r="D128" s="970"/>
      <c r="E128" s="970"/>
      <c r="F128" s="265"/>
      <c r="G128" s="265"/>
    </row>
    <row r="129" spans="3:7" s="183" customFormat="1" x14ac:dyDescent="0.5">
      <c r="C129" s="971"/>
      <c r="D129" s="970"/>
      <c r="E129" s="970"/>
      <c r="F129" s="265"/>
      <c r="G129" s="265"/>
    </row>
    <row r="130" spans="3:7" s="183" customFormat="1" x14ac:dyDescent="0.5">
      <c r="C130" s="971"/>
      <c r="D130" s="970"/>
      <c r="E130" s="970"/>
      <c r="F130" s="265"/>
      <c r="G130" s="265"/>
    </row>
    <row r="131" spans="3:7" s="183" customFormat="1" x14ac:dyDescent="0.5">
      <c r="C131" s="971"/>
      <c r="D131" s="970"/>
      <c r="E131" s="970"/>
      <c r="F131" s="265"/>
      <c r="G131" s="265"/>
    </row>
    <row r="132" spans="3:7" s="183" customFormat="1" x14ac:dyDescent="0.5">
      <c r="C132" s="971"/>
      <c r="D132" s="970"/>
      <c r="E132" s="970"/>
      <c r="F132" s="265"/>
      <c r="G132" s="265"/>
    </row>
    <row r="133" spans="3:7" s="183" customFormat="1" x14ac:dyDescent="0.5">
      <c r="C133" s="971"/>
      <c r="D133" s="970"/>
      <c r="E133" s="970"/>
      <c r="F133" s="265"/>
      <c r="G133" s="265"/>
    </row>
    <row r="134" spans="3:7" s="183" customFormat="1" x14ac:dyDescent="0.5">
      <c r="C134" s="971"/>
      <c r="D134" s="970"/>
      <c r="E134" s="970"/>
      <c r="F134" s="265"/>
      <c r="G134" s="265"/>
    </row>
    <row r="135" spans="3:7" s="183" customFormat="1" x14ac:dyDescent="0.5">
      <c r="C135" s="971"/>
      <c r="D135" s="970"/>
      <c r="E135" s="970"/>
      <c r="F135" s="265"/>
      <c r="G135" s="265"/>
    </row>
    <row r="136" spans="3:7" s="183" customFormat="1" x14ac:dyDescent="0.5">
      <c r="C136" s="971"/>
      <c r="D136" s="970"/>
      <c r="E136" s="970"/>
      <c r="F136" s="265"/>
      <c r="G136" s="265"/>
    </row>
    <row r="137" spans="3:7" s="183" customFormat="1" x14ac:dyDescent="0.5">
      <c r="C137" s="971"/>
      <c r="D137" s="970"/>
      <c r="E137" s="970"/>
      <c r="F137" s="265"/>
      <c r="G137" s="265"/>
    </row>
    <row r="138" spans="3:7" s="183" customFormat="1" x14ac:dyDescent="0.5">
      <c r="C138" s="971"/>
      <c r="D138" s="970"/>
      <c r="E138" s="970"/>
      <c r="F138" s="265"/>
      <c r="G138" s="265"/>
    </row>
    <row r="139" spans="3:7" s="183" customFormat="1" x14ac:dyDescent="0.5">
      <c r="C139" s="971"/>
      <c r="D139" s="970"/>
      <c r="E139" s="970"/>
      <c r="F139" s="265"/>
      <c r="G139" s="265"/>
    </row>
    <row r="140" spans="3:7" s="183" customFormat="1" x14ac:dyDescent="0.5">
      <c r="C140" s="971"/>
      <c r="D140" s="970"/>
      <c r="E140" s="970"/>
      <c r="F140" s="265"/>
      <c r="G140" s="265"/>
    </row>
    <row r="141" spans="3:7" s="183" customFormat="1" x14ac:dyDescent="0.5">
      <c r="C141" s="971"/>
      <c r="D141" s="970"/>
      <c r="E141" s="970"/>
      <c r="F141" s="265"/>
      <c r="G141" s="265"/>
    </row>
    <row r="142" spans="3:7" s="183" customFormat="1" x14ac:dyDescent="0.5">
      <c r="C142" s="971"/>
      <c r="D142" s="970"/>
      <c r="E142" s="970"/>
      <c r="F142" s="265"/>
      <c r="G142" s="265"/>
    </row>
    <row r="143" spans="3:7" s="183" customFormat="1" x14ac:dyDescent="0.5">
      <c r="C143" s="971"/>
      <c r="D143" s="970"/>
      <c r="E143" s="970"/>
      <c r="F143" s="265"/>
      <c r="G143" s="265"/>
    </row>
    <row r="144" spans="3:7" s="183" customFormat="1" x14ac:dyDescent="0.5">
      <c r="C144" s="971"/>
      <c r="D144" s="970"/>
      <c r="E144" s="970"/>
      <c r="F144" s="265"/>
      <c r="G144" s="265"/>
    </row>
    <row r="145" spans="3:7" s="183" customFormat="1" x14ac:dyDescent="0.5">
      <c r="C145" s="971"/>
      <c r="D145" s="970"/>
      <c r="E145" s="970"/>
      <c r="F145" s="265"/>
      <c r="G145" s="265"/>
    </row>
    <row r="146" spans="3:7" s="183" customFormat="1" x14ac:dyDescent="0.5">
      <c r="C146" s="971"/>
      <c r="D146" s="970"/>
      <c r="E146" s="970"/>
      <c r="F146" s="265"/>
      <c r="G146" s="265"/>
    </row>
    <row r="147" spans="3:7" s="183" customFormat="1" x14ac:dyDescent="0.5">
      <c r="C147" s="971"/>
      <c r="D147" s="970"/>
      <c r="E147" s="970"/>
      <c r="F147" s="265"/>
      <c r="G147" s="265"/>
    </row>
    <row r="148" spans="3:7" s="183" customFormat="1" x14ac:dyDescent="0.5">
      <c r="C148" s="971"/>
      <c r="D148" s="970"/>
      <c r="E148" s="970"/>
      <c r="F148" s="265"/>
      <c r="G148" s="265"/>
    </row>
    <row r="149" spans="3:7" s="183" customFormat="1" x14ac:dyDescent="0.5">
      <c r="C149" s="971"/>
      <c r="D149" s="970"/>
      <c r="E149" s="970"/>
      <c r="F149" s="265"/>
      <c r="G149" s="265"/>
    </row>
    <row r="150" spans="3:7" s="183" customFormat="1" x14ac:dyDescent="0.5">
      <c r="C150" s="971"/>
      <c r="D150" s="970"/>
      <c r="E150" s="970"/>
      <c r="F150" s="265"/>
      <c r="G150" s="265"/>
    </row>
    <row r="151" spans="3:7" s="183" customFormat="1" x14ac:dyDescent="0.5">
      <c r="C151" s="971"/>
      <c r="D151" s="970"/>
      <c r="E151" s="970"/>
      <c r="F151" s="265"/>
      <c r="G151" s="265"/>
    </row>
    <row r="152" spans="3:7" s="183" customFormat="1" x14ac:dyDescent="0.5">
      <c r="C152" s="971"/>
      <c r="D152" s="970"/>
      <c r="E152" s="970"/>
      <c r="F152" s="265"/>
      <c r="G152" s="265"/>
    </row>
    <row r="153" spans="3:7" s="183" customFormat="1" x14ac:dyDescent="0.5">
      <c r="C153" s="971"/>
      <c r="D153" s="970"/>
      <c r="E153" s="970"/>
      <c r="F153" s="265"/>
      <c r="G153" s="265"/>
    </row>
    <row r="154" spans="3:7" s="183" customFormat="1" x14ac:dyDescent="0.5">
      <c r="C154" s="971"/>
      <c r="D154" s="970"/>
      <c r="E154" s="970"/>
      <c r="F154" s="265"/>
      <c r="G154" s="265"/>
    </row>
    <row r="155" spans="3:7" s="183" customFormat="1" x14ac:dyDescent="0.5">
      <c r="C155" s="971"/>
      <c r="D155" s="970"/>
      <c r="E155" s="970"/>
      <c r="F155" s="265"/>
      <c r="G155" s="265"/>
    </row>
    <row r="156" spans="3:7" s="183" customFormat="1" x14ac:dyDescent="0.5">
      <c r="C156" s="971"/>
      <c r="D156" s="970"/>
      <c r="E156" s="970"/>
      <c r="F156" s="265"/>
      <c r="G156" s="265"/>
    </row>
    <row r="157" spans="3:7" s="183" customFormat="1" x14ac:dyDescent="0.5">
      <c r="C157" s="971"/>
      <c r="D157" s="970"/>
      <c r="E157" s="970"/>
      <c r="F157" s="265"/>
      <c r="G157" s="265"/>
    </row>
    <row r="158" spans="3:7" s="183" customFormat="1" x14ac:dyDescent="0.5">
      <c r="C158" s="971"/>
      <c r="D158" s="970"/>
      <c r="E158" s="970"/>
      <c r="F158" s="265"/>
      <c r="G158" s="265"/>
    </row>
    <row r="159" spans="3:7" s="183" customFormat="1" x14ac:dyDescent="0.5">
      <c r="C159" s="971"/>
      <c r="D159" s="970"/>
      <c r="E159" s="970"/>
      <c r="F159" s="265"/>
      <c r="G159" s="265"/>
    </row>
    <row r="160" spans="3:7" s="183" customFormat="1" x14ac:dyDescent="0.5">
      <c r="C160" s="971"/>
      <c r="D160" s="970"/>
      <c r="E160" s="970"/>
      <c r="F160" s="265"/>
      <c r="G160" s="265"/>
    </row>
    <row r="161" spans="3:7" s="183" customFormat="1" x14ac:dyDescent="0.5">
      <c r="C161" s="971"/>
      <c r="D161" s="970"/>
      <c r="E161" s="970"/>
      <c r="F161" s="265"/>
      <c r="G161" s="265"/>
    </row>
    <row r="162" spans="3:7" s="183" customFormat="1" x14ac:dyDescent="0.5">
      <c r="C162" s="971"/>
      <c r="D162" s="970"/>
      <c r="E162" s="970"/>
      <c r="F162" s="265"/>
      <c r="G162" s="265"/>
    </row>
    <row r="163" spans="3:7" s="183" customFormat="1" x14ac:dyDescent="0.5">
      <c r="C163" s="971"/>
      <c r="D163" s="970"/>
      <c r="E163" s="970"/>
      <c r="F163" s="265"/>
      <c r="G163" s="265"/>
    </row>
    <row r="164" spans="3:7" s="183" customFormat="1" x14ac:dyDescent="0.5">
      <c r="C164" s="971"/>
      <c r="D164" s="970"/>
      <c r="E164" s="970"/>
      <c r="F164" s="265"/>
      <c r="G164" s="265"/>
    </row>
    <row r="165" spans="3:7" s="183" customFormat="1" x14ac:dyDescent="0.5">
      <c r="C165" s="971"/>
      <c r="D165" s="970"/>
      <c r="E165" s="970"/>
      <c r="F165" s="265"/>
      <c r="G165" s="265"/>
    </row>
    <row r="166" spans="3:7" s="183" customFormat="1" x14ac:dyDescent="0.5">
      <c r="C166" s="971"/>
      <c r="D166" s="970"/>
      <c r="E166" s="970"/>
      <c r="F166" s="265"/>
      <c r="G166" s="265"/>
    </row>
    <row r="167" spans="3:7" s="183" customFormat="1" x14ac:dyDescent="0.5">
      <c r="C167" s="971"/>
      <c r="D167" s="970"/>
      <c r="E167" s="970"/>
      <c r="F167" s="265"/>
      <c r="G167" s="265"/>
    </row>
    <row r="168" spans="3:7" s="183" customFormat="1" x14ac:dyDescent="0.5">
      <c r="C168" s="971"/>
      <c r="D168" s="970"/>
      <c r="E168" s="970"/>
      <c r="F168" s="265"/>
      <c r="G168" s="265"/>
    </row>
    <row r="169" spans="3:7" s="183" customFormat="1" x14ac:dyDescent="0.5">
      <c r="C169" s="971"/>
      <c r="D169" s="970"/>
      <c r="E169" s="970"/>
      <c r="F169" s="265"/>
      <c r="G169" s="265"/>
    </row>
    <row r="170" spans="3:7" s="183" customFormat="1" x14ac:dyDescent="0.5">
      <c r="C170" s="971"/>
      <c r="D170" s="970"/>
      <c r="E170" s="970"/>
      <c r="F170" s="265"/>
      <c r="G170" s="265"/>
    </row>
    <row r="171" spans="3:7" s="183" customFormat="1" x14ac:dyDescent="0.5">
      <c r="C171" s="971"/>
      <c r="D171" s="970"/>
      <c r="E171" s="970"/>
      <c r="F171" s="265"/>
      <c r="G171" s="265"/>
    </row>
    <row r="172" spans="3:7" s="183" customFormat="1" x14ac:dyDescent="0.5">
      <c r="C172" s="971"/>
      <c r="D172" s="970"/>
      <c r="E172" s="970"/>
      <c r="F172" s="265"/>
      <c r="G172" s="265"/>
    </row>
    <row r="173" spans="3:7" s="183" customFormat="1" x14ac:dyDescent="0.5">
      <c r="C173" s="971"/>
      <c r="D173" s="970"/>
      <c r="E173" s="970"/>
      <c r="F173" s="265"/>
      <c r="G173" s="265"/>
    </row>
    <row r="174" spans="3:7" s="183" customFormat="1" x14ac:dyDescent="0.5">
      <c r="C174" s="971"/>
      <c r="D174" s="970"/>
      <c r="E174" s="970"/>
      <c r="F174" s="265"/>
      <c r="G174" s="265"/>
    </row>
    <row r="175" spans="3:7" s="183" customFormat="1" x14ac:dyDescent="0.5">
      <c r="C175" s="971"/>
      <c r="D175" s="970"/>
      <c r="E175" s="970"/>
      <c r="F175" s="265"/>
      <c r="G175" s="265"/>
    </row>
    <row r="176" spans="3:7" s="183" customFormat="1" x14ac:dyDescent="0.5">
      <c r="C176" s="971"/>
      <c r="D176" s="970"/>
      <c r="E176" s="970"/>
      <c r="F176" s="265"/>
      <c r="G176" s="265"/>
    </row>
    <row r="177" spans="3:7" s="183" customFormat="1" x14ac:dyDescent="0.5">
      <c r="C177" s="971"/>
      <c r="D177" s="970"/>
      <c r="E177" s="970"/>
      <c r="F177" s="265"/>
      <c r="G177" s="265"/>
    </row>
    <row r="178" spans="3:7" s="183" customFormat="1" x14ac:dyDescent="0.5">
      <c r="C178" s="971"/>
      <c r="D178" s="970"/>
      <c r="E178" s="970"/>
      <c r="F178" s="265"/>
      <c r="G178" s="265"/>
    </row>
    <row r="179" spans="3:7" s="183" customFormat="1" x14ac:dyDescent="0.5">
      <c r="C179" s="971"/>
      <c r="D179" s="970"/>
      <c r="E179" s="970"/>
      <c r="F179" s="265"/>
      <c r="G179" s="265"/>
    </row>
    <row r="180" spans="3:7" s="183" customFormat="1" x14ac:dyDescent="0.5">
      <c r="C180" s="971"/>
      <c r="D180" s="970"/>
      <c r="E180" s="970"/>
      <c r="F180" s="265"/>
      <c r="G180" s="265"/>
    </row>
    <row r="181" spans="3:7" s="183" customFormat="1" x14ac:dyDescent="0.5">
      <c r="C181" s="971"/>
      <c r="D181" s="970"/>
      <c r="E181" s="970"/>
      <c r="F181" s="265"/>
      <c r="G181" s="265"/>
    </row>
    <row r="182" spans="3:7" s="183" customFormat="1" x14ac:dyDescent="0.5">
      <c r="C182" s="971"/>
      <c r="D182" s="970"/>
      <c r="E182" s="970"/>
      <c r="F182" s="265"/>
      <c r="G182" s="265"/>
    </row>
    <row r="183" spans="3:7" s="183" customFormat="1" x14ac:dyDescent="0.5">
      <c r="C183" s="971"/>
      <c r="D183" s="970"/>
      <c r="E183" s="970"/>
      <c r="F183" s="265"/>
      <c r="G183" s="265"/>
    </row>
    <row r="184" spans="3:7" s="183" customFormat="1" x14ac:dyDescent="0.5">
      <c r="C184" s="971"/>
      <c r="D184" s="970"/>
      <c r="E184" s="970"/>
      <c r="F184" s="265"/>
      <c r="G184" s="265"/>
    </row>
    <row r="185" spans="3:7" s="183" customFormat="1" x14ac:dyDescent="0.5">
      <c r="C185" s="971"/>
      <c r="D185" s="970"/>
      <c r="E185" s="970"/>
      <c r="F185" s="265"/>
      <c r="G185" s="265"/>
    </row>
    <row r="186" spans="3:7" s="183" customFormat="1" x14ac:dyDescent="0.5">
      <c r="C186" s="971"/>
      <c r="D186" s="970"/>
      <c r="E186" s="970"/>
      <c r="F186" s="265"/>
      <c r="G186" s="265"/>
    </row>
    <row r="187" spans="3:7" s="183" customFormat="1" x14ac:dyDescent="0.5">
      <c r="C187" s="971"/>
      <c r="D187" s="970"/>
      <c r="E187" s="970"/>
      <c r="F187" s="265"/>
      <c r="G187" s="265"/>
    </row>
    <row r="188" spans="3:7" s="183" customFormat="1" x14ac:dyDescent="0.5">
      <c r="C188" s="971"/>
      <c r="D188" s="970"/>
      <c r="E188" s="970"/>
      <c r="F188" s="265"/>
      <c r="G188" s="265"/>
    </row>
    <row r="189" spans="3:7" s="183" customFormat="1" x14ac:dyDescent="0.5">
      <c r="C189" s="971"/>
      <c r="D189" s="970"/>
      <c r="E189" s="970"/>
      <c r="F189" s="265"/>
      <c r="G189" s="265"/>
    </row>
    <row r="190" spans="3:7" s="183" customFormat="1" x14ac:dyDescent="0.5">
      <c r="C190" s="971"/>
      <c r="D190" s="970"/>
      <c r="E190" s="970"/>
      <c r="F190" s="265"/>
      <c r="G190" s="265"/>
    </row>
    <row r="191" spans="3:7" s="183" customFormat="1" x14ac:dyDescent="0.5">
      <c r="C191" s="971"/>
      <c r="D191" s="970"/>
      <c r="E191" s="970"/>
      <c r="F191" s="265"/>
      <c r="G191" s="265"/>
    </row>
    <row r="192" spans="3:7" s="183" customFormat="1" x14ac:dyDescent="0.5">
      <c r="C192" s="971"/>
      <c r="D192" s="970"/>
      <c r="E192" s="970"/>
      <c r="F192" s="265"/>
      <c r="G192" s="265"/>
    </row>
    <row r="193" spans="3:7" s="183" customFormat="1" x14ac:dyDescent="0.5">
      <c r="C193" s="971"/>
      <c r="D193" s="970"/>
      <c r="E193" s="970"/>
      <c r="F193" s="265"/>
      <c r="G193" s="265"/>
    </row>
    <row r="194" spans="3:7" s="183" customFormat="1" x14ac:dyDescent="0.5">
      <c r="C194" s="971"/>
      <c r="D194" s="970"/>
      <c r="E194" s="970"/>
      <c r="F194" s="265"/>
      <c r="G194" s="265"/>
    </row>
    <row r="195" spans="3:7" s="183" customFormat="1" x14ac:dyDescent="0.5">
      <c r="C195" s="971"/>
      <c r="D195" s="970"/>
      <c r="E195" s="970"/>
      <c r="F195" s="265"/>
      <c r="G195" s="265"/>
    </row>
    <row r="196" spans="3:7" s="183" customFormat="1" x14ac:dyDescent="0.5">
      <c r="C196" s="971"/>
      <c r="D196" s="970"/>
      <c r="E196" s="970"/>
      <c r="F196" s="265"/>
      <c r="G196" s="265"/>
    </row>
    <row r="197" spans="3:7" s="183" customFormat="1" x14ac:dyDescent="0.5">
      <c r="C197" s="971"/>
      <c r="D197" s="970"/>
      <c r="E197" s="970"/>
      <c r="F197" s="265"/>
      <c r="G197" s="265"/>
    </row>
    <row r="198" spans="3:7" s="183" customFormat="1" x14ac:dyDescent="0.5">
      <c r="C198" s="971"/>
      <c r="D198" s="970"/>
      <c r="E198" s="970"/>
      <c r="F198" s="265"/>
      <c r="G198" s="265"/>
    </row>
    <row r="199" spans="3:7" s="183" customFormat="1" x14ac:dyDescent="0.5">
      <c r="C199" s="971"/>
      <c r="D199" s="970"/>
      <c r="E199" s="970"/>
      <c r="F199" s="265"/>
      <c r="G199" s="265"/>
    </row>
    <row r="200" spans="3:7" s="183" customFormat="1" x14ac:dyDescent="0.5">
      <c r="C200" s="971"/>
      <c r="D200" s="970"/>
      <c r="E200" s="970"/>
      <c r="F200" s="265"/>
      <c r="G200" s="265"/>
    </row>
    <row r="201" spans="3:7" s="183" customFormat="1" x14ac:dyDescent="0.5">
      <c r="C201" s="971"/>
      <c r="D201" s="970"/>
      <c r="E201" s="970"/>
      <c r="F201" s="265"/>
      <c r="G201" s="265"/>
    </row>
    <row r="202" spans="3:7" s="183" customFormat="1" x14ac:dyDescent="0.5">
      <c r="C202" s="971"/>
      <c r="D202" s="970"/>
      <c r="E202" s="970"/>
      <c r="F202" s="265"/>
      <c r="G202" s="265"/>
    </row>
    <row r="203" spans="3:7" s="183" customFormat="1" x14ac:dyDescent="0.5">
      <c r="C203" s="971"/>
      <c r="D203" s="970"/>
      <c r="E203" s="970"/>
      <c r="F203" s="265"/>
      <c r="G203" s="265"/>
    </row>
    <row r="204" spans="3:7" s="183" customFormat="1" x14ac:dyDescent="0.5">
      <c r="C204" s="971"/>
      <c r="D204" s="970"/>
      <c r="E204" s="970"/>
      <c r="F204" s="265"/>
      <c r="G204" s="265"/>
    </row>
    <row r="205" spans="3:7" s="183" customFormat="1" x14ac:dyDescent="0.5">
      <c r="C205" s="971"/>
      <c r="D205" s="970"/>
      <c r="E205" s="970"/>
      <c r="F205" s="265"/>
      <c r="G205" s="265"/>
    </row>
    <row r="206" spans="3:7" s="183" customFormat="1" x14ac:dyDescent="0.5">
      <c r="C206" s="971"/>
      <c r="D206" s="970"/>
      <c r="E206" s="970"/>
      <c r="F206" s="265"/>
      <c r="G206" s="265"/>
    </row>
    <row r="207" spans="3:7" s="183" customFormat="1" x14ac:dyDescent="0.5">
      <c r="C207" s="971"/>
      <c r="D207" s="970"/>
      <c r="E207" s="970"/>
      <c r="F207" s="265"/>
      <c r="G207" s="265"/>
    </row>
    <row r="208" spans="3:7" s="183" customFormat="1" x14ac:dyDescent="0.5">
      <c r="C208" s="971"/>
      <c r="D208" s="970"/>
      <c r="E208" s="970"/>
      <c r="F208" s="265"/>
      <c r="G208" s="265"/>
    </row>
    <row r="209" spans="3:7" s="183" customFormat="1" x14ac:dyDescent="0.5">
      <c r="C209" s="971"/>
      <c r="D209" s="970"/>
      <c r="E209" s="970"/>
      <c r="F209" s="265"/>
      <c r="G209" s="265"/>
    </row>
    <row r="210" spans="3:7" s="183" customFormat="1" x14ac:dyDescent="0.5">
      <c r="C210" s="971"/>
      <c r="D210" s="970"/>
      <c r="E210" s="970"/>
      <c r="F210" s="265"/>
      <c r="G210" s="265"/>
    </row>
    <row r="211" spans="3:7" s="183" customFormat="1" x14ac:dyDescent="0.5">
      <c r="C211" s="971"/>
      <c r="D211" s="970"/>
      <c r="E211" s="970"/>
      <c r="F211" s="265"/>
      <c r="G211" s="265"/>
    </row>
    <row r="212" spans="3:7" s="183" customFormat="1" x14ac:dyDescent="0.5">
      <c r="C212" s="971"/>
      <c r="D212" s="970"/>
      <c r="E212" s="970"/>
      <c r="F212" s="265"/>
      <c r="G212" s="265"/>
    </row>
    <row r="213" spans="3:7" s="183" customFormat="1" x14ac:dyDescent="0.5">
      <c r="C213" s="971"/>
      <c r="D213" s="970"/>
      <c r="E213" s="970"/>
      <c r="F213" s="265"/>
      <c r="G213" s="265"/>
    </row>
    <row r="214" spans="3:7" s="183" customFormat="1" x14ac:dyDescent="0.5">
      <c r="C214" s="971"/>
      <c r="D214" s="970"/>
      <c r="E214" s="970"/>
      <c r="F214" s="265"/>
      <c r="G214" s="265"/>
    </row>
    <row r="215" spans="3:7" s="183" customFormat="1" x14ac:dyDescent="0.5">
      <c r="C215" s="971"/>
      <c r="D215" s="970"/>
      <c r="E215" s="970"/>
      <c r="F215" s="265"/>
      <c r="G215" s="265"/>
    </row>
    <row r="216" spans="3:7" s="183" customFormat="1" x14ac:dyDescent="0.5">
      <c r="C216" s="971"/>
      <c r="D216" s="970"/>
      <c r="E216" s="970"/>
      <c r="F216" s="265"/>
      <c r="G216" s="265"/>
    </row>
    <row r="217" spans="3:7" s="183" customFormat="1" x14ac:dyDescent="0.5">
      <c r="C217" s="971"/>
      <c r="D217" s="970"/>
      <c r="E217" s="970"/>
      <c r="F217" s="265"/>
      <c r="G217" s="265"/>
    </row>
    <row r="218" spans="3:7" s="183" customFormat="1" x14ac:dyDescent="0.5">
      <c r="C218" s="971"/>
      <c r="D218" s="970"/>
      <c r="E218" s="970"/>
      <c r="F218" s="265"/>
      <c r="G218" s="265"/>
    </row>
    <row r="219" spans="3:7" s="183" customFormat="1" x14ac:dyDescent="0.5">
      <c r="C219" s="971"/>
      <c r="D219" s="970"/>
      <c r="E219" s="970"/>
      <c r="F219" s="265"/>
      <c r="G219" s="265"/>
    </row>
    <row r="220" spans="3:7" s="183" customFormat="1" x14ac:dyDescent="0.5">
      <c r="C220" s="971"/>
      <c r="D220" s="970"/>
      <c r="E220" s="970"/>
      <c r="F220" s="265"/>
      <c r="G220" s="265"/>
    </row>
    <row r="221" spans="3:7" s="183" customFormat="1" x14ac:dyDescent="0.5">
      <c r="C221" s="971"/>
      <c r="D221" s="970"/>
      <c r="E221" s="970"/>
      <c r="F221" s="265"/>
      <c r="G221" s="265"/>
    </row>
    <row r="222" spans="3:7" s="183" customFormat="1" x14ac:dyDescent="0.5">
      <c r="C222" s="971"/>
      <c r="D222" s="970"/>
      <c r="E222" s="970"/>
      <c r="F222" s="265"/>
      <c r="G222" s="265"/>
    </row>
    <row r="223" spans="3:7" s="183" customFormat="1" x14ac:dyDescent="0.5">
      <c r="C223" s="971"/>
      <c r="D223" s="970"/>
      <c r="E223" s="970"/>
      <c r="F223" s="265"/>
      <c r="G223" s="265"/>
    </row>
    <row r="224" spans="3:7" s="183" customFormat="1" x14ac:dyDescent="0.5">
      <c r="C224" s="971"/>
      <c r="D224" s="970"/>
      <c r="E224" s="970"/>
      <c r="F224" s="265"/>
      <c r="G224" s="265"/>
    </row>
    <row r="225" spans="3:7" s="183" customFormat="1" x14ac:dyDescent="0.5">
      <c r="C225" s="971"/>
      <c r="D225" s="970"/>
      <c r="E225" s="970"/>
      <c r="F225" s="265"/>
      <c r="G225" s="265"/>
    </row>
    <row r="226" spans="3:7" s="183" customFormat="1" x14ac:dyDescent="0.5">
      <c r="C226" s="971"/>
      <c r="D226" s="970"/>
      <c r="E226" s="970"/>
      <c r="F226" s="265"/>
      <c r="G226" s="265"/>
    </row>
    <row r="227" spans="3:7" s="183" customFormat="1" x14ac:dyDescent="0.5">
      <c r="C227" s="971"/>
      <c r="D227" s="970"/>
      <c r="E227" s="970"/>
      <c r="F227" s="265"/>
      <c r="G227" s="265"/>
    </row>
    <row r="228" spans="3:7" s="183" customFormat="1" x14ac:dyDescent="0.5">
      <c r="C228" s="971"/>
      <c r="D228" s="970"/>
      <c r="E228" s="970"/>
      <c r="F228" s="265"/>
      <c r="G228" s="265"/>
    </row>
    <row r="229" spans="3:7" s="183" customFormat="1" x14ac:dyDescent="0.5">
      <c r="C229" s="971"/>
      <c r="D229" s="970"/>
      <c r="E229" s="970"/>
      <c r="F229" s="265"/>
      <c r="G229" s="265"/>
    </row>
    <row r="230" spans="3:7" s="183" customFormat="1" x14ac:dyDescent="0.5">
      <c r="C230" s="971"/>
      <c r="D230" s="970"/>
      <c r="E230" s="970"/>
      <c r="F230" s="265"/>
      <c r="G230" s="265"/>
    </row>
    <row r="231" spans="3:7" s="183" customFormat="1" x14ac:dyDescent="0.5">
      <c r="C231" s="971"/>
      <c r="D231" s="970"/>
      <c r="E231" s="970"/>
      <c r="F231" s="265"/>
      <c r="G231" s="265"/>
    </row>
    <row r="232" spans="3:7" s="183" customFormat="1" x14ac:dyDescent="0.5">
      <c r="C232" s="971"/>
      <c r="D232" s="970"/>
      <c r="E232" s="970"/>
      <c r="F232" s="265"/>
      <c r="G232" s="265"/>
    </row>
    <row r="233" spans="3:7" s="183" customFormat="1" x14ac:dyDescent="0.5">
      <c r="C233" s="971"/>
      <c r="D233" s="970"/>
      <c r="E233" s="970"/>
      <c r="F233" s="265"/>
      <c r="G233" s="265"/>
    </row>
    <row r="234" spans="3:7" s="183" customFormat="1" x14ac:dyDescent="0.5">
      <c r="C234" s="971"/>
      <c r="D234" s="970"/>
      <c r="E234" s="970"/>
      <c r="F234" s="265"/>
      <c r="G234" s="265"/>
    </row>
    <row r="235" spans="3:7" s="183" customFormat="1" x14ac:dyDescent="0.5">
      <c r="C235" s="971"/>
      <c r="D235" s="970"/>
      <c r="E235" s="970"/>
      <c r="F235" s="265"/>
      <c r="G235" s="265"/>
    </row>
    <row r="236" spans="3:7" s="183" customFormat="1" x14ac:dyDescent="0.5">
      <c r="C236" s="971"/>
      <c r="D236" s="970"/>
      <c r="E236" s="970"/>
      <c r="F236" s="265"/>
      <c r="G236" s="265"/>
    </row>
    <row r="237" spans="3:7" s="183" customFormat="1" x14ac:dyDescent="0.5">
      <c r="C237" s="971"/>
      <c r="D237" s="970"/>
      <c r="E237" s="970"/>
      <c r="F237" s="265"/>
      <c r="G237" s="265"/>
    </row>
    <row r="238" spans="3:7" s="183" customFormat="1" x14ac:dyDescent="0.5">
      <c r="C238" s="971"/>
      <c r="D238" s="970"/>
      <c r="E238" s="970"/>
      <c r="F238" s="265"/>
      <c r="G238" s="265"/>
    </row>
    <row r="239" spans="3:7" s="183" customFormat="1" x14ac:dyDescent="0.5">
      <c r="C239" s="971"/>
      <c r="D239" s="970"/>
      <c r="E239" s="970"/>
      <c r="F239" s="265"/>
      <c r="G239" s="265"/>
    </row>
    <row r="240" spans="3:7" s="183" customFormat="1" x14ac:dyDescent="0.5">
      <c r="C240" s="971"/>
      <c r="D240" s="970"/>
      <c r="E240" s="970"/>
      <c r="F240" s="265"/>
      <c r="G240" s="265"/>
    </row>
    <row r="241" spans="3:7" s="183" customFormat="1" x14ac:dyDescent="0.5">
      <c r="C241" s="971"/>
      <c r="D241" s="970"/>
      <c r="E241" s="970"/>
      <c r="F241" s="265"/>
      <c r="G241" s="265"/>
    </row>
    <row r="242" spans="3:7" s="183" customFormat="1" x14ac:dyDescent="0.5">
      <c r="C242" s="971"/>
      <c r="D242" s="970"/>
      <c r="E242" s="970"/>
      <c r="F242" s="265"/>
      <c r="G242" s="265"/>
    </row>
    <row r="243" spans="3:7" s="183" customFormat="1" x14ac:dyDescent="0.5">
      <c r="C243" s="971"/>
      <c r="D243" s="970"/>
      <c r="E243" s="970"/>
      <c r="F243" s="265"/>
      <c r="G243" s="265"/>
    </row>
    <row r="244" spans="3:7" s="183" customFormat="1" x14ac:dyDescent="0.5">
      <c r="C244" s="971"/>
      <c r="D244" s="970"/>
      <c r="E244" s="970"/>
      <c r="F244" s="265"/>
      <c r="G244" s="265"/>
    </row>
    <row r="245" spans="3:7" s="183" customFormat="1" x14ac:dyDescent="0.5">
      <c r="C245" s="971"/>
      <c r="D245" s="970"/>
      <c r="E245" s="970"/>
      <c r="F245" s="265"/>
      <c r="G245" s="265"/>
    </row>
    <row r="246" spans="3:7" s="183" customFormat="1" x14ac:dyDescent="0.5">
      <c r="C246" s="971"/>
      <c r="D246" s="970"/>
      <c r="E246" s="970"/>
      <c r="F246" s="265"/>
      <c r="G246" s="265"/>
    </row>
    <row r="247" spans="3:7" s="183" customFormat="1" x14ac:dyDescent="0.5">
      <c r="C247" s="971"/>
      <c r="D247" s="970"/>
      <c r="E247" s="970"/>
      <c r="F247" s="265"/>
      <c r="G247" s="265"/>
    </row>
    <row r="248" spans="3:7" s="183" customFormat="1" x14ac:dyDescent="0.5">
      <c r="C248" s="971"/>
      <c r="D248" s="970"/>
      <c r="E248" s="970"/>
      <c r="F248" s="265"/>
      <c r="G248" s="265"/>
    </row>
    <row r="249" spans="3:7" s="183" customFormat="1" x14ac:dyDescent="0.5">
      <c r="C249" s="971"/>
      <c r="D249" s="970"/>
      <c r="E249" s="970"/>
      <c r="F249" s="265"/>
      <c r="G249" s="265"/>
    </row>
    <row r="250" spans="3:7" s="183" customFormat="1" x14ac:dyDescent="0.5">
      <c r="C250" s="971"/>
      <c r="D250" s="970"/>
      <c r="E250" s="970"/>
      <c r="F250" s="265"/>
      <c r="G250" s="265"/>
    </row>
    <row r="251" spans="3:7" s="183" customFormat="1" x14ac:dyDescent="0.5">
      <c r="C251" s="971"/>
      <c r="D251" s="970"/>
      <c r="E251" s="970"/>
      <c r="F251" s="265"/>
      <c r="G251" s="265"/>
    </row>
    <row r="252" spans="3:7" s="183" customFormat="1" x14ac:dyDescent="0.5">
      <c r="C252" s="971"/>
      <c r="D252" s="970"/>
      <c r="E252" s="970"/>
      <c r="F252" s="265"/>
      <c r="G252" s="265"/>
    </row>
    <row r="253" spans="3:7" s="183" customFormat="1" x14ac:dyDescent="0.5">
      <c r="C253" s="971"/>
      <c r="D253" s="970"/>
      <c r="E253" s="970"/>
      <c r="F253" s="265"/>
      <c r="G253" s="265"/>
    </row>
    <row r="254" spans="3:7" s="183" customFormat="1" x14ac:dyDescent="0.5">
      <c r="C254" s="971"/>
      <c r="D254" s="970"/>
      <c r="E254" s="970"/>
      <c r="F254" s="265"/>
      <c r="G254" s="265"/>
    </row>
    <row r="255" spans="3:7" s="183" customFormat="1" x14ac:dyDescent="0.5">
      <c r="C255" s="971"/>
      <c r="D255" s="970"/>
      <c r="E255" s="970"/>
      <c r="F255" s="265"/>
      <c r="G255" s="265"/>
    </row>
    <row r="256" spans="3:7" s="183" customFormat="1" x14ac:dyDescent="0.5">
      <c r="C256" s="971"/>
      <c r="D256" s="970"/>
      <c r="E256" s="970"/>
      <c r="F256" s="265"/>
      <c r="G256" s="265"/>
    </row>
    <row r="257" spans="3:7" s="183" customFormat="1" x14ac:dyDescent="0.5">
      <c r="C257" s="971"/>
      <c r="D257" s="970"/>
      <c r="E257" s="970"/>
      <c r="F257" s="265"/>
      <c r="G257" s="265"/>
    </row>
    <row r="258" spans="3:7" s="183" customFormat="1" x14ac:dyDescent="0.5">
      <c r="C258" s="971"/>
      <c r="D258" s="970"/>
      <c r="E258" s="970"/>
      <c r="F258" s="265"/>
      <c r="G258" s="265"/>
    </row>
    <row r="259" spans="3:7" s="183" customFormat="1" x14ac:dyDescent="0.5">
      <c r="C259" s="971"/>
      <c r="D259" s="970"/>
      <c r="E259" s="970"/>
      <c r="F259" s="265"/>
      <c r="G259" s="265"/>
    </row>
    <row r="260" spans="3:7" s="183" customFormat="1" x14ac:dyDescent="0.5">
      <c r="C260" s="971"/>
      <c r="D260" s="970"/>
      <c r="E260" s="970"/>
      <c r="F260" s="265"/>
      <c r="G260" s="265"/>
    </row>
    <row r="261" spans="3:7" s="183" customFormat="1" x14ac:dyDescent="0.5">
      <c r="C261" s="971"/>
      <c r="D261" s="970"/>
      <c r="E261" s="970"/>
      <c r="F261" s="265"/>
      <c r="G261" s="265"/>
    </row>
    <row r="262" spans="3:7" s="183" customFormat="1" x14ac:dyDescent="0.5">
      <c r="C262" s="971"/>
      <c r="D262" s="970"/>
      <c r="E262" s="970"/>
      <c r="F262" s="265"/>
      <c r="G262" s="265"/>
    </row>
    <row r="263" spans="3:7" s="183" customFormat="1" x14ac:dyDescent="0.5">
      <c r="C263" s="971"/>
      <c r="D263" s="970"/>
      <c r="E263" s="970"/>
      <c r="F263" s="265"/>
      <c r="G263" s="265"/>
    </row>
    <row r="264" spans="3:7" s="183" customFormat="1" x14ac:dyDescent="0.5">
      <c r="C264" s="971"/>
      <c r="D264" s="970"/>
      <c r="E264" s="970"/>
      <c r="F264" s="265"/>
      <c r="G264" s="265"/>
    </row>
    <row r="265" spans="3:7" s="183" customFormat="1" x14ac:dyDescent="0.5">
      <c r="C265" s="971"/>
      <c r="D265" s="970"/>
      <c r="E265" s="970"/>
      <c r="F265" s="265"/>
      <c r="G265" s="265"/>
    </row>
    <row r="266" spans="3:7" s="183" customFormat="1" x14ac:dyDescent="0.5">
      <c r="C266" s="971"/>
      <c r="D266" s="970"/>
      <c r="E266" s="970"/>
      <c r="F266" s="265"/>
      <c r="G266" s="265"/>
    </row>
    <row r="267" spans="3:7" s="183" customFormat="1" x14ac:dyDescent="0.5">
      <c r="C267" s="971"/>
      <c r="D267" s="970"/>
      <c r="E267" s="970"/>
      <c r="F267" s="265"/>
      <c r="G267" s="265"/>
    </row>
    <row r="268" spans="3:7" s="183" customFormat="1" x14ac:dyDescent="0.5">
      <c r="C268" s="971"/>
      <c r="D268" s="970"/>
      <c r="E268" s="970"/>
      <c r="F268" s="265"/>
      <c r="G268" s="265"/>
    </row>
    <row r="269" spans="3:7" s="183" customFormat="1" x14ac:dyDescent="0.5">
      <c r="C269" s="971"/>
      <c r="D269" s="970"/>
      <c r="E269" s="970"/>
      <c r="F269" s="265"/>
      <c r="G269" s="265"/>
    </row>
    <row r="270" spans="3:7" s="183" customFormat="1" x14ac:dyDescent="0.5">
      <c r="C270" s="971"/>
      <c r="D270" s="970"/>
      <c r="E270" s="970"/>
      <c r="F270" s="265"/>
      <c r="G270" s="265"/>
    </row>
    <row r="271" spans="3:7" s="183" customFormat="1" x14ac:dyDescent="0.5">
      <c r="C271" s="971"/>
      <c r="D271" s="970"/>
      <c r="E271" s="970"/>
      <c r="F271" s="265"/>
      <c r="G271" s="265"/>
    </row>
    <row r="272" spans="3:7" s="183" customFormat="1" x14ac:dyDescent="0.5">
      <c r="C272" s="971"/>
      <c r="D272" s="970"/>
      <c r="E272" s="970"/>
      <c r="F272" s="265"/>
      <c r="G272" s="265"/>
    </row>
    <row r="273" spans="3:7" s="183" customFormat="1" x14ac:dyDescent="0.5">
      <c r="C273" s="971"/>
      <c r="D273" s="970"/>
      <c r="E273" s="970"/>
      <c r="F273" s="265"/>
      <c r="G273" s="265"/>
    </row>
    <row r="274" spans="3:7" s="183" customFormat="1" x14ac:dyDescent="0.5">
      <c r="C274" s="971"/>
      <c r="D274" s="970"/>
      <c r="E274" s="970"/>
      <c r="F274" s="265"/>
      <c r="G274" s="265"/>
    </row>
    <row r="275" spans="3:7" s="183" customFormat="1" x14ac:dyDescent="0.5">
      <c r="C275" s="971"/>
      <c r="D275" s="970"/>
      <c r="E275" s="970"/>
      <c r="F275" s="265"/>
      <c r="G275" s="265"/>
    </row>
    <row r="276" spans="3:7" s="183" customFormat="1" x14ac:dyDescent="0.5">
      <c r="C276" s="971"/>
      <c r="D276" s="970"/>
      <c r="E276" s="970"/>
      <c r="F276" s="265"/>
      <c r="G276" s="265"/>
    </row>
    <row r="277" spans="3:7" s="183" customFormat="1" x14ac:dyDescent="0.5">
      <c r="C277" s="971"/>
      <c r="D277" s="970"/>
      <c r="E277" s="970"/>
      <c r="F277" s="265"/>
      <c r="G277" s="265"/>
    </row>
    <row r="278" spans="3:7" s="183" customFormat="1" x14ac:dyDescent="0.5">
      <c r="C278" s="971"/>
      <c r="D278" s="970"/>
      <c r="E278" s="970"/>
      <c r="F278" s="265"/>
      <c r="G278" s="265"/>
    </row>
    <row r="279" spans="3:7" s="183" customFormat="1" x14ac:dyDescent="0.5">
      <c r="C279" s="971"/>
      <c r="D279" s="970"/>
      <c r="E279" s="970"/>
      <c r="F279" s="265"/>
      <c r="G279" s="265"/>
    </row>
    <row r="280" spans="3:7" s="183" customFormat="1" x14ac:dyDescent="0.5">
      <c r="C280" s="971"/>
      <c r="D280" s="970"/>
      <c r="E280" s="970"/>
      <c r="F280" s="265"/>
      <c r="G280" s="265"/>
    </row>
    <row r="281" spans="3:7" s="183" customFormat="1" x14ac:dyDescent="0.5">
      <c r="C281" s="971"/>
      <c r="D281" s="970"/>
      <c r="E281" s="970"/>
      <c r="F281" s="265"/>
      <c r="G281" s="265"/>
    </row>
    <row r="282" spans="3:7" s="183" customFormat="1" x14ac:dyDescent="0.5">
      <c r="C282" s="971"/>
      <c r="D282" s="970"/>
      <c r="E282" s="970"/>
      <c r="F282" s="265"/>
      <c r="G282" s="265"/>
    </row>
    <row r="283" spans="3:7" s="183" customFormat="1" x14ac:dyDescent="0.5">
      <c r="C283" s="971"/>
      <c r="D283" s="970"/>
      <c r="E283" s="970"/>
      <c r="F283" s="265"/>
      <c r="G283" s="265"/>
    </row>
    <row r="284" spans="3:7" s="183" customFormat="1" x14ac:dyDescent="0.5">
      <c r="C284" s="971"/>
      <c r="D284" s="970"/>
      <c r="E284" s="970"/>
      <c r="F284" s="265"/>
      <c r="G284" s="265"/>
    </row>
    <row r="285" spans="3:7" s="183" customFormat="1" x14ac:dyDescent="0.5">
      <c r="C285" s="971"/>
      <c r="D285" s="970"/>
      <c r="E285" s="970"/>
      <c r="F285" s="265"/>
      <c r="G285" s="265"/>
    </row>
    <row r="286" spans="3:7" s="183" customFormat="1" x14ac:dyDescent="0.5">
      <c r="C286" s="971"/>
      <c r="D286" s="970"/>
      <c r="E286" s="970"/>
      <c r="F286" s="265"/>
      <c r="G286" s="265"/>
    </row>
    <row r="287" spans="3:7" s="183" customFormat="1" x14ac:dyDescent="0.5">
      <c r="C287" s="971"/>
      <c r="D287" s="970"/>
      <c r="E287" s="970"/>
      <c r="F287" s="265"/>
      <c r="G287" s="265"/>
    </row>
    <row r="288" spans="3:7" s="183" customFormat="1" x14ac:dyDescent="0.5">
      <c r="C288" s="971"/>
      <c r="D288" s="970"/>
      <c r="E288" s="970"/>
      <c r="F288" s="265"/>
      <c r="G288" s="265"/>
    </row>
    <row r="289" spans="3:7" s="183" customFormat="1" x14ac:dyDescent="0.5">
      <c r="C289" s="971"/>
      <c r="D289" s="970"/>
      <c r="E289" s="970"/>
      <c r="F289" s="265"/>
      <c r="G289" s="265"/>
    </row>
    <row r="290" spans="3:7" s="183" customFormat="1" x14ac:dyDescent="0.5">
      <c r="C290" s="971"/>
      <c r="D290" s="970"/>
      <c r="E290" s="970"/>
      <c r="F290" s="265"/>
      <c r="G290" s="265"/>
    </row>
    <row r="291" spans="3:7" s="183" customFormat="1" x14ac:dyDescent="0.5">
      <c r="C291" s="971"/>
      <c r="D291" s="970"/>
      <c r="E291" s="970"/>
      <c r="F291" s="265"/>
      <c r="G291" s="265"/>
    </row>
    <row r="292" spans="3:7" s="183" customFormat="1" x14ac:dyDescent="0.5">
      <c r="C292" s="971"/>
      <c r="D292" s="970"/>
      <c r="E292" s="970"/>
      <c r="F292" s="265"/>
      <c r="G292" s="265"/>
    </row>
    <row r="293" spans="3:7" s="183" customFormat="1" x14ac:dyDescent="0.5">
      <c r="C293" s="971"/>
      <c r="D293" s="970"/>
      <c r="E293" s="970"/>
      <c r="F293" s="265"/>
      <c r="G293" s="265"/>
    </row>
    <row r="294" spans="3:7" s="183" customFormat="1" x14ac:dyDescent="0.5">
      <c r="C294" s="971"/>
      <c r="D294" s="970"/>
      <c r="E294" s="970"/>
      <c r="F294" s="265"/>
      <c r="G294" s="265"/>
    </row>
    <row r="295" spans="3:7" s="183" customFormat="1" x14ac:dyDescent="0.5">
      <c r="C295" s="971"/>
      <c r="D295" s="970"/>
      <c r="E295" s="970"/>
      <c r="F295" s="265"/>
      <c r="G295" s="265"/>
    </row>
    <row r="296" spans="3:7" s="183" customFormat="1" x14ac:dyDescent="0.5">
      <c r="C296" s="971"/>
      <c r="D296" s="970"/>
      <c r="E296" s="970"/>
      <c r="F296" s="265"/>
      <c r="G296" s="265"/>
    </row>
    <row r="297" spans="3:7" s="183" customFormat="1" x14ac:dyDescent="0.5">
      <c r="C297" s="971"/>
      <c r="D297" s="970"/>
      <c r="E297" s="970"/>
      <c r="F297" s="265"/>
      <c r="G297" s="265"/>
    </row>
    <row r="298" spans="3:7" s="183" customFormat="1" x14ac:dyDescent="0.5">
      <c r="C298" s="971"/>
      <c r="D298" s="970"/>
      <c r="E298" s="970"/>
      <c r="F298" s="265"/>
      <c r="G298" s="265"/>
    </row>
    <row r="299" spans="3:7" s="183" customFormat="1" x14ac:dyDescent="0.5">
      <c r="C299" s="971"/>
      <c r="D299" s="970"/>
      <c r="E299" s="970"/>
      <c r="F299" s="265"/>
      <c r="G299" s="265"/>
    </row>
    <row r="300" spans="3:7" s="183" customFormat="1" x14ac:dyDescent="0.5">
      <c r="C300" s="971"/>
      <c r="D300" s="970"/>
      <c r="E300" s="970"/>
      <c r="F300" s="265"/>
      <c r="G300" s="265"/>
    </row>
    <row r="301" spans="3:7" s="183" customFormat="1" x14ac:dyDescent="0.5">
      <c r="C301" s="971"/>
      <c r="D301" s="970"/>
      <c r="E301" s="970"/>
      <c r="F301" s="265"/>
      <c r="G301" s="265"/>
    </row>
    <row r="302" spans="3:7" s="183" customFormat="1" x14ac:dyDescent="0.5">
      <c r="C302" s="971"/>
      <c r="D302" s="970"/>
      <c r="E302" s="970"/>
      <c r="F302" s="265"/>
      <c r="G302" s="265"/>
    </row>
    <row r="303" spans="3:7" s="183" customFormat="1" x14ac:dyDescent="0.5">
      <c r="C303" s="971"/>
      <c r="D303" s="970"/>
      <c r="E303" s="970"/>
      <c r="F303" s="265"/>
      <c r="G303" s="265"/>
    </row>
    <row r="304" spans="3:7" s="183" customFormat="1" x14ac:dyDescent="0.5">
      <c r="C304" s="971"/>
      <c r="D304" s="970"/>
      <c r="E304" s="970"/>
      <c r="F304" s="265"/>
      <c r="G304" s="265"/>
    </row>
    <row r="305" spans="3:7" s="183" customFormat="1" x14ac:dyDescent="0.5">
      <c r="C305" s="971"/>
      <c r="D305" s="970"/>
      <c r="E305" s="970"/>
      <c r="F305" s="265"/>
      <c r="G305" s="265"/>
    </row>
    <row r="306" spans="3:7" s="183" customFormat="1" x14ac:dyDescent="0.5">
      <c r="C306" s="971"/>
      <c r="D306" s="970"/>
      <c r="E306" s="970"/>
      <c r="F306" s="265"/>
      <c r="G306" s="265"/>
    </row>
    <row r="307" spans="3:7" s="183" customFormat="1" x14ac:dyDescent="0.5">
      <c r="C307" s="971"/>
      <c r="D307" s="970"/>
      <c r="E307" s="970"/>
      <c r="F307" s="265"/>
      <c r="G307" s="265"/>
    </row>
    <row r="308" spans="3:7" s="183" customFormat="1" x14ac:dyDescent="0.5">
      <c r="C308" s="971"/>
      <c r="D308" s="970"/>
      <c r="E308" s="970"/>
      <c r="F308" s="265"/>
      <c r="G308" s="265"/>
    </row>
    <row r="309" spans="3:7" s="183" customFormat="1" x14ac:dyDescent="0.5">
      <c r="C309" s="971"/>
      <c r="D309" s="970"/>
      <c r="E309" s="970"/>
      <c r="F309" s="265"/>
      <c r="G309" s="265"/>
    </row>
    <row r="310" spans="3:7" s="183" customFormat="1" x14ac:dyDescent="0.5">
      <c r="C310" s="971"/>
      <c r="D310" s="970"/>
      <c r="E310" s="970"/>
      <c r="F310" s="265"/>
      <c r="G310" s="265"/>
    </row>
    <row r="311" spans="3:7" s="183" customFormat="1" x14ac:dyDescent="0.5">
      <c r="C311" s="971"/>
      <c r="D311" s="970"/>
      <c r="E311" s="970"/>
      <c r="F311" s="265"/>
      <c r="G311" s="265"/>
    </row>
    <row r="312" spans="3:7" s="183" customFormat="1" x14ac:dyDescent="0.5">
      <c r="C312" s="971"/>
      <c r="D312" s="970"/>
      <c r="E312" s="970"/>
      <c r="F312" s="265"/>
      <c r="G312" s="265"/>
    </row>
    <row r="313" spans="3:7" s="183" customFormat="1" x14ac:dyDescent="0.5">
      <c r="C313" s="971"/>
      <c r="D313" s="970"/>
      <c r="E313" s="970"/>
      <c r="F313" s="265"/>
      <c r="G313" s="265"/>
    </row>
    <row r="314" spans="3:7" s="183" customFormat="1" x14ac:dyDescent="0.5">
      <c r="C314" s="971"/>
      <c r="D314" s="970"/>
      <c r="E314" s="970"/>
      <c r="F314" s="265"/>
      <c r="G314" s="265"/>
    </row>
    <row r="315" spans="3:7" s="183" customFormat="1" x14ac:dyDescent="0.5">
      <c r="C315" s="971"/>
      <c r="D315" s="970"/>
      <c r="E315" s="970"/>
      <c r="F315" s="265"/>
      <c r="G315" s="265"/>
    </row>
    <row r="316" spans="3:7" s="183" customFormat="1" x14ac:dyDescent="0.5">
      <c r="C316" s="971"/>
      <c r="D316" s="970"/>
      <c r="E316" s="970"/>
      <c r="F316" s="265"/>
      <c r="G316" s="265"/>
    </row>
    <row r="317" spans="3:7" s="183" customFormat="1" x14ac:dyDescent="0.5">
      <c r="C317" s="971"/>
      <c r="D317" s="970"/>
      <c r="E317" s="970"/>
      <c r="F317" s="265"/>
      <c r="G317" s="265"/>
    </row>
    <row r="318" spans="3:7" s="183" customFormat="1" x14ac:dyDescent="0.5">
      <c r="C318" s="971"/>
      <c r="D318" s="970"/>
      <c r="E318" s="970"/>
      <c r="F318" s="265"/>
      <c r="G318" s="265"/>
    </row>
    <row r="319" spans="3:7" s="183" customFormat="1" x14ac:dyDescent="0.5">
      <c r="C319" s="971"/>
      <c r="D319" s="970"/>
      <c r="E319" s="970"/>
      <c r="F319" s="265"/>
      <c r="G319" s="265"/>
    </row>
    <row r="320" spans="3:7" s="183" customFormat="1" x14ac:dyDescent="0.5">
      <c r="C320" s="971"/>
      <c r="D320" s="970"/>
      <c r="E320" s="970"/>
      <c r="F320" s="265"/>
      <c r="G320" s="265"/>
    </row>
    <row r="321" spans="3:7" s="183" customFormat="1" x14ac:dyDescent="0.5">
      <c r="C321" s="971"/>
      <c r="D321" s="970"/>
      <c r="E321" s="970"/>
      <c r="F321" s="265"/>
      <c r="G321" s="265"/>
    </row>
    <row r="322" spans="3:7" s="183" customFormat="1" x14ac:dyDescent="0.5">
      <c r="C322" s="971"/>
      <c r="D322" s="970"/>
      <c r="E322" s="970"/>
      <c r="F322" s="265"/>
      <c r="G322" s="265"/>
    </row>
    <row r="323" spans="3:7" s="183" customFormat="1" x14ac:dyDescent="0.5">
      <c r="C323" s="971"/>
      <c r="D323" s="970"/>
      <c r="E323" s="970"/>
      <c r="F323" s="265"/>
      <c r="G323" s="265"/>
    </row>
    <row r="324" spans="3:7" s="183" customFormat="1" x14ac:dyDescent="0.5">
      <c r="C324" s="971"/>
      <c r="D324" s="970"/>
      <c r="E324" s="970"/>
      <c r="F324" s="265"/>
      <c r="G324" s="265"/>
    </row>
    <row r="325" spans="3:7" s="183" customFormat="1" x14ac:dyDescent="0.5">
      <c r="C325" s="971"/>
      <c r="D325" s="970"/>
      <c r="E325" s="970"/>
      <c r="F325" s="265"/>
      <c r="G325" s="265"/>
    </row>
    <row r="326" spans="3:7" s="183" customFormat="1" x14ac:dyDescent="0.5">
      <c r="C326" s="971"/>
      <c r="D326" s="970"/>
      <c r="E326" s="970"/>
      <c r="F326" s="265"/>
      <c r="G326" s="265"/>
    </row>
    <row r="327" spans="3:7" s="183" customFormat="1" x14ac:dyDescent="0.5">
      <c r="C327" s="971"/>
      <c r="D327" s="970"/>
      <c r="E327" s="970"/>
      <c r="F327" s="265"/>
      <c r="G327" s="265"/>
    </row>
    <row r="328" spans="3:7" s="183" customFormat="1" x14ac:dyDescent="0.5">
      <c r="C328" s="971"/>
      <c r="D328" s="970"/>
      <c r="E328" s="970"/>
      <c r="F328" s="265"/>
      <c r="G328" s="265"/>
    </row>
    <row r="329" spans="3:7" s="183" customFormat="1" x14ac:dyDescent="0.5">
      <c r="C329" s="971"/>
      <c r="D329" s="970"/>
      <c r="E329" s="970"/>
      <c r="F329" s="265"/>
      <c r="G329" s="265"/>
    </row>
    <row r="330" spans="3:7" s="183" customFormat="1" x14ac:dyDescent="0.5">
      <c r="C330" s="971"/>
      <c r="D330" s="970"/>
      <c r="E330" s="970"/>
      <c r="F330" s="265"/>
      <c r="G330" s="265"/>
    </row>
    <row r="331" spans="3:7" s="183" customFormat="1" x14ac:dyDescent="0.5">
      <c r="C331" s="971"/>
      <c r="D331" s="970"/>
      <c r="E331" s="970"/>
      <c r="F331" s="265"/>
      <c r="G331" s="265"/>
    </row>
    <row r="332" spans="3:7" s="183" customFormat="1" x14ac:dyDescent="0.5">
      <c r="C332" s="971"/>
      <c r="D332" s="970"/>
      <c r="E332" s="970"/>
      <c r="F332" s="265"/>
      <c r="G332" s="265"/>
    </row>
    <row r="333" spans="3:7" s="183" customFormat="1" x14ac:dyDescent="0.5">
      <c r="C333" s="971"/>
      <c r="D333" s="970"/>
      <c r="E333" s="970"/>
      <c r="F333" s="265"/>
      <c r="G333" s="265"/>
    </row>
    <row r="334" spans="3:7" s="183" customFormat="1" x14ac:dyDescent="0.5">
      <c r="C334" s="971"/>
      <c r="D334" s="970"/>
      <c r="E334" s="970"/>
      <c r="F334" s="265"/>
      <c r="G334" s="265"/>
    </row>
    <row r="335" spans="3:7" s="183" customFormat="1" x14ac:dyDescent="0.5">
      <c r="C335" s="971"/>
      <c r="D335" s="970"/>
      <c r="E335" s="970"/>
      <c r="F335" s="265"/>
      <c r="G335" s="265"/>
    </row>
    <row r="336" spans="3:7" s="183" customFormat="1" x14ac:dyDescent="0.5">
      <c r="C336" s="971"/>
      <c r="D336" s="970"/>
      <c r="E336" s="970"/>
      <c r="F336" s="265"/>
      <c r="G336" s="265"/>
    </row>
    <row r="337" spans="3:7" s="183" customFormat="1" x14ac:dyDescent="0.5">
      <c r="C337" s="971"/>
      <c r="D337" s="970"/>
      <c r="E337" s="970"/>
      <c r="F337" s="265"/>
      <c r="G337" s="265"/>
    </row>
    <row r="338" spans="3:7" s="183" customFormat="1" x14ac:dyDescent="0.5">
      <c r="C338" s="971"/>
      <c r="D338" s="970"/>
      <c r="E338" s="970"/>
      <c r="F338" s="265"/>
      <c r="G338" s="265"/>
    </row>
    <row r="339" spans="3:7" s="183" customFormat="1" x14ac:dyDescent="0.5">
      <c r="C339" s="971"/>
      <c r="D339" s="970"/>
      <c r="E339" s="970"/>
      <c r="F339" s="265"/>
      <c r="G339" s="265"/>
    </row>
    <row r="340" spans="3:7" s="183" customFormat="1" x14ac:dyDescent="0.5">
      <c r="C340" s="971"/>
      <c r="D340" s="970"/>
      <c r="E340" s="970"/>
      <c r="F340" s="265"/>
      <c r="G340" s="265"/>
    </row>
    <row r="341" spans="3:7" s="183" customFormat="1" x14ac:dyDescent="0.5">
      <c r="C341" s="971"/>
      <c r="D341" s="970"/>
      <c r="E341" s="970"/>
      <c r="F341" s="265"/>
      <c r="G341" s="265"/>
    </row>
    <row r="342" spans="3:7" s="183" customFormat="1" x14ac:dyDescent="0.5">
      <c r="C342" s="971"/>
      <c r="D342" s="970"/>
      <c r="E342" s="970"/>
      <c r="F342" s="265"/>
      <c r="G342" s="265"/>
    </row>
    <row r="343" spans="3:7" s="183" customFormat="1" x14ac:dyDescent="0.5">
      <c r="C343" s="971"/>
      <c r="D343" s="970"/>
      <c r="E343" s="970"/>
      <c r="F343" s="265"/>
      <c r="G343" s="265"/>
    </row>
    <row r="344" spans="3:7" s="183" customFormat="1" x14ac:dyDescent="0.5">
      <c r="C344" s="971"/>
      <c r="D344" s="970"/>
      <c r="E344" s="970"/>
      <c r="F344" s="265"/>
      <c r="G344" s="265"/>
    </row>
    <row r="345" spans="3:7" s="183" customFormat="1" x14ac:dyDescent="0.5">
      <c r="C345" s="971"/>
      <c r="D345" s="970"/>
      <c r="E345" s="970"/>
      <c r="F345" s="265"/>
      <c r="G345" s="265"/>
    </row>
    <row r="346" spans="3:7" s="183" customFormat="1" x14ac:dyDescent="0.5">
      <c r="C346" s="971"/>
      <c r="D346" s="970"/>
      <c r="E346" s="970"/>
      <c r="F346" s="265"/>
      <c r="G346" s="265"/>
    </row>
    <row r="347" spans="3:7" s="183" customFormat="1" x14ac:dyDescent="0.5">
      <c r="C347" s="971"/>
      <c r="D347" s="970"/>
      <c r="E347" s="970"/>
      <c r="F347" s="265"/>
      <c r="G347" s="265"/>
    </row>
    <row r="348" spans="3:7" s="183" customFormat="1" x14ac:dyDescent="0.5">
      <c r="C348" s="971"/>
      <c r="D348" s="970"/>
      <c r="E348" s="970"/>
      <c r="F348" s="265"/>
      <c r="G348" s="265"/>
    </row>
    <row r="349" spans="3:7" s="183" customFormat="1" x14ac:dyDescent="0.5">
      <c r="C349" s="971"/>
      <c r="D349" s="970"/>
      <c r="E349" s="970"/>
      <c r="F349" s="265"/>
      <c r="G349" s="265"/>
    </row>
    <row r="350" spans="3:7" s="183" customFormat="1" x14ac:dyDescent="0.5">
      <c r="C350" s="971"/>
      <c r="D350" s="970"/>
      <c r="E350" s="970"/>
      <c r="F350" s="265"/>
      <c r="G350" s="265"/>
    </row>
    <row r="351" spans="3:7" s="183" customFormat="1" x14ac:dyDescent="0.5">
      <c r="C351" s="971"/>
      <c r="D351" s="970"/>
      <c r="E351" s="970"/>
      <c r="F351" s="265"/>
      <c r="G351" s="265"/>
    </row>
    <row r="352" spans="3:7" s="183" customFormat="1" x14ac:dyDescent="0.5">
      <c r="C352" s="971"/>
      <c r="D352" s="970"/>
      <c r="E352" s="970"/>
      <c r="F352" s="265"/>
      <c r="G352" s="265"/>
    </row>
    <row r="353" spans="3:7" s="183" customFormat="1" x14ac:dyDescent="0.5">
      <c r="C353" s="971"/>
      <c r="D353" s="970"/>
      <c r="E353" s="970"/>
      <c r="F353" s="265"/>
      <c r="G353" s="265"/>
    </row>
    <row r="354" spans="3:7" s="183" customFormat="1" x14ac:dyDescent="0.5">
      <c r="C354" s="971"/>
      <c r="D354" s="970"/>
      <c r="E354" s="970"/>
      <c r="F354" s="265"/>
      <c r="G354" s="265"/>
    </row>
    <row r="355" spans="3:7" s="183" customFormat="1" x14ac:dyDescent="0.5">
      <c r="C355" s="971"/>
      <c r="D355" s="970"/>
      <c r="E355" s="970"/>
      <c r="F355" s="265"/>
      <c r="G355" s="265"/>
    </row>
    <row r="356" spans="3:7" s="183" customFormat="1" x14ac:dyDescent="0.5">
      <c r="C356" s="971"/>
      <c r="D356" s="970"/>
      <c r="E356" s="970"/>
      <c r="F356" s="265"/>
      <c r="G356" s="265"/>
    </row>
    <row r="357" spans="3:7" s="183" customFormat="1" x14ac:dyDescent="0.5">
      <c r="C357" s="971"/>
      <c r="D357" s="970"/>
      <c r="E357" s="970"/>
      <c r="F357" s="265"/>
      <c r="G357" s="265"/>
    </row>
    <row r="358" spans="3:7" s="183" customFormat="1" x14ac:dyDescent="0.5">
      <c r="C358" s="971"/>
      <c r="D358" s="970"/>
      <c r="E358" s="970"/>
      <c r="F358" s="265"/>
      <c r="G358" s="265"/>
    </row>
    <row r="359" spans="3:7" s="183" customFormat="1" x14ac:dyDescent="0.5">
      <c r="C359" s="971"/>
      <c r="D359" s="970"/>
      <c r="E359" s="970"/>
      <c r="F359" s="265"/>
      <c r="G359" s="265"/>
    </row>
    <row r="360" spans="3:7" s="183" customFormat="1" x14ac:dyDescent="0.5">
      <c r="C360" s="971"/>
      <c r="D360" s="970"/>
      <c r="E360" s="970"/>
      <c r="F360" s="265"/>
      <c r="G360" s="265"/>
    </row>
    <row r="361" spans="3:7" s="183" customFormat="1" x14ac:dyDescent="0.5">
      <c r="C361" s="971"/>
      <c r="D361" s="970"/>
      <c r="E361" s="970"/>
      <c r="F361" s="265"/>
      <c r="G361" s="265"/>
    </row>
    <row r="362" spans="3:7" s="183" customFormat="1" x14ac:dyDescent="0.5">
      <c r="C362" s="971"/>
      <c r="D362" s="970"/>
      <c r="E362" s="970"/>
      <c r="F362" s="265"/>
      <c r="G362" s="265"/>
    </row>
    <row r="363" spans="3:7" s="183" customFormat="1" x14ac:dyDescent="0.5">
      <c r="C363" s="971"/>
      <c r="D363" s="970"/>
      <c r="E363" s="970"/>
      <c r="F363" s="265"/>
      <c r="G363" s="265"/>
    </row>
    <row r="364" spans="3:7" s="183" customFormat="1" x14ac:dyDescent="0.5">
      <c r="C364" s="971"/>
      <c r="D364" s="970"/>
      <c r="E364" s="970"/>
      <c r="F364" s="265"/>
      <c r="G364" s="265"/>
    </row>
    <row r="365" spans="3:7" s="183" customFormat="1" x14ac:dyDescent="0.5">
      <c r="C365" s="971"/>
      <c r="D365" s="970"/>
      <c r="E365" s="970"/>
      <c r="F365" s="265"/>
      <c r="G365" s="265"/>
    </row>
    <row r="366" spans="3:7" s="183" customFormat="1" x14ac:dyDescent="0.5">
      <c r="C366" s="971"/>
      <c r="D366" s="970"/>
      <c r="E366" s="970"/>
      <c r="F366" s="265"/>
      <c r="G366" s="265"/>
    </row>
    <row r="367" spans="3:7" s="183" customFormat="1" x14ac:dyDescent="0.5">
      <c r="C367" s="971"/>
      <c r="D367" s="970"/>
      <c r="E367" s="970"/>
      <c r="F367" s="265"/>
      <c r="G367" s="265"/>
    </row>
    <row r="368" spans="3:7" s="183" customFormat="1" x14ac:dyDescent="0.5">
      <c r="C368" s="971"/>
      <c r="D368" s="970"/>
      <c r="E368" s="970"/>
      <c r="F368" s="265"/>
      <c r="G368" s="265"/>
    </row>
    <row r="369" spans="3:7" s="183" customFormat="1" x14ac:dyDescent="0.5">
      <c r="C369" s="971"/>
      <c r="D369" s="970"/>
      <c r="E369" s="970"/>
      <c r="F369" s="265"/>
      <c r="G369" s="265"/>
    </row>
    <row r="370" spans="3:7" s="183" customFormat="1" x14ac:dyDescent="0.5">
      <c r="C370" s="971"/>
      <c r="D370" s="970"/>
      <c r="E370" s="970"/>
      <c r="F370" s="265"/>
      <c r="G370" s="265"/>
    </row>
    <row r="371" spans="3:7" s="183" customFormat="1" x14ac:dyDescent="0.5">
      <c r="C371" s="971"/>
      <c r="D371" s="970"/>
      <c r="E371" s="970"/>
      <c r="F371" s="265"/>
      <c r="G371" s="265"/>
    </row>
    <row r="372" spans="3:7" s="183" customFormat="1" x14ac:dyDescent="0.5">
      <c r="C372" s="971"/>
      <c r="D372" s="970"/>
      <c r="E372" s="970"/>
      <c r="F372" s="265"/>
      <c r="G372" s="265"/>
    </row>
    <row r="373" spans="3:7" s="183" customFormat="1" x14ac:dyDescent="0.5">
      <c r="C373" s="971"/>
      <c r="D373" s="970"/>
      <c r="E373" s="970"/>
      <c r="F373" s="265"/>
      <c r="G373" s="265"/>
    </row>
    <row r="374" spans="3:7" s="183" customFormat="1" x14ac:dyDescent="0.5">
      <c r="C374" s="971"/>
      <c r="D374" s="970"/>
      <c r="E374" s="970"/>
      <c r="F374" s="265"/>
      <c r="G374" s="265"/>
    </row>
    <row r="375" spans="3:7" s="183" customFormat="1" x14ac:dyDescent="0.5">
      <c r="C375" s="971"/>
      <c r="D375" s="970"/>
      <c r="E375" s="970"/>
      <c r="F375" s="265"/>
      <c r="G375" s="265"/>
    </row>
    <row r="376" spans="3:7" s="183" customFormat="1" x14ac:dyDescent="0.5">
      <c r="C376" s="971"/>
      <c r="D376" s="970"/>
      <c r="E376" s="970"/>
      <c r="F376" s="265"/>
      <c r="G376" s="265"/>
    </row>
    <row r="377" spans="3:7" s="183" customFormat="1" x14ac:dyDescent="0.5">
      <c r="C377" s="971"/>
      <c r="D377" s="970"/>
      <c r="E377" s="970"/>
      <c r="F377" s="265"/>
      <c r="G377" s="265"/>
    </row>
    <row r="378" spans="3:7" s="183" customFormat="1" x14ac:dyDescent="0.5">
      <c r="C378" s="971"/>
      <c r="D378" s="970"/>
      <c r="E378" s="970"/>
      <c r="F378" s="265"/>
      <c r="G378" s="265"/>
    </row>
    <row r="379" spans="3:7" s="183" customFormat="1" x14ac:dyDescent="0.5">
      <c r="C379" s="971"/>
      <c r="D379" s="970"/>
      <c r="E379" s="970"/>
      <c r="F379" s="265"/>
      <c r="G379" s="265"/>
    </row>
    <row r="380" spans="3:7" s="183" customFormat="1" x14ac:dyDescent="0.5">
      <c r="C380" s="971"/>
      <c r="D380" s="970"/>
      <c r="E380" s="970"/>
      <c r="F380" s="265"/>
      <c r="G380" s="265"/>
    </row>
    <row r="381" spans="3:7" s="183" customFormat="1" x14ac:dyDescent="0.5">
      <c r="C381" s="971"/>
      <c r="D381" s="970"/>
      <c r="E381" s="970"/>
      <c r="F381" s="265"/>
      <c r="G381" s="265"/>
    </row>
    <row r="382" spans="3:7" s="183" customFormat="1" x14ac:dyDescent="0.5">
      <c r="C382" s="971"/>
      <c r="D382" s="970"/>
      <c r="E382" s="970"/>
      <c r="F382" s="265"/>
      <c r="G382" s="265"/>
    </row>
    <row r="383" spans="3:7" s="183" customFormat="1" x14ac:dyDescent="0.5">
      <c r="C383" s="971"/>
      <c r="D383" s="970"/>
      <c r="E383" s="970"/>
      <c r="F383" s="265"/>
      <c r="G383" s="265"/>
    </row>
    <row r="384" spans="3:7" s="183" customFormat="1" x14ac:dyDescent="0.5">
      <c r="C384" s="971"/>
      <c r="D384" s="970"/>
      <c r="E384" s="970"/>
      <c r="F384" s="265"/>
      <c r="G384" s="265"/>
    </row>
    <row r="385" spans="3:7" s="183" customFormat="1" x14ac:dyDescent="0.5">
      <c r="C385" s="971"/>
      <c r="D385" s="970"/>
      <c r="E385" s="970"/>
      <c r="F385" s="265"/>
      <c r="G385" s="265"/>
    </row>
    <row r="386" spans="3:7" s="183" customFormat="1" x14ac:dyDescent="0.5">
      <c r="C386" s="971"/>
      <c r="D386" s="970"/>
      <c r="E386" s="970"/>
      <c r="F386" s="265"/>
      <c r="G386" s="265"/>
    </row>
    <row r="387" spans="3:7" s="183" customFormat="1" x14ac:dyDescent="0.5">
      <c r="C387" s="971"/>
      <c r="D387" s="970"/>
      <c r="E387" s="970"/>
      <c r="F387" s="265"/>
      <c r="G387" s="265"/>
    </row>
    <row r="388" spans="3:7" s="183" customFormat="1" x14ac:dyDescent="0.5">
      <c r="C388" s="971"/>
      <c r="D388" s="970"/>
      <c r="E388" s="970"/>
      <c r="F388" s="265"/>
      <c r="G388" s="265"/>
    </row>
    <row r="389" spans="3:7" s="183" customFormat="1" x14ac:dyDescent="0.5">
      <c r="C389" s="971"/>
      <c r="D389" s="970"/>
      <c r="E389" s="970"/>
      <c r="F389" s="265"/>
      <c r="G389" s="265"/>
    </row>
    <row r="390" spans="3:7" s="183" customFormat="1" x14ac:dyDescent="0.5">
      <c r="C390" s="971"/>
      <c r="D390" s="970"/>
      <c r="E390" s="970"/>
      <c r="F390" s="265"/>
      <c r="G390" s="265"/>
    </row>
    <row r="391" spans="3:7" s="183" customFormat="1" x14ac:dyDescent="0.5">
      <c r="C391" s="971"/>
      <c r="D391" s="970"/>
      <c r="E391" s="970"/>
      <c r="F391" s="265"/>
      <c r="G391" s="265"/>
    </row>
    <row r="392" spans="3:7" s="183" customFormat="1" x14ac:dyDescent="0.5">
      <c r="C392" s="971"/>
      <c r="D392" s="970"/>
      <c r="E392" s="970"/>
      <c r="F392" s="265"/>
      <c r="G392" s="265"/>
    </row>
    <row r="393" spans="3:7" s="183" customFormat="1" x14ac:dyDescent="0.5">
      <c r="C393" s="971"/>
      <c r="D393" s="970"/>
      <c r="E393" s="970"/>
      <c r="F393" s="265"/>
      <c r="G393" s="265"/>
    </row>
    <row r="394" spans="3:7" s="183" customFormat="1" x14ac:dyDescent="0.5">
      <c r="C394" s="971"/>
      <c r="D394" s="970"/>
      <c r="E394" s="970"/>
      <c r="F394" s="265"/>
      <c r="G394" s="265"/>
    </row>
    <row r="395" spans="3:7" s="183" customFormat="1" x14ac:dyDescent="0.5">
      <c r="C395" s="971"/>
      <c r="D395" s="970"/>
      <c r="E395" s="970"/>
      <c r="F395" s="265"/>
      <c r="G395" s="265"/>
    </row>
    <row r="396" spans="3:7" s="183" customFormat="1" x14ac:dyDescent="0.5">
      <c r="C396" s="971"/>
      <c r="D396" s="970"/>
      <c r="E396" s="970"/>
      <c r="F396" s="265"/>
      <c r="G396" s="265"/>
    </row>
    <row r="397" spans="3:7" s="183" customFormat="1" x14ac:dyDescent="0.5">
      <c r="C397" s="971"/>
      <c r="D397" s="970"/>
      <c r="E397" s="970"/>
      <c r="F397" s="265"/>
      <c r="G397" s="265"/>
    </row>
    <row r="398" spans="3:7" s="183" customFormat="1" x14ac:dyDescent="0.5">
      <c r="C398" s="971"/>
      <c r="D398" s="970"/>
      <c r="E398" s="970"/>
      <c r="F398" s="265"/>
      <c r="G398" s="265"/>
    </row>
    <row r="399" spans="3:7" s="183" customFormat="1" x14ac:dyDescent="0.5">
      <c r="C399" s="971"/>
      <c r="D399" s="970"/>
      <c r="E399" s="970"/>
      <c r="F399" s="265"/>
      <c r="G399" s="265"/>
    </row>
    <row r="400" spans="3:7" s="183" customFormat="1" x14ac:dyDescent="0.5">
      <c r="C400" s="971"/>
      <c r="D400" s="970"/>
      <c r="E400" s="970"/>
      <c r="F400" s="265"/>
      <c r="G400" s="265"/>
    </row>
    <row r="401" spans="3:7" s="183" customFormat="1" x14ac:dyDescent="0.5">
      <c r="C401" s="971"/>
      <c r="D401" s="970"/>
      <c r="E401" s="970"/>
      <c r="F401" s="265"/>
      <c r="G401" s="265"/>
    </row>
    <row r="402" spans="3:7" s="183" customFormat="1" x14ac:dyDescent="0.5">
      <c r="C402" s="971"/>
      <c r="D402" s="970"/>
      <c r="E402" s="970"/>
      <c r="F402" s="265"/>
      <c r="G402" s="265"/>
    </row>
    <row r="403" spans="3:7" s="183" customFormat="1" x14ac:dyDescent="0.5">
      <c r="C403" s="971"/>
      <c r="D403" s="970"/>
      <c r="E403" s="970"/>
      <c r="F403" s="265"/>
      <c r="G403" s="265"/>
    </row>
    <row r="404" spans="3:7" s="183" customFormat="1" x14ac:dyDescent="0.5">
      <c r="C404" s="971"/>
      <c r="D404" s="970"/>
      <c r="E404" s="970"/>
      <c r="F404" s="265"/>
      <c r="G404" s="265"/>
    </row>
    <row r="405" spans="3:7" s="183" customFormat="1" x14ac:dyDescent="0.5">
      <c r="C405" s="971"/>
      <c r="D405" s="970"/>
      <c r="E405" s="970"/>
      <c r="F405" s="265"/>
      <c r="G405" s="265"/>
    </row>
    <row r="406" spans="3:7" s="183" customFormat="1" x14ac:dyDescent="0.5">
      <c r="C406" s="971"/>
      <c r="D406" s="970"/>
      <c r="E406" s="970"/>
      <c r="F406" s="265"/>
      <c r="G406" s="265"/>
    </row>
    <row r="407" spans="3:7" s="183" customFormat="1" x14ac:dyDescent="0.5">
      <c r="C407" s="971"/>
      <c r="D407" s="970"/>
      <c r="E407" s="970"/>
      <c r="F407" s="265"/>
      <c r="G407" s="265"/>
    </row>
    <row r="408" spans="3:7" s="183" customFormat="1" x14ac:dyDescent="0.5">
      <c r="C408" s="971"/>
      <c r="D408" s="970"/>
      <c r="E408" s="970"/>
      <c r="F408" s="265"/>
      <c r="G408" s="265"/>
    </row>
    <row r="409" spans="3:7" s="183" customFormat="1" x14ac:dyDescent="0.5">
      <c r="C409" s="971"/>
      <c r="D409" s="970"/>
      <c r="E409" s="970"/>
      <c r="F409" s="265"/>
      <c r="G409" s="265"/>
    </row>
    <row r="410" spans="3:7" s="183" customFormat="1" x14ac:dyDescent="0.5">
      <c r="C410" s="971"/>
      <c r="D410" s="970"/>
      <c r="E410" s="970"/>
      <c r="F410" s="265"/>
      <c r="G410" s="265"/>
    </row>
    <row r="411" spans="3:7" s="183" customFormat="1" x14ac:dyDescent="0.5">
      <c r="C411" s="971"/>
      <c r="D411" s="970"/>
      <c r="E411" s="970"/>
      <c r="F411" s="265"/>
      <c r="G411" s="265"/>
    </row>
    <row r="412" spans="3:7" s="183" customFormat="1" x14ac:dyDescent="0.5">
      <c r="C412" s="971"/>
      <c r="D412" s="970"/>
      <c r="E412" s="970"/>
      <c r="F412" s="265"/>
      <c r="G412" s="265"/>
    </row>
    <row r="413" spans="3:7" s="183" customFormat="1" x14ac:dyDescent="0.5">
      <c r="C413" s="971"/>
      <c r="D413" s="970"/>
      <c r="E413" s="970"/>
      <c r="F413" s="265"/>
      <c r="G413" s="265"/>
    </row>
    <row r="414" spans="3:7" s="183" customFormat="1" x14ac:dyDescent="0.5">
      <c r="C414" s="971"/>
      <c r="D414" s="970"/>
      <c r="E414" s="970"/>
      <c r="F414" s="265"/>
      <c r="G414" s="265"/>
    </row>
    <row r="415" spans="3:7" s="183" customFormat="1" x14ac:dyDescent="0.5">
      <c r="C415" s="971"/>
      <c r="D415" s="970"/>
      <c r="E415" s="970"/>
      <c r="F415" s="265"/>
      <c r="G415" s="265"/>
    </row>
    <row r="416" spans="3:7" s="183" customFormat="1" x14ac:dyDescent="0.5">
      <c r="C416" s="971"/>
      <c r="D416" s="970"/>
      <c r="E416" s="970"/>
      <c r="F416" s="265"/>
      <c r="G416" s="265"/>
    </row>
    <row r="417" spans="3:7" s="183" customFormat="1" x14ac:dyDescent="0.5">
      <c r="C417" s="971"/>
      <c r="D417" s="970"/>
      <c r="E417" s="970"/>
      <c r="F417" s="265"/>
      <c r="G417" s="265"/>
    </row>
    <row r="418" spans="3:7" s="183" customFormat="1" x14ac:dyDescent="0.5">
      <c r="C418" s="971"/>
      <c r="D418" s="970"/>
      <c r="E418" s="970"/>
      <c r="F418" s="265"/>
      <c r="G418" s="265"/>
    </row>
    <row r="419" spans="3:7" s="183" customFormat="1" x14ac:dyDescent="0.5">
      <c r="C419" s="971"/>
      <c r="D419" s="970"/>
      <c r="E419" s="970"/>
      <c r="F419" s="265"/>
      <c r="G419" s="265"/>
    </row>
    <row r="420" spans="3:7" s="183" customFormat="1" x14ac:dyDescent="0.5">
      <c r="C420" s="971"/>
      <c r="D420" s="970"/>
      <c r="E420" s="970"/>
      <c r="F420" s="265"/>
      <c r="G420" s="265"/>
    </row>
    <row r="421" spans="3:7" s="183" customFormat="1" x14ac:dyDescent="0.5">
      <c r="C421" s="971"/>
      <c r="D421" s="970"/>
      <c r="E421" s="970"/>
      <c r="F421" s="265"/>
      <c r="G421" s="265"/>
    </row>
    <row r="422" spans="3:7" s="183" customFormat="1" x14ac:dyDescent="0.5">
      <c r="C422" s="971"/>
      <c r="D422" s="970"/>
      <c r="E422" s="970"/>
      <c r="F422" s="265"/>
      <c r="G422" s="265"/>
    </row>
    <row r="423" spans="3:7" s="183" customFormat="1" x14ac:dyDescent="0.5">
      <c r="C423" s="971"/>
      <c r="D423" s="970"/>
      <c r="E423" s="970"/>
      <c r="F423" s="265"/>
      <c r="G423" s="265"/>
    </row>
    <row r="424" spans="3:7" s="183" customFormat="1" x14ac:dyDescent="0.5">
      <c r="C424" s="971"/>
      <c r="D424" s="970"/>
      <c r="E424" s="970"/>
      <c r="F424" s="265"/>
      <c r="G424" s="265"/>
    </row>
    <row r="425" spans="3:7" s="183" customFormat="1" x14ac:dyDescent="0.5">
      <c r="C425" s="971"/>
      <c r="D425" s="970"/>
      <c r="E425" s="970"/>
      <c r="F425" s="265"/>
      <c r="G425" s="265"/>
    </row>
    <row r="426" spans="3:7" s="183" customFormat="1" x14ac:dyDescent="0.5">
      <c r="C426" s="971"/>
      <c r="D426" s="970"/>
      <c r="E426" s="970"/>
      <c r="F426" s="265"/>
      <c r="G426" s="265"/>
    </row>
    <row r="427" spans="3:7" s="183" customFormat="1" x14ac:dyDescent="0.5">
      <c r="C427" s="971"/>
      <c r="D427" s="970"/>
      <c r="E427" s="970"/>
      <c r="F427" s="265"/>
      <c r="G427" s="265"/>
    </row>
    <row r="428" spans="3:7" s="183" customFormat="1" x14ac:dyDescent="0.5">
      <c r="C428" s="971"/>
      <c r="D428" s="970"/>
      <c r="E428" s="970"/>
      <c r="F428" s="265"/>
      <c r="G428" s="265"/>
    </row>
    <row r="429" spans="3:7" s="183" customFormat="1" x14ac:dyDescent="0.5">
      <c r="C429" s="971"/>
      <c r="D429" s="970"/>
      <c r="E429" s="970"/>
      <c r="F429" s="265"/>
      <c r="G429" s="265"/>
    </row>
    <row r="430" spans="3:7" s="183" customFormat="1" x14ac:dyDescent="0.5">
      <c r="C430" s="971"/>
      <c r="D430" s="970"/>
      <c r="E430" s="970"/>
      <c r="F430" s="265"/>
      <c r="G430" s="265"/>
    </row>
    <row r="431" spans="3:7" s="183" customFormat="1" x14ac:dyDescent="0.5">
      <c r="C431" s="971"/>
      <c r="D431" s="970"/>
      <c r="E431" s="970"/>
      <c r="F431" s="265"/>
      <c r="G431" s="265"/>
    </row>
    <row r="432" spans="3:7" s="183" customFormat="1" x14ac:dyDescent="0.5">
      <c r="C432" s="971"/>
      <c r="D432" s="970"/>
      <c r="E432" s="970"/>
      <c r="F432" s="265"/>
      <c r="G432" s="265"/>
    </row>
    <row r="433" spans="3:7" s="183" customFormat="1" x14ac:dyDescent="0.5">
      <c r="C433" s="971"/>
      <c r="D433" s="970"/>
      <c r="E433" s="970"/>
      <c r="F433" s="265"/>
      <c r="G433" s="265"/>
    </row>
    <row r="434" spans="3:7" s="183" customFormat="1" x14ac:dyDescent="0.5">
      <c r="C434" s="971"/>
      <c r="D434" s="970"/>
      <c r="E434" s="970"/>
      <c r="F434" s="265"/>
      <c r="G434" s="265"/>
    </row>
    <row r="435" spans="3:7" s="183" customFormat="1" x14ac:dyDescent="0.5">
      <c r="C435" s="971"/>
      <c r="D435" s="970"/>
      <c r="E435" s="970"/>
      <c r="F435" s="265"/>
      <c r="G435" s="265"/>
    </row>
    <row r="436" spans="3:7" s="183" customFormat="1" x14ac:dyDescent="0.5">
      <c r="C436" s="971"/>
      <c r="D436" s="970"/>
      <c r="E436" s="970"/>
      <c r="F436" s="265"/>
      <c r="G436" s="265"/>
    </row>
    <row r="437" spans="3:7" s="183" customFormat="1" x14ac:dyDescent="0.5">
      <c r="C437" s="971"/>
      <c r="D437" s="970"/>
      <c r="E437" s="970"/>
      <c r="F437" s="265"/>
      <c r="G437" s="265"/>
    </row>
    <row r="438" spans="3:7" s="183" customFormat="1" x14ac:dyDescent="0.5">
      <c r="C438" s="971"/>
      <c r="D438" s="970"/>
      <c r="E438" s="970"/>
      <c r="F438" s="265"/>
      <c r="G438" s="265"/>
    </row>
    <row r="439" spans="3:7" s="183" customFormat="1" x14ac:dyDescent="0.5">
      <c r="C439" s="971"/>
      <c r="D439" s="970"/>
      <c r="E439" s="970"/>
      <c r="F439" s="265"/>
      <c r="G439" s="265"/>
    </row>
    <row r="440" spans="3:7" s="183" customFormat="1" x14ac:dyDescent="0.5">
      <c r="C440" s="971"/>
      <c r="D440" s="970"/>
      <c r="E440" s="970"/>
      <c r="F440" s="265"/>
      <c r="G440" s="265"/>
    </row>
    <row r="441" spans="3:7" s="183" customFormat="1" x14ac:dyDescent="0.5">
      <c r="C441" s="971"/>
      <c r="D441" s="970"/>
      <c r="E441" s="970"/>
      <c r="F441" s="265"/>
      <c r="G441" s="265"/>
    </row>
    <row r="442" spans="3:7" s="183" customFormat="1" x14ac:dyDescent="0.5">
      <c r="C442" s="971"/>
      <c r="D442" s="970"/>
      <c r="E442" s="970"/>
      <c r="F442" s="265"/>
      <c r="G442" s="265"/>
    </row>
    <row r="443" spans="3:7" s="183" customFormat="1" x14ac:dyDescent="0.5">
      <c r="C443" s="971"/>
      <c r="D443" s="970"/>
      <c r="E443" s="970"/>
      <c r="F443" s="265"/>
      <c r="G443" s="265"/>
    </row>
    <row r="444" spans="3:7" s="183" customFormat="1" x14ac:dyDescent="0.5">
      <c r="C444" s="971"/>
      <c r="D444" s="970"/>
      <c r="E444" s="970"/>
      <c r="F444" s="265"/>
      <c r="G444" s="265"/>
    </row>
    <row r="445" spans="3:7" s="183" customFormat="1" x14ac:dyDescent="0.5">
      <c r="C445" s="971"/>
      <c r="D445" s="970"/>
      <c r="E445" s="970"/>
      <c r="F445" s="265"/>
      <c r="G445" s="265"/>
    </row>
    <row r="446" spans="3:7" s="183" customFormat="1" x14ac:dyDescent="0.5">
      <c r="C446" s="971"/>
      <c r="D446" s="970"/>
      <c r="E446" s="970"/>
      <c r="F446" s="265"/>
      <c r="G446" s="265"/>
    </row>
    <row r="447" spans="3:7" s="183" customFormat="1" x14ac:dyDescent="0.5">
      <c r="C447" s="971"/>
      <c r="D447" s="970"/>
      <c r="E447" s="970"/>
      <c r="F447" s="265"/>
      <c r="G447" s="265"/>
    </row>
    <row r="448" spans="3:7" s="183" customFormat="1" x14ac:dyDescent="0.5">
      <c r="C448" s="971"/>
      <c r="D448" s="970"/>
      <c r="E448" s="970"/>
      <c r="F448" s="265"/>
      <c r="G448" s="265"/>
    </row>
    <row r="449" spans="3:7" s="183" customFormat="1" x14ac:dyDescent="0.5">
      <c r="C449" s="971"/>
      <c r="D449" s="970"/>
      <c r="E449" s="970"/>
      <c r="F449" s="265"/>
      <c r="G449" s="265"/>
    </row>
    <row r="450" spans="3:7" s="183" customFormat="1" x14ac:dyDescent="0.5">
      <c r="C450" s="971"/>
      <c r="D450" s="970"/>
      <c r="E450" s="970"/>
      <c r="F450" s="265"/>
      <c r="G450" s="265"/>
    </row>
    <row r="451" spans="3:7" s="183" customFormat="1" x14ac:dyDescent="0.5">
      <c r="C451" s="971"/>
      <c r="D451" s="970"/>
      <c r="E451" s="970"/>
      <c r="F451" s="265"/>
      <c r="G451" s="265"/>
    </row>
    <row r="452" spans="3:7" s="183" customFormat="1" x14ac:dyDescent="0.5">
      <c r="C452" s="971"/>
      <c r="D452" s="970"/>
      <c r="E452" s="970"/>
      <c r="F452" s="265"/>
      <c r="G452" s="265"/>
    </row>
    <row r="453" spans="3:7" s="183" customFormat="1" x14ac:dyDescent="0.5">
      <c r="C453" s="971"/>
      <c r="D453" s="970"/>
      <c r="E453" s="970"/>
      <c r="F453" s="265"/>
      <c r="G453" s="265"/>
    </row>
    <row r="454" spans="3:7" s="183" customFormat="1" x14ac:dyDescent="0.5">
      <c r="C454" s="971"/>
      <c r="D454" s="970"/>
      <c r="E454" s="970"/>
      <c r="F454" s="265"/>
      <c r="G454" s="265"/>
    </row>
    <row r="455" spans="3:7" s="183" customFormat="1" x14ac:dyDescent="0.5">
      <c r="C455" s="971"/>
      <c r="D455" s="970"/>
      <c r="E455" s="970"/>
      <c r="F455" s="265"/>
      <c r="G455" s="265"/>
    </row>
    <row r="456" spans="3:7" s="183" customFormat="1" x14ac:dyDescent="0.5">
      <c r="C456" s="971"/>
      <c r="D456" s="970"/>
      <c r="E456" s="970"/>
      <c r="F456" s="265"/>
      <c r="G456" s="265"/>
    </row>
    <row r="457" spans="3:7" s="183" customFormat="1" x14ac:dyDescent="0.5">
      <c r="C457" s="971"/>
      <c r="D457" s="970"/>
      <c r="E457" s="970"/>
      <c r="F457" s="265"/>
      <c r="G457" s="265"/>
    </row>
    <row r="458" spans="3:7" s="183" customFormat="1" x14ac:dyDescent="0.5">
      <c r="C458" s="971"/>
      <c r="D458" s="970"/>
      <c r="E458" s="970"/>
      <c r="F458" s="265"/>
      <c r="G458" s="265"/>
    </row>
    <row r="459" spans="3:7" s="183" customFormat="1" x14ac:dyDescent="0.5">
      <c r="C459" s="971"/>
      <c r="D459" s="970"/>
      <c r="E459" s="970"/>
      <c r="F459" s="265"/>
      <c r="G459" s="265"/>
    </row>
    <row r="460" spans="3:7" s="183" customFormat="1" x14ac:dyDescent="0.5">
      <c r="C460" s="971"/>
      <c r="D460" s="970"/>
      <c r="E460" s="970"/>
      <c r="F460" s="265"/>
      <c r="G460" s="265"/>
    </row>
    <row r="461" spans="3:7" s="183" customFormat="1" x14ac:dyDescent="0.5">
      <c r="C461" s="971"/>
      <c r="D461" s="970"/>
      <c r="E461" s="970"/>
      <c r="F461" s="265"/>
      <c r="G461" s="265"/>
    </row>
    <row r="462" spans="3:7" s="183" customFormat="1" x14ac:dyDescent="0.5">
      <c r="C462" s="971"/>
      <c r="D462" s="970"/>
      <c r="E462" s="970"/>
      <c r="F462" s="265"/>
      <c r="G462" s="265"/>
    </row>
    <row r="463" spans="3:7" s="183" customFormat="1" x14ac:dyDescent="0.5">
      <c r="C463" s="971"/>
      <c r="D463" s="970"/>
      <c r="E463" s="970"/>
      <c r="F463" s="265"/>
      <c r="G463" s="265"/>
    </row>
    <row r="464" spans="3:7" s="183" customFormat="1" x14ac:dyDescent="0.5">
      <c r="C464" s="971"/>
      <c r="D464" s="970"/>
      <c r="E464" s="970"/>
      <c r="F464" s="265"/>
      <c r="G464" s="265"/>
    </row>
    <row r="465" spans="3:7" s="183" customFormat="1" x14ac:dyDescent="0.5">
      <c r="C465" s="971"/>
      <c r="D465" s="970"/>
      <c r="E465" s="970"/>
      <c r="F465" s="265"/>
      <c r="G465" s="265"/>
    </row>
    <row r="466" spans="3:7" s="183" customFormat="1" x14ac:dyDescent="0.5">
      <c r="C466" s="971"/>
      <c r="D466" s="970"/>
      <c r="E466" s="970"/>
      <c r="F466" s="265"/>
      <c r="G466" s="265"/>
    </row>
    <row r="467" spans="3:7" s="183" customFormat="1" x14ac:dyDescent="0.5">
      <c r="C467" s="971"/>
      <c r="D467" s="970"/>
      <c r="E467" s="970"/>
      <c r="F467" s="265"/>
      <c r="G467" s="265"/>
    </row>
    <row r="468" spans="3:7" s="183" customFormat="1" x14ac:dyDescent="0.5">
      <c r="C468" s="971"/>
      <c r="D468" s="970"/>
      <c r="E468" s="970"/>
      <c r="F468" s="265"/>
      <c r="G468" s="265"/>
    </row>
    <row r="469" spans="3:7" s="183" customFormat="1" x14ac:dyDescent="0.5">
      <c r="C469" s="971"/>
      <c r="D469" s="970"/>
      <c r="E469" s="970"/>
      <c r="F469" s="265"/>
      <c r="G469" s="265"/>
    </row>
    <row r="470" spans="3:7" s="183" customFormat="1" x14ac:dyDescent="0.5">
      <c r="C470" s="971"/>
      <c r="D470" s="970"/>
      <c r="E470" s="970"/>
      <c r="F470" s="265"/>
      <c r="G470" s="265"/>
    </row>
    <row r="471" spans="3:7" s="183" customFormat="1" x14ac:dyDescent="0.5">
      <c r="C471" s="971"/>
      <c r="D471" s="970"/>
      <c r="E471" s="970"/>
      <c r="F471" s="265"/>
      <c r="G471" s="265"/>
    </row>
    <row r="472" spans="3:7" s="183" customFormat="1" x14ac:dyDescent="0.5">
      <c r="C472" s="971"/>
      <c r="D472" s="970"/>
      <c r="E472" s="970"/>
      <c r="F472" s="265"/>
      <c r="G472" s="265"/>
    </row>
    <row r="473" spans="3:7" s="183" customFormat="1" x14ac:dyDescent="0.5">
      <c r="C473" s="971"/>
      <c r="D473" s="970"/>
      <c r="E473" s="970"/>
      <c r="F473" s="265"/>
      <c r="G473" s="265"/>
    </row>
    <row r="474" spans="3:7" s="183" customFormat="1" x14ac:dyDescent="0.5">
      <c r="C474" s="971"/>
      <c r="D474" s="970"/>
      <c r="E474" s="970"/>
      <c r="F474" s="265"/>
      <c r="G474" s="265"/>
    </row>
    <row r="475" spans="3:7" s="183" customFormat="1" x14ac:dyDescent="0.5">
      <c r="C475" s="971"/>
      <c r="D475" s="970"/>
      <c r="E475" s="970"/>
      <c r="F475" s="265"/>
      <c r="G475" s="265"/>
    </row>
    <row r="476" spans="3:7" s="183" customFormat="1" x14ac:dyDescent="0.5">
      <c r="C476" s="971"/>
      <c r="D476" s="970"/>
      <c r="E476" s="970"/>
      <c r="F476" s="265"/>
      <c r="G476" s="265"/>
    </row>
    <row r="477" spans="3:7" s="183" customFormat="1" x14ac:dyDescent="0.5">
      <c r="C477" s="971"/>
      <c r="D477" s="970"/>
      <c r="E477" s="970"/>
      <c r="F477" s="265"/>
      <c r="G477" s="265"/>
    </row>
    <row r="478" spans="3:7" s="183" customFormat="1" x14ac:dyDescent="0.5">
      <c r="C478" s="971"/>
      <c r="D478" s="970"/>
      <c r="E478" s="970"/>
      <c r="F478" s="265"/>
      <c r="G478" s="265"/>
    </row>
    <row r="479" spans="3:7" s="183" customFormat="1" x14ac:dyDescent="0.5">
      <c r="C479" s="971"/>
      <c r="D479" s="970"/>
      <c r="E479" s="970"/>
      <c r="F479" s="265"/>
      <c r="G479" s="265"/>
    </row>
    <row r="480" spans="3:7" s="183" customFormat="1" x14ac:dyDescent="0.5">
      <c r="C480" s="971"/>
      <c r="D480" s="970"/>
      <c r="E480" s="970"/>
      <c r="F480" s="265"/>
      <c r="G480" s="265"/>
    </row>
    <row r="481" spans="3:7" s="183" customFormat="1" x14ac:dyDescent="0.5">
      <c r="C481" s="971"/>
      <c r="D481" s="970"/>
      <c r="E481" s="970"/>
      <c r="F481" s="265"/>
      <c r="G481" s="265"/>
    </row>
    <row r="482" spans="3:7" s="183" customFormat="1" x14ac:dyDescent="0.5">
      <c r="C482" s="971"/>
      <c r="D482" s="970"/>
      <c r="E482" s="970"/>
      <c r="F482" s="265"/>
      <c r="G482" s="265"/>
    </row>
    <row r="483" spans="3:7" s="183" customFormat="1" x14ac:dyDescent="0.5">
      <c r="C483" s="971"/>
      <c r="D483" s="970"/>
      <c r="E483" s="970"/>
      <c r="F483" s="265"/>
      <c r="G483" s="265"/>
    </row>
    <row r="484" spans="3:7" s="183" customFormat="1" x14ac:dyDescent="0.5">
      <c r="C484" s="971"/>
      <c r="D484" s="970"/>
      <c r="E484" s="970"/>
      <c r="F484" s="265"/>
      <c r="G484" s="265"/>
    </row>
    <row r="485" spans="3:7" s="183" customFormat="1" x14ac:dyDescent="0.5">
      <c r="C485" s="971"/>
      <c r="D485" s="970"/>
      <c r="E485" s="970"/>
      <c r="F485" s="265"/>
      <c r="G485" s="265"/>
    </row>
    <row r="486" spans="3:7" s="183" customFormat="1" x14ac:dyDescent="0.5">
      <c r="C486" s="971"/>
      <c r="D486" s="970"/>
      <c r="E486" s="970"/>
      <c r="F486" s="265"/>
      <c r="G486" s="265"/>
    </row>
    <row r="487" spans="3:7" s="183" customFormat="1" x14ac:dyDescent="0.5">
      <c r="C487" s="971"/>
      <c r="D487" s="970"/>
      <c r="E487" s="970"/>
      <c r="F487" s="265"/>
      <c r="G487" s="265"/>
    </row>
    <row r="488" spans="3:7" s="183" customFormat="1" x14ac:dyDescent="0.5">
      <c r="C488" s="971"/>
      <c r="D488" s="970"/>
      <c r="E488" s="970"/>
      <c r="F488" s="265"/>
      <c r="G488" s="265"/>
    </row>
    <row r="489" spans="3:7" s="183" customFormat="1" x14ac:dyDescent="0.5">
      <c r="C489" s="971"/>
      <c r="D489" s="970"/>
      <c r="E489" s="970"/>
      <c r="F489" s="265"/>
      <c r="G489" s="265"/>
    </row>
    <row r="490" spans="3:7" s="183" customFormat="1" x14ac:dyDescent="0.5">
      <c r="C490" s="971"/>
      <c r="D490" s="970"/>
      <c r="E490" s="970"/>
      <c r="F490" s="265"/>
      <c r="G490" s="265"/>
    </row>
    <row r="491" spans="3:7" s="183" customFormat="1" x14ac:dyDescent="0.5">
      <c r="C491" s="971"/>
      <c r="D491" s="970"/>
      <c r="E491" s="970"/>
      <c r="F491" s="265"/>
      <c r="G491" s="265"/>
    </row>
    <row r="492" spans="3:7" s="183" customFormat="1" x14ac:dyDescent="0.5">
      <c r="C492" s="971"/>
      <c r="D492" s="970"/>
      <c r="E492" s="970"/>
      <c r="F492" s="265"/>
      <c r="G492" s="265"/>
    </row>
    <row r="493" spans="3:7" s="183" customFormat="1" x14ac:dyDescent="0.5">
      <c r="C493" s="971"/>
      <c r="D493" s="970"/>
      <c r="E493" s="970"/>
      <c r="F493" s="265"/>
      <c r="G493" s="265"/>
    </row>
    <row r="494" spans="3:7" s="183" customFormat="1" x14ac:dyDescent="0.5">
      <c r="C494" s="971"/>
      <c r="D494" s="970"/>
      <c r="E494" s="970"/>
      <c r="F494" s="265"/>
      <c r="G494" s="265"/>
    </row>
    <row r="495" spans="3:7" s="183" customFormat="1" x14ac:dyDescent="0.5">
      <c r="C495" s="971"/>
      <c r="D495" s="970"/>
      <c r="E495" s="970"/>
      <c r="F495" s="265"/>
      <c r="G495" s="265"/>
    </row>
    <row r="496" spans="3:7" s="183" customFormat="1" x14ac:dyDescent="0.5">
      <c r="C496" s="971"/>
      <c r="D496" s="970"/>
      <c r="E496" s="970"/>
      <c r="F496" s="265"/>
      <c r="G496" s="265"/>
    </row>
    <row r="497" spans="3:7" s="183" customFormat="1" x14ac:dyDescent="0.5">
      <c r="C497" s="971"/>
      <c r="D497" s="970"/>
      <c r="E497" s="970"/>
      <c r="F497" s="265"/>
      <c r="G497" s="265"/>
    </row>
    <row r="498" spans="3:7" s="183" customFormat="1" x14ac:dyDescent="0.5">
      <c r="C498" s="971"/>
      <c r="D498" s="970"/>
      <c r="E498" s="970"/>
      <c r="F498" s="265"/>
      <c r="G498" s="265"/>
    </row>
    <row r="499" spans="3:7" s="183" customFormat="1" x14ac:dyDescent="0.5">
      <c r="C499" s="971"/>
      <c r="D499" s="970"/>
      <c r="E499" s="970"/>
      <c r="F499" s="265"/>
      <c r="G499" s="265"/>
    </row>
    <row r="500" spans="3:7" s="183" customFormat="1" x14ac:dyDescent="0.5">
      <c r="C500" s="971"/>
      <c r="D500" s="970"/>
      <c r="E500" s="970"/>
      <c r="F500" s="265"/>
      <c r="G500" s="265"/>
    </row>
    <row r="501" spans="3:7" s="183" customFormat="1" x14ac:dyDescent="0.5">
      <c r="C501" s="971"/>
      <c r="D501" s="970"/>
      <c r="E501" s="970"/>
      <c r="F501" s="265"/>
      <c r="G501" s="265"/>
    </row>
    <row r="502" spans="3:7" s="183" customFormat="1" x14ac:dyDescent="0.5">
      <c r="C502" s="971"/>
      <c r="D502" s="970"/>
      <c r="E502" s="970"/>
      <c r="F502" s="265"/>
      <c r="G502" s="265"/>
    </row>
    <row r="503" spans="3:7" s="183" customFormat="1" x14ac:dyDescent="0.5">
      <c r="C503" s="971"/>
      <c r="D503" s="970"/>
      <c r="E503" s="970"/>
      <c r="F503" s="265"/>
      <c r="G503" s="265"/>
    </row>
    <row r="504" spans="3:7" s="183" customFormat="1" x14ac:dyDescent="0.5">
      <c r="C504" s="971"/>
      <c r="D504" s="970"/>
      <c r="E504" s="970"/>
      <c r="F504" s="265"/>
      <c r="G504" s="265"/>
    </row>
    <row r="505" spans="3:7" s="183" customFormat="1" x14ac:dyDescent="0.5">
      <c r="C505" s="971"/>
      <c r="D505" s="970"/>
      <c r="E505" s="970"/>
      <c r="F505" s="265"/>
      <c r="G505" s="265"/>
    </row>
    <row r="506" spans="3:7" s="183" customFormat="1" x14ac:dyDescent="0.5">
      <c r="C506" s="971"/>
      <c r="D506" s="970"/>
      <c r="E506" s="970"/>
      <c r="F506" s="265"/>
      <c r="G506" s="265"/>
    </row>
    <row r="507" spans="3:7" s="183" customFormat="1" x14ac:dyDescent="0.5">
      <c r="C507" s="971"/>
      <c r="D507" s="970"/>
      <c r="E507" s="970"/>
      <c r="F507" s="265"/>
      <c r="G507" s="265"/>
    </row>
    <row r="508" spans="3:7" s="183" customFormat="1" x14ac:dyDescent="0.5">
      <c r="C508" s="971"/>
      <c r="D508" s="970"/>
      <c r="E508" s="970"/>
      <c r="F508" s="265"/>
      <c r="G508" s="265"/>
    </row>
    <row r="509" spans="3:7" s="183" customFormat="1" x14ac:dyDescent="0.5">
      <c r="C509" s="971"/>
      <c r="D509" s="970"/>
      <c r="E509" s="970"/>
      <c r="F509" s="265"/>
      <c r="G509" s="265"/>
    </row>
    <row r="510" spans="3:7" s="183" customFormat="1" x14ac:dyDescent="0.5">
      <c r="C510" s="971"/>
      <c r="D510" s="970"/>
      <c r="E510" s="970"/>
      <c r="F510" s="265"/>
      <c r="G510" s="265"/>
    </row>
    <row r="511" spans="3:7" s="183" customFormat="1" x14ac:dyDescent="0.5">
      <c r="C511" s="971"/>
      <c r="D511" s="970"/>
      <c r="E511" s="970"/>
      <c r="F511" s="265"/>
      <c r="G511" s="265"/>
    </row>
    <row r="512" spans="3:7" s="183" customFormat="1" x14ac:dyDescent="0.5">
      <c r="C512" s="971"/>
      <c r="D512" s="970"/>
      <c r="E512" s="970"/>
      <c r="F512" s="265"/>
      <c r="G512" s="265"/>
    </row>
    <row r="513" spans="3:7" s="183" customFormat="1" x14ac:dyDescent="0.5">
      <c r="C513" s="971"/>
      <c r="D513" s="970"/>
      <c r="E513" s="970"/>
      <c r="F513" s="265"/>
      <c r="G513" s="265"/>
    </row>
    <row r="514" spans="3:7" s="183" customFormat="1" x14ac:dyDescent="0.5">
      <c r="C514" s="971"/>
      <c r="D514" s="970"/>
      <c r="E514" s="970"/>
      <c r="F514" s="265"/>
      <c r="G514" s="265"/>
    </row>
    <row r="515" spans="3:7" s="183" customFormat="1" x14ac:dyDescent="0.5">
      <c r="C515" s="971"/>
      <c r="D515" s="970"/>
      <c r="E515" s="970"/>
      <c r="F515" s="265"/>
      <c r="G515" s="265"/>
    </row>
    <row r="516" spans="3:7" s="183" customFormat="1" x14ac:dyDescent="0.5">
      <c r="C516" s="971"/>
      <c r="D516" s="970"/>
      <c r="E516" s="970"/>
      <c r="F516" s="265"/>
      <c r="G516" s="265"/>
    </row>
    <row r="517" spans="3:7" s="183" customFormat="1" x14ac:dyDescent="0.5">
      <c r="C517" s="971"/>
      <c r="D517" s="970"/>
      <c r="E517" s="970"/>
      <c r="F517" s="265"/>
      <c r="G517" s="265"/>
    </row>
    <row r="518" spans="3:7" s="183" customFormat="1" x14ac:dyDescent="0.5">
      <c r="C518" s="971"/>
      <c r="D518" s="970"/>
      <c r="E518" s="970"/>
      <c r="F518" s="265"/>
      <c r="G518" s="265"/>
    </row>
    <row r="519" spans="3:7" s="183" customFormat="1" x14ac:dyDescent="0.5">
      <c r="C519" s="971"/>
      <c r="D519" s="970"/>
      <c r="E519" s="970"/>
      <c r="F519" s="265"/>
      <c r="G519" s="265"/>
    </row>
    <row r="520" spans="3:7" s="183" customFormat="1" x14ac:dyDescent="0.5">
      <c r="C520" s="971"/>
      <c r="D520" s="970"/>
      <c r="E520" s="970"/>
      <c r="F520" s="265"/>
      <c r="G520" s="265"/>
    </row>
    <row r="521" spans="3:7" s="183" customFormat="1" x14ac:dyDescent="0.5">
      <c r="C521" s="971"/>
      <c r="D521" s="970"/>
      <c r="E521" s="970"/>
      <c r="F521" s="265"/>
      <c r="G521" s="265"/>
    </row>
    <row r="522" spans="3:7" s="183" customFormat="1" x14ac:dyDescent="0.5">
      <c r="C522" s="971"/>
      <c r="D522" s="970"/>
      <c r="E522" s="970"/>
      <c r="F522" s="265"/>
      <c r="G522" s="265"/>
    </row>
    <row r="523" spans="3:7" s="183" customFormat="1" x14ac:dyDescent="0.5">
      <c r="C523" s="971"/>
      <c r="D523" s="970"/>
      <c r="E523" s="970"/>
      <c r="F523" s="265"/>
      <c r="G523" s="265"/>
    </row>
    <row r="524" spans="3:7" s="183" customFormat="1" x14ac:dyDescent="0.5">
      <c r="C524" s="971"/>
      <c r="D524" s="970"/>
      <c r="E524" s="970"/>
      <c r="F524" s="265"/>
      <c r="G524" s="265"/>
    </row>
    <row r="525" spans="3:7" s="183" customFormat="1" x14ac:dyDescent="0.5">
      <c r="C525" s="971"/>
      <c r="D525" s="970"/>
      <c r="E525" s="970"/>
      <c r="F525" s="265"/>
      <c r="G525" s="265"/>
    </row>
    <row r="526" spans="3:7" s="183" customFormat="1" x14ac:dyDescent="0.5">
      <c r="C526" s="971"/>
      <c r="D526" s="970"/>
      <c r="E526" s="970"/>
      <c r="F526" s="265"/>
      <c r="G526" s="265"/>
    </row>
    <row r="527" spans="3:7" s="183" customFormat="1" x14ac:dyDescent="0.5">
      <c r="C527" s="971"/>
      <c r="D527" s="970"/>
      <c r="E527" s="970"/>
      <c r="F527" s="265"/>
      <c r="G527" s="265"/>
    </row>
    <row r="528" spans="3:7" s="183" customFormat="1" x14ac:dyDescent="0.5">
      <c r="C528" s="971"/>
      <c r="D528" s="970"/>
      <c r="E528" s="970"/>
      <c r="F528" s="265"/>
      <c r="G528" s="265"/>
    </row>
    <row r="529" spans="3:7" s="183" customFormat="1" x14ac:dyDescent="0.5">
      <c r="C529" s="971"/>
      <c r="D529" s="970"/>
      <c r="E529" s="970"/>
      <c r="F529" s="265"/>
      <c r="G529" s="265"/>
    </row>
    <row r="530" spans="3:7" s="183" customFormat="1" x14ac:dyDescent="0.5">
      <c r="C530" s="971"/>
      <c r="D530" s="970"/>
      <c r="E530" s="970"/>
      <c r="F530" s="265"/>
      <c r="G530" s="265"/>
    </row>
    <row r="531" spans="3:7" s="183" customFormat="1" x14ac:dyDescent="0.5">
      <c r="C531" s="971"/>
      <c r="D531" s="970"/>
      <c r="E531" s="970"/>
      <c r="F531" s="265"/>
      <c r="G531" s="265"/>
    </row>
    <row r="532" spans="3:7" s="183" customFormat="1" x14ac:dyDescent="0.5">
      <c r="C532" s="971"/>
      <c r="D532" s="970"/>
      <c r="E532" s="970"/>
      <c r="F532" s="265"/>
      <c r="G532" s="265"/>
    </row>
    <row r="533" spans="3:7" s="183" customFormat="1" x14ac:dyDescent="0.5">
      <c r="C533" s="971"/>
      <c r="D533" s="970"/>
      <c r="E533" s="970"/>
      <c r="F533" s="265"/>
      <c r="G533" s="265"/>
    </row>
    <row r="534" spans="3:7" s="183" customFormat="1" x14ac:dyDescent="0.5">
      <c r="C534" s="971"/>
      <c r="D534" s="970"/>
      <c r="E534" s="970"/>
      <c r="F534" s="265"/>
      <c r="G534" s="265"/>
    </row>
    <row r="535" spans="3:7" s="183" customFormat="1" x14ac:dyDescent="0.5">
      <c r="C535" s="971"/>
      <c r="D535" s="970"/>
      <c r="E535" s="970"/>
      <c r="F535" s="265"/>
      <c r="G535" s="265"/>
    </row>
    <row r="536" spans="3:7" s="183" customFormat="1" x14ac:dyDescent="0.5">
      <c r="C536" s="971"/>
      <c r="D536" s="970"/>
      <c r="E536" s="970"/>
      <c r="F536" s="265"/>
      <c r="G536" s="265"/>
    </row>
    <row r="537" spans="3:7" s="183" customFormat="1" x14ac:dyDescent="0.5">
      <c r="C537" s="971"/>
      <c r="D537" s="970"/>
      <c r="E537" s="970"/>
      <c r="F537" s="265"/>
      <c r="G537" s="265"/>
    </row>
    <row r="538" spans="3:7" s="183" customFormat="1" x14ac:dyDescent="0.5">
      <c r="C538" s="971"/>
      <c r="D538" s="970"/>
      <c r="E538" s="970"/>
      <c r="F538" s="265"/>
      <c r="G538" s="265"/>
    </row>
    <row r="539" spans="3:7" s="183" customFormat="1" x14ac:dyDescent="0.5">
      <c r="C539" s="971"/>
      <c r="D539" s="970"/>
      <c r="E539" s="970"/>
      <c r="F539" s="265"/>
      <c r="G539" s="265"/>
    </row>
    <row r="540" spans="3:7" s="183" customFormat="1" x14ac:dyDescent="0.5">
      <c r="C540" s="971"/>
      <c r="D540" s="970"/>
      <c r="E540" s="970"/>
      <c r="F540" s="265"/>
      <c r="G540" s="265"/>
    </row>
    <row r="541" spans="3:7" s="183" customFormat="1" x14ac:dyDescent="0.5">
      <c r="C541" s="971"/>
      <c r="D541" s="970"/>
      <c r="E541" s="970"/>
      <c r="F541" s="265"/>
      <c r="G541" s="265"/>
    </row>
    <row r="542" spans="3:7" s="183" customFormat="1" x14ac:dyDescent="0.5">
      <c r="C542" s="971"/>
      <c r="D542" s="970"/>
      <c r="E542" s="970"/>
      <c r="F542" s="265"/>
      <c r="G542" s="265"/>
    </row>
    <row r="543" spans="3:7" s="183" customFormat="1" x14ac:dyDescent="0.5">
      <c r="C543" s="971"/>
      <c r="D543" s="970"/>
      <c r="E543" s="970"/>
      <c r="F543" s="265"/>
      <c r="G543" s="265"/>
    </row>
    <row r="544" spans="3:7" s="183" customFormat="1" x14ac:dyDescent="0.5">
      <c r="C544" s="971"/>
      <c r="D544" s="970"/>
      <c r="E544" s="970"/>
      <c r="F544" s="265"/>
      <c r="G544" s="265"/>
    </row>
    <row r="545" spans="3:7" s="183" customFormat="1" x14ac:dyDescent="0.5">
      <c r="C545" s="971"/>
      <c r="D545" s="970"/>
      <c r="E545" s="970"/>
      <c r="F545" s="265"/>
      <c r="G545" s="265"/>
    </row>
    <row r="546" spans="3:7" s="183" customFormat="1" x14ac:dyDescent="0.5">
      <c r="C546" s="971"/>
      <c r="D546" s="970"/>
      <c r="E546" s="970"/>
      <c r="F546" s="265"/>
      <c r="G546" s="265"/>
    </row>
    <row r="547" spans="3:7" s="183" customFormat="1" x14ac:dyDescent="0.5">
      <c r="C547" s="971"/>
      <c r="D547" s="970"/>
      <c r="E547" s="970"/>
      <c r="F547" s="265"/>
      <c r="G547" s="265"/>
    </row>
    <row r="548" spans="3:7" s="183" customFormat="1" x14ac:dyDescent="0.5">
      <c r="C548" s="971"/>
      <c r="D548" s="970"/>
      <c r="E548" s="970"/>
      <c r="F548" s="265"/>
      <c r="G548" s="265"/>
    </row>
    <row r="549" spans="3:7" s="183" customFormat="1" x14ac:dyDescent="0.5">
      <c r="C549" s="971"/>
      <c r="D549" s="970"/>
      <c r="E549" s="970"/>
      <c r="F549" s="265"/>
      <c r="G549" s="265"/>
    </row>
    <row r="550" spans="3:7" s="183" customFormat="1" x14ac:dyDescent="0.5">
      <c r="C550" s="971"/>
      <c r="D550" s="970"/>
      <c r="E550" s="970"/>
      <c r="F550" s="265"/>
      <c r="G550" s="265"/>
    </row>
    <row r="551" spans="3:7" s="183" customFormat="1" x14ac:dyDescent="0.5">
      <c r="C551" s="971"/>
      <c r="D551" s="970"/>
      <c r="E551" s="970"/>
      <c r="F551" s="265"/>
      <c r="G551" s="265"/>
    </row>
    <row r="552" spans="3:7" s="183" customFormat="1" x14ac:dyDescent="0.5">
      <c r="C552" s="971"/>
      <c r="D552" s="970"/>
      <c r="E552" s="970"/>
      <c r="F552" s="265"/>
      <c r="G552" s="265"/>
    </row>
    <row r="553" spans="3:7" s="183" customFormat="1" x14ac:dyDescent="0.5">
      <c r="C553" s="971"/>
      <c r="D553" s="970"/>
      <c r="E553" s="970"/>
      <c r="F553" s="265"/>
      <c r="G553" s="265"/>
    </row>
    <row r="554" spans="3:7" s="183" customFormat="1" x14ac:dyDescent="0.5">
      <c r="C554" s="971"/>
      <c r="D554" s="970"/>
      <c r="E554" s="970"/>
      <c r="F554" s="265"/>
      <c r="G554" s="265"/>
    </row>
    <row r="555" spans="3:7" s="183" customFormat="1" x14ac:dyDescent="0.5">
      <c r="C555" s="971"/>
      <c r="D555" s="970"/>
      <c r="E555" s="970"/>
      <c r="F555" s="265"/>
      <c r="G555" s="265"/>
    </row>
    <row r="556" spans="3:7" s="183" customFormat="1" x14ac:dyDescent="0.5">
      <c r="C556" s="971"/>
      <c r="D556" s="970"/>
      <c r="E556" s="970"/>
      <c r="F556" s="265"/>
      <c r="G556" s="265"/>
    </row>
    <row r="557" spans="3:7" s="183" customFormat="1" x14ac:dyDescent="0.5">
      <c r="C557" s="971"/>
      <c r="D557" s="970"/>
      <c r="E557" s="970"/>
      <c r="F557" s="265"/>
      <c r="G557" s="265"/>
    </row>
    <row r="558" spans="3:7" s="183" customFormat="1" x14ac:dyDescent="0.5">
      <c r="C558" s="971"/>
      <c r="D558" s="970"/>
      <c r="E558" s="970"/>
      <c r="F558" s="265"/>
      <c r="G558" s="265"/>
    </row>
    <row r="559" spans="3:7" s="183" customFormat="1" x14ac:dyDescent="0.5">
      <c r="C559" s="971"/>
      <c r="D559" s="970"/>
      <c r="E559" s="970"/>
      <c r="F559" s="265"/>
      <c r="G559" s="265"/>
    </row>
    <row r="560" spans="3:7" s="183" customFormat="1" x14ac:dyDescent="0.5">
      <c r="C560" s="971"/>
      <c r="D560" s="970"/>
      <c r="E560" s="970"/>
      <c r="F560" s="265"/>
      <c r="G560" s="265"/>
    </row>
    <row r="561" spans="3:7" s="183" customFormat="1" x14ac:dyDescent="0.5">
      <c r="C561" s="971"/>
      <c r="D561" s="970"/>
      <c r="E561" s="970"/>
      <c r="F561" s="265"/>
      <c r="G561" s="265"/>
    </row>
    <row r="562" spans="3:7" s="183" customFormat="1" x14ac:dyDescent="0.5">
      <c r="C562" s="971"/>
      <c r="D562" s="970"/>
      <c r="E562" s="970"/>
      <c r="F562" s="265"/>
      <c r="G562" s="265"/>
    </row>
    <row r="563" spans="3:7" s="183" customFormat="1" x14ac:dyDescent="0.5">
      <c r="C563" s="971"/>
      <c r="D563" s="970"/>
      <c r="E563" s="970"/>
      <c r="F563" s="265"/>
      <c r="G563" s="265"/>
    </row>
    <row r="564" spans="3:7" s="183" customFormat="1" x14ac:dyDescent="0.5">
      <c r="C564" s="971"/>
      <c r="D564" s="970"/>
      <c r="E564" s="970"/>
      <c r="F564" s="265"/>
      <c r="G564" s="265"/>
    </row>
    <row r="565" spans="3:7" s="183" customFormat="1" x14ac:dyDescent="0.5">
      <c r="C565" s="971"/>
      <c r="D565" s="970"/>
      <c r="E565" s="970"/>
      <c r="F565" s="265"/>
      <c r="G565" s="265"/>
    </row>
    <row r="566" spans="3:7" s="183" customFormat="1" x14ac:dyDescent="0.5">
      <c r="C566" s="971"/>
      <c r="D566" s="970"/>
      <c r="E566" s="970"/>
      <c r="F566" s="265"/>
      <c r="G566" s="265"/>
    </row>
    <row r="567" spans="3:7" s="183" customFormat="1" x14ac:dyDescent="0.5">
      <c r="C567" s="971"/>
      <c r="D567" s="970"/>
      <c r="E567" s="970"/>
      <c r="F567" s="265"/>
      <c r="G567" s="265"/>
    </row>
    <row r="568" spans="3:7" s="183" customFormat="1" x14ac:dyDescent="0.5">
      <c r="C568" s="971"/>
      <c r="D568" s="970"/>
      <c r="E568" s="970"/>
      <c r="F568" s="265"/>
      <c r="G568" s="265"/>
    </row>
    <row r="569" spans="3:7" s="183" customFormat="1" x14ac:dyDescent="0.5">
      <c r="C569" s="971"/>
      <c r="D569" s="970"/>
      <c r="E569" s="970"/>
      <c r="F569" s="265"/>
      <c r="G569" s="265"/>
    </row>
    <row r="570" spans="3:7" s="183" customFormat="1" x14ac:dyDescent="0.5">
      <c r="C570" s="971"/>
      <c r="D570" s="970"/>
      <c r="E570" s="970"/>
      <c r="F570" s="265"/>
      <c r="G570" s="265"/>
    </row>
    <row r="571" spans="3:7" s="183" customFormat="1" x14ac:dyDescent="0.5">
      <c r="C571" s="971"/>
      <c r="D571" s="970"/>
      <c r="E571" s="970"/>
      <c r="F571" s="265"/>
      <c r="G571" s="265"/>
    </row>
    <row r="572" spans="3:7" s="183" customFormat="1" x14ac:dyDescent="0.5">
      <c r="C572" s="971"/>
      <c r="D572" s="970"/>
      <c r="E572" s="970"/>
      <c r="F572" s="265"/>
      <c r="G572" s="265"/>
    </row>
    <row r="573" spans="3:7" s="183" customFormat="1" x14ac:dyDescent="0.5">
      <c r="C573" s="971"/>
      <c r="D573" s="970"/>
      <c r="E573" s="970"/>
      <c r="F573" s="265"/>
      <c r="G573" s="265"/>
    </row>
    <row r="574" spans="3:7" s="183" customFormat="1" x14ac:dyDescent="0.5">
      <c r="C574" s="971"/>
      <c r="D574" s="970"/>
      <c r="E574" s="970"/>
      <c r="F574" s="265"/>
      <c r="G574" s="265"/>
    </row>
    <row r="575" spans="3:7" s="183" customFormat="1" x14ac:dyDescent="0.5">
      <c r="C575" s="971"/>
      <c r="D575" s="970"/>
      <c r="E575" s="970"/>
      <c r="F575" s="265"/>
      <c r="G575" s="265"/>
    </row>
    <row r="576" spans="3:7" s="183" customFormat="1" x14ac:dyDescent="0.5">
      <c r="C576" s="971"/>
      <c r="D576" s="970"/>
      <c r="E576" s="970"/>
      <c r="F576" s="265"/>
      <c r="G576" s="265"/>
    </row>
    <row r="577" spans="3:7" s="183" customFormat="1" x14ac:dyDescent="0.5">
      <c r="C577" s="971"/>
      <c r="D577" s="970"/>
      <c r="E577" s="970"/>
      <c r="F577" s="265"/>
      <c r="G577" s="265"/>
    </row>
    <row r="578" spans="3:7" s="183" customFormat="1" x14ac:dyDescent="0.5">
      <c r="C578" s="971"/>
      <c r="D578" s="970"/>
      <c r="E578" s="970"/>
      <c r="F578" s="265"/>
      <c r="G578" s="265"/>
    </row>
    <row r="579" spans="3:7" s="183" customFormat="1" x14ac:dyDescent="0.5">
      <c r="C579" s="971"/>
      <c r="D579" s="970"/>
      <c r="E579" s="970"/>
      <c r="F579" s="265"/>
      <c r="G579" s="265"/>
    </row>
    <row r="580" spans="3:7" s="183" customFormat="1" x14ac:dyDescent="0.5">
      <c r="C580" s="971"/>
      <c r="D580" s="970"/>
      <c r="E580" s="970"/>
      <c r="F580" s="265"/>
      <c r="G580" s="265"/>
    </row>
    <row r="581" spans="3:7" s="183" customFormat="1" x14ac:dyDescent="0.5">
      <c r="C581" s="971"/>
      <c r="D581" s="970"/>
      <c r="E581" s="970"/>
      <c r="F581" s="265"/>
      <c r="G581" s="265"/>
    </row>
    <row r="582" spans="3:7" s="183" customFormat="1" x14ac:dyDescent="0.5">
      <c r="C582" s="971"/>
      <c r="D582" s="970"/>
      <c r="E582" s="970"/>
      <c r="F582" s="265"/>
      <c r="G582" s="265"/>
    </row>
    <row r="583" spans="3:7" s="183" customFormat="1" x14ac:dyDescent="0.5">
      <c r="C583" s="971"/>
      <c r="D583" s="970"/>
      <c r="E583" s="970"/>
      <c r="F583" s="265"/>
      <c r="G583" s="265"/>
    </row>
    <row r="584" spans="3:7" s="183" customFormat="1" x14ac:dyDescent="0.5">
      <c r="C584" s="971"/>
      <c r="D584" s="970"/>
      <c r="E584" s="970"/>
      <c r="F584" s="265"/>
      <c r="G584" s="265"/>
    </row>
    <row r="585" spans="3:7" s="183" customFormat="1" x14ac:dyDescent="0.5">
      <c r="C585" s="971"/>
      <c r="D585" s="970"/>
      <c r="E585" s="970"/>
      <c r="F585" s="265"/>
      <c r="G585" s="265"/>
    </row>
    <row r="586" spans="3:7" s="183" customFormat="1" x14ac:dyDescent="0.5">
      <c r="C586" s="971"/>
      <c r="D586" s="970"/>
      <c r="E586" s="970"/>
      <c r="F586" s="265"/>
      <c r="G586" s="265"/>
    </row>
    <row r="587" spans="3:7" s="183" customFormat="1" x14ac:dyDescent="0.5">
      <c r="C587" s="971"/>
      <c r="D587" s="970"/>
      <c r="E587" s="970"/>
      <c r="F587" s="265"/>
      <c r="G587" s="265"/>
    </row>
    <row r="588" spans="3:7" s="183" customFormat="1" x14ac:dyDescent="0.5">
      <c r="C588" s="971"/>
      <c r="D588" s="970"/>
      <c r="E588" s="970"/>
      <c r="F588" s="265"/>
      <c r="G588" s="265"/>
    </row>
    <row r="589" spans="3:7" s="183" customFormat="1" x14ac:dyDescent="0.5">
      <c r="C589" s="971"/>
      <c r="D589" s="970"/>
      <c r="E589" s="970"/>
      <c r="F589" s="265"/>
      <c r="G589" s="265"/>
    </row>
    <row r="590" spans="3:7" s="183" customFormat="1" x14ac:dyDescent="0.5">
      <c r="C590" s="971"/>
      <c r="D590" s="970"/>
      <c r="E590" s="970"/>
      <c r="F590" s="265"/>
      <c r="G590" s="265"/>
    </row>
    <row r="591" spans="3:7" s="183" customFormat="1" x14ac:dyDescent="0.5">
      <c r="C591" s="971"/>
      <c r="D591" s="970"/>
      <c r="E591" s="970"/>
      <c r="F591" s="265"/>
      <c r="G591" s="265"/>
    </row>
    <row r="592" spans="3:7" s="183" customFormat="1" x14ac:dyDescent="0.5">
      <c r="C592" s="971"/>
      <c r="D592" s="970"/>
      <c r="E592" s="970"/>
      <c r="F592" s="265"/>
      <c r="G592" s="265"/>
    </row>
    <row r="593" spans="3:7" s="183" customFormat="1" x14ac:dyDescent="0.5">
      <c r="C593" s="971"/>
      <c r="D593" s="970"/>
      <c r="E593" s="970"/>
      <c r="F593" s="265"/>
      <c r="G593" s="265"/>
    </row>
    <row r="594" spans="3:7" s="183" customFormat="1" x14ac:dyDescent="0.5">
      <c r="C594" s="971"/>
      <c r="D594" s="970"/>
      <c r="E594" s="970"/>
      <c r="F594" s="265"/>
      <c r="G594" s="265"/>
    </row>
    <row r="595" spans="3:7" s="183" customFormat="1" x14ac:dyDescent="0.5">
      <c r="C595" s="971"/>
      <c r="D595" s="970"/>
      <c r="E595" s="970"/>
      <c r="F595" s="265"/>
      <c r="G595" s="265"/>
    </row>
    <row r="596" spans="3:7" s="183" customFormat="1" x14ac:dyDescent="0.5">
      <c r="C596" s="971"/>
      <c r="D596" s="970"/>
      <c r="E596" s="970"/>
      <c r="F596" s="265"/>
      <c r="G596" s="265"/>
    </row>
    <row r="597" spans="3:7" s="183" customFormat="1" x14ac:dyDescent="0.5">
      <c r="C597" s="971"/>
      <c r="D597" s="970"/>
      <c r="E597" s="970"/>
      <c r="F597" s="265"/>
      <c r="G597" s="265"/>
    </row>
    <row r="598" spans="3:7" s="183" customFormat="1" x14ac:dyDescent="0.5">
      <c r="C598" s="971"/>
      <c r="D598" s="970"/>
      <c r="E598" s="970"/>
      <c r="F598" s="265"/>
      <c r="G598" s="265"/>
    </row>
    <row r="599" spans="3:7" s="183" customFormat="1" x14ac:dyDescent="0.5">
      <c r="C599" s="971"/>
      <c r="D599" s="970"/>
      <c r="E599" s="970"/>
      <c r="F599" s="265"/>
      <c r="G599" s="265"/>
    </row>
    <row r="600" spans="3:7" s="183" customFormat="1" x14ac:dyDescent="0.5">
      <c r="C600" s="971"/>
      <c r="D600" s="970"/>
      <c r="E600" s="970"/>
      <c r="F600" s="265"/>
      <c r="G600" s="265"/>
    </row>
    <row r="601" spans="3:7" s="183" customFormat="1" x14ac:dyDescent="0.5">
      <c r="C601" s="971"/>
      <c r="D601" s="970"/>
      <c r="E601" s="970"/>
      <c r="F601" s="265"/>
      <c r="G601" s="265"/>
    </row>
    <row r="602" spans="3:7" s="183" customFormat="1" x14ac:dyDescent="0.5">
      <c r="C602" s="971"/>
      <c r="D602" s="970"/>
      <c r="E602" s="970"/>
      <c r="F602" s="265"/>
      <c r="G602" s="265"/>
    </row>
    <row r="603" spans="3:7" s="183" customFormat="1" x14ac:dyDescent="0.5">
      <c r="C603" s="971"/>
      <c r="D603" s="970"/>
      <c r="E603" s="970"/>
      <c r="F603" s="265"/>
      <c r="G603" s="265"/>
    </row>
    <row r="604" spans="3:7" s="183" customFormat="1" x14ac:dyDescent="0.5">
      <c r="C604" s="971"/>
      <c r="D604" s="970"/>
      <c r="E604" s="970"/>
      <c r="F604" s="265"/>
      <c r="G604" s="265"/>
    </row>
    <row r="605" spans="3:7" s="183" customFormat="1" x14ac:dyDescent="0.5">
      <c r="C605" s="971"/>
      <c r="D605" s="970"/>
      <c r="E605" s="970"/>
      <c r="F605" s="265"/>
      <c r="G605" s="265"/>
    </row>
    <row r="606" spans="3:7" s="183" customFormat="1" x14ac:dyDescent="0.5">
      <c r="C606" s="971"/>
      <c r="D606" s="970"/>
      <c r="E606" s="970"/>
      <c r="F606" s="265"/>
      <c r="G606" s="265"/>
    </row>
    <row r="607" spans="3:7" s="183" customFormat="1" x14ac:dyDescent="0.5">
      <c r="C607" s="971"/>
      <c r="D607" s="970"/>
      <c r="E607" s="970"/>
      <c r="F607" s="265"/>
      <c r="G607" s="265"/>
    </row>
    <row r="608" spans="3:7" s="183" customFormat="1" x14ac:dyDescent="0.5">
      <c r="C608" s="971"/>
      <c r="D608" s="970"/>
      <c r="E608" s="970"/>
      <c r="F608" s="265"/>
      <c r="G608" s="265"/>
    </row>
    <row r="609" spans="3:7" s="183" customFormat="1" x14ac:dyDescent="0.5">
      <c r="C609" s="971"/>
      <c r="D609" s="970"/>
      <c r="E609" s="970"/>
      <c r="F609" s="265"/>
      <c r="G609" s="265"/>
    </row>
    <row r="610" spans="3:7" s="183" customFormat="1" x14ac:dyDescent="0.5">
      <c r="C610" s="971"/>
      <c r="D610" s="970"/>
      <c r="E610" s="970"/>
      <c r="F610" s="265"/>
      <c r="G610" s="265"/>
    </row>
    <row r="611" spans="3:7" s="183" customFormat="1" x14ac:dyDescent="0.5">
      <c r="C611" s="971"/>
      <c r="D611" s="970"/>
      <c r="E611" s="970"/>
      <c r="F611" s="265"/>
      <c r="G611" s="265"/>
    </row>
    <row r="612" spans="3:7" s="183" customFormat="1" x14ac:dyDescent="0.5">
      <c r="C612" s="971"/>
      <c r="D612" s="970"/>
      <c r="E612" s="970"/>
      <c r="F612" s="265"/>
      <c r="G612" s="265"/>
    </row>
    <row r="613" spans="3:7" s="183" customFormat="1" x14ac:dyDescent="0.5">
      <c r="C613" s="971"/>
      <c r="D613" s="970"/>
      <c r="E613" s="970"/>
      <c r="F613" s="265"/>
      <c r="G613" s="265"/>
    </row>
    <row r="614" spans="3:7" s="183" customFormat="1" x14ac:dyDescent="0.5">
      <c r="C614" s="971"/>
      <c r="D614" s="970"/>
      <c r="E614" s="970"/>
      <c r="F614" s="265"/>
      <c r="G614" s="265"/>
    </row>
    <row r="615" spans="3:7" s="183" customFormat="1" x14ac:dyDescent="0.5">
      <c r="C615" s="971"/>
      <c r="D615" s="970"/>
      <c r="E615" s="970"/>
      <c r="F615" s="265"/>
      <c r="G615" s="265"/>
    </row>
    <row r="616" spans="3:7" s="183" customFormat="1" x14ac:dyDescent="0.5">
      <c r="C616" s="971"/>
      <c r="D616" s="970"/>
      <c r="E616" s="970"/>
      <c r="F616" s="265"/>
      <c r="G616" s="265"/>
    </row>
    <row r="617" spans="3:7" s="183" customFormat="1" x14ac:dyDescent="0.5">
      <c r="C617" s="971"/>
      <c r="D617" s="970"/>
      <c r="E617" s="970"/>
      <c r="F617" s="265"/>
      <c r="G617" s="265"/>
    </row>
    <row r="618" spans="3:7" s="183" customFormat="1" x14ac:dyDescent="0.5">
      <c r="C618" s="971"/>
      <c r="D618" s="970"/>
      <c r="E618" s="970"/>
      <c r="F618" s="265"/>
      <c r="G618" s="265"/>
    </row>
    <row r="619" spans="3:7" s="183" customFormat="1" x14ac:dyDescent="0.5">
      <c r="C619" s="971"/>
      <c r="D619" s="970"/>
      <c r="E619" s="970"/>
      <c r="F619" s="265"/>
      <c r="G619" s="265"/>
    </row>
    <row r="620" spans="3:7" s="183" customFormat="1" x14ac:dyDescent="0.5">
      <c r="C620" s="971"/>
      <c r="D620" s="970"/>
      <c r="E620" s="970"/>
      <c r="F620" s="265"/>
      <c r="G620" s="265"/>
    </row>
    <row r="621" spans="3:7" s="183" customFormat="1" x14ac:dyDescent="0.5">
      <c r="C621" s="971"/>
      <c r="D621" s="970"/>
      <c r="E621" s="970"/>
      <c r="F621" s="265"/>
      <c r="G621" s="265"/>
    </row>
    <row r="622" spans="3:7" s="183" customFormat="1" x14ac:dyDescent="0.5">
      <c r="C622" s="971"/>
      <c r="D622" s="970"/>
      <c r="E622" s="970"/>
      <c r="F622" s="265"/>
      <c r="G622" s="265"/>
    </row>
    <row r="623" spans="3:7" s="183" customFormat="1" x14ac:dyDescent="0.5">
      <c r="C623" s="971"/>
      <c r="D623" s="970"/>
      <c r="E623" s="970"/>
      <c r="F623" s="265"/>
      <c r="G623" s="265"/>
    </row>
    <row r="624" spans="3:7" s="183" customFormat="1" x14ac:dyDescent="0.5">
      <c r="C624" s="971"/>
      <c r="D624" s="970"/>
      <c r="E624" s="970"/>
      <c r="F624" s="265"/>
      <c r="G624" s="265"/>
    </row>
    <row r="625" spans="3:7" s="183" customFormat="1" x14ac:dyDescent="0.5">
      <c r="C625" s="971"/>
      <c r="D625" s="970"/>
      <c r="E625" s="970"/>
      <c r="F625" s="265"/>
      <c r="G625" s="265"/>
    </row>
    <row r="626" spans="3:7" s="183" customFormat="1" x14ac:dyDescent="0.5">
      <c r="C626" s="971"/>
      <c r="D626" s="970"/>
      <c r="E626" s="970"/>
      <c r="F626" s="265"/>
      <c r="G626" s="265"/>
    </row>
    <row r="627" spans="3:7" s="183" customFormat="1" x14ac:dyDescent="0.5">
      <c r="C627" s="971"/>
      <c r="D627" s="970"/>
      <c r="E627" s="970"/>
      <c r="F627" s="265"/>
      <c r="G627" s="265"/>
    </row>
    <row r="628" spans="3:7" s="183" customFormat="1" x14ac:dyDescent="0.5">
      <c r="C628" s="971"/>
      <c r="D628" s="970"/>
      <c r="E628" s="970"/>
      <c r="F628" s="265"/>
      <c r="G628" s="265"/>
    </row>
    <row r="629" spans="3:7" s="183" customFormat="1" x14ac:dyDescent="0.5">
      <c r="C629" s="971"/>
      <c r="D629" s="970"/>
      <c r="E629" s="970"/>
      <c r="F629" s="265"/>
      <c r="G629" s="265"/>
    </row>
    <row r="630" spans="3:7" s="183" customFormat="1" x14ac:dyDescent="0.5">
      <c r="C630" s="971"/>
      <c r="D630" s="970"/>
      <c r="E630" s="970"/>
      <c r="F630" s="265"/>
      <c r="G630" s="265"/>
    </row>
    <row r="631" spans="3:7" s="183" customFormat="1" x14ac:dyDescent="0.5">
      <c r="C631" s="971"/>
      <c r="D631" s="970"/>
      <c r="E631" s="970"/>
      <c r="F631" s="265"/>
      <c r="G631" s="265"/>
    </row>
    <row r="632" spans="3:7" s="183" customFormat="1" x14ac:dyDescent="0.5">
      <c r="C632" s="971"/>
      <c r="D632" s="970"/>
      <c r="E632" s="970"/>
      <c r="F632" s="265"/>
      <c r="G632" s="265"/>
    </row>
    <row r="633" spans="3:7" s="183" customFormat="1" x14ac:dyDescent="0.5">
      <c r="C633" s="971"/>
      <c r="D633" s="970"/>
      <c r="E633" s="970"/>
      <c r="F633" s="265"/>
      <c r="G633" s="265"/>
    </row>
    <row r="634" spans="3:7" s="183" customFormat="1" x14ac:dyDescent="0.5">
      <c r="C634" s="971"/>
      <c r="D634" s="970"/>
      <c r="E634" s="970"/>
      <c r="F634" s="265"/>
      <c r="G634" s="265"/>
    </row>
    <row r="635" spans="3:7" s="183" customFormat="1" x14ac:dyDescent="0.5">
      <c r="C635" s="971"/>
      <c r="D635" s="970"/>
      <c r="E635" s="970"/>
      <c r="F635" s="265"/>
      <c r="G635" s="265"/>
    </row>
    <row r="636" spans="3:7" s="183" customFormat="1" x14ac:dyDescent="0.5">
      <c r="C636" s="971"/>
      <c r="D636" s="970"/>
      <c r="E636" s="970"/>
      <c r="F636" s="265"/>
      <c r="G636" s="265"/>
    </row>
    <row r="637" spans="3:7" s="183" customFormat="1" x14ac:dyDescent="0.5">
      <c r="C637" s="971"/>
      <c r="D637" s="970"/>
      <c r="E637" s="970"/>
      <c r="F637" s="265"/>
      <c r="G637" s="265"/>
    </row>
    <row r="638" spans="3:7" s="183" customFormat="1" x14ac:dyDescent="0.5">
      <c r="C638" s="971"/>
      <c r="D638" s="970"/>
      <c r="E638" s="970"/>
      <c r="F638" s="265"/>
      <c r="G638" s="265"/>
    </row>
    <row r="639" spans="3:7" s="183" customFormat="1" x14ac:dyDescent="0.5">
      <c r="C639" s="971"/>
      <c r="D639" s="970"/>
      <c r="E639" s="970"/>
      <c r="F639" s="265"/>
      <c r="G639" s="265"/>
    </row>
    <row r="640" spans="3:7" s="183" customFormat="1" x14ac:dyDescent="0.5">
      <c r="C640" s="971"/>
      <c r="D640" s="970"/>
      <c r="E640" s="970"/>
      <c r="F640" s="265"/>
      <c r="G640" s="265"/>
    </row>
    <row r="641" spans="3:7" s="183" customFormat="1" x14ac:dyDescent="0.5">
      <c r="C641" s="971"/>
      <c r="D641" s="970"/>
      <c r="E641" s="970"/>
      <c r="F641" s="265"/>
      <c r="G641" s="265"/>
    </row>
    <row r="642" spans="3:7" s="183" customFormat="1" x14ac:dyDescent="0.5">
      <c r="C642" s="971"/>
      <c r="D642" s="970"/>
      <c r="E642" s="970"/>
      <c r="F642" s="265"/>
      <c r="G642" s="265"/>
    </row>
    <row r="643" spans="3:7" s="183" customFormat="1" x14ac:dyDescent="0.5">
      <c r="C643" s="971"/>
      <c r="D643" s="970"/>
      <c r="E643" s="970"/>
      <c r="F643" s="265"/>
      <c r="G643" s="265"/>
    </row>
    <row r="644" spans="3:7" s="183" customFormat="1" x14ac:dyDescent="0.5">
      <c r="C644" s="971"/>
      <c r="D644" s="970"/>
      <c r="E644" s="970"/>
      <c r="F644" s="265"/>
      <c r="G644" s="265"/>
    </row>
    <row r="645" spans="3:7" s="183" customFormat="1" x14ac:dyDescent="0.5">
      <c r="C645" s="971"/>
      <c r="D645" s="970"/>
      <c r="E645" s="970"/>
      <c r="F645" s="265"/>
      <c r="G645" s="265"/>
    </row>
    <row r="646" spans="3:7" s="183" customFormat="1" x14ac:dyDescent="0.5">
      <c r="C646" s="971"/>
      <c r="D646" s="970"/>
      <c r="E646" s="970"/>
      <c r="F646" s="265"/>
      <c r="G646" s="265"/>
    </row>
    <row r="647" spans="3:7" s="183" customFormat="1" x14ac:dyDescent="0.5">
      <c r="C647" s="971"/>
      <c r="D647" s="970"/>
      <c r="E647" s="970"/>
      <c r="F647" s="265"/>
      <c r="G647" s="265"/>
    </row>
    <row r="648" spans="3:7" s="183" customFormat="1" x14ac:dyDescent="0.5">
      <c r="C648" s="971"/>
      <c r="D648" s="970"/>
      <c r="E648" s="970"/>
      <c r="F648" s="265"/>
      <c r="G648" s="265"/>
    </row>
    <row r="649" spans="3:7" s="183" customFormat="1" x14ac:dyDescent="0.5">
      <c r="C649" s="971"/>
      <c r="D649" s="970"/>
      <c r="E649" s="970"/>
      <c r="F649" s="265"/>
      <c r="G649" s="265"/>
    </row>
    <row r="650" spans="3:7" s="183" customFormat="1" x14ac:dyDescent="0.5">
      <c r="C650" s="971"/>
      <c r="D650" s="970"/>
      <c r="E650" s="970"/>
      <c r="F650" s="265"/>
      <c r="G650" s="265"/>
    </row>
    <row r="651" spans="3:7" s="183" customFormat="1" x14ac:dyDescent="0.5">
      <c r="C651" s="971"/>
      <c r="D651" s="970"/>
      <c r="E651" s="970"/>
      <c r="F651" s="265"/>
      <c r="G651" s="265"/>
    </row>
    <row r="652" spans="3:7" s="183" customFormat="1" x14ac:dyDescent="0.5">
      <c r="C652" s="971"/>
      <c r="D652" s="970"/>
      <c r="E652" s="970"/>
      <c r="F652" s="265"/>
      <c r="G652" s="265"/>
    </row>
    <row r="653" spans="3:7" s="183" customFormat="1" x14ac:dyDescent="0.5">
      <c r="C653" s="971"/>
      <c r="D653" s="970"/>
      <c r="E653" s="970"/>
      <c r="F653" s="265"/>
      <c r="G653" s="265"/>
    </row>
    <row r="654" spans="3:7" s="183" customFormat="1" x14ac:dyDescent="0.5">
      <c r="C654" s="971"/>
      <c r="D654" s="970"/>
      <c r="E654" s="970"/>
      <c r="F654" s="265"/>
      <c r="G654" s="265"/>
    </row>
    <row r="655" spans="3:7" s="183" customFormat="1" x14ac:dyDescent="0.5">
      <c r="C655" s="971"/>
      <c r="D655" s="970"/>
      <c r="E655" s="970"/>
      <c r="F655" s="265"/>
      <c r="G655" s="265"/>
    </row>
    <row r="656" spans="3:7" s="183" customFormat="1" x14ac:dyDescent="0.5">
      <c r="C656" s="971"/>
      <c r="D656" s="970"/>
      <c r="E656" s="970"/>
      <c r="F656" s="265"/>
      <c r="G656" s="265"/>
    </row>
    <row r="657" spans="3:7" s="183" customFormat="1" x14ac:dyDescent="0.5">
      <c r="C657" s="971"/>
      <c r="D657" s="970"/>
      <c r="E657" s="970"/>
      <c r="F657" s="265"/>
      <c r="G657" s="265"/>
    </row>
    <row r="658" spans="3:7" s="183" customFormat="1" x14ac:dyDescent="0.5">
      <c r="C658" s="971"/>
      <c r="D658" s="970"/>
      <c r="E658" s="970"/>
      <c r="F658" s="265"/>
      <c r="G658" s="265"/>
    </row>
    <row r="659" spans="3:7" s="183" customFormat="1" x14ac:dyDescent="0.5">
      <c r="C659" s="971"/>
      <c r="D659" s="970"/>
      <c r="E659" s="970"/>
      <c r="F659" s="265"/>
      <c r="G659" s="265"/>
    </row>
    <row r="660" spans="3:7" s="183" customFormat="1" x14ac:dyDescent="0.5">
      <c r="C660" s="971"/>
      <c r="D660" s="970"/>
      <c r="E660" s="970"/>
      <c r="F660" s="265"/>
      <c r="G660" s="265"/>
    </row>
    <row r="661" spans="3:7" s="183" customFormat="1" x14ac:dyDescent="0.5">
      <c r="C661" s="971"/>
      <c r="D661" s="970"/>
      <c r="E661" s="970"/>
      <c r="F661" s="265"/>
      <c r="G661" s="265"/>
    </row>
    <row r="662" spans="3:7" s="183" customFormat="1" x14ac:dyDescent="0.5">
      <c r="C662" s="971"/>
      <c r="D662" s="970"/>
      <c r="E662" s="970"/>
      <c r="F662" s="265"/>
      <c r="G662" s="265"/>
    </row>
    <row r="663" spans="3:7" s="183" customFormat="1" x14ac:dyDescent="0.5">
      <c r="C663" s="971"/>
      <c r="D663" s="970"/>
      <c r="E663" s="970"/>
      <c r="F663" s="265"/>
      <c r="G663" s="265"/>
    </row>
    <row r="664" spans="3:7" s="183" customFormat="1" x14ac:dyDescent="0.5">
      <c r="C664" s="971"/>
      <c r="D664" s="970"/>
      <c r="E664" s="970"/>
      <c r="F664" s="265"/>
      <c r="G664" s="265"/>
    </row>
    <row r="665" spans="3:7" s="183" customFormat="1" x14ac:dyDescent="0.5">
      <c r="C665" s="971"/>
      <c r="D665" s="970"/>
      <c r="E665" s="970"/>
      <c r="F665" s="265"/>
      <c r="G665" s="265"/>
    </row>
    <row r="666" spans="3:7" s="183" customFormat="1" x14ac:dyDescent="0.5">
      <c r="C666" s="971"/>
      <c r="D666" s="970"/>
      <c r="E666" s="970"/>
      <c r="F666" s="265"/>
      <c r="G666" s="265"/>
    </row>
    <row r="667" spans="3:7" s="183" customFormat="1" x14ac:dyDescent="0.5">
      <c r="C667" s="971"/>
      <c r="D667" s="970"/>
      <c r="E667" s="970"/>
      <c r="F667" s="265"/>
      <c r="G667" s="265"/>
    </row>
    <row r="668" spans="3:7" s="183" customFormat="1" x14ac:dyDescent="0.5">
      <c r="C668" s="971"/>
      <c r="D668" s="970"/>
      <c r="E668" s="970"/>
      <c r="F668" s="265"/>
      <c r="G668" s="265"/>
    </row>
    <row r="669" spans="3:7" s="183" customFormat="1" x14ac:dyDescent="0.5">
      <c r="C669" s="971"/>
      <c r="D669" s="970"/>
      <c r="E669" s="970"/>
      <c r="F669" s="265"/>
      <c r="G669" s="265"/>
    </row>
    <row r="670" spans="3:7" s="183" customFormat="1" x14ac:dyDescent="0.5">
      <c r="C670" s="971"/>
      <c r="D670" s="970"/>
      <c r="E670" s="970"/>
      <c r="F670" s="265"/>
      <c r="G670" s="265"/>
    </row>
    <row r="671" spans="3:7" s="183" customFormat="1" x14ac:dyDescent="0.5">
      <c r="C671" s="971"/>
      <c r="D671" s="970"/>
      <c r="E671" s="970"/>
      <c r="F671" s="265"/>
      <c r="G671" s="265"/>
    </row>
    <row r="672" spans="3:7" s="183" customFormat="1" x14ac:dyDescent="0.5">
      <c r="C672" s="971"/>
      <c r="D672" s="970"/>
      <c r="E672" s="970"/>
      <c r="F672" s="265"/>
      <c r="G672" s="265"/>
    </row>
    <row r="673" spans="3:7" s="183" customFormat="1" x14ac:dyDescent="0.5">
      <c r="C673" s="971"/>
      <c r="D673" s="970"/>
      <c r="E673" s="970"/>
      <c r="F673" s="265"/>
      <c r="G673" s="265"/>
    </row>
    <row r="674" spans="3:7" s="183" customFormat="1" x14ac:dyDescent="0.5">
      <c r="C674" s="971"/>
      <c r="D674" s="970"/>
      <c r="E674" s="970"/>
      <c r="F674" s="265"/>
      <c r="G674" s="265"/>
    </row>
    <row r="675" spans="3:7" s="183" customFormat="1" x14ac:dyDescent="0.5">
      <c r="C675" s="971"/>
      <c r="D675" s="970"/>
      <c r="E675" s="970"/>
      <c r="F675" s="265"/>
      <c r="G675" s="265"/>
    </row>
    <row r="676" spans="3:7" s="183" customFormat="1" x14ac:dyDescent="0.5">
      <c r="C676" s="971"/>
      <c r="D676" s="970"/>
      <c r="E676" s="970"/>
      <c r="F676" s="265"/>
      <c r="G676" s="265"/>
    </row>
    <row r="677" spans="3:7" s="183" customFormat="1" x14ac:dyDescent="0.5">
      <c r="C677" s="971"/>
      <c r="D677" s="970"/>
      <c r="E677" s="970"/>
      <c r="F677" s="265"/>
      <c r="G677" s="265"/>
    </row>
    <row r="678" spans="3:7" s="183" customFormat="1" x14ac:dyDescent="0.5">
      <c r="C678" s="971"/>
      <c r="D678" s="970"/>
      <c r="E678" s="970"/>
      <c r="F678" s="265"/>
      <c r="G678" s="265"/>
    </row>
    <row r="679" spans="3:7" s="183" customFormat="1" x14ac:dyDescent="0.5">
      <c r="C679" s="971"/>
      <c r="D679" s="970"/>
      <c r="E679" s="970"/>
      <c r="F679" s="265"/>
      <c r="G679" s="265"/>
    </row>
    <row r="680" spans="3:7" s="183" customFormat="1" x14ac:dyDescent="0.5">
      <c r="C680" s="971"/>
      <c r="D680" s="970"/>
      <c r="E680" s="970"/>
      <c r="F680" s="265"/>
      <c r="G680" s="265"/>
    </row>
    <row r="681" spans="3:7" s="183" customFormat="1" x14ac:dyDescent="0.5">
      <c r="C681" s="971"/>
      <c r="D681" s="970"/>
      <c r="E681" s="970"/>
      <c r="F681" s="265"/>
      <c r="G681" s="265"/>
    </row>
    <row r="682" spans="3:7" s="183" customFormat="1" x14ac:dyDescent="0.5">
      <c r="C682" s="971"/>
      <c r="D682" s="970"/>
      <c r="E682" s="970"/>
      <c r="F682" s="265"/>
      <c r="G682" s="265"/>
    </row>
    <row r="683" spans="3:7" s="183" customFormat="1" x14ac:dyDescent="0.5">
      <c r="C683" s="971"/>
      <c r="D683" s="970"/>
      <c r="E683" s="970"/>
      <c r="F683" s="265"/>
      <c r="G683" s="265"/>
    </row>
    <row r="684" spans="3:7" s="183" customFormat="1" x14ac:dyDescent="0.5">
      <c r="C684" s="971"/>
      <c r="D684" s="970"/>
      <c r="E684" s="970"/>
      <c r="F684" s="265"/>
      <c r="G684" s="265"/>
    </row>
    <row r="685" spans="3:7" s="183" customFormat="1" x14ac:dyDescent="0.5">
      <c r="C685" s="971"/>
      <c r="D685" s="970"/>
      <c r="E685" s="970"/>
      <c r="F685" s="265"/>
      <c r="G685" s="265"/>
    </row>
    <row r="686" spans="3:7" s="183" customFormat="1" x14ac:dyDescent="0.5">
      <c r="C686" s="971"/>
      <c r="D686" s="970"/>
      <c r="E686" s="970"/>
      <c r="F686" s="265"/>
      <c r="G686" s="265"/>
    </row>
    <row r="687" spans="3:7" s="183" customFormat="1" x14ac:dyDescent="0.5">
      <c r="C687" s="971"/>
      <c r="D687" s="970"/>
      <c r="E687" s="970"/>
      <c r="F687" s="265"/>
      <c r="G687" s="265"/>
    </row>
    <row r="688" spans="3:7" s="183" customFormat="1" x14ac:dyDescent="0.5">
      <c r="C688" s="971"/>
      <c r="D688" s="970"/>
      <c r="E688" s="970"/>
      <c r="F688" s="265"/>
      <c r="G688" s="265"/>
    </row>
    <row r="689" spans="3:7" s="183" customFormat="1" x14ac:dyDescent="0.5">
      <c r="C689" s="971"/>
      <c r="D689" s="970"/>
      <c r="E689" s="970"/>
      <c r="F689" s="265"/>
      <c r="G689" s="265"/>
    </row>
    <row r="690" spans="3:7" s="183" customFormat="1" x14ac:dyDescent="0.5">
      <c r="C690" s="971"/>
      <c r="D690" s="970"/>
      <c r="E690" s="970"/>
      <c r="F690" s="265"/>
      <c r="G690" s="265"/>
    </row>
    <row r="691" spans="3:7" s="183" customFormat="1" x14ac:dyDescent="0.5">
      <c r="C691" s="971"/>
      <c r="D691" s="970"/>
      <c r="E691" s="970"/>
      <c r="F691" s="265"/>
      <c r="G691" s="265"/>
    </row>
    <row r="692" spans="3:7" s="183" customFormat="1" x14ac:dyDescent="0.5">
      <c r="C692" s="971"/>
      <c r="D692" s="970"/>
      <c r="E692" s="970"/>
      <c r="F692" s="265"/>
      <c r="G692" s="265"/>
    </row>
    <row r="693" spans="3:7" s="183" customFormat="1" x14ac:dyDescent="0.5">
      <c r="C693" s="971"/>
      <c r="D693" s="970"/>
      <c r="E693" s="970"/>
      <c r="F693" s="265"/>
      <c r="G693" s="265"/>
    </row>
    <row r="694" spans="3:7" s="183" customFormat="1" x14ac:dyDescent="0.5">
      <c r="C694" s="971"/>
      <c r="D694" s="970"/>
      <c r="E694" s="970"/>
      <c r="F694" s="265"/>
      <c r="G694" s="265"/>
    </row>
    <row r="695" spans="3:7" s="183" customFormat="1" x14ac:dyDescent="0.5">
      <c r="C695" s="971"/>
      <c r="D695" s="970"/>
      <c r="E695" s="970"/>
      <c r="F695" s="265"/>
      <c r="G695" s="265"/>
    </row>
    <row r="696" spans="3:7" s="183" customFormat="1" x14ac:dyDescent="0.5">
      <c r="C696" s="971"/>
      <c r="D696" s="970"/>
      <c r="E696" s="970"/>
      <c r="F696" s="265"/>
      <c r="G696" s="265"/>
    </row>
    <row r="697" spans="3:7" s="183" customFormat="1" x14ac:dyDescent="0.5">
      <c r="C697" s="971"/>
      <c r="D697" s="970"/>
      <c r="E697" s="970"/>
      <c r="F697" s="265"/>
      <c r="G697" s="265"/>
    </row>
    <row r="698" spans="3:7" s="183" customFormat="1" x14ac:dyDescent="0.5">
      <c r="C698" s="971"/>
      <c r="D698" s="970"/>
      <c r="E698" s="970"/>
      <c r="F698" s="265"/>
      <c r="G698" s="265"/>
    </row>
    <row r="699" spans="3:7" s="183" customFormat="1" x14ac:dyDescent="0.5">
      <c r="C699" s="971"/>
      <c r="D699" s="970"/>
      <c r="E699" s="970"/>
      <c r="F699" s="265"/>
      <c r="G699" s="265"/>
    </row>
    <row r="700" spans="3:7" s="183" customFormat="1" x14ac:dyDescent="0.5">
      <c r="C700" s="971"/>
      <c r="D700" s="970"/>
      <c r="E700" s="970"/>
      <c r="F700" s="265"/>
      <c r="G700" s="265"/>
    </row>
    <row r="701" spans="3:7" s="183" customFormat="1" x14ac:dyDescent="0.5">
      <c r="C701" s="971"/>
      <c r="D701" s="970"/>
      <c r="E701" s="970"/>
      <c r="F701" s="265"/>
      <c r="G701" s="265"/>
    </row>
    <row r="702" spans="3:7" s="183" customFormat="1" x14ac:dyDescent="0.5">
      <c r="C702" s="971"/>
      <c r="D702" s="970"/>
      <c r="E702" s="970"/>
      <c r="F702" s="265"/>
      <c r="G702" s="265"/>
    </row>
    <row r="703" spans="3:7" s="183" customFormat="1" x14ac:dyDescent="0.5">
      <c r="C703" s="971"/>
      <c r="D703" s="970"/>
      <c r="E703" s="970"/>
      <c r="F703" s="265"/>
      <c r="G703" s="265"/>
    </row>
    <row r="704" spans="3:7" s="183" customFormat="1" x14ac:dyDescent="0.5">
      <c r="C704" s="971"/>
      <c r="D704" s="970"/>
      <c r="E704" s="970"/>
      <c r="F704" s="265"/>
      <c r="G704" s="265"/>
    </row>
    <row r="705" spans="3:7" s="183" customFormat="1" x14ac:dyDescent="0.5">
      <c r="C705" s="971"/>
      <c r="D705" s="970"/>
      <c r="E705" s="970"/>
      <c r="F705" s="265"/>
      <c r="G705" s="265"/>
    </row>
    <row r="706" spans="3:7" s="183" customFormat="1" x14ac:dyDescent="0.5">
      <c r="C706" s="971"/>
      <c r="D706" s="970"/>
      <c r="E706" s="970"/>
      <c r="F706" s="265"/>
      <c r="G706" s="265"/>
    </row>
    <row r="707" spans="3:7" s="183" customFormat="1" x14ac:dyDescent="0.5">
      <c r="C707" s="971"/>
      <c r="D707" s="970"/>
      <c r="E707" s="970"/>
      <c r="F707" s="265"/>
      <c r="G707" s="265"/>
    </row>
    <row r="708" spans="3:7" s="183" customFormat="1" x14ac:dyDescent="0.5">
      <c r="C708" s="971"/>
      <c r="D708" s="970"/>
      <c r="E708" s="970"/>
      <c r="F708" s="265"/>
      <c r="G708" s="265"/>
    </row>
    <row r="709" spans="3:7" s="183" customFormat="1" x14ac:dyDescent="0.5">
      <c r="C709" s="971"/>
      <c r="D709" s="970"/>
      <c r="E709" s="970"/>
      <c r="F709" s="265"/>
      <c r="G709" s="265"/>
    </row>
    <row r="710" spans="3:7" s="183" customFormat="1" x14ac:dyDescent="0.5">
      <c r="C710" s="971"/>
      <c r="D710" s="970"/>
      <c r="E710" s="970"/>
      <c r="F710" s="265"/>
      <c r="G710" s="265"/>
    </row>
    <row r="711" spans="3:7" s="183" customFormat="1" x14ac:dyDescent="0.5">
      <c r="C711" s="971"/>
      <c r="D711" s="970"/>
      <c r="E711" s="970"/>
      <c r="F711" s="265"/>
      <c r="G711" s="265"/>
    </row>
    <row r="712" spans="3:7" s="183" customFormat="1" x14ac:dyDescent="0.5">
      <c r="C712" s="971"/>
      <c r="D712" s="970"/>
      <c r="E712" s="970"/>
      <c r="F712" s="265"/>
      <c r="G712" s="265"/>
    </row>
    <row r="713" spans="3:7" s="183" customFormat="1" x14ac:dyDescent="0.5">
      <c r="C713" s="971"/>
      <c r="D713" s="970"/>
      <c r="E713" s="970"/>
      <c r="F713" s="265"/>
      <c r="G713" s="265"/>
    </row>
    <row r="714" spans="3:7" s="183" customFormat="1" x14ac:dyDescent="0.5">
      <c r="C714" s="971"/>
      <c r="D714" s="970"/>
      <c r="E714" s="970"/>
      <c r="F714" s="265"/>
      <c r="G714" s="265"/>
    </row>
    <row r="715" spans="3:7" s="183" customFormat="1" x14ac:dyDescent="0.5">
      <c r="C715" s="971"/>
      <c r="D715" s="970"/>
      <c r="E715" s="970"/>
      <c r="F715" s="265"/>
      <c r="G715" s="265"/>
    </row>
    <row r="716" spans="3:7" s="183" customFormat="1" x14ac:dyDescent="0.5">
      <c r="C716" s="971"/>
      <c r="D716" s="970"/>
      <c r="E716" s="970"/>
      <c r="F716" s="265"/>
      <c r="G716" s="265"/>
    </row>
    <row r="717" spans="3:7" s="183" customFormat="1" x14ac:dyDescent="0.5">
      <c r="C717" s="971"/>
      <c r="D717" s="970"/>
      <c r="E717" s="970"/>
      <c r="F717" s="265"/>
      <c r="G717" s="265"/>
    </row>
    <row r="718" spans="3:7" s="183" customFormat="1" x14ac:dyDescent="0.5">
      <c r="C718" s="971"/>
      <c r="D718" s="970"/>
      <c r="E718" s="970"/>
      <c r="F718" s="265"/>
      <c r="G718" s="265"/>
    </row>
    <row r="719" spans="3:7" s="183" customFormat="1" x14ac:dyDescent="0.5">
      <c r="C719" s="971"/>
      <c r="D719" s="970"/>
      <c r="E719" s="970"/>
      <c r="F719" s="265"/>
      <c r="G719" s="265"/>
    </row>
    <row r="720" spans="3:7" s="183" customFormat="1" x14ac:dyDescent="0.5">
      <c r="C720" s="971"/>
      <c r="D720" s="970"/>
      <c r="E720" s="970"/>
      <c r="F720" s="265"/>
      <c r="G720" s="265"/>
    </row>
    <row r="721" spans="3:7" s="183" customFormat="1" x14ac:dyDescent="0.5">
      <c r="C721" s="971"/>
      <c r="D721" s="970"/>
      <c r="E721" s="970"/>
      <c r="F721" s="265"/>
      <c r="G721" s="265"/>
    </row>
    <row r="722" spans="3:7" s="183" customFormat="1" x14ac:dyDescent="0.5">
      <c r="C722" s="971"/>
      <c r="D722" s="970"/>
      <c r="E722" s="970"/>
      <c r="F722" s="265"/>
      <c r="G722" s="265"/>
    </row>
    <row r="723" spans="3:7" s="183" customFormat="1" x14ac:dyDescent="0.5">
      <c r="C723" s="971"/>
      <c r="D723" s="970"/>
      <c r="E723" s="970"/>
      <c r="F723" s="265"/>
      <c r="G723" s="265"/>
    </row>
    <row r="724" spans="3:7" s="183" customFormat="1" x14ac:dyDescent="0.5">
      <c r="C724" s="971"/>
      <c r="D724" s="970"/>
      <c r="E724" s="970"/>
      <c r="F724" s="265"/>
      <c r="G724" s="265"/>
    </row>
    <row r="725" spans="3:7" s="183" customFormat="1" x14ac:dyDescent="0.5">
      <c r="C725" s="971"/>
      <c r="D725" s="970"/>
      <c r="E725" s="970"/>
      <c r="F725" s="265"/>
      <c r="G725" s="265"/>
    </row>
    <row r="726" spans="3:7" s="183" customFormat="1" x14ac:dyDescent="0.5">
      <c r="C726" s="971"/>
      <c r="D726" s="970"/>
      <c r="E726" s="970"/>
      <c r="F726" s="265"/>
      <c r="G726" s="265"/>
    </row>
    <row r="727" spans="3:7" s="183" customFormat="1" x14ac:dyDescent="0.5">
      <c r="C727" s="971"/>
      <c r="D727" s="970"/>
      <c r="E727" s="970"/>
      <c r="F727" s="265"/>
      <c r="G727" s="265"/>
    </row>
    <row r="728" spans="3:7" s="183" customFormat="1" x14ac:dyDescent="0.5">
      <c r="C728" s="971"/>
      <c r="D728" s="970"/>
      <c r="E728" s="970"/>
      <c r="F728" s="265"/>
      <c r="G728" s="265"/>
    </row>
    <row r="729" spans="3:7" s="183" customFormat="1" x14ac:dyDescent="0.5">
      <c r="C729" s="971"/>
      <c r="D729" s="970"/>
      <c r="E729" s="970"/>
      <c r="F729" s="265"/>
      <c r="G729" s="265"/>
    </row>
    <row r="730" spans="3:7" s="183" customFormat="1" x14ac:dyDescent="0.5">
      <c r="C730" s="971"/>
      <c r="D730" s="970"/>
      <c r="E730" s="970"/>
      <c r="F730" s="265"/>
      <c r="G730" s="265"/>
    </row>
    <row r="731" spans="3:7" s="183" customFormat="1" x14ac:dyDescent="0.5">
      <c r="C731" s="971"/>
      <c r="D731" s="970"/>
      <c r="E731" s="970"/>
      <c r="F731" s="265"/>
      <c r="G731" s="265"/>
    </row>
    <row r="732" spans="3:7" s="183" customFormat="1" x14ac:dyDescent="0.5">
      <c r="C732" s="971"/>
      <c r="D732" s="970"/>
      <c r="E732" s="970"/>
      <c r="F732" s="265"/>
      <c r="G732" s="265"/>
    </row>
    <row r="733" spans="3:7" s="183" customFormat="1" x14ac:dyDescent="0.5">
      <c r="C733" s="971"/>
      <c r="D733" s="970"/>
      <c r="E733" s="970"/>
      <c r="F733" s="265"/>
      <c r="G733" s="265"/>
    </row>
    <row r="734" spans="3:7" s="183" customFormat="1" x14ac:dyDescent="0.5">
      <c r="C734" s="971"/>
      <c r="D734" s="970"/>
      <c r="E734" s="970"/>
      <c r="F734" s="265"/>
      <c r="G734" s="265"/>
    </row>
    <row r="735" spans="3:7" s="183" customFormat="1" x14ac:dyDescent="0.5">
      <c r="C735" s="971"/>
      <c r="D735" s="970"/>
      <c r="E735" s="970"/>
      <c r="F735" s="265"/>
      <c r="G735" s="265"/>
    </row>
    <row r="736" spans="3:7" s="183" customFormat="1" x14ac:dyDescent="0.5">
      <c r="C736" s="971"/>
      <c r="D736" s="970"/>
      <c r="E736" s="970"/>
      <c r="F736" s="265"/>
      <c r="G736" s="265"/>
    </row>
    <row r="737" spans="3:7" s="183" customFormat="1" x14ac:dyDescent="0.5">
      <c r="C737" s="971"/>
      <c r="D737" s="970"/>
      <c r="E737" s="970"/>
      <c r="F737" s="265"/>
      <c r="G737" s="265"/>
    </row>
    <row r="738" spans="3:7" s="183" customFormat="1" x14ac:dyDescent="0.5">
      <c r="C738" s="971"/>
      <c r="D738" s="970"/>
      <c r="E738" s="970"/>
      <c r="F738" s="265"/>
      <c r="G738" s="265"/>
    </row>
    <row r="739" spans="3:7" s="183" customFormat="1" x14ac:dyDescent="0.5">
      <c r="C739" s="971"/>
      <c r="D739" s="970"/>
      <c r="E739" s="970"/>
      <c r="F739" s="265"/>
      <c r="G739" s="265"/>
    </row>
    <row r="740" spans="3:7" s="183" customFormat="1" x14ac:dyDescent="0.5">
      <c r="C740" s="971"/>
      <c r="D740" s="970"/>
      <c r="E740" s="970"/>
      <c r="F740" s="265"/>
      <c r="G740" s="265"/>
    </row>
    <row r="741" spans="3:7" s="183" customFormat="1" x14ac:dyDescent="0.5">
      <c r="C741" s="971"/>
      <c r="D741" s="970"/>
      <c r="E741" s="970"/>
      <c r="F741" s="265"/>
      <c r="G741" s="265"/>
    </row>
    <row r="742" spans="3:7" s="183" customFormat="1" x14ac:dyDescent="0.5">
      <c r="C742" s="971"/>
      <c r="D742" s="970"/>
      <c r="E742" s="970"/>
      <c r="F742" s="265"/>
      <c r="G742" s="265"/>
    </row>
    <row r="743" spans="3:7" s="183" customFormat="1" x14ac:dyDescent="0.5">
      <c r="C743" s="971"/>
      <c r="D743" s="970"/>
      <c r="E743" s="970"/>
      <c r="F743" s="265"/>
      <c r="G743" s="265"/>
    </row>
    <row r="744" spans="3:7" s="183" customFormat="1" x14ac:dyDescent="0.5">
      <c r="C744" s="971"/>
      <c r="D744" s="970"/>
      <c r="E744" s="970"/>
      <c r="F744" s="265"/>
      <c r="G744" s="265"/>
    </row>
    <row r="745" spans="3:7" s="183" customFormat="1" x14ac:dyDescent="0.5">
      <c r="C745" s="971"/>
      <c r="D745" s="970"/>
      <c r="E745" s="970"/>
      <c r="F745" s="265"/>
      <c r="G745" s="265"/>
    </row>
    <row r="746" spans="3:7" s="183" customFormat="1" x14ac:dyDescent="0.5">
      <c r="C746" s="971"/>
      <c r="D746" s="970"/>
      <c r="E746" s="970"/>
      <c r="F746" s="265"/>
      <c r="G746" s="265"/>
    </row>
    <row r="747" spans="3:7" s="183" customFormat="1" x14ac:dyDescent="0.5">
      <c r="C747" s="971"/>
      <c r="D747" s="970"/>
      <c r="E747" s="970"/>
      <c r="F747" s="265"/>
      <c r="G747" s="265"/>
    </row>
    <row r="748" spans="3:7" s="183" customFormat="1" x14ac:dyDescent="0.5">
      <c r="C748" s="971"/>
      <c r="D748" s="970"/>
      <c r="E748" s="970"/>
      <c r="F748" s="265"/>
      <c r="G748" s="265"/>
    </row>
    <row r="749" spans="3:7" s="183" customFormat="1" x14ac:dyDescent="0.5">
      <c r="C749" s="971"/>
      <c r="D749" s="970"/>
      <c r="E749" s="970"/>
      <c r="F749" s="265"/>
      <c r="G749" s="265"/>
    </row>
    <row r="750" spans="3:7" s="183" customFormat="1" x14ac:dyDescent="0.5">
      <c r="C750" s="971"/>
      <c r="D750" s="970"/>
      <c r="E750" s="970"/>
      <c r="F750" s="265"/>
      <c r="G750" s="265"/>
    </row>
    <row r="751" spans="3:7" s="183" customFormat="1" x14ac:dyDescent="0.5">
      <c r="C751" s="971"/>
      <c r="D751" s="970"/>
      <c r="E751" s="970"/>
      <c r="F751" s="265"/>
      <c r="G751" s="265"/>
    </row>
    <row r="752" spans="3:7" s="183" customFormat="1" x14ac:dyDescent="0.5">
      <c r="C752" s="971"/>
      <c r="D752" s="970"/>
      <c r="E752" s="970"/>
      <c r="F752" s="265"/>
      <c r="G752" s="265"/>
    </row>
    <row r="753" spans="3:7" s="183" customFormat="1" x14ac:dyDescent="0.5">
      <c r="C753" s="971"/>
      <c r="D753" s="970"/>
      <c r="E753" s="970"/>
      <c r="F753" s="265"/>
      <c r="G753" s="265"/>
    </row>
    <row r="754" spans="3:7" s="183" customFormat="1" x14ac:dyDescent="0.5">
      <c r="C754" s="971"/>
      <c r="D754" s="970"/>
      <c r="E754" s="970"/>
      <c r="F754" s="265"/>
      <c r="G754" s="265"/>
    </row>
    <row r="755" spans="3:7" s="183" customFormat="1" x14ac:dyDescent="0.5">
      <c r="C755" s="971"/>
      <c r="D755" s="970"/>
      <c r="E755" s="970"/>
      <c r="F755" s="265"/>
      <c r="G755" s="265"/>
    </row>
    <row r="756" spans="3:7" s="183" customFormat="1" x14ac:dyDescent="0.5">
      <c r="C756" s="971"/>
      <c r="D756" s="970"/>
      <c r="E756" s="970"/>
      <c r="F756" s="265"/>
      <c r="G756" s="265"/>
    </row>
    <row r="757" spans="3:7" s="183" customFormat="1" x14ac:dyDescent="0.5">
      <c r="C757" s="971"/>
      <c r="D757" s="970"/>
      <c r="E757" s="970"/>
      <c r="F757" s="265"/>
      <c r="G757" s="265"/>
    </row>
    <row r="758" spans="3:7" s="183" customFormat="1" x14ac:dyDescent="0.5">
      <c r="C758" s="971"/>
      <c r="D758" s="970"/>
      <c r="E758" s="970"/>
      <c r="F758" s="265"/>
      <c r="G758" s="265"/>
    </row>
    <row r="759" spans="3:7" s="183" customFormat="1" x14ac:dyDescent="0.5">
      <c r="C759" s="971"/>
      <c r="D759" s="970"/>
      <c r="E759" s="970"/>
      <c r="F759" s="265"/>
      <c r="G759" s="265"/>
    </row>
    <row r="760" spans="3:7" s="183" customFormat="1" x14ac:dyDescent="0.5">
      <c r="C760" s="971"/>
      <c r="D760" s="970"/>
      <c r="E760" s="970"/>
      <c r="F760" s="265"/>
      <c r="G760" s="265"/>
    </row>
    <row r="761" spans="3:7" s="183" customFormat="1" x14ac:dyDescent="0.5">
      <c r="C761" s="971"/>
      <c r="D761" s="970"/>
      <c r="E761" s="970"/>
      <c r="F761" s="265"/>
      <c r="G761" s="265"/>
    </row>
    <row r="762" spans="3:7" s="183" customFormat="1" x14ac:dyDescent="0.5">
      <c r="C762" s="971"/>
      <c r="D762" s="970"/>
      <c r="E762" s="970"/>
      <c r="F762" s="265"/>
      <c r="G762" s="265"/>
    </row>
    <row r="763" spans="3:7" s="183" customFormat="1" x14ac:dyDescent="0.5">
      <c r="C763" s="971"/>
      <c r="D763" s="970"/>
      <c r="E763" s="970"/>
      <c r="F763" s="265"/>
      <c r="G763" s="265"/>
    </row>
    <row r="764" spans="3:7" s="183" customFormat="1" x14ac:dyDescent="0.5">
      <c r="C764" s="971"/>
      <c r="D764" s="970"/>
      <c r="E764" s="970"/>
      <c r="F764" s="265"/>
      <c r="G764" s="265"/>
    </row>
    <row r="765" spans="3:7" s="183" customFormat="1" x14ac:dyDescent="0.5">
      <c r="C765" s="971"/>
      <c r="D765" s="970"/>
      <c r="E765" s="970"/>
      <c r="F765" s="265"/>
      <c r="G765" s="265"/>
    </row>
    <row r="766" spans="3:7" s="183" customFormat="1" x14ac:dyDescent="0.5">
      <c r="C766" s="971"/>
      <c r="D766" s="970"/>
      <c r="E766" s="970"/>
      <c r="F766" s="265"/>
      <c r="G766" s="265"/>
    </row>
    <row r="767" spans="3:7" s="183" customFormat="1" x14ac:dyDescent="0.5">
      <c r="C767" s="971"/>
      <c r="D767" s="970"/>
      <c r="E767" s="970"/>
      <c r="F767" s="265"/>
      <c r="G767" s="265"/>
    </row>
    <row r="768" spans="3:7" s="183" customFormat="1" x14ac:dyDescent="0.5">
      <c r="C768" s="971"/>
      <c r="D768" s="970"/>
      <c r="E768" s="970"/>
      <c r="F768" s="265"/>
      <c r="G768" s="265"/>
    </row>
    <row r="769" spans="3:7" s="183" customFormat="1" x14ac:dyDescent="0.5">
      <c r="C769" s="971"/>
      <c r="D769" s="970"/>
      <c r="E769" s="970"/>
      <c r="F769" s="265"/>
      <c r="G769" s="265"/>
    </row>
    <row r="770" spans="3:7" s="183" customFormat="1" x14ac:dyDescent="0.5">
      <c r="C770" s="971"/>
      <c r="D770" s="970"/>
      <c r="E770" s="970"/>
      <c r="F770" s="265"/>
      <c r="G770" s="265"/>
    </row>
    <row r="771" spans="3:7" s="183" customFormat="1" x14ac:dyDescent="0.5">
      <c r="C771" s="971"/>
      <c r="D771" s="970"/>
      <c r="E771" s="970"/>
      <c r="F771" s="265"/>
      <c r="G771" s="265"/>
    </row>
    <row r="772" spans="3:7" s="183" customFormat="1" x14ac:dyDescent="0.5">
      <c r="C772" s="971"/>
      <c r="D772" s="970"/>
      <c r="E772" s="970"/>
      <c r="F772" s="265"/>
      <c r="G772" s="265"/>
    </row>
    <row r="773" spans="3:7" s="183" customFormat="1" x14ac:dyDescent="0.5">
      <c r="C773" s="971"/>
      <c r="D773" s="970"/>
      <c r="E773" s="970"/>
      <c r="F773" s="265"/>
      <c r="G773" s="265"/>
    </row>
    <row r="774" spans="3:7" s="183" customFormat="1" x14ac:dyDescent="0.5">
      <c r="C774" s="971"/>
      <c r="D774" s="970"/>
      <c r="E774" s="970"/>
      <c r="F774" s="265"/>
      <c r="G774" s="265"/>
    </row>
    <row r="775" spans="3:7" s="183" customFormat="1" x14ac:dyDescent="0.5">
      <c r="C775" s="971"/>
      <c r="D775" s="970"/>
      <c r="E775" s="970"/>
      <c r="F775" s="265"/>
      <c r="G775" s="265"/>
    </row>
    <row r="776" spans="3:7" s="183" customFormat="1" x14ac:dyDescent="0.5">
      <c r="C776" s="971"/>
      <c r="D776" s="970"/>
      <c r="E776" s="970"/>
      <c r="F776" s="265"/>
      <c r="G776" s="265"/>
    </row>
    <row r="777" spans="3:7" s="183" customFormat="1" x14ac:dyDescent="0.5">
      <c r="C777" s="971"/>
      <c r="D777" s="970"/>
      <c r="E777" s="970"/>
      <c r="F777" s="265"/>
      <c r="G777" s="265"/>
    </row>
    <row r="778" spans="3:7" s="183" customFormat="1" x14ac:dyDescent="0.5">
      <c r="C778" s="971"/>
      <c r="D778" s="970"/>
      <c r="E778" s="970"/>
      <c r="F778" s="265"/>
      <c r="G778" s="265"/>
    </row>
    <row r="779" spans="3:7" s="183" customFormat="1" x14ac:dyDescent="0.5">
      <c r="C779" s="971"/>
      <c r="D779" s="970"/>
      <c r="E779" s="970"/>
      <c r="F779" s="265"/>
      <c r="G779" s="265"/>
    </row>
    <row r="780" spans="3:7" s="183" customFormat="1" x14ac:dyDescent="0.5">
      <c r="C780" s="971"/>
      <c r="D780" s="970"/>
      <c r="E780" s="970"/>
      <c r="F780" s="265"/>
      <c r="G780" s="265"/>
    </row>
    <row r="781" spans="3:7" s="183" customFormat="1" x14ac:dyDescent="0.5">
      <c r="C781" s="971"/>
      <c r="D781" s="970"/>
      <c r="E781" s="970"/>
      <c r="F781" s="265"/>
      <c r="G781" s="265"/>
    </row>
    <row r="782" spans="3:7" s="183" customFormat="1" x14ac:dyDescent="0.5">
      <c r="C782" s="971"/>
      <c r="D782" s="970"/>
      <c r="E782" s="970"/>
      <c r="F782" s="265"/>
      <c r="G782" s="265"/>
    </row>
    <row r="783" spans="3:7" s="183" customFormat="1" x14ac:dyDescent="0.5">
      <c r="C783" s="971"/>
      <c r="D783" s="970"/>
      <c r="E783" s="970"/>
      <c r="F783" s="265"/>
      <c r="G783" s="265"/>
    </row>
    <row r="784" spans="3:7" s="183" customFormat="1" x14ac:dyDescent="0.5">
      <c r="C784" s="971"/>
      <c r="D784" s="970"/>
      <c r="E784" s="970"/>
      <c r="F784" s="265"/>
      <c r="G784" s="265"/>
    </row>
    <row r="785" spans="3:7" s="183" customFormat="1" x14ac:dyDescent="0.5">
      <c r="C785" s="971"/>
      <c r="D785" s="970"/>
      <c r="E785" s="970"/>
      <c r="F785" s="265"/>
      <c r="G785" s="265"/>
    </row>
    <row r="786" spans="3:7" s="183" customFormat="1" x14ac:dyDescent="0.5">
      <c r="C786" s="971"/>
      <c r="D786" s="970"/>
      <c r="E786" s="970"/>
      <c r="F786" s="265"/>
      <c r="G786" s="265"/>
    </row>
    <row r="787" spans="3:7" s="183" customFormat="1" x14ac:dyDescent="0.5">
      <c r="C787" s="971"/>
      <c r="D787" s="970"/>
      <c r="E787" s="970"/>
      <c r="F787" s="265"/>
      <c r="G787" s="265"/>
    </row>
    <row r="788" spans="3:7" s="183" customFormat="1" x14ac:dyDescent="0.5">
      <c r="C788" s="971"/>
      <c r="D788" s="970"/>
      <c r="E788" s="970"/>
      <c r="F788" s="265"/>
      <c r="G788" s="265"/>
    </row>
    <row r="789" spans="3:7" s="183" customFormat="1" x14ac:dyDescent="0.5">
      <c r="C789" s="971"/>
      <c r="D789" s="970"/>
      <c r="E789" s="970"/>
      <c r="F789" s="265"/>
      <c r="G789" s="265"/>
    </row>
    <row r="790" spans="3:7" s="183" customFormat="1" x14ac:dyDescent="0.5">
      <c r="C790" s="971"/>
      <c r="D790" s="970"/>
      <c r="E790" s="970"/>
      <c r="F790" s="265"/>
      <c r="G790" s="265"/>
    </row>
    <row r="791" spans="3:7" s="183" customFormat="1" x14ac:dyDescent="0.5">
      <c r="C791" s="971"/>
      <c r="D791" s="970"/>
      <c r="E791" s="970"/>
      <c r="F791" s="265"/>
      <c r="G791" s="265"/>
    </row>
    <row r="792" spans="3:7" s="183" customFormat="1" x14ac:dyDescent="0.5">
      <c r="C792" s="971"/>
      <c r="D792" s="970"/>
      <c r="E792" s="970"/>
      <c r="F792" s="265"/>
      <c r="G792" s="265"/>
    </row>
    <row r="793" spans="3:7" s="183" customFormat="1" x14ac:dyDescent="0.5">
      <c r="C793" s="971"/>
      <c r="D793" s="970"/>
      <c r="E793" s="970"/>
      <c r="F793" s="265"/>
      <c r="G793" s="265"/>
    </row>
    <row r="794" spans="3:7" s="183" customFormat="1" x14ac:dyDescent="0.5">
      <c r="C794" s="971"/>
      <c r="D794" s="970"/>
      <c r="E794" s="970"/>
      <c r="F794" s="265"/>
      <c r="G794" s="265"/>
    </row>
    <row r="795" spans="3:7" s="183" customFormat="1" x14ac:dyDescent="0.5">
      <c r="C795" s="971"/>
      <c r="D795" s="970"/>
      <c r="E795" s="970"/>
      <c r="F795" s="265"/>
      <c r="G795" s="265"/>
    </row>
    <row r="796" spans="3:7" s="183" customFormat="1" x14ac:dyDescent="0.5">
      <c r="C796" s="971"/>
      <c r="D796" s="970"/>
      <c r="E796" s="970"/>
      <c r="F796" s="265"/>
      <c r="G796" s="265"/>
    </row>
    <row r="797" spans="3:7" s="183" customFormat="1" x14ac:dyDescent="0.5">
      <c r="C797" s="971"/>
      <c r="D797" s="970"/>
      <c r="E797" s="970"/>
      <c r="F797" s="265"/>
      <c r="G797" s="265"/>
    </row>
    <row r="798" spans="3:7" s="183" customFormat="1" x14ac:dyDescent="0.5">
      <c r="C798" s="971"/>
      <c r="D798" s="970"/>
      <c r="E798" s="970"/>
      <c r="F798" s="265"/>
      <c r="G798" s="265"/>
    </row>
    <row r="799" spans="3:7" s="183" customFormat="1" x14ac:dyDescent="0.5">
      <c r="C799" s="971"/>
      <c r="D799" s="970"/>
      <c r="E799" s="970"/>
      <c r="F799" s="265"/>
      <c r="G799" s="265"/>
    </row>
    <row r="800" spans="3:7" s="183" customFormat="1" x14ac:dyDescent="0.5">
      <c r="C800" s="971"/>
      <c r="D800" s="970"/>
      <c r="E800" s="970"/>
      <c r="F800" s="265"/>
      <c r="G800" s="265"/>
    </row>
    <row r="801" spans="3:7" s="183" customFormat="1" x14ac:dyDescent="0.5">
      <c r="C801" s="971"/>
      <c r="D801" s="970"/>
      <c r="E801" s="970"/>
      <c r="F801" s="265"/>
      <c r="G801" s="265"/>
    </row>
    <row r="802" spans="3:7" s="183" customFormat="1" x14ac:dyDescent="0.5">
      <c r="C802" s="971"/>
      <c r="D802" s="970"/>
      <c r="E802" s="970"/>
      <c r="F802" s="265"/>
      <c r="G802" s="265"/>
    </row>
    <row r="803" spans="3:7" s="183" customFormat="1" x14ac:dyDescent="0.5">
      <c r="C803" s="971"/>
      <c r="D803" s="970"/>
      <c r="E803" s="970"/>
      <c r="F803" s="265"/>
      <c r="G803" s="265"/>
    </row>
    <row r="804" spans="3:7" s="183" customFormat="1" x14ac:dyDescent="0.5">
      <c r="C804" s="971"/>
      <c r="D804" s="970"/>
      <c r="E804" s="970"/>
      <c r="F804" s="265"/>
      <c r="G804" s="265"/>
    </row>
    <row r="805" spans="3:7" s="183" customFormat="1" x14ac:dyDescent="0.5">
      <c r="C805" s="971"/>
      <c r="D805" s="970"/>
      <c r="E805" s="970"/>
      <c r="F805" s="265"/>
      <c r="G805" s="265"/>
    </row>
    <row r="806" spans="3:7" s="183" customFormat="1" x14ac:dyDescent="0.5">
      <c r="C806" s="971"/>
      <c r="D806" s="970"/>
      <c r="E806" s="970"/>
      <c r="F806" s="265"/>
      <c r="G806" s="265"/>
    </row>
    <row r="807" spans="3:7" s="183" customFormat="1" x14ac:dyDescent="0.5">
      <c r="C807" s="971"/>
      <c r="D807" s="970"/>
      <c r="E807" s="970"/>
      <c r="F807" s="265"/>
      <c r="G807" s="265"/>
    </row>
    <row r="808" spans="3:7" s="183" customFormat="1" x14ac:dyDescent="0.5">
      <c r="C808" s="971"/>
      <c r="D808" s="970"/>
      <c r="E808" s="970"/>
      <c r="F808" s="265"/>
      <c r="G808" s="265"/>
    </row>
    <row r="809" spans="3:7" s="183" customFormat="1" x14ac:dyDescent="0.5">
      <c r="C809" s="971"/>
      <c r="D809" s="970"/>
      <c r="E809" s="970"/>
      <c r="F809" s="265"/>
      <c r="G809" s="265"/>
    </row>
    <row r="810" spans="3:7" s="183" customFormat="1" x14ac:dyDescent="0.5">
      <c r="C810" s="971"/>
      <c r="D810" s="970"/>
      <c r="E810" s="970"/>
      <c r="F810" s="265"/>
      <c r="G810" s="265"/>
    </row>
    <row r="811" spans="3:7" s="183" customFormat="1" x14ac:dyDescent="0.5">
      <c r="C811" s="971"/>
      <c r="D811" s="970"/>
      <c r="E811" s="970"/>
      <c r="F811" s="265"/>
      <c r="G811" s="265"/>
    </row>
    <row r="812" spans="3:7" s="183" customFormat="1" x14ac:dyDescent="0.5">
      <c r="C812" s="971"/>
      <c r="D812" s="970"/>
      <c r="E812" s="970"/>
      <c r="F812" s="265"/>
      <c r="G812" s="265"/>
    </row>
    <row r="813" spans="3:7" s="183" customFormat="1" x14ac:dyDescent="0.5">
      <c r="C813" s="971"/>
      <c r="D813" s="970"/>
      <c r="E813" s="970"/>
      <c r="F813" s="265"/>
      <c r="G813" s="265"/>
    </row>
    <row r="814" spans="3:7" s="183" customFormat="1" x14ac:dyDescent="0.5">
      <c r="C814" s="971"/>
      <c r="D814" s="970"/>
      <c r="E814" s="970"/>
      <c r="F814" s="265"/>
      <c r="G814" s="265"/>
    </row>
    <row r="815" spans="3:7" s="183" customFormat="1" x14ac:dyDescent="0.5">
      <c r="C815" s="971"/>
      <c r="D815" s="970"/>
      <c r="E815" s="970"/>
      <c r="F815" s="265"/>
      <c r="G815" s="265"/>
    </row>
    <row r="816" spans="3:7" s="183" customFormat="1" x14ac:dyDescent="0.5">
      <c r="C816" s="971"/>
      <c r="D816" s="970"/>
      <c r="E816" s="970"/>
      <c r="F816" s="265"/>
      <c r="G816" s="265"/>
    </row>
    <row r="817" spans="3:7" s="183" customFormat="1" x14ac:dyDescent="0.5">
      <c r="C817" s="971"/>
      <c r="D817" s="970"/>
      <c r="E817" s="970"/>
      <c r="F817" s="265"/>
      <c r="G817" s="265"/>
    </row>
    <row r="818" spans="3:7" s="183" customFormat="1" x14ac:dyDescent="0.5">
      <c r="C818" s="971"/>
      <c r="D818" s="970"/>
      <c r="E818" s="970"/>
      <c r="F818" s="265"/>
      <c r="G818" s="265"/>
    </row>
    <row r="819" spans="3:7" s="183" customFormat="1" x14ac:dyDescent="0.5">
      <c r="C819" s="971"/>
      <c r="D819" s="970"/>
      <c r="E819" s="970"/>
      <c r="F819" s="265"/>
      <c r="G819" s="265"/>
    </row>
    <row r="820" spans="3:7" s="183" customFormat="1" x14ac:dyDescent="0.5">
      <c r="C820" s="971"/>
      <c r="D820" s="970"/>
      <c r="E820" s="970"/>
      <c r="F820" s="265"/>
      <c r="G820" s="265"/>
    </row>
    <row r="821" spans="3:7" s="183" customFormat="1" x14ac:dyDescent="0.5">
      <c r="C821" s="971"/>
      <c r="D821" s="970"/>
      <c r="E821" s="970"/>
      <c r="F821" s="265"/>
      <c r="G821" s="265"/>
    </row>
    <row r="822" spans="3:7" s="183" customFormat="1" x14ac:dyDescent="0.5">
      <c r="C822" s="971"/>
      <c r="D822" s="970"/>
      <c r="E822" s="970"/>
      <c r="F822" s="265"/>
      <c r="G822" s="265"/>
    </row>
    <row r="823" spans="3:7" s="183" customFormat="1" x14ac:dyDescent="0.5">
      <c r="C823" s="971"/>
      <c r="D823" s="970"/>
      <c r="E823" s="970"/>
      <c r="F823" s="265"/>
      <c r="G823" s="265"/>
    </row>
    <row r="824" spans="3:7" s="183" customFormat="1" x14ac:dyDescent="0.5">
      <c r="C824" s="971"/>
      <c r="D824" s="970"/>
      <c r="E824" s="970"/>
      <c r="F824" s="265"/>
      <c r="G824" s="265"/>
    </row>
    <row r="825" spans="3:7" s="183" customFormat="1" x14ac:dyDescent="0.5">
      <c r="C825" s="971"/>
      <c r="D825" s="970"/>
      <c r="E825" s="970"/>
      <c r="F825" s="265"/>
      <c r="G825" s="265"/>
    </row>
    <row r="826" spans="3:7" s="183" customFormat="1" x14ac:dyDescent="0.5">
      <c r="C826" s="971"/>
      <c r="D826" s="970"/>
      <c r="E826" s="970"/>
      <c r="F826" s="265"/>
      <c r="G826" s="265"/>
    </row>
    <row r="827" spans="3:7" s="183" customFormat="1" x14ac:dyDescent="0.5">
      <c r="C827" s="971"/>
      <c r="D827" s="970"/>
      <c r="E827" s="970"/>
      <c r="F827" s="265"/>
      <c r="G827" s="265"/>
    </row>
    <row r="828" spans="3:7" s="183" customFormat="1" x14ac:dyDescent="0.5">
      <c r="C828" s="971"/>
      <c r="D828" s="970"/>
      <c r="E828" s="970"/>
      <c r="F828" s="265"/>
      <c r="G828" s="265"/>
    </row>
    <row r="829" spans="3:7" s="183" customFormat="1" x14ac:dyDescent="0.5">
      <c r="C829" s="971"/>
      <c r="D829" s="970"/>
      <c r="E829" s="970"/>
      <c r="F829" s="265"/>
      <c r="G829" s="265"/>
    </row>
    <row r="830" spans="3:7" s="183" customFormat="1" x14ac:dyDescent="0.5">
      <c r="C830" s="971"/>
      <c r="D830" s="970"/>
      <c r="E830" s="970"/>
      <c r="F830" s="265"/>
      <c r="G830" s="265"/>
    </row>
    <row r="831" spans="3:7" s="183" customFormat="1" x14ac:dyDescent="0.5">
      <c r="C831" s="971"/>
      <c r="D831" s="970"/>
      <c r="E831" s="970"/>
      <c r="F831" s="265"/>
      <c r="G831" s="265"/>
    </row>
    <row r="832" spans="3:7" s="183" customFormat="1" x14ac:dyDescent="0.5">
      <c r="C832" s="971"/>
      <c r="D832" s="970"/>
      <c r="E832" s="970"/>
      <c r="F832" s="265"/>
      <c r="G832" s="265"/>
    </row>
    <row r="833" spans="3:7" s="183" customFormat="1" x14ac:dyDescent="0.5">
      <c r="C833" s="971"/>
      <c r="D833" s="970"/>
      <c r="E833" s="970"/>
      <c r="F833" s="265"/>
      <c r="G833" s="265"/>
    </row>
    <row r="834" spans="3:7" s="183" customFormat="1" x14ac:dyDescent="0.5">
      <c r="C834" s="971"/>
      <c r="D834" s="970"/>
      <c r="E834" s="970"/>
      <c r="F834" s="265"/>
      <c r="G834" s="265"/>
    </row>
    <row r="835" spans="3:7" s="183" customFormat="1" x14ac:dyDescent="0.5">
      <c r="C835" s="971"/>
      <c r="D835" s="970"/>
      <c r="E835" s="970"/>
      <c r="F835" s="265"/>
      <c r="G835" s="265"/>
    </row>
    <row r="836" spans="3:7" s="183" customFormat="1" x14ac:dyDescent="0.5">
      <c r="C836" s="971"/>
      <c r="D836" s="970"/>
      <c r="E836" s="970"/>
      <c r="F836" s="265"/>
      <c r="G836" s="265"/>
    </row>
    <row r="837" spans="3:7" s="183" customFormat="1" x14ac:dyDescent="0.5">
      <c r="C837" s="971"/>
      <c r="D837" s="970"/>
      <c r="E837" s="970"/>
      <c r="F837" s="265"/>
      <c r="G837" s="265"/>
    </row>
    <row r="838" spans="3:7" s="183" customFormat="1" x14ac:dyDescent="0.5">
      <c r="C838" s="971"/>
      <c r="D838" s="970"/>
      <c r="E838" s="970"/>
      <c r="F838" s="265"/>
      <c r="G838" s="265"/>
    </row>
    <row r="839" spans="3:7" s="183" customFormat="1" x14ac:dyDescent="0.5">
      <c r="C839" s="971"/>
      <c r="D839" s="970"/>
      <c r="E839" s="970"/>
      <c r="F839" s="265"/>
      <c r="G839" s="265"/>
    </row>
    <row r="840" spans="3:7" s="183" customFormat="1" x14ac:dyDescent="0.5">
      <c r="C840" s="971"/>
      <c r="D840" s="970"/>
      <c r="E840" s="970"/>
      <c r="F840" s="265"/>
      <c r="G840" s="265"/>
    </row>
    <row r="841" spans="3:7" s="183" customFormat="1" x14ac:dyDescent="0.5">
      <c r="C841" s="971"/>
      <c r="D841" s="970"/>
      <c r="E841" s="970"/>
      <c r="F841" s="265"/>
      <c r="G841" s="265"/>
    </row>
    <row r="842" spans="3:7" s="183" customFormat="1" x14ac:dyDescent="0.5">
      <c r="C842" s="971"/>
      <c r="D842" s="970"/>
      <c r="E842" s="970"/>
      <c r="F842" s="265"/>
      <c r="G842" s="265"/>
    </row>
    <row r="843" spans="3:7" s="183" customFormat="1" x14ac:dyDescent="0.5">
      <c r="C843" s="971"/>
      <c r="D843" s="970"/>
      <c r="E843" s="970"/>
      <c r="F843" s="265"/>
      <c r="G843" s="265"/>
    </row>
    <row r="844" spans="3:7" s="183" customFormat="1" x14ac:dyDescent="0.5">
      <c r="C844" s="971"/>
      <c r="D844" s="970"/>
      <c r="E844" s="970"/>
      <c r="F844" s="265"/>
      <c r="G844" s="265"/>
    </row>
    <row r="845" spans="3:7" s="183" customFormat="1" x14ac:dyDescent="0.5">
      <c r="C845" s="971"/>
      <c r="D845" s="970"/>
      <c r="E845" s="970"/>
      <c r="F845" s="265"/>
      <c r="G845" s="265"/>
    </row>
    <row r="846" spans="3:7" s="183" customFormat="1" x14ac:dyDescent="0.5">
      <c r="C846" s="971"/>
      <c r="D846" s="970"/>
      <c r="E846" s="970"/>
      <c r="F846" s="265"/>
      <c r="G846" s="265"/>
    </row>
    <row r="847" spans="3:7" s="183" customFormat="1" x14ac:dyDescent="0.5">
      <c r="C847" s="971"/>
      <c r="D847" s="970"/>
      <c r="E847" s="970"/>
      <c r="F847" s="265"/>
      <c r="G847" s="265"/>
    </row>
    <row r="848" spans="3:7" s="183" customFormat="1" x14ac:dyDescent="0.5">
      <c r="C848" s="971"/>
      <c r="D848" s="970"/>
      <c r="E848" s="970"/>
      <c r="F848" s="265"/>
      <c r="G848" s="265"/>
    </row>
    <row r="849" spans="3:7" s="183" customFormat="1" x14ac:dyDescent="0.5">
      <c r="C849" s="971"/>
      <c r="D849" s="970"/>
      <c r="E849" s="970"/>
      <c r="F849" s="265"/>
      <c r="G849" s="265"/>
    </row>
    <row r="850" spans="3:7" s="183" customFormat="1" x14ac:dyDescent="0.5">
      <c r="C850" s="971"/>
      <c r="D850" s="970"/>
      <c r="E850" s="970"/>
      <c r="F850" s="265"/>
      <c r="G850" s="265"/>
    </row>
    <row r="851" spans="3:7" s="183" customFormat="1" x14ac:dyDescent="0.5">
      <c r="C851" s="971"/>
      <c r="D851" s="970"/>
      <c r="E851" s="970"/>
      <c r="F851" s="265"/>
      <c r="G851" s="265"/>
    </row>
    <row r="852" spans="3:7" s="183" customFormat="1" x14ac:dyDescent="0.5">
      <c r="C852" s="971"/>
      <c r="D852" s="970"/>
      <c r="E852" s="970"/>
      <c r="F852" s="265"/>
      <c r="G852" s="265"/>
    </row>
    <row r="853" spans="3:7" s="183" customFormat="1" x14ac:dyDescent="0.5">
      <c r="C853" s="971"/>
      <c r="D853" s="970"/>
      <c r="E853" s="970"/>
      <c r="F853" s="265"/>
      <c r="G853" s="265"/>
    </row>
    <row r="854" spans="3:7" s="183" customFormat="1" x14ac:dyDescent="0.5">
      <c r="C854" s="971"/>
      <c r="D854" s="970"/>
      <c r="E854" s="970"/>
      <c r="F854" s="265"/>
      <c r="G854" s="265"/>
    </row>
    <row r="855" spans="3:7" s="183" customFormat="1" x14ac:dyDescent="0.5">
      <c r="C855" s="971"/>
      <c r="D855" s="970"/>
      <c r="E855" s="970"/>
      <c r="F855" s="265"/>
      <c r="G855" s="265"/>
    </row>
    <row r="856" spans="3:7" s="183" customFormat="1" x14ac:dyDescent="0.5">
      <c r="C856" s="971"/>
      <c r="D856" s="970"/>
      <c r="E856" s="970"/>
      <c r="F856" s="265"/>
      <c r="G856" s="265"/>
    </row>
    <row r="857" spans="3:7" s="183" customFormat="1" x14ac:dyDescent="0.5">
      <c r="C857" s="971"/>
      <c r="D857" s="970"/>
      <c r="E857" s="970"/>
      <c r="F857" s="265"/>
      <c r="G857" s="265"/>
    </row>
    <row r="858" spans="3:7" s="183" customFormat="1" x14ac:dyDescent="0.5">
      <c r="C858" s="971"/>
      <c r="D858" s="970"/>
      <c r="E858" s="970"/>
      <c r="F858" s="265"/>
      <c r="G858" s="265"/>
    </row>
    <row r="859" spans="3:7" s="183" customFormat="1" x14ac:dyDescent="0.5">
      <c r="C859" s="971"/>
      <c r="D859" s="970"/>
      <c r="E859" s="970"/>
      <c r="F859" s="265"/>
      <c r="G859" s="265"/>
    </row>
    <row r="860" spans="3:7" s="183" customFormat="1" x14ac:dyDescent="0.5">
      <c r="C860" s="971"/>
      <c r="D860" s="970"/>
      <c r="E860" s="970"/>
      <c r="F860" s="265"/>
      <c r="G860" s="265"/>
    </row>
    <row r="861" spans="3:7" s="183" customFormat="1" x14ac:dyDescent="0.5">
      <c r="C861" s="971"/>
      <c r="D861" s="970"/>
      <c r="E861" s="970"/>
      <c r="F861" s="265"/>
      <c r="G861" s="265"/>
    </row>
    <row r="862" spans="3:7" s="183" customFormat="1" x14ac:dyDescent="0.5">
      <c r="C862" s="971"/>
      <c r="D862" s="970"/>
      <c r="E862" s="970"/>
      <c r="F862" s="265"/>
      <c r="G862" s="265"/>
    </row>
    <row r="863" spans="3:7" s="183" customFormat="1" x14ac:dyDescent="0.5">
      <c r="C863" s="971"/>
      <c r="D863" s="970"/>
      <c r="E863" s="970"/>
      <c r="F863" s="265"/>
      <c r="G863" s="265"/>
    </row>
    <row r="864" spans="3:7" s="183" customFormat="1" x14ac:dyDescent="0.5">
      <c r="C864" s="971"/>
      <c r="D864" s="970"/>
      <c r="E864" s="970"/>
      <c r="F864" s="265"/>
      <c r="G864" s="265"/>
    </row>
    <row r="865" spans="3:7" s="183" customFormat="1" x14ac:dyDescent="0.5">
      <c r="C865" s="971"/>
      <c r="D865" s="970"/>
      <c r="E865" s="970"/>
      <c r="F865" s="265"/>
      <c r="G865" s="265"/>
    </row>
    <row r="866" spans="3:7" s="183" customFormat="1" x14ac:dyDescent="0.5">
      <c r="C866" s="971"/>
      <c r="D866" s="970"/>
      <c r="E866" s="970"/>
      <c r="F866" s="265"/>
      <c r="G866" s="265"/>
    </row>
    <row r="867" spans="3:7" s="183" customFormat="1" x14ac:dyDescent="0.5">
      <c r="C867" s="971"/>
      <c r="D867" s="970"/>
      <c r="E867" s="970"/>
      <c r="F867" s="265"/>
      <c r="G867" s="265"/>
    </row>
    <row r="868" spans="3:7" s="183" customFormat="1" x14ac:dyDescent="0.5">
      <c r="C868" s="971"/>
      <c r="D868" s="970"/>
      <c r="E868" s="970"/>
      <c r="F868" s="265"/>
      <c r="G868" s="265"/>
    </row>
    <row r="869" spans="3:7" s="183" customFormat="1" x14ac:dyDescent="0.5">
      <c r="C869" s="971"/>
      <c r="D869" s="970"/>
      <c r="E869" s="970"/>
      <c r="F869" s="265"/>
      <c r="G869" s="265"/>
    </row>
    <row r="870" spans="3:7" s="183" customFormat="1" x14ac:dyDescent="0.5">
      <c r="C870" s="971"/>
      <c r="D870" s="970"/>
      <c r="E870" s="970"/>
      <c r="F870" s="265"/>
      <c r="G870" s="265"/>
    </row>
    <row r="871" spans="3:7" s="183" customFormat="1" x14ac:dyDescent="0.5">
      <c r="C871" s="971"/>
      <c r="D871" s="970"/>
      <c r="E871" s="970"/>
      <c r="F871" s="265"/>
      <c r="G871" s="265"/>
    </row>
    <row r="872" spans="3:7" s="183" customFormat="1" x14ac:dyDescent="0.5">
      <c r="C872" s="971"/>
      <c r="D872" s="970"/>
      <c r="E872" s="970"/>
      <c r="F872" s="265"/>
      <c r="G872" s="265"/>
    </row>
    <row r="873" spans="3:7" s="183" customFormat="1" x14ac:dyDescent="0.5">
      <c r="C873" s="971"/>
      <c r="D873" s="970"/>
      <c r="E873" s="970"/>
      <c r="F873" s="265"/>
      <c r="G873" s="265"/>
    </row>
    <row r="874" spans="3:7" s="183" customFormat="1" x14ac:dyDescent="0.5">
      <c r="C874" s="971"/>
      <c r="D874" s="970"/>
      <c r="E874" s="970"/>
      <c r="F874" s="265"/>
      <c r="G874" s="265"/>
    </row>
    <row r="875" spans="3:7" s="183" customFormat="1" x14ac:dyDescent="0.5">
      <c r="C875" s="971"/>
      <c r="D875" s="970"/>
      <c r="E875" s="970"/>
      <c r="F875" s="265"/>
      <c r="G875" s="265"/>
    </row>
    <row r="876" spans="3:7" s="183" customFormat="1" x14ac:dyDescent="0.5">
      <c r="C876" s="971"/>
      <c r="D876" s="970"/>
      <c r="E876" s="970"/>
      <c r="F876" s="265"/>
      <c r="G876" s="265"/>
    </row>
    <row r="877" spans="3:7" s="183" customFormat="1" x14ac:dyDescent="0.5">
      <c r="C877" s="971"/>
      <c r="D877" s="970"/>
      <c r="E877" s="970"/>
      <c r="F877" s="265"/>
      <c r="G877" s="265"/>
    </row>
    <row r="878" spans="3:7" s="183" customFormat="1" x14ac:dyDescent="0.5">
      <c r="C878" s="971"/>
      <c r="D878" s="970"/>
      <c r="E878" s="970"/>
      <c r="F878" s="265"/>
      <c r="G878" s="265"/>
    </row>
    <row r="879" spans="3:7" s="183" customFormat="1" x14ac:dyDescent="0.5">
      <c r="C879" s="971"/>
      <c r="D879" s="970"/>
      <c r="E879" s="970"/>
      <c r="F879" s="265"/>
      <c r="G879" s="265"/>
    </row>
    <row r="880" spans="3:7" s="183" customFormat="1" x14ac:dyDescent="0.5">
      <c r="C880" s="971"/>
      <c r="D880" s="970"/>
      <c r="E880" s="970"/>
      <c r="F880" s="265"/>
      <c r="G880" s="265"/>
    </row>
    <row r="881" spans="3:7" s="183" customFormat="1" x14ac:dyDescent="0.5">
      <c r="C881" s="971"/>
      <c r="D881" s="970"/>
      <c r="E881" s="970"/>
      <c r="F881" s="265"/>
      <c r="G881" s="265"/>
    </row>
    <row r="882" spans="3:7" s="183" customFormat="1" x14ac:dyDescent="0.5">
      <c r="C882" s="971"/>
      <c r="D882" s="970"/>
      <c r="E882" s="970"/>
      <c r="F882" s="265"/>
      <c r="G882" s="265"/>
    </row>
    <row r="883" spans="3:7" s="183" customFormat="1" x14ac:dyDescent="0.5">
      <c r="C883" s="971"/>
      <c r="D883" s="970"/>
      <c r="E883" s="970"/>
      <c r="F883" s="265"/>
      <c r="G883" s="265"/>
    </row>
    <row r="884" spans="3:7" s="183" customFormat="1" x14ac:dyDescent="0.5">
      <c r="C884" s="971"/>
      <c r="D884" s="970"/>
      <c r="E884" s="970"/>
      <c r="F884" s="265"/>
      <c r="G884" s="265"/>
    </row>
    <row r="885" spans="3:7" s="183" customFormat="1" x14ac:dyDescent="0.5">
      <c r="C885" s="971"/>
      <c r="D885" s="970"/>
      <c r="E885" s="970"/>
      <c r="F885" s="265"/>
      <c r="G885" s="265"/>
    </row>
    <row r="886" spans="3:7" s="183" customFormat="1" x14ac:dyDescent="0.5">
      <c r="C886" s="971"/>
      <c r="D886" s="970"/>
      <c r="E886" s="970"/>
      <c r="F886" s="265"/>
      <c r="G886" s="265"/>
    </row>
    <row r="887" spans="3:7" s="183" customFormat="1" x14ac:dyDescent="0.5">
      <c r="C887" s="971"/>
      <c r="D887" s="970"/>
      <c r="E887" s="970"/>
      <c r="F887" s="265"/>
      <c r="G887" s="265"/>
    </row>
    <row r="888" spans="3:7" s="183" customFormat="1" x14ac:dyDescent="0.5">
      <c r="C888" s="971"/>
      <c r="D888" s="970"/>
      <c r="E888" s="970"/>
      <c r="F888" s="265"/>
      <c r="G888" s="265"/>
    </row>
    <row r="889" spans="3:7" s="183" customFormat="1" x14ac:dyDescent="0.5">
      <c r="C889" s="971"/>
      <c r="D889" s="970"/>
      <c r="E889" s="970"/>
      <c r="F889" s="265"/>
      <c r="G889" s="265"/>
    </row>
    <row r="890" spans="3:7" s="183" customFormat="1" x14ac:dyDescent="0.5">
      <c r="C890" s="971"/>
      <c r="D890" s="970"/>
      <c r="E890" s="970"/>
      <c r="F890" s="265"/>
      <c r="G890" s="265"/>
    </row>
    <row r="891" spans="3:7" s="183" customFormat="1" x14ac:dyDescent="0.5">
      <c r="C891" s="971"/>
      <c r="D891" s="970"/>
      <c r="E891" s="970"/>
      <c r="F891" s="265"/>
      <c r="G891" s="265"/>
    </row>
    <row r="892" spans="3:7" s="183" customFormat="1" x14ac:dyDescent="0.5">
      <c r="C892" s="971"/>
      <c r="D892" s="970"/>
      <c r="E892" s="970"/>
      <c r="F892" s="265"/>
      <c r="G892" s="265"/>
    </row>
    <row r="893" spans="3:7" s="183" customFormat="1" x14ac:dyDescent="0.5">
      <c r="C893" s="971"/>
      <c r="D893" s="970"/>
      <c r="E893" s="970"/>
      <c r="F893" s="265"/>
      <c r="G893" s="265"/>
    </row>
    <row r="894" spans="3:7" s="183" customFormat="1" x14ac:dyDescent="0.5">
      <c r="C894" s="971"/>
      <c r="D894" s="970"/>
      <c r="E894" s="970"/>
      <c r="F894" s="265"/>
      <c r="G894" s="265"/>
    </row>
    <row r="895" spans="3:7" s="183" customFormat="1" x14ac:dyDescent="0.5">
      <c r="C895" s="971"/>
      <c r="D895" s="970"/>
      <c r="E895" s="970"/>
      <c r="F895" s="265"/>
      <c r="G895" s="265"/>
    </row>
    <row r="896" spans="3:7" s="183" customFormat="1" x14ac:dyDescent="0.5">
      <c r="C896" s="971"/>
      <c r="D896" s="970"/>
      <c r="E896" s="970"/>
      <c r="F896" s="265"/>
      <c r="G896" s="265"/>
    </row>
    <row r="897" spans="3:7" s="183" customFormat="1" x14ac:dyDescent="0.5">
      <c r="C897" s="971"/>
      <c r="D897" s="970"/>
      <c r="E897" s="970"/>
      <c r="F897" s="265"/>
      <c r="G897" s="265"/>
    </row>
    <row r="898" spans="3:7" s="183" customFormat="1" x14ac:dyDescent="0.5">
      <c r="C898" s="971"/>
      <c r="D898" s="970"/>
      <c r="E898" s="970"/>
      <c r="F898" s="265"/>
      <c r="G898" s="265"/>
    </row>
    <row r="899" spans="3:7" s="183" customFormat="1" x14ac:dyDescent="0.5">
      <c r="C899" s="971"/>
      <c r="D899" s="970"/>
      <c r="E899" s="970"/>
      <c r="F899" s="265"/>
      <c r="G899" s="265"/>
    </row>
    <row r="900" spans="3:7" s="183" customFormat="1" x14ac:dyDescent="0.5">
      <c r="C900" s="971"/>
      <c r="D900" s="970"/>
      <c r="E900" s="970"/>
      <c r="F900" s="265"/>
      <c r="G900" s="265"/>
    </row>
    <row r="901" spans="3:7" s="183" customFormat="1" x14ac:dyDescent="0.5">
      <c r="C901" s="971"/>
      <c r="D901" s="970"/>
      <c r="E901" s="970"/>
      <c r="F901" s="265"/>
      <c r="G901" s="265"/>
    </row>
    <row r="902" spans="3:7" s="183" customFormat="1" x14ac:dyDescent="0.5">
      <c r="C902" s="971"/>
      <c r="D902" s="970"/>
      <c r="E902" s="970"/>
      <c r="F902" s="265"/>
      <c r="G902" s="265"/>
    </row>
    <row r="903" spans="3:7" s="183" customFormat="1" x14ac:dyDescent="0.5">
      <c r="C903" s="971"/>
      <c r="D903" s="970"/>
      <c r="E903" s="970"/>
      <c r="F903" s="265"/>
      <c r="G903" s="265"/>
    </row>
    <row r="904" spans="3:7" s="183" customFormat="1" x14ac:dyDescent="0.5">
      <c r="C904" s="971"/>
      <c r="D904" s="970"/>
      <c r="E904" s="970"/>
      <c r="F904" s="265"/>
      <c r="G904" s="265"/>
    </row>
    <row r="905" spans="3:7" s="183" customFormat="1" x14ac:dyDescent="0.5">
      <c r="C905" s="971"/>
      <c r="D905" s="970"/>
      <c r="E905" s="970"/>
      <c r="F905" s="265"/>
      <c r="G905" s="265"/>
    </row>
    <row r="906" spans="3:7" s="183" customFormat="1" x14ac:dyDescent="0.5">
      <c r="C906" s="971"/>
      <c r="D906" s="970"/>
      <c r="E906" s="970"/>
      <c r="F906" s="265"/>
      <c r="G906" s="265"/>
    </row>
    <row r="907" spans="3:7" s="183" customFormat="1" x14ac:dyDescent="0.5">
      <c r="C907" s="971"/>
      <c r="D907" s="970"/>
      <c r="E907" s="970"/>
      <c r="F907" s="265"/>
      <c r="G907" s="265"/>
    </row>
    <row r="908" spans="3:7" s="183" customFormat="1" x14ac:dyDescent="0.5">
      <c r="C908" s="971"/>
      <c r="D908" s="970"/>
      <c r="E908" s="970"/>
      <c r="F908" s="265"/>
      <c r="G908" s="265"/>
    </row>
    <row r="909" spans="3:7" s="183" customFormat="1" x14ac:dyDescent="0.5">
      <c r="C909" s="971"/>
      <c r="D909" s="970"/>
      <c r="E909" s="970"/>
      <c r="F909" s="265"/>
      <c r="G909" s="265"/>
    </row>
    <row r="910" spans="3:7" s="183" customFormat="1" x14ac:dyDescent="0.5">
      <c r="C910" s="971"/>
      <c r="D910" s="970"/>
      <c r="E910" s="970"/>
      <c r="F910" s="265"/>
      <c r="G910" s="265"/>
    </row>
    <row r="911" spans="3:7" s="183" customFormat="1" x14ac:dyDescent="0.5">
      <c r="C911" s="971"/>
      <c r="D911" s="970"/>
      <c r="E911" s="970"/>
      <c r="F911" s="265"/>
      <c r="G911" s="265"/>
    </row>
    <row r="912" spans="3:7" s="183" customFormat="1" x14ac:dyDescent="0.5">
      <c r="C912" s="971"/>
      <c r="D912" s="970"/>
      <c r="E912" s="970"/>
      <c r="F912" s="265"/>
      <c r="G912" s="265"/>
    </row>
    <row r="913" spans="3:7" s="183" customFormat="1" x14ac:dyDescent="0.5">
      <c r="C913" s="971"/>
      <c r="D913" s="970"/>
      <c r="E913" s="970"/>
      <c r="F913" s="265"/>
      <c r="G913" s="265"/>
    </row>
    <row r="914" spans="3:7" s="183" customFormat="1" x14ac:dyDescent="0.5">
      <c r="C914" s="971"/>
      <c r="D914" s="970"/>
      <c r="E914" s="970"/>
      <c r="F914" s="265"/>
      <c r="G914" s="265"/>
    </row>
    <row r="915" spans="3:7" s="183" customFormat="1" x14ac:dyDescent="0.5">
      <c r="C915" s="971"/>
      <c r="D915" s="970"/>
      <c r="E915" s="970"/>
      <c r="F915" s="265"/>
      <c r="G915" s="265"/>
    </row>
    <row r="916" spans="3:7" s="183" customFormat="1" x14ac:dyDescent="0.5">
      <c r="C916" s="971"/>
      <c r="D916" s="970"/>
      <c r="E916" s="970"/>
      <c r="F916" s="265"/>
      <c r="G916" s="265"/>
    </row>
    <row r="917" spans="3:7" s="183" customFormat="1" x14ac:dyDescent="0.5">
      <c r="C917" s="971"/>
      <c r="D917" s="970"/>
      <c r="E917" s="970"/>
      <c r="F917" s="265"/>
      <c r="G917" s="265"/>
    </row>
    <row r="918" spans="3:7" s="183" customFormat="1" x14ac:dyDescent="0.5">
      <c r="C918" s="971"/>
      <c r="D918" s="970"/>
      <c r="E918" s="970"/>
      <c r="F918" s="265"/>
      <c r="G918" s="265"/>
    </row>
    <row r="919" spans="3:7" s="183" customFormat="1" x14ac:dyDescent="0.5">
      <c r="C919" s="971"/>
      <c r="D919" s="970"/>
      <c r="E919" s="970"/>
      <c r="F919" s="265"/>
      <c r="G919" s="265"/>
    </row>
    <row r="920" spans="3:7" s="183" customFormat="1" x14ac:dyDescent="0.5">
      <c r="C920" s="971"/>
      <c r="D920" s="970"/>
      <c r="E920" s="970"/>
      <c r="F920" s="265"/>
      <c r="G920" s="265"/>
    </row>
    <row r="921" spans="3:7" s="183" customFormat="1" x14ac:dyDescent="0.5">
      <c r="C921" s="971"/>
      <c r="D921" s="970"/>
      <c r="E921" s="970"/>
      <c r="F921" s="265"/>
      <c r="G921" s="265"/>
    </row>
    <row r="922" spans="3:7" s="183" customFormat="1" x14ac:dyDescent="0.5">
      <c r="C922" s="971"/>
      <c r="D922" s="970"/>
      <c r="E922" s="970"/>
      <c r="F922" s="265"/>
      <c r="G922" s="265"/>
    </row>
    <row r="923" spans="3:7" s="183" customFormat="1" x14ac:dyDescent="0.5">
      <c r="C923" s="971"/>
      <c r="D923" s="970"/>
      <c r="E923" s="970"/>
      <c r="F923" s="265"/>
      <c r="G923" s="265"/>
    </row>
    <row r="924" spans="3:7" s="183" customFormat="1" x14ac:dyDescent="0.5">
      <c r="C924" s="971"/>
      <c r="D924" s="970"/>
      <c r="E924" s="970"/>
      <c r="F924" s="265"/>
      <c r="G924" s="265"/>
    </row>
    <row r="925" spans="3:7" s="183" customFormat="1" x14ac:dyDescent="0.5">
      <c r="C925" s="971"/>
      <c r="D925" s="970"/>
      <c r="E925" s="970"/>
      <c r="F925" s="265"/>
      <c r="G925" s="265"/>
    </row>
    <row r="926" spans="3:7" s="183" customFormat="1" x14ac:dyDescent="0.5">
      <c r="C926" s="971"/>
      <c r="D926" s="970"/>
      <c r="E926" s="970"/>
      <c r="F926" s="265"/>
      <c r="G926" s="265"/>
    </row>
    <row r="927" spans="3:7" s="183" customFormat="1" x14ac:dyDescent="0.5">
      <c r="C927" s="971"/>
      <c r="D927" s="970"/>
      <c r="E927" s="970"/>
      <c r="F927" s="265"/>
      <c r="G927" s="265"/>
    </row>
    <row r="928" spans="3:7" s="183" customFormat="1" x14ac:dyDescent="0.5">
      <c r="C928" s="971"/>
      <c r="D928" s="970"/>
      <c r="E928" s="970"/>
      <c r="F928" s="265"/>
      <c r="G928" s="265"/>
    </row>
    <row r="929" spans="3:7" s="183" customFormat="1" x14ac:dyDescent="0.5">
      <c r="C929" s="971"/>
      <c r="D929" s="970"/>
      <c r="E929" s="970"/>
      <c r="F929" s="265"/>
      <c r="G929" s="265"/>
    </row>
    <row r="930" spans="3:7" s="183" customFormat="1" x14ac:dyDescent="0.5">
      <c r="C930" s="971"/>
      <c r="D930" s="970"/>
      <c r="E930" s="970"/>
      <c r="F930" s="265"/>
      <c r="G930" s="265"/>
    </row>
    <row r="931" spans="3:7" s="183" customFormat="1" x14ac:dyDescent="0.5">
      <c r="C931" s="971"/>
      <c r="D931" s="970"/>
      <c r="E931" s="970"/>
      <c r="F931" s="265"/>
      <c r="G931" s="265"/>
    </row>
    <row r="932" spans="3:7" s="183" customFormat="1" x14ac:dyDescent="0.5">
      <c r="C932" s="971"/>
      <c r="D932" s="970"/>
      <c r="E932" s="970"/>
      <c r="F932" s="265"/>
      <c r="G932" s="265"/>
    </row>
    <row r="933" spans="3:7" s="183" customFormat="1" x14ac:dyDescent="0.5">
      <c r="C933" s="971"/>
      <c r="D933" s="970"/>
      <c r="E933" s="970"/>
      <c r="F933" s="265"/>
      <c r="G933" s="265"/>
    </row>
    <row r="934" spans="3:7" s="183" customFormat="1" x14ac:dyDescent="0.5">
      <c r="C934" s="971"/>
      <c r="D934" s="970"/>
      <c r="E934" s="970"/>
      <c r="F934" s="265"/>
      <c r="G934" s="265"/>
    </row>
    <row r="935" spans="3:7" s="183" customFormat="1" x14ac:dyDescent="0.5">
      <c r="C935" s="971"/>
      <c r="D935" s="970"/>
      <c r="E935" s="970"/>
      <c r="F935" s="265"/>
      <c r="G935" s="265"/>
    </row>
    <row r="936" spans="3:7" s="183" customFormat="1" x14ac:dyDescent="0.5">
      <c r="C936" s="971"/>
      <c r="D936" s="970"/>
      <c r="E936" s="970"/>
      <c r="F936" s="265"/>
      <c r="G936" s="265"/>
    </row>
    <row r="937" spans="3:7" s="183" customFormat="1" x14ac:dyDescent="0.5">
      <c r="C937" s="971"/>
      <c r="D937" s="970"/>
      <c r="E937" s="970"/>
      <c r="F937" s="265"/>
      <c r="G937" s="265"/>
    </row>
    <row r="938" spans="3:7" s="183" customFormat="1" x14ac:dyDescent="0.5">
      <c r="C938" s="971"/>
      <c r="D938" s="970"/>
      <c r="E938" s="970"/>
      <c r="F938" s="265"/>
      <c r="G938" s="265"/>
    </row>
    <row r="939" spans="3:7" s="183" customFormat="1" x14ac:dyDescent="0.5">
      <c r="C939" s="971"/>
      <c r="D939" s="970"/>
      <c r="E939" s="970"/>
      <c r="F939" s="265"/>
      <c r="G939" s="265"/>
    </row>
    <row r="940" spans="3:7" s="183" customFormat="1" x14ac:dyDescent="0.5">
      <c r="C940" s="971"/>
      <c r="D940" s="970"/>
      <c r="E940" s="970"/>
      <c r="F940" s="265"/>
      <c r="G940" s="265"/>
    </row>
    <row r="941" spans="3:7" s="183" customFormat="1" x14ac:dyDescent="0.5">
      <c r="C941" s="971"/>
      <c r="D941" s="970"/>
      <c r="E941" s="970"/>
      <c r="F941" s="265"/>
      <c r="G941" s="265"/>
    </row>
    <row r="942" spans="3:7" s="183" customFormat="1" x14ac:dyDescent="0.5">
      <c r="C942" s="971"/>
      <c r="D942" s="970"/>
      <c r="E942" s="970"/>
      <c r="F942" s="265"/>
      <c r="G942" s="265"/>
    </row>
    <row r="943" spans="3:7" s="183" customFormat="1" x14ac:dyDescent="0.5">
      <c r="C943" s="971"/>
      <c r="D943" s="970"/>
      <c r="E943" s="970"/>
      <c r="F943" s="265"/>
      <c r="G943" s="265"/>
    </row>
    <row r="944" spans="3:7" s="183" customFormat="1" x14ac:dyDescent="0.5">
      <c r="C944" s="971"/>
      <c r="D944" s="970"/>
      <c r="E944" s="970"/>
      <c r="F944" s="265"/>
      <c r="G944" s="265"/>
    </row>
    <row r="945" spans="3:7" s="183" customFormat="1" x14ac:dyDescent="0.5">
      <c r="C945" s="971"/>
      <c r="D945" s="970"/>
      <c r="E945" s="970"/>
      <c r="F945" s="265"/>
      <c r="G945" s="265"/>
    </row>
    <row r="946" spans="3:7" s="183" customFormat="1" x14ac:dyDescent="0.5">
      <c r="C946" s="971"/>
      <c r="D946" s="970"/>
      <c r="E946" s="970"/>
      <c r="F946" s="265"/>
      <c r="G946" s="265"/>
    </row>
    <row r="947" spans="3:7" s="183" customFormat="1" x14ac:dyDescent="0.5">
      <c r="C947" s="971"/>
      <c r="D947" s="970"/>
      <c r="E947" s="970"/>
      <c r="F947" s="265"/>
      <c r="G947" s="265"/>
    </row>
    <row r="948" spans="3:7" s="183" customFormat="1" x14ac:dyDescent="0.5">
      <c r="C948" s="971"/>
      <c r="D948" s="970"/>
      <c r="E948" s="970"/>
      <c r="F948" s="265"/>
      <c r="G948" s="265"/>
    </row>
    <row r="949" spans="3:7" s="183" customFormat="1" x14ac:dyDescent="0.5">
      <c r="C949" s="971"/>
      <c r="D949" s="970"/>
      <c r="E949" s="970"/>
      <c r="F949" s="265"/>
      <c r="G949" s="265"/>
    </row>
    <row r="950" spans="3:7" s="183" customFormat="1" x14ac:dyDescent="0.5">
      <c r="C950" s="971"/>
      <c r="D950" s="970"/>
      <c r="E950" s="970"/>
      <c r="F950" s="265"/>
      <c r="G950" s="265"/>
    </row>
    <row r="951" spans="3:7" s="183" customFormat="1" x14ac:dyDescent="0.5">
      <c r="C951" s="971"/>
      <c r="D951" s="970"/>
      <c r="E951" s="970"/>
      <c r="F951" s="265"/>
      <c r="G951" s="265"/>
    </row>
    <row r="952" spans="3:7" s="183" customFormat="1" x14ac:dyDescent="0.5">
      <c r="C952" s="971"/>
      <c r="D952" s="970"/>
      <c r="E952" s="970"/>
      <c r="F952" s="265"/>
      <c r="G952" s="265"/>
    </row>
    <row r="953" spans="3:7" s="183" customFormat="1" x14ac:dyDescent="0.5">
      <c r="C953" s="971"/>
      <c r="D953" s="970"/>
      <c r="E953" s="970"/>
      <c r="F953" s="265"/>
      <c r="G953" s="265"/>
    </row>
    <row r="954" spans="3:7" s="183" customFormat="1" x14ac:dyDescent="0.5">
      <c r="C954" s="971"/>
      <c r="D954" s="970"/>
      <c r="E954" s="970"/>
      <c r="F954" s="265"/>
      <c r="G954" s="265"/>
    </row>
    <row r="955" spans="3:7" s="183" customFormat="1" x14ac:dyDescent="0.5">
      <c r="C955" s="971"/>
      <c r="D955" s="970"/>
      <c r="E955" s="970"/>
      <c r="F955" s="265"/>
      <c r="G955" s="265"/>
    </row>
    <row r="956" spans="3:7" s="183" customFormat="1" x14ac:dyDescent="0.5">
      <c r="C956" s="971"/>
      <c r="D956" s="970"/>
      <c r="E956" s="970"/>
      <c r="F956" s="265"/>
      <c r="G956" s="265"/>
    </row>
    <row r="957" spans="3:7" s="183" customFormat="1" x14ac:dyDescent="0.5">
      <c r="C957" s="971"/>
      <c r="D957" s="970"/>
      <c r="E957" s="970"/>
      <c r="F957" s="265"/>
      <c r="G957" s="265"/>
    </row>
    <row r="958" spans="3:7" s="183" customFormat="1" x14ac:dyDescent="0.5">
      <c r="C958" s="971"/>
      <c r="D958" s="970"/>
      <c r="E958" s="970"/>
      <c r="F958" s="265"/>
      <c r="G958" s="265"/>
    </row>
    <row r="959" spans="3:7" s="183" customFormat="1" x14ac:dyDescent="0.5">
      <c r="C959" s="971"/>
      <c r="D959" s="970"/>
      <c r="E959" s="970"/>
      <c r="F959" s="265"/>
      <c r="G959" s="265"/>
    </row>
    <row r="960" spans="3:7" s="183" customFormat="1" x14ac:dyDescent="0.5">
      <c r="C960" s="971"/>
      <c r="D960" s="970"/>
      <c r="E960" s="970"/>
      <c r="F960" s="265"/>
      <c r="G960" s="265"/>
    </row>
    <row r="961" spans="3:7" s="183" customFormat="1" x14ac:dyDescent="0.5">
      <c r="C961" s="971"/>
      <c r="D961" s="970"/>
      <c r="E961" s="970"/>
      <c r="F961" s="265"/>
      <c r="G961" s="265"/>
    </row>
    <row r="962" spans="3:7" s="183" customFormat="1" x14ac:dyDescent="0.5">
      <c r="C962" s="971"/>
      <c r="D962" s="970"/>
      <c r="E962" s="970"/>
      <c r="F962" s="265"/>
      <c r="G962" s="265"/>
    </row>
    <row r="963" spans="3:7" s="183" customFormat="1" x14ac:dyDescent="0.5">
      <c r="C963" s="971"/>
      <c r="D963" s="970"/>
      <c r="E963" s="970"/>
      <c r="F963" s="265"/>
      <c r="G963" s="265"/>
    </row>
    <row r="964" spans="3:7" s="183" customFormat="1" x14ac:dyDescent="0.5">
      <c r="C964" s="971"/>
      <c r="D964" s="970"/>
      <c r="E964" s="970"/>
      <c r="F964" s="265"/>
      <c r="G964" s="265"/>
    </row>
    <row r="965" spans="3:7" s="183" customFormat="1" x14ac:dyDescent="0.5">
      <c r="C965" s="971"/>
      <c r="D965" s="970"/>
      <c r="E965" s="970"/>
      <c r="F965" s="265"/>
      <c r="G965" s="265"/>
    </row>
    <row r="966" spans="3:7" s="183" customFormat="1" x14ac:dyDescent="0.5">
      <c r="C966" s="971"/>
      <c r="D966" s="970"/>
      <c r="E966" s="970"/>
      <c r="F966" s="265"/>
      <c r="G966" s="265"/>
    </row>
    <row r="967" spans="3:7" s="183" customFormat="1" x14ac:dyDescent="0.5">
      <c r="C967" s="971"/>
      <c r="D967" s="970"/>
      <c r="E967" s="970"/>
      <c r="F967" s="265"/>
      <c r="G967" s="265"/>
    </row>
    <row r="968" spans="3:7" s="183" customFormat="1" x14ac:dyDescent="0.5">
      <c r="C968" s="971"/>
      <c r="D968" s="970"/>
      <c r="E968" s="970"/>
      <c r="F968" s="265"/>
      <c r="G968" s="265"/>
    </row>
    <row r="969" spans="3:7" s="183" customFormat="1" x14ac:dyDescent="0.5">
      <c r="C969" s="971"/>
      <c r="D969" s="970"/>
      <c r="E969" s="970"/>
      <c r="F969" s="265"/>
      <c r="G969" s="265"/>
    </row>
    <row r="970" spans="3:7" s="183" customFormat="1" x14ac:dyDescent="0.5">
      <c r="C970" s="971"/>
      <c r="D970" s="970"/>
      <c r="E970" s="970"/>
      <c r="F970" s="265"/>
      <c r="G970" s="265"/>
    </row>
    <row r="971" spans="3:7" s="183" customFormat="1" x14ac:dyDescent="0.5">
      <c r="C971" s="971"/>
      <c r="D971" s="970"/>
      <c r="E971" s="970"/>
      <c r="F971" s="265"/>
      <c r="G971" s="265"/>
    </row>
    <row r="972" spans="3:7" s="183" customFormat="1" x14ac:dyDescent="0.5">
      <c r="C972" s="971"/>
      <c r="D972" s="970"/>
      <c r="E972" s="970"/>
      <c r="F972" s="265"/>
      <c r="G972" s="265"/>
    </row>
    <row r="973" spans="3:7" s="183" customFormat="1" x14ac:dyDescent="0.5">
      <c r="C973" s="971"/>
      <c r="D973" s="970"/>
      <c r="E973" s="970"/>
      <c r="F973" s="265"/>
      <c r="G973" s="265"/>
    </row>
    <row r="974" spans="3:7" s="183" customFormat="1" x14ac:dyDescent="0.5">
      <c r="C974" s="971"/>
      <c r="D974" s="970"/>
      <c r="E974" s="970"/>
      <c r="F974" s="265"/>
      <c r="G974" s="265"/>
    </row>
    <row r="975" spans="3:7" s="183" customFormat="1" x14ac:dyDescent="0.5">
      <c r="C975" s="971"/>
      <c r="D975" s="970"/>
      <c r="E975" s="970"/>
      <c r="F975" s="265"/>
      <c r="G975" s="265"/>
    </row>
    <row r="976" spans="3:7" s="183" customFormat="1" x14ac:dyDescent="0.5">
      <c r="C976" s="971"/>
      <c r="D976" s="970"/>
      <c r="E976" s="970"/>
      <c r="F976" s="265"/>
      <c r="G976" s="265"/>
    </row>
    <row r="977" spans="3:7" s="183" customFormat="1" x14ac:dyDescent="0.5">
      <c r="C977" s="971"/>
      <c r="D977" s="970"/>
      <c r="E977" s="970"/>
      <c r="F977" s="265"/>
      <c r="G977" s="265"/>
    </row>
    <row r="978" spans="3:7" s="183" customFormat="1" x14ac:dyDescent="0.5">
      <c r="C978" s="971"/>
      <c r="D978" s="970"/>
      <c r="E978" s="970"/>
      <c r="F978" s="265"/>
      <c r="G978" s="265"/>
    </row>
    <row r="979" spans="3:7" s="183" customFormat="1" x14ac:dyDescent="0.5">
      <c r="C979" s="971"/>
      <c r="D979" s="970"/>
      <c r="E979" s="970"/>
      <c r="F979" s="265"/>
      <c r="G979" s="265"/>
    </row>
    <row r="980" spans="3:7" s="183" customFormat="1" x14ac:dyDescent="0.5">
      <c r="C980" s="971"/>
      <c r="D980" s="970"/>
      <c r="E980" s="970"/>
      <c r="F980" s="265"/>
      <c r="G980" s="265"/>
    </row>
    <row r="981" spans="3:7" s="183" customFormat="1" x14ac:dyDescent="0.5">
      <c r="C981" s="971"/>
      <c r="D981" s="970"/>
      <c r="E981" s="970"/>
      <c r="F981" s="265"/>
      <c r="G981" s="265"/>
    </row>
    <row r="982" spans="3:7" s="183" customFormat="1" x14ac:dyDescent="0.5">
      <c r="C982" s="971"/>
      <c r="D982" s="970"/>
      <c r="E982" s="970"/>
      <c r="F982" s="265"/>
      <c r="G982" s="265"/>
    </row>
    <row r="983" spans="3:7" s="183" customFormat="1" x14ac:dyDescent="0.5">
      <c r="C983" s="971"/>
      <c r="D983" s="970"/>
      <c r="E983" s="970"/>
      <c r="F983" s="265"/>
      <c r="G983" s="265"/>
    </row>
    <row r="984" spans="3:7" s="183" customFormat="1" x14ac:dyDescent="0.5">
      <c r="C984" s="971"/>
      <c r="D984" s="970"/>
      <c r="E984" s="970"/>
      <c r="F984" s="265"/>
      <c r="G984" s="265"/>
    </row>
    <row r="985" spans="3:7" s="183" customFormat="1" x14ac:dyDescent="0.5">
      <c r="C985" s="971"/>
      <c r="D985" s="970"/>
      <c r="E985" s="970"/>
      <c r="F985" s="265"/>
      <c r="G985" s="265"/>
    </row>
    <row r="986" spans="3:7" s="183" customFormat="1" x14ac:dyDescent="0.5">
      <c r="C986" s="971"/>
      <c r="D986" s="970"/>
      <c r="E986" s="970"/>
      <c r="F986" s="265"/>
      <c r="G986" s="265"/>
    </row>
    <row r="987" spans="3:7" s="183" customFormat="1" x14ac:dyDescent="0.5">
      <c r="C987" s="971"/>
      <c r="D987" s="970"/>
      <c r="E987" s="970"/>
      <c r="F987" s="265"/>
      <c r="G987" s="265"/>
    </row>
    <row r="988" spans="3:7" s="183" customFormat="1" x14ac:dyDescent="0.5">
      <c r="C988" s="971"/>
      <c r="D988" s="970"/>
      <c r="E988" s="970"/>
      <c r="F988" s="265"/>
      <c r="G988" s="265"/>
    </row>
    <row r="989" spans="3:7" s="183" customFormat="1" x14ac:dyDescent="0.5">
      <c r="C989" s="971"/>
      <c r="D989" s="970"/>
      <c r="E989" s="970"/>
      <c r="F989" s="265"/>
      <c r="G989" s="265"/>
    </row>
    <row r="990" spans="3:7" s="183" customFormat="1" x14ac:dyDescent="0.5">
      <c r="C990" s="971"/>
      <c r="D990" s="970"/>
      <c r="E990" s="970"/>
      <c r="F990" s="265"/>
      <c r="G990" s="265"/>
    </row>
    <row r="991" spans="3:7" s="183" customFormat="1" x14ac:dyDescent="0.5">
      <c r="C991" s="971"/>
      <c r="D991" s="970"/>
      <c r="E991" s="970"/>
      <c r="F991" s="265"/>
      <c r="G991" s="265"/>
    </row>
    <row r="992" spans="3:7" s="183" customFormat="1" x14ac:dyDescent="0.5">
      <c r="C992" s="971"/>
      <c r="D992" s="970"/>
      <c r="E992" s="970"/>
      <c r="F992" s="265"/>
      <c r="G992" s="265"/>
    </row>
    <row r="993" spans="3:7" s="183" customFormat="1" x14ac:dyDescent="0.5">
      <c r="C993" s="971"/>
      <c r="D993" s="970"/>
      <c r="E993" s="970"/>
      <c r="F993" s="265"/>
      <c r="G993" s="265"/>
    </row>
    <row r="994" spans="3:7" s="183" customFormat="1" x14ac:dyDescent="0.5">
      <c r="C994" s="971"/>
      <c r="D994" s="970"/>
      <c r="E994" s="970"/>
      <c r="F994" s="265"/>
      <c r="G994" s="265"/>
    </row>
    <row r="995" spans="3:7" s="183" customFormat="1" x14ac:dyDescent="0.5">
      <c r="C995" s="971"/>
      <c r="D995" s="970"/>
      <c r="E995" s="970"/>
      <c r="F995" s="265"/>
      <c r="G995" s="265"/>
    </row>
    <row r="996" spans="3:7" s="183" customFormat="1" x14ac:dyDescent="0.5">
      <c r="C996" s="971"/>
      <c r="D996" s="970"/>
      <c r="E996" s="970"/>
      <c r="F996" s="265"/>
      <c r="G996" s="265"/>
    </row>
    <row r="997" spans="3:7" s="183" customFormat="1" x14ac:dyDescent="0.5">
      <c r="C997" s="971"/>
      <c r="D997" s="970"/>
      <c r="E997" s="970"/>
      <c r="F997" s="265"/>
      <c r="G997" s="265"/>
    </row>
    <row r="998" spans="3:7" s="183" customFormat="1" x14ac:dyDescent="0.5">
      <c r="C998" s="971"/>
      <c r="D998" s="970"/>
      <c r="E998" s="970"/>
      <c r="F998" s="265"/>
      <c r="G998" s="265"/>
    </row>
    <row r="999" spans="3:7" s="183" customFormat="1" x14ac:dyDescent="0.5">
      <c r="C999" s="971"/>
      <c r="D999" s="970"/>
      <c r="E999" s="970"/>
      <c r="F999" s="265"/>
      <c r="G999" s="265"/>
    </row>
    <row r="1000" spans="3:7" s="183" customFormat="1" x14ac:dyDescent="0.5">
      <c r="C1000" s="971"/>
      <c r="D1000" s="970"/>
      <c r="E1000" s="970"/>
      <c r="F1000" s="265"/>
      <c r="G1000" s="265"/>
    </row>
    <row r="1001" spans="3:7" s="183" customFormat="1" x14ac:dyDescent="0.5">
      <c r="C1001" s="971"/>
      <c r="D1001" s="970"/>
      <c r="E1001" s="970"/>
      <c r="F1001" s="265"/>
      <c r="G1001" s="265"/>
    </row>
    <row r="1002" spans="3:7" s="183" customFormat="1" x14ac:dyDescent="0.5">
      <c r="C1002" s="971"/>
      <c r="D1002" s="970"/>
      <c r="E1002" s="970"/>
      <c r="F1002" s="265"/>
      <c r="G1002" s="265"/>
    </row>
    <row r="1003" spans="3:7" s="183" customFormat="1" x14ac:dyDescent="0.5">
      <c r="C1003" s="971"/>
      <c r="D1003" s="970"/>
      <c r="E1003" s="970"/>
      <c r="F1003" s="265"/>
      <c r="G1003" s="265"/>
    </row>
    <row r="1004" spans="3:7" s="183" customFormat="1" x14ac:dyDescent="0.5">
      <c r="C1004" s="971"/>
      <c r="D1004" s="970"/>
      <c r="E1004" s="970"/>
      <c r="F1004" s="265"/>
      <c r="G1004" s="265"/>
    </row>
    <row r="1005" spans="3:7" s="183" customFormat="1" x14ac:dyDescent="0.5">
      <c r="C1005" s="971"/>
      <c r="D1005" s="970"/>
      <c r="E1005" s="970"/>
      <c r="F1005" s="265"/>
      <c r="G1005" s="265"/>
    </row>
    <row r="1006" spans="3:7" s="183" customFormat="1" x14ac:dyDescent="0.5">
      <c r="C1006" s="971"/>
      <c r="D1006" s="970"/>
      <c r="E1006" s="970"/>
      <c r="F1006" s="265"/>
      <c r="G1006" s="265"/>
    </row>
    <row r="1007" spans="3:7" s="183" customFormat="1" x14ac:dyDescent="0.5">
      <c r="C1007" s="971"/>
      <c r="D1007" s="970"/>
      <c r="E1007" s="970"/>
      <c r="F1007" s="265"/>
      <c r="G1007" s="265"/>
    </row>
    <row r="1008" spans="3:7" s="183" customFormat="1" x14ac:dyDescent="0.5">
      <c r="C1008" s="971"/>
      <c r="D1008" s="970"/>
      <c r="E1008" s="970"/>
      <c r="F1008" s="265"/>
      <c r="G1008" s="265"/>
    </row>
    <row r="1009" spans="3:7" s="183" customFormat="1" x14ac:dyDescent="0.5">
      <c r="C1009" s="971"/>
      <c r="D1009" s="970"/>
      <c r="E1009" s="970"/>
      <c r="F1009" s="265"/>
      <c r="G1009" s="265"/>
    </row>
    <row r="1010" spans="3:7" s="183" customFormat="1" x14ac:dyDescent="0.5">
      <c r="C1010" s="971"/>
      <c r="D1010" s="970"/>
      <c r="E1010" s="970"/>
      <c r="F1010" s="265"/>
      <c r="G1010" s="265"/>
    </row>
    <row r="1011" spans="3:7" s="183" customFormat="1" x14ac:dyDescent="0.5">
      <c r="C1011" s="971"/>
      <c r="D1011" s="970"/>
      <c r="E1011" s="970"/>
      <c r="F1011" s="265"/>
      <c r="G1011" s="265"/>
    </row>
    <row r="1012" spans="3:7" s="183" customFormat="1" x14ac:dyDescent="0.5">
      <c r="C1012" s="971"/>
      <c r="D1012" s="970"/>
      <c r="E1012" s="970"/>
      <c r="F1012" s="265"/>
      <c r="G1012" s="265"/>
    </row>
    <row r="1013" spans="3:7" s="183" customFormat="1" x14ac:dyDescent="0.5">
      <c r="C1013" s="971"/>
      <c r="D1013" s="970"/>
      <c r="E1013" s="970"/>
      <c r="F1013" s="265"/>
      <c r="G1013" s="265"/>
    </row>
    <row r="1014" spans="3:7" s="183" customFormat="1" x14ac:dyDescent="0.5">
      <c r="C1014" s="971"/>
      <c r="D1014" s="970"/>
      <c r="E1014" s="970"/>
      <c r="F1014" s="265"/>
      <c r="G1014" s="265"/>
    </row>
    <row r="1015" spans="3:7" s="183" customFormat="1" x14ac:dyDescent="0.5">
      <c r="C1015" s="971"/>
      <c r="D1015" s="970"/>
      <c r="E1015" s="970"/>
      <c r="F1015" s="265"/>
      <c r="G1015" s="265"/>
    </row>
    <row r="1016" spans="3:7" s="183" customFormat="1" x14ac:dyDescent="0.5">
      <c r="C1016" s="971"/>
      <c r="D1016" s="970"/>
      <c r="E1016" s="970"/>
      <c r="F1016" s="265"/>
      <c r="G1016" s="265"/>
    </row>
    <row r="1017" spans="3:7" s="183" customFormat="1" x14ac:dyDescent="0.5">
      <c r="C1017" s="971"/>
      <c r="D1017" s="970"/>
      <c r="E1017" s="970"/>
      <c r="F1017" s="265"/>
      <c r="G1017" s="265"/>
    </row>
    <row r="1018" spans="3:7" s="183" customFormat="1" x14ac:dyDescent="0.5">
      <c r="C1018" s="971"/>
      <c r="D1018" s="970"/>
      <c r="E1018" s="970"/>
      <c r="F1018" s="265"/>
      <c r="G1018" s="265"/>
    </row>
    <row r="1019" spans="3:7" s="183" customFormat="1" x14ac:dyDescent="0.5">
      <c r="C1019" s="971"/>
      <c r="D1019" s="970"/>
      <c r="E1019" s="970"/>
      <c r="F1019" s="265"/>
      <c r="G1019" s="265"/>
    </row>
    <row r="1020" spans="3:7" s="183" customFormat="1" x14ac:dyDescent="0.5">
      <c r="C1020" s="971"/>
      <c r="D1020" s="970"/>
      <c r="E1020" s="970"/>
      <c r="F1020" s="265"/>
      <c r="G1020" s="265"/>
    </row>
    <row r="1021" spans="3:7" s="183" customFormat="1" x14ac:dyDescent="0.5">
      <c r="C1021" s="971"/>
      <c r="D1021" s="970"/>
      <c r="E1021" s="970"/>
      <c r="F1021" s="265"/>
      <c r="G1021" s="265"/>
    </row>
    <row r="1022" spans="3:7" s="183" customFormat="1" x14ac:dyDescent="0.5">
      <c r="C1022" s="971"/>
      <c r="D1022" s="970"/>
      <c r="E1022" s="970"/>
      <c r="F1022" s="265"/>
      <c r="G1022" s="265"/>
    </row>
    <row r="1023" spans="3:7" s="183" customFormat="1" x14ac:dyDescent="0.5">
      <c r="C1023" s="971"/>
      <c r="D1023" s="970"/>
      <c r="E1023" s="970"/>
      <c r="F1023" s="265"/>
      <c r="G1023" s="265"/>
    </row>
    <row r="1024" spans="3:7" s="183" customFormat="1" x14ac:dyDescent="0.5">
      <c r="C1024" s="971"/>
      <c r="D1024" s="970"/>
      <c r="E1024" s="970"/>
      <c r="F1024" s="265"/>
      <c r="G1024" s="265"/>
    </row>
    <row r="1025" spans="3:7" s="183" customFormat="1" x14ac:dyDescent="0.5">
      <c r="C1025" s="971"/>
      <c r="D1025" s="970"/>
      <c r="E1025" s="970"/>
      <c r="F1025" s="265"/>
      <c r="G1025" s="265"/>
    </row>
    <row r="1026" spans="3:7" s="183" customFormat="1" x14ac:dyDescent="0.5">
      <c r="C1026" s="971"/>
      <c r="D1026" s="970"/>
      <c r="E1026" s="970"/>
      <c r="F1026" s="265"/>
      <c r="G1026" s="265"/>
    </row>
    <row r="1027" spans="3:7" s="183" customFormat="1" x14ac:dyDescent="0.5">
      <c r="C1027" s="971"/>
      <c r="D1027" s="970"/>
      <c r="E1027" s="970"/>
      <c r="F1027" s="265"/>
      <c r="G1027" s="265"/>
    </row>
    <row r="1028" spans="3:7" s="183" customFormat="1" x14ac:dyDescent="0.5">
      <c r="C1028" s="971"/>
      <c r="D1028" s="970"/>
      <c r="E1028" s="970"/>
      <c r="F1028" s="265"/>
      <c r="G1028" s="265"/>
    </row>
    <row r="1029" spans="3:7" s="183" customFormat="1" x14ac:dyDescent="0.5">
      <c r="C1029" s="971"/>
      <c r="D1029" s="970"/>
      <c r="E1029" s="970"/>
      <c r="F1029" s="265"/>
      <c r="G1029" s="265"/>
    </row>
    <row r="1030" spans="3:7" s="183" customFormat="1" x14ac:dyDescent="0.5">
      <c r="C1030" s="971"/>
      <c r="D1030" s="970"/>
      <c r="E1030" s="970"/>
      <c r="F1030" s="265"/>
      <c r="G1030" s="265"/>
    </row>
    <row r="1031" spans="3:7" s="183" customFormat="1" x14ac:dyDescent="0.5">
      <c r="C1031" s="971"/>
      <c r="D1031" s="970"/>
      <c r="E1031" s="970"/>
      <c r="F1031" s="265"/>
      <c r="G1031" s="265"/>
    </row>
    <row r="1032" spans="3:7" s="183" customFormat="1" x14ac:dyDescent="0.5">
      <c r="C1032" s="971"/>
      <c r="D1032" s="970"/>
      <c r="E1032" s="970"/>
      <c r="F1032" s="265"/>
      <c r="G1032" s="265"/>
    </row>
    <row r="1033" spans="3:7" s="183" customFormat="1" x14ac:dyDescent="0.5">
      <c r="C1033" s="971"/>
      <c r="D1033" s="970"/>
      <c r="E1033" s="970"/>
      <c r="F1033" s="265"/>
      <c r="G1033" s="265"/>
    </row>
    <row r="1034" spans="3:7" s="183" customFormat="1" x14ac:dyDescent="0.5">
      <c r="C1034" s="971"/>
      <c r="D1034" s="970"/>
      <c r="E1034" s="970"/>
      <c r="F1034" s="265"/>
      <c r="G1034" s="265"/>
    </row>
    <row r="1035" spans="3:7" s="183" customFormat="1" x14ac:dyDescent="0.5">
      <c r="C1035" s="971"/>
      <c r="D1035" s="970"/>
      <c r="E1035" s="970"/>
      <c r="F1035" s="265"/>
      <c r="G1035" s="265"/>
    </row>
    <row r="1036" spans="3:7" s="183" customFormat="1" x14ac:dyDescent="0.5">
      <c r="C1036" s="971"/>
      <c r="D1036" s="970"/>
      <c r="E1036" s="970"/>
      <c r="F1036" s="265"/>
      <c r="G1036" s="265"/>
    </row>
    <row r="1037" spans="3:7" s="183" customFormat="1" x14ac:dyDescent="0.5">
      <c r="C1037" s="971"/>
      <c r="D1037" s="970"/>
      <c r="E1037" s="970"/>
      <c r="F1037" s="265"/>
      <c r="G1037" s="265"/>
    </row>
    <row r="1038" spans="3:7" s="183" customFormat="1" x14ac:dyDescent="0.5">
      <c r="C1038" s="971"/>
      <c r="D1038" s="970"/>
      <c r="E1038" s="970"/>
      <c r="F1038" s="265"/>
      <c r="G1038" s="265"/>
    </row>
    <row r="1039" spans="3:7" s="183" customFormat="1" x14ac:dyDescent="0.5">
      <c r="C1039" s="971"/>
      <c r="D1039" s="970"/>
      <c r="E1039" s="970"/>
      <c r="F1039" s="265"/>
      <c r="G1039" s="265"/>
    </row>
    <row r="1040" spans="3:7" s="183" customFormat="1" x14ac:dyDescent="0.5">
      <c r="C1040" s="971"/>
      <c r="D1040" s="970"/>
      <c r="E1040" s="970"/>
      <c r="F1040" s="265"/>
      <c r="G1040" s="265"/>
    </row>
    <row r="1041" spans="3:7" s="183" customFormat="1" x14ac:dyDescent="0.5">
      <c r="C1041" s="971"/>
      <c r="D1041" s="970"/>
      <c r="E1041" s="970"/>
      <c r="F1041" s="265"/>
      <c r="G1041" s="265"/>
    </row>
    <row r="1042" spans="3:7" s="183" customFormat="1" x14ac:dyDescent="0.5">
      <c r="C1042" s="971"/>
      <c r="D1042" s="970"/>
      <c r="E1042" s="970"/>
      <c r="F1042" s="265"/>
      <c r="G1042" s="265"/>
    </row>
    <row r="1043" spans="3:7" s="183" customFormat="1" x14ac:dyDescent="0.5">
      <c r="C1043" s="971"/>
      <c r="D1043" s="970"/>
      <c r="E1043" s="970"/>
      <c r="F1043" s="265"/>
      <c r="G1043" s="265"/>
    </row>
    <row r="1044" spans="3:7" s="183" customFormat="1" x14ac:dyDescent="0.5">
      <c r="C1044" s="971"/>
      <c r="D1044" s="970"/>
      <c r="E1044" s="970"/>
      <c r="F1044" s="265"/>
      <c r="G1044" s="265"/>
    </row>
    <row r="1045" spans="3:7" s="183" customFormat="1" x14ac:dyDescent="0.5">
      <c r="C1045" s="971"/>
      <c r="D1045" s="970"/>
      <c r="E1045" s="970"/>
      <c r="F1045" s="265"/>
      <c r="G1045" s="265"/>
    </row>
    <row r="1046" spans="3:7" s="183" customFormat="1" x14ac:dyDescent="0.5">
      <c r="C1046" s="971"/>
      <c r="D1046" s="970"/>
      <c r="E1046" s="970"/>
      <c r="F1046" s="265"/>
      <c r="G1046" s="265"/>
    </row>
    <row r="1047" spans="3:7" s="183" customFormat="1" x14ac:dyDescent="0.5">
      <c r="C1047" s="971"/>
      <c r="D1047" s="970"/>
      <c r="E1047" s="970"/>
      <c r="F1047" s="265"/>
      <c r="G1047" s="265"/>
    </row>
    <row r="1048" spans="3:7" s="183" customFormat="1" x14ac:dyDescent="0.5">
      <c r="C1048" s="971"/>
      <c r="D1048" s="970"/>
      <c r="E1048" s="970"/>
      <c r="F1048" s="265"/>
      <c r="G1048" s="265"/>
    </row>
    <row r="1049" spans="3:7" s="183" customFormat="1" x14ac:dyDescent="0.5">
      <c r="C1049" s="971"/>
      <c r="D1049" s="970"/>
      <c r="E1049" s="970"/>
      <c r="F1049" s="265"/>
      <c r="G1049" s="265"/>
    </row>
    <row r="1050" spans="3:7" s="183" customFormat="1" x14ac:dyDescent="0.5">
      <c r="C1050" s="971"/>
      <c r="D1050" s="970"/>
      <c r="E1050" s="970"/>
      <c r="F1050" s="265"/>
      <c r="G1050" s="265"/>
    </row>
    <row r="1051" spans="3:7" s="183" customFormat="1" x14ac:dyDescent="0.5">
      <c r="C1051" s="971"/>
      <c r="D1051" s="970"/>
      <c r="E1051" s="970"/>
      <c r="F1051" s="265"/>
      <c r="G1051" s="265"/>
    </row>
    <row r="1052" spans="3:7" s="183" customFormat="1" x14ac:dyDescent="0.5">
      <c r="C1052" s="971"/>
      <c r="D1052" s="970"/>
      <c r="E1052" s="970"/>
      <c r="F1052" s="265"/>
      <c r="G1052" s="265"/>
    </row>
    <row r="1053" spans="3:7" s="183" customFormat="1" x14ac:dyDescent="0.5">
      <c r="C1053" s="971"/>
      <c r="D1053" s="970"/>
      <c r="E1053" s="970"/>
      <c r="F1053" s="265"/>
      <c r="G1053" s="265"/>
    </row>
    <row r="1054" spans="3:7" s="183" customFormat="1" x14ac:dyDescent="0.5">
      <c r="C1054" s="971"/>
      <c r="D1054" s="970"/>
      <c r="E1054" s="970"/>
      <c r="F1054" s="265"/>
      <c r="G1054" s="265"/>
    </row>
    <row r="1055" spans="3:7" s="183" customFormat="1" x14ac:dyDescent="0.5">
      <c r="C1055" s="971"/>
      <c r="D1055" s="970"/>
      <c r="E1055" s="970"/>
      <c r="F1055" s="265"/>
      <c r="G1055" s="265"/>
    </row>
    <row r="1056" spans="3:7" s="183" customFormat="1" x14ac:dyDescent="0.5">
      <c r="C1056" s="971"/>
      <c r="D1056" s="970"/>
      <c r="E1056" s="970"/>
      <c r="F1056" s="265"/>
      <c r="G1056" s="265"/>
    </row>
    <row r="1057" spans="3:7" s="183" customFormat="1" x14ac:dyDescent="0.5">
      <c r="C1057" s="971"/>
      <c r="D1057" s="970"/>
      <c r="E1057" s="970"/>
      <c r="F1057" s="265"/>
      <c r="G1057" s="265"/>
    </row>
    <row r="1058" spans="3:7" s="183" customFormat="1" x14ac:dyDescent="0.5">
      <c r="C1058" s="971"/>
      <c r="D1058" s="970"/>
      <c r="E1058" s="970"/>
      <c r="F1058" s="265"/>
      <c r="G1058" s="265"/>
    </row>
    <row r="1059" spans="3:7" s="183" customFormat="1" x14ac:dyDescent="0.5">
      <c r="C1059" s="971"/>
      <c r="D1059" s="970"/>
      <c r="E1059" s="970"/>
      <c r="F1059" s="265"/>
      <c r="G1059" s="265"/>
    </row>
    <row r="1060" spans="3:7" s="183" customFormat="1" x14ac:dyDescent="0.5">
      <c r="C1060" s="971"/>
      <c r="D1060" s="970"/>
      <c r="E1060" s="970"/>
      <c r="F1060" s="265"/>
      <c r="G1060" s="265"/>
    </row>
    <row r="1061" spans="3:7" s="183" customFormat="1" x14ac:dyDescent="0.5">
      <c r="C1061" s="971"/>
      <c r="D1061" s="970"/>
      <c r="E1061" s="970"/>
      <c r="F1061" s="265"/>
      <c r="G1061" s="265"/>
    </row>
    <row r="1062" spans="3:7" s="183" customFormat="1" x14ac:dyDescent="0.5">
      <c r="C1062" s="971"/>
      <c r="D1062" s="970"/>
      <c r="E1062" s="970"/>
      <c r="F1062" s="265"/>
      <c r="G1062" s="265"/>
    </row>
    <row r="1063" spans="3:7" s="183" customFormat="1" x14ac:dyDescent="0.5">
      <c r="C1063" s="971"/>
      <c r="D1063" s="970"/>
      <c r="E1063" s="970"/>
      <c r="F1063" s="265"/>
      <c r="G1063" s="265"/>
    </row>
    <row r="1064" spans="3:7" s="183" customFormat="1" x14ac:dyDescent="0.5">
      <c r="C1064" s="971"/>
      <c r="D1064" s="970"/>
      <c r="E1064" s="970"/>
      <c r="F1064" s="265"/>
      <c r="G1064" s="265"/>
    </row>
    <row r="1065" spans="3:7" s="183" customFormat="1" x14ac:dyDescent="0.5">
      <c r="C1065" s="971"/>
      <c r="D1065" s="970"/>
      <c r="E1065" s="970"/>
      <c r="F1065" s="265"/>
      <c r="G1065" s="265"/>
    </row>
    <row r="1066" spans="3:7" s="183" customFormat="1" x14ac:dyDescent="0.5">
      <c r="C1066" s="971"/>
      <c r="D1066" s="970"/>
      <c r="E1066" s="970"/>
      <c r="F1066" s="265"/>
      <c r="G1066" s="265"/>
    </row>
    <row r="1067" spans="3:7" s="183" customFormat="1" x14ac:dyDescent="0.5">
      <c r="C1067" s="971"/>
      <c r="D1067" s="970"/>
      <c r="E1067" s="970"/>
      <c r="F1067" s="265"/>
      <c r="G1067" s="265"/>
    </row>
    <row r="1068" spans="3:7" s="183" customFormat="1" x14ac:dyDescent="0.5">
      <c r="C1068" s="971"/>
      <c r="D1068" s="970"/>
      <c r="E1068" s="970"/>
      <c r="F1068" s="265"/>
      <c r="G1068" s="265"/>
    </row>
    <row r="1069" spans="3:7" s="183" customFormat="1" x14ac:dyDescent="0.5">
      <c r="C1069" s="971"/>
      <c r="D1069" s="970"/>
      <c r="E1069" s="970"/>
      <c r="F1069" s="265"/>
      <c r="G1069" s="265"/>
    </row>
    <row r="1070" spans="3:7" s="183" customFormat="1" x14ac:dyDescent="0.5">
      <c r="C1070" s="971"/>
      <c r="D1070" s="970"/>
      <c r="E1070" s="970"/>
      <c r="F1070" s="265"/>
      <c r="G1070" s="265"/>
    </row>
    <row r="1071" spans="3:7" s="183" customFormat="1" x14ac:dyDescent="0.5">
      <c r="C1071" s="971"/>
      <c r="D1071" s="970"/>
      <c r="E1071" s="970"/>
      <c r="F1071" s="265"/>
      <c r="G1071" s="265"/>
    </row>
    <row r="1072" spans="3:7" s="183" customFormat="1" x14ac:dyDescent="0.5">
      <c r="C1072" s="971"/>
      <c r="D1072" s="970"/>
      <c r="E1072" s="970"/>
      <c r="F1072" s="265"/>
      <c r="G1072" s="265"/>
    </row>
    <row r="1073" spans="3:7" s="183" customFormat="1" x14ac:dyDescent="0.5">
      <c r="C1073" s="971"/>
      <c r="D1073" s="970"/>
      <c r="E1073" s="970"/>
      <c r="F1073" s="265"/>
      <c r="G1073" s="265"/>
    </row>
    <row r="1074" spans="3:7" s="183" customFormat="1" x14ac:dyDescent="0.5">
      <c r="C1074" s="971"/>
      <c r="D1074" s="970"/>
      <c r="E1074" s="970"/>
      <c r="F1074" s="265"/>
      <c r="G1074" s="265"/>
    </row>
    <row r="1075" spans="3:7" s="183" customFormat="1" x14ac:dyDescent="0.5">
      <c r="C1075" s="971"/>
      <c r="D1075" s="970"/>
      <c r="E1075" s="970"/>
      <c r="F1075" s="265"/>
      <c r="G1075" s="265"/>
    </row>
    <row r="1076" spans="3:7" s="183" customFormat="1" x14ac:dyDescent="0.5">
      <c r="C1076" s="971"/>
      <c r="D1076" s="970"/>
      <c r="E1076" s="970"/>
      <c r="F1076" s="265"/>
      <c r="G1076" s="265"/>
    </row>
    <row r="1077" spans="3:7" s="183" customFormat="1" x14ac:dyDescent="0.5">
      <c r="C1077" s="971"/>
      <c r="D1077" s="970"/>
      <c r="E1077" s="970"/>
      <c r="F1077" s="265"/>
      <c r="G1077" s="265"/>
    </row>
    <row r="1078" spans="3:7" s="183" customFormat="1" x14ac:dyDescent="0.5">
      <c r="C1078" s="971"/>
      <c r="D1078" s="970"/>
      <c r="E1078" s="970"/>
      <c r="F1078" s="265"/>
      <c r="G1078" s="265"/>
    </row>
    <row r="1079" spans="3:7" s="183" customFormat="1" x14ac:dyDescent="0.5">
      <c r="C1079" s="971"/>
      <c r="D1079" s="970"/>
      <c r="E1079" s="970"/>
      <c r="F1079" s="265"/>
      <c r="G1079" s="265"/>
    </row>
    <row r="1080" spans="3:7" s="183" customFormat="1" x14ac:dyDescent="0.5">
      <c r="C1080" s="971"/>
      <c r="D1080" s="970"/>
      <c r="E1080" s="970"/>
      <c r="F1080" s="265"/>
      <c r="G1080" s="265"/>
    </row>
    <row r="1081" spans="3:7" s="183" customFormat="1" x14ac:dyDescent="0.5">
      <c r="C1081" s="971"/>
      <c r="D1081" s="970"/>
      <c r="E1081" s="970"/>
      <c r="F1081" s="265"/>
      <c r="G1081" s="265"/>
    </row>
    <row r="1082" spans="3:7" s="183" customFormat="1" x14ac:dyDescent="0.5">
      <c r="C1082" s="971"/>
      <c r="D1082" s="970"/>
      <c r="E1082" s="970"/>
      <c r="F1082" s="265"/>
      <c r="G1082" s="265"/>
    </row>
    <row r="1083" spans="3:7" s="183" customFormat="1" x14ac:dyDescent="0.5">
      <c r="C1083" s="971"/>
      <c r="D1083" s="970"/>
      <c r="E1083" s="970"/>
      <c r="F1083" s="265"/>
      <c r="G1083" s="265"/>
    </row>
    <row r="1084" spans="3:7" s="183" customFormat="1" x14ac:dyDescent="0.5">
      <c r="C1084" s="971"/>
      <c r="D1084" s="970"/>
      <c r="E1084" s="970"/>
      <c r="F1084" s="265"/>
      <c r="G1084" s="265"/>
    </row>
    <row r="1085" spans="3:7" s="183" customFormat="1" x14ac:dyDescent="0.5">
      <c r="C1085" s="971"/>
      <c r="D1085" s="970"/>
      <c r="E1085" s="970"/>
      <c r="F1085" s="265"/>
      <c r="G1085" s="265"/>
    </row>
    <row r="1086" spans="3:7" s="183" customFormat="1" x14ac:dyDescent="0.5">
      <c r="C1086" s="971"/>
      <c r="D1086" s="970"/>
      <c r="E1086" s="970"/>
      <c r="F1086" s="265"/>
      <c r="G1086" s="265"/>
    </row>
    <row r="1087" spans="3:7" s="183" customFormat="1" x14ac:dyDescent="0.5">
      <c r="C1087" s="971"/>
      <c r="D1087" s="970"/>
      <c r="E1087" s="970"/>
      <c r="F1087" s="265"/>
      <c r="G1087" s="265"/>
    </row>
    <row r="1088" spans="3:7" s="183" customFormat="1" x14ac:dyDescent="0.5">
      <c r="C1088" s="971"/>
      <c r="D1088" s="970"/>
      <c r="E1088" s="970"/>
      <c r="F1088" s="265"/>
      <c r="G1088" s="265"/>
    </row>
    <row r="1089" spans="3:7" s="183" customFormat="1" x14ac:dyDescent="0.5">
      <c r="C1089" s="971"/>
      <c r="D1089" s="970"/>
      <c r="E1089" s="970"/>
      <c r="F1089" s="265"/>
      <c r="G1089" s="265"/>
    </row>
    <row r="1090" spans="3:7" s="183" customFormat="1" x14ac:dyDescent="0.5">
      <c r="C1090" s="971"/>
      <c r="D1090" s="970"/>
      <c r="E1090" s="970"/>
      <c r="F1090" s="265"/>
      <c r="G1090" s="265"/>
    </row>
    <row r="1091" spans="3:7" s="183" customFormat="1" x14ac:dyDescent="0.5">
      <c r="C1091" s="971"/>
      <c r="D1091" s="970"/>
      <c r="E1091" s="970"/>
      <c r="F1091" s="265"/>
      <c r="G1091" s="265"/>
    </row>
    <row r="1092" spans="3:7" s="183" customFormat="1" x14ac:dyDescent="0.5">
      <c r="C1092" s="971"/>
      <c r="D1092" s="970"/>
      <c r="E1092" s="970"/>
      <c r="F1092" s="265"/>
      <c r="G1092" s="265"/>
    </row>
    <row r="1093" spans="3:7" s="183" customFormat="1" x14ac:dyDescent="0.5">
      <c r="C1093" s="971"/>
      <c r="D1093" s="970"/>
      <c r="E1093" s="970"/>
      <c r="F1093" s="265"/>
      <c r="G1093" s="265"/>
    </row>
    <row r="1094" spans="3:7" s="183" customFormat="1" x14ac:dyDescent="0.5">
      <c r="C1094" s="971"/>
      <c r="D1094" s="970"/>
      <c r="E1094" s="970"/>
      <c r="F1094" s="265"/>
      <c r="G1094" s="265"/>
    </row>
    <row r="1095" spans="3:7" s="183" customFormat="1" x14ac:dyDescent="0.5">
      <c r="C1095" s="971"/>
      <c r="D1095" s="970"/>
      <c r="E1095" s="970"/>
      <c r="F1095" s="265"/>
      <c r="G1095" s="265"/>
    </row>
    <row r="1096" spans="3:7" s="183" customFormat="1" x14ac:dyDescent="0.5">
      <c r="C1096" s="971"/>
      <c r="D1096" s="970"/>
      <c r="E1096" s="970"/>
      <c r="F1096" s="265"/>
      <c r="G1096" s="265"/>
    </row>
    <row r="1097" spans="3:7" s="183" customFormat="1" x14ac:dyDescent="0.5">
      <c r="C1097" s="971"/>
      <c r="D1097" s="970"/>
      <c r="E1097" s="970"/>
      <c r="F1097" s="265"/>
      <c r="G1097" s="265"/>
    </row>
    <row r="1098" spans="3:7" s="183" customFormat="1" x14ac:dyDescent="0.5">
      <c r="C1098" s="971"/>
      <c r="D1098" s="970"/>
      <c r="E1098" s="970"/>
      <c r="F1098" s="265"/>
      <c r="G1098" s="265"/>
    </row>
    <row r="1099" spans="3:7" s="183" customFormat="1" x14ac:dyDescent="0.5">
      <c r="C1099" s="971"/>
      <c r="D1099" s="970"/>
      <c r="E1099" s="970"/>
      <c r="F1099" s="265"/>
      <c r="G1099" s="265"/>
    </row>
    <row r="1100" spans="3:7" s="183" customFormat="1" x14ac:dyDescent="0.5">
      <c r="C1100" s="971"/>
      <c r="D1100" s="970"/>
      <c r="E1100" s="970"/>
      <c r="F1100" s="265"/>
      <c r="G1100" s="265"/>
    </row>
    <row r="1101" spans="3:7" s="183" customFormat="1" x14ac:dyDescent="0.5">
      <c r="C1101" s="971"/>
      <c r="D1101" s="970"/>
      <c r="E1101" s="970"/>
      <c r="F1101" s="265"/>
      <c r="G1101" s="265"/>
    </row>
    <row r="1102" spans="3:7" s="183" customFormat="1" x14ac:dyDescent="0.5">
      <c r="C1102" s="971"/>
      <c r="D1102" s="970"/>
      <c r="E1102" s="970"/>
      <c r="F1102" s="265"/>
      <c r="G1102" s="265"/>
    </row>
    <row r="1103" spans="3:7" s="183" customFormat="1" x14ac:dyDescent="0.5">
      <c r="C1103" s="971"/>
      <c r="D1103" s="970"/>
      <c r="E1103" s="970"/>
      <c r="F1103" s="265"/>
      <c r="G1103" s="265"/>
    </row>
    <row r="1104" spans="3:7" s="183" customFormat="1" x14ac:dyDescent="0.5">
      <c r="C1104" s="971"/>
      <c r="D1104" s="970"/>
      <c r="E1104" s="970"/>
      <c r="F1104" s="265"/>
      <c r="G1104" s="265"/>
    </row>
    <row r="1105" spans="3:7" s="183" customFormat="1" x14ac:dyDescent="0.5">
      <c r="C1105" s="971"/>
      <c r="D1105" s="970"/>
      <c r="E1105" s="970"/>
      <c r="F1105" s="265"/>
      <c r="G1105" s="265"/>
    </row>
    <row r="1106" spans="3:7" s="183" customFormat="1" x14ac:dyDescent="0.5">
      <c r="C1106" s="971"/>
      <c r="D1106" s="970"/>
      <c r="E1106" s="970"/>
      <c r="F1106" s="265"/>
      <c r="G1106" s="265"/>
    </row>
    <row r="1107" spans="3:7" s="183" customFormat="1" x14ac:dyDescent="0.5">
      <c r="C1107" s="971"/>
      <c r="D1107" s="970"/>
      <c r="E1107" s="970"/>
      <c r="F1107" s="265"/>
      <c r="G1107" s="265"/>
    </row>
    <row r="1108" spans="3:7" s="183" customFormat="1" x14ac:dyDescent="0.5">
      <c r="C1108" s="971"/>
      <c r="D1108" s="970"/>
      <c r="E1108" s="970"/>
      <c r="F1108" s="265"/>
      <c r="G1108" s="265"/>
    </row>
    <row r="1109" spans="3:7" s="183" customFormat="1" x14ac:dyDescent="0.5">
      <c r="C1109" s="971"/>
      <c r="D1109" s="970"/>
      <c r="E1109" s="970"/>
      <c r="F1109" s="265"/>
      <c r="G1109" s="265"/>
    </row>
    <row r="1110" spans="3:7" s="183" customFormat="1" x14ac:dyDescent="0.5">
      <c r="C1110" s="971"/>
      <c r="D1110" s="970"/>
      <c r="E1110" s="970"/>
      <c r="F1110" s="265"/>
      <c r="G1110" s="265"/>
    </row>
    <row r="1111" spans="3:7" s="183" customFormat="1" x14ac:dyDescent="0.5">
      <c r="C1111" s="971"/>
      <c r="D1111" s="970"/>
      <c r="E1111" s="970"/>
      <c r="F1111" s="265"/>
      <c r="G1111" s="265"/>
    </row>
    <row r="1112" spans="3:7" s="183" customFormat="1" x14ac:dyDescent="0.5">
      <c r="C1112" s="971"/>
      <c r="D1112" s="970"/>
      <c r="E1112" s="970"/>
      <c r="F1112" s="265"/>
      <c r="G1112" s="265"/>
    </row>
    <row r="1113" spans="3:7" s="183" customFormat="1" x14ac:dyDescent="0.5">
      <c r="C1113" s="971"/>
      <c r="D1113" s="970"/>
      <c r="E1113" s="970"/>
      <c r="F1113" s="265"/>
      <c r="G1113" s="265"/>
    </row>
    <row r="1114" spans="3:7" s="183" customFormat="1" x14ac:dyDescent="0.5">
      <c r="C1114" s="971"/>
      <c r="D1114" s="970"/>
      <c r="E1114" s="970"/>
      <c r="F1114" s="265"/>
      <c r="G1114" s="265"/>
    </row>
    <row r="1115" spans="3:7" s="183" customFormat="1" x14ac:dyDescent="0.5">
      <c r="C1115" s="971"/>
      <c r="D1115" s="970"/>
      <c r="E1115" s="970"/>
      <c r="F1115" s="265"/>
      <c r="G1115" s="265"/>
    </row>
    <row r="1116" spans="3:7" s="183" customFormat="1" x14ac:dyDescent="0.5">
      <c r="C1116" s="971"/>
      <c r="D1116" s="970"/>
      <c r="E1116" s="970"/>
      <c r="F1116" s="265"/>
      <c r="G1116" s="265"/>
    </row>
    <row r="1117" spans="3:7" s="183" customFormat="1" x14ac:dyDescent="0.5">
      <c r="C1117" s="971"/>
      <c r="D1117" s="970"/>
      <c r="E1117" s="970"/>
      <c r="F1117" s="265"/>
      <c r="G1117" s="265"/>
    </row>
    <row r="1118" spans="3:7" s="183" customFormat="1" x14ac:dyDescent="0.5">
      <c r="C1118" s="971"/>
      <c r="D1118" s="970"/>
      <c r="E1118" s="970"/>
      <c r="F1118" s="265"/>
      <c r="G1118" s="265"/>
    </row>
    <row r="1119" spans="3:7" s="183" customFormat="1" x14ac:dyDescent="0.5">
      <c r="C1119" s="971"/>
      <c r="D1119" s="970"/>
      <c r="E1119" s="970"/>
      <c r="F1119" s="265"/>
      <c r="G1119" s="265"/>
    </row>
    <row r="1120" spans="3:7" s="183" customFormat="1" x14ac:dyDescent="0.5">
      <c r="C1120" s="971"/>
      <c r="D1120" s="970"/>
      <c r="E1120" s="970"/>
      <c r="F1120" s="265"/>
      <c r="G1120" s="265"/>
    </row>
    <row r="1121" spans="3:7" s="183" customFormat="1" x14ac:dyDescent="0.5">
      <c r="C1121" s="971"/>
      <c r="D1121" s="970"/>
      <c r="E1121" s="970"/>
      <c r="F1121" s="265"/>
      <c r="G1121" s="265"/>
    </row>
    <row r="1122" spans="3:7" s="183" customFormat="1" x14ac:dyDescent="0.5">
      <c r="C1122" s="971"/>
      <c r="D1122" s="970"/>
      <c r="E1122" s="970"/>
      <c r="F1122" s="265"/>
      <c r="G1122" s="265"/>
    </row>
    <row r="1123" spans="3:7" s="183" customFormat="1" x14ac:dyDescent="0.5">
      <c r="C1123" s="971"/>
      <c r="D1123" s="970"/>
      <c r="E1123" s="970"/>
      <c r="F1123" s="265"/>
      <c r="G1123" s="265"/>
    </row>
    <row r="1124" spans="3:7" s="183" customFormat="1" x14ac:dyDescent="0.5">
      <c r="C1124" s="971"/>
      <c r="D1124" s="970"/>
      <c r="E1124" s="970"/>
      <c r="F1124" s="265"/>
      <c r="G1124" s="265"/>
    </row>
    <row r="1125" spans="3:7" s="183" customFormat="1" x14ac:dyDescent="0.5">
      <c r="C1125" s="971"/>
      <c r="D1125" s="970"/>
      <c r="E1125" s="970"/>
      <c r="F1125" s="265"/>
      <c r="G1125" s="265"/>
    </row>
    <row r="1126" spans="3:7" s="183" customFormat="1" x14ac:dyDescent="0.5">
      <c r="C1126" s="971"/>
      <c r="D1126" s="970"/>
      <c r="E1126" s="970"/>
      <c r="F1126" s="265"/>
      <c r="G1126" s="265"/>
    </row>
    <row r="1127" spans="3:7" s="183" customFormat="1" x14ac:dyDescent="0.5">
      <c r="C1127" s="971"/>
      <c r="D1127" s="970"/>
      <c r="E1127" s="970"/>
      <c r="F1127" s="265"/>
      <c r="G1127" s="265"/>
    </row>
    <row r="1128" spans="3:7" s="183" customFormat="1" x14ac:dyDescent="0.5">
      <c r="C1128" s="971"/>
      <c r="D1128" s="970"/>
      <c r="E1128" s="970"/>
      <c r="F1128" s="265"/>
      <c r="G1128" s="265"/>
    </row>
    <row r="1129" spans="3:7" s="183" customFormat="1" x14ac:dyDescent="0.5">
      <c r="C1129" s="971"/>
      <c r="D1129" s="970"/>
      <c r="E1129" s="970"/>
      <c r="F1129" s="265"/>
      <c r="G1129" s="265"/>
    </row>
    <row r="1130" spans="3:7" s="183" customFormat="1" x14ac:dyDescent="0.5">
      <c r="C1130" s="971"/>
      <c r="D1130" s="970"/>
      <c r="E1130" s="970"/>
      <c r="F1130" s="265"/>
      <c r="G1130" s="265"/>
    </row>
    <row r="1131" spans="3:7" s="183" customFormat="1" x14ac:dyDescent="0.5">
      <c r="C1131" s="971"/>
      <c r="D1131" s="970"/>
      <c r="E1131" s="970"/>
      <c r="F1131" s="265"/>
      <c r="G1131" s="265"/>
    </row>
    <row r="1132" spans="3:7" s="183" customFormat="1" x14ac:dyDescent="0.5">
      <c r="C1132" s="971"/>
      <c r="D1132" s="970"/>
      <c r="E1132" s="970"/>
      <c r="F1132" s="265"/>
      <c r="G1132" s="265"/>
    </row>
    <row r="1133" spans="3:7" s="183" customFormat="1" x14ac:dyDescent="0.5">
      <c r="C1133" s="971"/>
      <c r="D1133" s="970"/>
      <c r="E1133" s="970"/>
      <c r="F1133" s="265"/>
      <c r="G1133" s="265"/>
    </row>
    <row r="1134" spans="3:7" s="183" customFormat="1" x14ac:dyDescent="0.5">
      <c r="C1134" s="971"/>
      <c r="D1134" s="970"/>
      <c r="E1134" s="970"/>
      <c r="F1134" s="265"/>
      <c r="G1134" s="265"/>
    </row>
    <row r="1135" spans="3:7" s="183" customFormat="1" x14ac:dyDescent="0.5">
      <c r="C1135" s="971"/>
      <c r="D1135" s="970"/>
      <c r="E1135" s="970"/>
      <c r="F1135" s="265"/>
      <c r="G1135" s="265"/>
    </row>
    <row r="1136" spans="3:7" s="183" customFormat="1" x14ac:dyDescent="0.5">
      <c r="C1136" s="971"/>
      <c r="D1136" s="970"/>
      <c r="E1136" s="970"/>
      <c r="F1136" s="265"/>
      <c r="G1136" s="265"/>
    </row>
    <row r="1137" spans="3:7" s="183" customFormat="1" x14ac:dyDescent="0.5">
      <c r="C1137" s="971"/>
      <c r="D1137" s="970"/>
      <c r="E1137" s="970"/>
      <c r="F1137" s="265"/>
      <c r="G1137" s="265"/>
    </row>
    <row r="1138" spans="3:7" s="183" customFormat="1" x14ac:dyDescent="0.5">
      <c r="C1138" s="971"/>
      <c r="D1138" s="970"/>
      <c r="E1138" s="970"/>
      <c r="F1138" s="265"/>
      <c r="G1138" s="265"/>
    </row>
    <row r="1139" spans="3:7" s="183" customFormat="1" x14ac:dyDescent="0.5">
      <c r="C1139" s="971"/>
      <c r="D1139" s="970"/>
      <c r="E1139" s="970"/>
      <c r="F1139" s="265"/>
      <c r="G1139" s="265"/>
    </row>
    <row r="1140" spans="3:7" s="183" customFormat="1" x14ac:dyDescent="0.5">
      <c r="C1140" s="971"/>
      <c r="D1140" s="970"/>
      <c r="E1140" s="970"/>
      <c r="F1140" s="265"/>
      <c r="G1140" s="265"/>
    </row>
    <row r="1141" spans="3:7" s="183" customFormat="1" x14ac:dyDescent="0.5">
      <c r="C1141" s="971"/>
      <c r="D1141" s="970"/>
      <c r="E1141" s="970"/>
      <c r="F1141" s="265"/>
      <c r="G1141" s="265"/>
    </row>
    <row r="1142" spans="3:7" s="183" customFormat="1" x14ac:dyDescent="0.5">
      <c r="C1142" s="971"/>
      <c r="D1142" s="970"/>
      <c r="E1142" s="970"/>
      <c r="F1142" s="265"/>
      <c r="G1142" s="265"/>
    </row>
    <row r="1143" spans="3:7" s="183" customFormat="1" x14ac:dyDescent="0.5">
      <c r="C1143" s="971"/>
      <c r="D1143" s="970"/>
      <c r="E1143" s="970"/>
      <c r="F1143" s="265"/>
      <c r="G1143" s="265"/>
    </row>
    <row r="1144" spans="3:7" s="183" customFormat="1" x14ac:dyDescent="0.5">
      <c r="C1144" s="971"/>
      <c r="D1144" s="970"/>
      <c r="E1144" s="970"/>
      <c r="F1144" s="265"/>
      <c r="G1144" s="265"/>
    </row>
    <row r="1145" spans="3:7" s="183" customFormat="1" x14ac:dyDescent="0.5">
      <c r="C1145" s="971"/>
      <c r="D1145" s="970"/>
      <c r="E1145" s="970"/>
      <c r="F1145" s="265"/>
      <c r="G1145" s="265"/>
    </row>
    <row r="1146" spans="3:7" s="183" customFormat="1" x14ac:dyDescent="0.5">
      <c r="C1146" s="971"/>
      <c r="D1146" s="970"/>
      <c r="E1146" s="970"/>
      <c r="F1146" s="265"/>
      <c r="G1146" s="265"/>
    </row>
    <row r="1147" spans="3:7" s="183" customFormat="1" x14ac:dyDescent="0.5">
      <c r="C1147" s="971"/>
      <c r="D1147" s="970"/>
      <c r="E1147" s="970"/>
      <c r="F1147" s="265"/>
      <c r="G1147" s="265"/>
    </row>
    <row r="1148" spans="3:7" s="183" customFormat="1" x14ac:dyDescent="0.5">
      <c r="C1148" s="971"/>
      <c r="D1148" s="970"/>
      <c r="E1148" s="970"/>
      <c r="F1148" s="265"/>
      <c r="G1148" s="265"/>
    </row>
    <row r="1149" spans="3:7" s="183" customFormat="1" x14ac:dyDescent="0.5">
      <c r="C1149" s="971"/>
      <c r="D1149" s="970"/>
      <c r="E1149" s="970"/>
      <c r="F1149" s="265"/>
      <c r="G1149" s="265"/>
    </row>
    <row r="1150" spans="3:7" s="183" customFormat="1" x14ac:dyDescent="0.5">
      <c r="C1150" s="971"/>
      <c r="D1150" s="970"/>
      <c r="E1150" s="970"/>
      <c r="F1150" s="265"/>
      <c r="G1150" s="265"/>
    </row>
    <row r="1151" spans="3:7" s="183" customFormat="1" x14ac:dyDescent="0.5">
      <c r="C1151" s="971"/>
      <c r="D1151" s="970"/>
      <c r="E1151" s="970"/>
      <c r="F1151" s="265"/>
      <c r="G1151" s="265"/>
    </row>
    <row r="1152" spans="3:7" s="183" customFormat="1" x14ac:dyDescent="0.5">
      <c r="C1152" s="971"/>
      <c r="D1152" s="970"/>
      <c r="E1152" s="970"/>
      <c r="F1152" s="265"/>
      <c r="G1152" s="265"/>
    </row>
    <row r="1153" spans="3:7" s="183" customFormat="1" x14ac:dyDescent="0.5">
      <c r="C1153" s="971"/>
      <c r="D1153" s="970"/>
      <c r="E1153" s="970"/>
      <c r="F1153" s="265"/>
      <c r="G1153" s="265"/>
    </row>
    <row r="1154" spans="3:7" s="183" customFormat="1" x14ac:dyDescent="0.5">
      <c r="C1154" s="971"/>
      <c r="D1154" s="970"/>
      <c r="E1154" s="970"/>
      <c r="F1154" s="265"/>
      <c r="G1154" s="265"/>
    </row>
    <row r="1155" spans="3:7" s="183" customFormat="1" x14ac:dyDescent="0.5">
      <c r="C1155" s="971"/>
      <c r="D1155" s="970"/>
      <c r="E1155" s="970"/>
      <c r="F1155" s="265"/>
      <c r="G1155" s="265"/>
    </row>
    <row r="1156" spans="3:7" s="183" customFormat="1" x14ac:dyDescent="0.5">
      <c r="C1156" s="971"/>
      <c r="D1156" s="970"/>
      <c r="E1156" s="970"/>
      <c r="F1156" s="265"/>
      <c r="G1156" s="265"/>
    </row>
    <row r="1157" spans="3:7" s="183" customFormat="1" x14ac:dyDescent="0.5">
      <c r="C1157" s="971"/>
      <c r="D1157" s="970"/>
      <c r="E1157" s="970"/>
      <c r="F1157" s="265"/>
      <c r="G1157" s="265"/>
    </row>
    <row r="1158" spans="3:7" s="183" customFormat="1" x14ac:dyDescent="0.5">
      <c r="C1158" s="971"/>
      <c r="D1158" s="970"/>
      <c r="E1158" s="970"/>
      <c r="F1158" s="265"/>
      <c r="G1158" s="265"/>
    </row>
    <row r="1159" spans="3:7" s="183" customFormat="1" x14ac:dyDescent="0.5">
      <c r="C1159" s="971"/>
      <c r="D1159" s="970"/>
      <c r="E1159" s="970"/>
      <c r="F1159" s="265"/>
      <c r="G1159" s="265"/>
    </row>
    <row r="1160" spans="3:7" s="183" customFormat="1" x14ac:dyDescent="0.5">
      <c r="C1160" s="971"/>
      <c r="D1160" s="970"/>
      <c r="E1160" s="970"/>
      <c r="F1160" s="265"/>
      <c r="G1160" s="265"/>
    </row>
    <row r="1161" spans="3:7" s="183" customFormat="1" x14ac:dyDescent="0.5">
      <c r="C1161" s="971"/>
      <c r="D1161" s="970"/>
      <c r="E1161" s="970"/>
      <c r="F1161" s="265"/>
      <c r="G1161" s="265"/>
    </row>
    <row r="1162" spans="3:7" s="183" customFormat="1" x14ac:dyDescent="0.5">
      <c r="C1162" s="971"/>
      <c r="D1162" s="970"/>
      <c r="E1162" s="970"/>
      <c r="F1162" s="265"/>
      <c r="G1162" s="265"/>
    </row>
    <row r="1163" spans="3:7" s="183" customFormat="1" x14ac:dyDescent="0.5">
      <c r="C1163" s="971"/>
      <c r="D1163" s="970"/>
      <c r="E1163" s="970"/>
      <c r="F1163" s="265"/>
      <c r="G1163" s="265"/>
    </row>
    <row r="1164" spans="3:7" s="183" customFormat="1" x14ac:dyDescent="0.5">
      <c r="C1164" s="971"/>
      <c r="D1164" s="970"/>
      <c r="E1164" s="970"/>
      <c r="F1164" s="265"/>
      <c r="G1164" s="265"/>
    </row>
    <row r="1165" spans="3:7" s="183" customFormat="1" x14ac:dyDescent="0.5">
      <c r="C1165" s="971"/>
      <c r="D1165" s="970"/>
      <c r="E1165" s="970"/>
      <c r="F1165" s="265"/>
      <c r="G1165" s="265"/>
    </row>
    <row r="1166" spans="3:7" s="183" customFormat="1" x14ac:dyDescent="0.5">
      <c r="C1166" s="971"/>
      <c r="D1166" s="970"/>
      <c r="E1166" s="970"/>
      <c r="F1166" s="265"/>
      <c r="G1166" s="265"/>
    </row>
    <row r="1167" spans="3:7" s="183" customFormat="1" x14ac:dyDescent="0.5">
      <c r="C1167" s="971"/>
      <c r="D1167" s="970"/>
      <c r="E1167" s="970"/>
      <c r="F1167" s="265"/>
      <c r="G1167" s="265"/>
    </row>
    <row r="1168" spans="3:7" s="183" customFormat="1" x14ac:dyDescent="0.5">
      <c r="C1168" s="971"/>
      <c r="D1168" s="970"/>
      <c r="E1168" s="970"/>
      <c r="F1168" s="265"/>
      <c r="G1168" s="265"/>
    </row>
    <row r="1169" spans="3:7" s="183" customFormat="1" x14ac:dyDescent="0.5">
      <c r="C1169" s="971"/>
      <c r="D1169" s="970"/>
      <c r="E1169" s="970"/>
      <c r="F1169" s="265"/>
      <c r="G1169" s="265"/>
    </row>
    <row r="1170" spans="3:7" s="183" customFormat="1" x14ac:dyDescent="0.5">
      <c r="C1170" s="971"/>
      <c r="D1170" s="970"/>
      <c r="E1170" s="970"/>
      <c r="F1170" s="265"/>
      <c r="G1170" s="265"/>
    </row>
    <row r="1171" spans="3:7" s="183" customFormat="1" x14ac:dyDescent="0.5">
      <c r="C1171" s="971"/>
      <c r="D1171" s="970"/>
      <c r="E1171" s="970"/>
      <c r="F1171" s="265"/>
      <c r="G1171" s="265"/>
    </row>
    <row r="1172" spans="3:7" s="183" customFormat="1" x14ac:dyDescent="0.5">
      <c r="C1172" s="971"/>
      <c r="D1172" s="970"/>
      <c r="E1172" s="970"/>
      <c r="F1172" s="265"/>
      <c r="G1172" s="265"/>
    </row>
    <row r="1173" spans="3:7" s="183" customFormat="1" x14ac:dyDescent="0.5">
      <c r="C1173" s="971"/>
      <c r="D1173" s="970"/>
      <c r="E1173" s="970"/>
      <c r="F1173" s="265"/>
      <c r="G1173" s="265"/>
    </row>
    <row r="1174" spans="3:7" s="183" customFormat="1" x14ac:dyDescent="0.5">
      <c r="C1174" s="971"/>
      <c r="D1174" s="970"/>
      <c r="E1174" s="970"/>
      <c r="F1174" s="265"/>
      <c r="G1174" s="265"/>
    </row>
    <row r="1175" spans="3:7" s="183" customFormat="1" x14ac:dyDescent="0.5">
      <c r="C1175" s="971"/>
      <c r="D1175" s="970"/>
      <c r="E1175" s="970"/>
      <c r="F1175" s="265"/>
      <c r="G1175" s="265"/>
    </row>
    <row r="1176" spans="3:7" s="183" customFormat="1" x14ac:dyDescent="0.5">
      <c r="C1176" s="971"/>
      <c r="D1176" s="970"/>
      <c r="E1176" s="970"/>
      <c r="F1176" s="265"/>
      <c r="G1176" s="265"/>
    </row>
    <row r="1177" spans="3:7" s="183" customFormat="1" x14ac:dyDescent="0.5">
      <c r="C1177" s="971"/>
      <c r="D1177" s="970"/>
      <c r="E1177" s="970"/>
      <c r="F1177" s="265"/>
      <c r="G1177" s="265"/>
    </row>
    <row r="1178" spans="3:7" s="183" customFormat="1" x14ac:dyDescent="0.5">
      <c r="C1178" s="971"/>
      <c r="D1178" s="970"/>
      <c r="E1178" s="970"/>
      <c r="F1178" s="265"/>
      <c r="G1178" s="265"/>
    </row>
    <row r="1179" spans="3:7" s="183" customFormat="1" x14ac:dyDescent="0.5">
      <c r="C1179" s="971"/>
      <c r="D1179" s="970"/>
      <c r="E1179" s="970"/>
      <c r="F1179" s="265"/>
      <c r="G1179" s="265"/>
    </row>
    <row r="1180" spans="3:7" s="183" customFormat="1" x14ac:dyDescent="0.5">
      <c r="C1180" s="971"/>
      <c r="D1180" s="970"/>
      <c r="E1180" s="970"/>
      <c r="F1180" s="265"/>
      <c r="G1180" s="265"/>
    </row>
    <row r="1181" spans="3:7" s="183" customFormat="1" x14ac:dyDescent="0.5">
      <c r="C1181" s="971"/>
      <c r="D1181" s="970"/>
      <c r="E1181" s="970"/>
      <c r="F1181" s="265"/>
      <c r="G1181" s="265"/>
    </row>
    <row r="1182" spans="3:7" s="183" customFormat="1" x14ac:dyDescent="0.5">
      <c r="C1182" s="971"/>
      <c r="D1182" s="970"/>
      <c r="E1182" s="970"/>
      <c r="F1182" s="265"/>
      <c r="G1182" s="265"/>
    </row>
    <row r="1183" spans="3:7" s="183" customFormat="1" x14ac:dyDescent="0.5">
      <c r="C1183" s="971"/>
      <c r="D1183" s="970"/>
      <c r="E1183" s="970"/>
      <c r="F1183" s="265"/>
      <c r="G1183" s="265"/>
    </row>
    <row r="1184" spans="3:7" s="183" customFormat="1" x14ac:dyDescent="0.5">
      <c r="C1184" s="971"/>
      <c r="D1184" s="970"/>
      <c r="E1184" s="970"/>
      <c r="F1184" s="265"/>
      <c r="G1184" s="265"/>
    </row>
    <row r="1185" spans="3:7" s="183" customFormat="1" x14ac:dyDescent="0.5">
      <c r="C1185" s="971"/>
      <c r="D1185" s="970"/>
      <c r="E1185" s="970"/>
      <c r="F1185" s="265"/>
      <c r="G1185" s="265"/>
    </row>
    <row r="1186" spans="3:7" s="183" customFormat="1" x14ac:dyDescent="0.5">
      <c r="C1186" s="971"/>
      <c r="D1186" s="970"/>
      <c r="E1186" s="970"/>
      <c r="F1186" s="265"/>
      <c r="G1186" s="265"/>
    </row>
    <row r="1187" spans="3:7" s="183" customFormat="1" x14ac:dyDescent="0.5">
      <c r="C1187" s="971"/>
      <c r="D1187" s="970"/>
      <c r="E1187" s="970"/>
      <c r="F1187" s="265"/>
      <c r="G1187" s="265"/>
    </row>
    <row r="1188" spans="3:7" s="183" customFormat="1" x14ac:dyDescent="0.5">
      <c r="C1188" s="971"/>
      <c r="D1188" s="970"/>
      <c r="E1188" s="970"/>
      <c r="F1188" s="265"/>
      <c r="G1188" s="265"/>
    </row>
    <row r="1189" spans="3:7" s="183" customFormat="1" x14ac:dyDescent="0.5">
      <c r="C1189" s="971"/>
      <c r="D1189" s="970"/>
      <c r="E1189" s="970"/>
      <c r="F1189" s="265"/>
      <c r="G1189" s="265"/>
    </row>
    <row r="1190" spans="3:7" s="183" customFormat="1" x14ac:dyDescent="0.5">
      <c r="C1190" s="971"/>
      <c r="D1190" s="970"/>
      <c r="E1190" s="970"/>
      <c r="F1190" s="265"/>
      <c r="G1190" s="265"/>
    </row>
    <row r="1191" spans="3:7" s="183" customFormat="1" x14ac:dyDescent="0.5">
      <c r="C1191" s="971"/>
      <c r="D1191" s="970"/>
      <c r="E1191" s="970"/>
      <c r="F1191" s="265"/>
      <c r="G1191" s="265"/>
    </row>
    <row r="1192" spans="3:7" s="183" customFormat="1" x14ac:dyDescent="0.5">
      <c r="C1192" s="971"/>
      <c r="D1192" s="970"/>
      <c r="E1192" s="970"/>
      <c r="F1192" s="265"/>
      <c r="G1192" s="265"/>
    </row>
    <row r="1193" spans="3:7" s="183" customFormat="1" x14ac:dyDescent="0.5">
      <c r="C1193" s="971"/>
      <c r="D1193" s="970"/>
      <c r="E1193" s="970"/>
      <c r="F1193" s="265"/>
      <c r="G1193" s="265"/>
    </row>
    <row r="1194" spans="3:7" s="183" customFormat="1" x14ac:dyDescent="0.5">
      <c r="C1194" s="971"/>
      <c r="D1194" s="970"/>
      <c r="E1194" s="970"/>
      <c r="F1194" s="265"/>
      <c r="G1194" s="265"/>
    </row>
    <row r="1195" spans="3:7" s="183" customFormat="1" x14ac:dyDescent="0.5">
      <c r="C1195" s="971"/>
      <c r="D1195" s="970"/>
      <c r="E1195" s="970"/>
      <c r="F1195" s="265"/>
      <c r="G1195" s="265"/>
    </row>
    <row r="1196" spans="3:7" s="183" customFormat="1" x14ac:dyDescent="0.5">
      <c r="C1196" s="971"/>
      <c r="D1196" s="970"/>
      <c r="E1196" s="970"/>
      <c r="F1196" s="265"/>
      <c r="G1196" s="265"/>
    </row>
    <row r="1197" spans="3:7" s="183" customFormat="1" x14ac:dyDescent="0.5">
      <c r="C1197" s="971"/>
      <c r="D1197" s="970"/>
      <c r="E1197" s="970"/>
      <c r="F1197" s="265"/>
      <c r="G1197" s="265"/>
    </row>
    <row r="1198" spans="3:7" s="183" customFormat="1" x14ac:dyDescent="0.5">
      <c r="C1198" s="971"/>
      <c r="D1198" s="970"/>
      <c r="E1198" s="970"/>
      <c r="F1198" s="265"/>
      <c r="G1198" s="265"/>
    </row>
    <row r="1199" spans="3:7" s="183" customFormat="1" x14ac:dyDescent="0.5">
      <c r="C1199" s="971"/>
      <c r="D1199" s="970"/>
      <c r="E1199" s="970"/>
      <c r="F1199" s="265"/>
      <c r="G1199" s="265"/>
    </row>
    <row r="1200" spans="3:7" s="183" customFormat="1" x14ac:dyDescent="0.5">
      <c r="C1200" s="971"/>
      <c r="D1200" s="970"/>
      <c r="E1200" s="970"/>
      <c r="F1200" s="265"/>
      <c r="G1200" s="265"/>
    </row>
    <row r="1201" spans="3:7" s="183" customFormat="1" x14ac:dyDescent="0.5">
      <c r="C1201" s="971"/>
      <c r="D1201" s="970"/>
      <c r="E1201" s="970"/>
      <c r="F1201" s="265"/>
      <c r="G1201" s="265"/>
    </row>
    <row r="1202" spans="3:7" s="183" customFormat="1" x14ac:dyDescent="0.5">
      <c r="C1202" s="971"/>
      <c r="D1202" s="970"/>
      <c r="E1202" s="970"/>
      <c r="F1202" s="265"/>
      <c r="G1202" s="265"/>
    </row>
    <row r="1203" spans="3:7" s="183" customFormat="1" x14ac:dyDescent="0.5">
      <c r="C1203" s="971"/>
      <c r="D1203" s="970"/>
      <c r="E1203" s="970"/>
      <c r="F1203" s="265"/>
      <c r="G1203" s="265"/>
    </row>
    <row r="1204" spans="3:7" s="183" customFormat="1" x14ac:dyDescent="0.5">
      <c r="C1204" s="971"/>
      <c r="D1204" s="970"/>
      <c r="E1204" s="970"/>
      <c r="F1204" s="265"/>
      <c r="G1204" s="265"/>
    </row>
    <row r="1205" spans="3:7" s="183" customFormat="1" x14ac:dyDescent="0.5">
      <c r="C1205" s="971"/>
      <c r="D1205" s="970"/>
      <c r="E1205" s="970"/>
      <c r="F1205" s="265"/>
      <c r="G1205" s="265"/>
    </row>
    <row r="1206" spans="3:7" s="183" customFormat="1" x14ac:dyDescent="0.5">
      <c r="C1206" s="971"/>
      <c r="D1206" s="970"/>
      <c r="E1206" s="970"/>
      <c r="F1206" s="265"/>
      <c r="G1206" s="265"/>
    </row>
    <row r="1207" spans="3:7" s="183" customFormat="1" x14ac:dyDescent="0.5">
      <c r="C1207" s="971"/>
      <c r="D1207" s="970"/>
      <c r="E1207" s="970"/>
      <c r="F1207" s="265"/>
      <c r="G1207" s="265"/>
    </row>
    <row r="1208" spans="3:7" s="183" customFormat="1" x14ac:dyDescent="0.5">
      <c r="C1208" s="971"/>
      <c r="D1208" s="970"/>
      <c r="E1208" s="970"/>
      <c r="F1208" s="265"/>
      <c r="G1208" s="265"/>
    </row>
    <row r="1209" spans="3:7" s="183" customFormat="1" x14ac:dyDescent="0.5">
      <c r="C1209" s="971"/>
      <c r="D1209" s="970"/>
      <c r="E1209" s="970"/>
      <c r="F1209" s="265"/>
      <c r="G1209" s="265"/>
    </row>
    <row r="1210" spans="3:7" s="183" customFormat="1" x14ac:dyDescent="0.5">
      <c r="C1210" s="971"/>
      <c r="D1210" s="970"/>
      <c r="E1210" s="970"/>
      <c r="F1210" s="265"/>
      <c r="G1210" s="265"/>
    </row>
    <row r="1211" spans="3:7" s="183" customFormat="1" x14ac:dyDescent="0.5">
      <c r="C1211" s="971"/>
      <c r="D1211" s="970"/>
      <c r="E1211" s="970"/>
      <c r="F1211" s="265"/>
      <c r="G1211" s="265"/>
    </row>
    <row r="1212" spans="3:7" s="183" customFormat="1" x14ac:dyDescent="0.5">
      <c r="C1212" s="971"/>
      <c r="D1212" s="970"/>
      <c r="E1212" s="970"/>
      <c r="F1212" s="265"/>
      <c r="G1212" s="265"/>
    </row>
    <row r="1213" spans="3:7" s="183" customFormat="1" x14ac:dyDescent="0.5">
      <c r="C1213" s="971"/>
      <c r="D1213" s="970"/>
      <c r="E1213" s="970"/>
      <c r="F1213" s="265"/>
      <c r="G1213" s="265"/>
    </row>
    <row r="1214" spans="3:7" s="183" customFormat="1" x14ac:dyDescent="0.5">
      <c r="C1214" s="971"/>
      <c r="D1214" s="970"/>
      <c r="E1214" s="970"/>
      <c r="F1214" s="265"/>
      <c r="G1214" s="265"/>
    </row>
    <row r="1215" spans="3:7" s="183" customFormat="1" x14ac:dyDescent="0.5">
      <c r="C1215" s="971"/>
      <c r="D1215" s="970"/>
      <c r="E1215" s="970"/>
      <c r="F1215" s="265"/>
      <c r="G1215" s="265"/>
    </row>
    <row r="1216" spans="3:7" s="183" customFormat="1" x14ac:dyDescent="0.5">
      <c r="C1216" s="971"/>
      <c r="D1216" s="970"/>
      <c r="E1216" s="970"/>
      <c r="F1216" s="265"/>
      <c r="G1216" s="265"/>
    </row>
    <row r="1217" spans="3:7" s="183" customFormat="1" x14ac:dyDescent="0.5">
      <c r="C1217" s="971"/>
      <c r="D1217" s="970"/>
      <c r="E1217" s="970"/>
      <c r="F1217" s="265"/>
      <c r="G1217" s="265"/>
    </row>
    <row r="1218" spans="3:7" s="183" customFormat="1" x14ac:dyDescent="0.5">
      <c r="C1218" s="971"/>
      <c r="D1218" s="970"/>
      <c r="E1218" s="970"/>
      <c r="F1218" s="265"/>
      <c r="G1218" s="265"/>
    </row>
    <row r="1219" spans="3:7" s="183" customFormat="1" x14ac:dyDescent="0.5">
      <c r="C1219" s="971"/>
      <c r="D1219" s="970"/>
      <c r="E1219" s="970"/>
      <c r="F1219" s="265"/>
      <c r="G1219" s="265"/>
    </row>
    <row r="1220" spans="3:7" s="183" customFormat="1" x14ac:dyDescent="0.5">
      <c r="C1220" s="971"/>
      <c r="D1220" s="970"/>
      <c r="E1220" s="970"/>
      <c r="F1220" s="265"/>
      <c r="G1220" s="265"/>
    </row>
    <row r="1221" spans="3:7" s="183" customFormat="1" x14ac:dyDescent="0.5">
      <c r="C1221" s="971"/>
      <c r="D1221" s="970"/>
      <c r="E1221" s="970"/>
      <c r="F1221" s="265"/>
      <c r="G1221" s="265"/>
    </row>
    <row r="1222" spans="3:7" s="183" customFormat="1" x14ac:dyDescent="0.5">
      <c r="C1222" s="971"/>
      <c r="D1222" s="970"/>
      <c r="E1222" s="970"/>
      <c r="F1222" s="265"/>
      <c r="G1222" s="265"/>
    </row>
    <row r="1223" spans="3:7" s="183" customFormat="1" x14ac:dyDescent="0.5">
      <c r="C1223" s="971"/>
      <c r="D1223" s="970"/>
      <c r="E1223" s="970"/>
      <c r="F1223" s="265"/>
      <c r="G1223" s="265"/>
    </row>
    <row r="1224" spans="3:7" s="183" customFormat="1" x14ac:dyDescent="0.5">
      <c r="C1224" s="971"/>
      <c r="D1224" s="970"/>
      <c r="E1224" s="970"/>
      <c r="F1224" s="265"/>
      <c r="G1224" s="265"/>
    </row>
    <row r="1225" spans="3:7" s="183" customFormat="1" x14ac:dyDescent="0.5">
      <c r="C1225" s="971"/>
      <c r="D1225" s="970"/>
      <c r="E1225" s="970"/>
      <c r="F1225" s="265"/>
      <c r="G1225" s="265"/>
    </row>
    <row r="1226" spans="3:7" s="183" customFormat="1" x14ac:dyDescent="0.5">
      <c r="C1226" s="971"/>
      <c r="D1226" s="970"/>
      <c r="E1226" s="970"/>
      <c r="F1226" s="265"/>
      <c r="G1226" s="265"/>
    </row>
    <row r="1227" spans="3:7" s="183" customFormat="1" x14ac:dyDescent="0.5">
      <c r="C1227" s="971"/>
      <c r="D1227" s="970"/>
      <c r="E1227" s="970"/>
      <c r="F1227" s="265"/>
      <c r="G1227" s="265"/>
    </row>
    <row r="1228" spans="3:7" s="183" customFormat="1" x14ac:dyDescent="0.5">
      <c r="C1228" s="971"/>
      <c r="D1228" s="970"/>
      <c r="E1228" s="970"/>
      <c r="F1228" s="265"/>
      <c r="G1228" s="265"/>
    </row>
    <row r="1229" spans="3:7" s="183" customFormat="1" x14ac:dyDescent="0.5">
      <c r="C1229" s="971"/>
      <c r="D1229" s="970"/>
      <c r="E1229" s="970"/>
      <c r="F1229" s="265"/>
      <c r="G1229" s="265"/>
    </row>
    <row r="1230" spans="3:7" s="183" customFormat="1" x14ac:dyDescent="0.5">
      <c r="C1230" s="971"/>
      <c r="D1230" s="970"/>
      <c r="E1230" s="970"/>
      <c r="F1230" s="265"/>
      <c r="G1230" s="265"/>
    </row>
    <row r="1231" spans="3:7" s="183" customFormat="1" x14ac:dyDescent="0.5">
      <c r="C1231" s="971"/>
      <c r="D1231" s="970"/>
      <c r="E1231" s="970"/>
      <c r="F1231" s="265"/>
      <c r="G1231" s="265"/>
    </row>
    <row r="1232" spans="3:7" s="183" customFormat="1" x14ac:dyDescent="0.5">
      <c r="C1232" s="971"/>
      <c r="D1232" s="970"/>
      <c r="E1232" s="970"/>
      <c r="F1232" s="265"/>
      <c r="G1232" s="265"/>
    </row>
    <row r="1233" spans="3:7" s="183" customFormat="1" x14ac:dyDescent="0.5">
      <c r="C1233" s="971"/>
      <c r="D1233" s="970"/>
      <c r="E1233" s="970"/>
      <c r="F1233" s="265"/>
      <c r="G1233" s="265"/>
    </row>
    <row r="1234" spans="3:7" s="183" customFormat="1" x14ac:dyDescent="0.5">
      <c r="C1234" s="971"/>
      <c r="D1234" s="970"/>
      <c r="E1234" s="970"/>
      <c r="F1234" s="265"/>
      <c r="G1234" s="265"/>
    </row>
    <row r="1235" spans="3:7" s="183" customFormat="1" x14ac:dyDescent="0.5">
      <c r="C1235" s="971"/>
      <c r="D1235" s="970"/>
      <c r="E1235" s="970"/>
      <c r="F1235" s="265"/>
      <c r="G1235" s="265"/>
    </row>
    <row r="1236" spans="3:7" s="183" customFormat="1" x14ac:dyDescent="0.5">
      <c r="C1236" s="971"/>
      <c r="D1236" s="970"/>
      <c r="E1236" s="970"/>
      <c r="F1236" s="265"/>
      <c r="G1236" s="265"/>
    </row>
    <row r="1237" spans="3:7" s="183" customFormat="1" x14ac:dyDescent="0.5">
      <c r="C1237" s="971"/>
      <c r="D1237" s="970"/>
      <c r="E1237" s="970"/>
      <c r="F1237" s="265"/>
      <c r="G1237" s="265"/>
    </row>
    <row r="1238" spans="3:7" s="183" customFormat="1" x14ac:dyDescent="0.5">
      <c r="C1238" s="971"/>
      <c r="D1238" s="970"/>
      <c r="E1238" s="970"/>
      <c r="F1238" s="265"/>
      <c r="G1238" s="265"/>
    </row>
    <row r="1239" spans="3:7" s="183" customFormat="1" x14ac:dyDescent="0.5">
      <c r="C1239" s="971"/>
      <c r="D1239" s="970"/>
      <c r="E1239" s="970"/>
      <c r="F1239" s="265"/>
      <c r="G1239" s="265"/>
    </row>
    <row r="1240" spans="3:7" s="183" customFormat="1" x14ac:dyDescent="0.5">
      <c r="C1240" s="971"/>
      <c r="D1240" s="970"/>
      <c r="E1240" s="970"/>
      <c r="F1240" s="265"/>
      <c r="G1240" s="265"/>
    </row>
    <row r="1241" spans="3:7" s="183" customFormat="1" x14ac:dyDescent="0.5">
      <c r="C1241" s="971"/>
      <c r="D1241" s="970"/>
      <c r="E1241" s="970"/>
      <c r="F1241" s="265"/>
      <c r="G1241" s="265"/>
    </row>
    <row r="1242" spans="3:7" s="183" customFormat="1" x14ac:dyDescent="0.5">
      <c r="C1242" s="971"/>
      <c r="D1242" s="970"/>
      <c r="E1242" s="970"/>
      <c r="F1242" s="265"/>
      <c r="G1242" s="265"/>
    </row>
    <row r="1243" spans="3:7" s="183" customFormat="1" x14ac:dyDescent="0.5">
      <c r="C1243" s="971"/>
      <c r="D1243" s="970"/>
      <c r="E1243" s="970"/>
      <c r="F1243" s="265"/>
      <c r="G1243" s="265"/>
    </row>
    <row r="1244" spans="3:7" s="183" customFormat="1" x14ac:dyDescent="0.5">
      <c r="C1244" s="971"/>
      <c r="D1244" s="970"/>
      <c r="E1244" s="970"/>
      <c r="F1244" s="265"/>
      <c r="G1244" s="265"/>
    </row>
    <row r="1245" spans="3:7" s="183" customFormat="1" x14ac:dyDescent="0.5">
      <c r="C1245" s="971"/>
      <c r="D1245" s="970"/>
      <c r="E1245" s="970"/>
      <c r="F1245" s="265"/>
      <c r="G1245" s="265"/>
    </row>
    <row r="1246" spans="3:7" s="183" customFormat="1" x14ac:dyDescent="0.5">
      <c r="C1246" s="971"/>
      <c r="D1246" s="970"/>
      <c r="E1246" s="970"/>
      <c r="F1246" s="265"/>
      <c r="G1246" s="265"/>
    </row>
    <row r="1247" spans="3:7" s="183" customFormat="1" x14ac:dyDescent="0.5">
      <c r="C1247" s="971"/>
      <c r="D1247" s="970"/>
      <c r="E1247" s="970"/>
      <c r="F1247" s="265"/>
      <c r="G1247" s="265"/>
    </row>
    <row r="1248" spans="3:7" s="183" customFormat="1" x14ac:dyDescent="0.5">
      <c r="C1248" s="971"/>
      <c r="D1248" s="970"/>
      <c r="E1248" s="970"/>
      <c r="F1248" s="265"/>
      <c r="G1248" s="265"/>
    </row>
    <row r="1249" spans="3:7" s="183" customFormat="1" x14ac:dyDescent="0.5">
      <c r="C1249" s="971"/>
      <c r="D1249" s="970"/>
      <c r="E1249" s="970"/>
      <c r="F1249" s="265"/>
      <c r="G1249" s="265"/>
    </row>
    <row r="1250" spans="3:7" s="183" customFormat="1" x14ac:dyDescent="0.5">
      <c r="C1250" s="971"/>
      <c r="D1250" s="970"/>
      <c r="E1250" s="970"/>
      <c r="F1250" s="265"/>
      <c r="G1250" s="265"/>
    </row>
    <row r="1251" spans="3:7" s="183" customFormat="1" x14ac:dyDescent="0.5">
      <c r="C1251" s="971"/>
      <c r="D1251" s="970"/>
      <c r="E1251" s="970"/>
      <c r="F1251" s="265"/>
      <c r="G1251" s="265"/>
    </row>
    <row r="1252" spans="3:7" s="183" customFormat="1" x14ac:dyDescent="0.5">
      <c r="C1252" s="971"/>
      <c r="D1252" s="970"/>
      <c r="E1252" s="970"/>
      <c r="F1252" s="265"/>
      <c r="G1252" s="265"/>
    </row>
    <row r="1253" spans="3:7" s="183" customFormat="1" x14ac:dyDescent="0.5">
      <c r="C1253" s="971"/>
      <c r="D1253" s="970"/>
      <c r="E1253" s="970"/>
      <c r="F1253" s="265"/>
      <c r="G1253" s="265"/>
    </row>
    <row r="1254" spans="3:7" s="183" customFormat="1" x14ac:dyDescent="0.5">
      <c r="C1254" s="971"/>
      <c r="D1254" s="970"/>
      <c r="E1254" s="970"/>
      <c r="F1254" s="265"/>
      <c r="G1254" s="265"/>
    </row>
    <row r="1255" spans="3:7" s="183" customFormat="1" x14ac:dyDescent="0.5">
      <c r="C1255" s="971"/>
      <c r="D1255" s="970"/>
      <c r="E1255" s="970"/>
      <c r="F1255" s="265"/>
      <c r="G1255" s="265"/>
    </row>
    <row r="1256" spans="3:7" s="183" customFormat="1" x14ac:dyDescent="0.5">
      <c r="C1256" s="971"/>
      <c r="D1256" s="970"/>
      <c r="E1256" s="970"/>
      <c r="F1256" s="265"/>
      <c r="G1256" s="265"/>
    </row>
    <row r="1257" spans="3:7" s="183" customFormat="1" x14ac:dyDescent="0.5">
      <c r="C1257" s="971"/>
      <c r="D1257" s="970"/>
      <c r="E1257" s="970"/>
      <c r="F1257" s="265"/>
      <c r="G1257" s="265"/>
    </row>
    <row r="1258" spans="3:7" s="183" customFormat="1" x14ac:dyDescent="0.5">
      <c r="C1258" s="971"/>
      <c r="D1258" s="970"/>
      <c r="E1258" s="970"/>
      <c r="F1258" s="265"/>
      <c r="G1258" s="265"/>
    </row>
    <row r="1259" spans="3:7" s="183" customFormat="1" x14ac:dyDescent="0.5">
      <c r="C1259" s="971"/>
      <c r="D1259" s="970"/>
      <c r="E1259" s="970"/>
      <c r="F1259" s="265"/>
      <c r="G1259" s="265"/>
    </row>
    <row r="1260" spans="3:7" s="183" customFormat="1" x14ac:dyDescent="0.5">
      <c r="C1260" s="971"/>
      <c r="D1260" s="970"/>
      <c r="E1260" s="970"/>
      <c r="F1260" s="265"/>
      <c r="G1260" s="265"/>
    </row>
    <row r="1261" spans="3:7" s="183" customFormat="1" x14ac:dyDescent="0.5">
      <c r="C1261" s="971"/>
      <c r="D1261" s="970"/>
      <c r="E1261" s="970"/>
      <c r="F1261" s="265"/>
      <c r="G1261" s="265"/>
    </row>
    <row r="1262" spans="3:7" s="183" customFormat="1" x14ac:dyDescent="0.5">
      <c r="C1262" s="971"/>
      <c r="D1262" s="970"/>
      <c r="E1262" s="970"/>
      <c r="F1262" s="265"/>
      <c r="G1262" s="265"/>
    </row>
    <row r="1263" spans="3:7" s="183" customFormat="1" x14ac:dyDescent="0.5">
      <c r="C1263" s="971"/>
      <c r="D1263" s="970"/>
      <c r="E1263" s="970"/>
      <c r="F1263" s="265"/>
      <c r="G1263" s="265"/>
    </row>
    <row r="1264" spans="3:7" s="183" customFormat="1" x14ac:dyDescent="0.5">
      <c r="C1264" s="971"/>
      <c r="D1264" s="970"/>
      <c r="E1264" s="970"/>
      <c r="F1264" s="265"/>
      <c r="G1264" s="265"/>
    </row>
    <row r="1265" spans="3:7" s="183" customFormat="1" x14ac:dyDescent="0.5">
      <c r="C1265" s="971"/>
      <c r="D1265" s="970"/>
      <c r="E1265" s="970"/>
      <c r="F1265" s="265"/>
      <c r="G1265" s="265"/>
    </row>
    <row r="1266" spans="3:7" s="183" customFormat="1" x14ac:dyDescent="0.5">
      <c r="C1266" s="971"/>
      <c r="D1266" s="970"/>
      <c r="E1266" s="970"/>
      <c r="F1266" s="265"/>
      <c r="G1266" s="265"/>
    </row>
    <row r="1267" spans="3:7" s="183" customFormat="1" x14ac:dyDescent="0.5">
      <c r="C1267" s="971"/>
      <c r="D1267" s="970"/>
      <c r="E1267" s="970"/>
      <c r="F1267" s="265"/>
      <c r="G1267" s="265"/>
    </row>
    <row r="1268" spans="3:7" s="183" customFormat="1" x14ac:dyDescent="0.5">
      <c r="C1268" s="971"/>
      <c r="D1268" s="970"/>
      <c r="E1268" s="970"/>
      <c r="F1268" s="265"/>
      <c r="G1268" s="265"/>
    </row>
    <row r="1269" spans="3:7" s="183" customFormat="1" x14ac:dyDescent="0.5">
      <c r="C1269" s="971"/>
      <c r="D1269" s="970"/>
      <c r="E1269" s="970"/>
      <c r="F1269" s="265"/>
      <c r="G1269" s="265"/>
    </row>
    <row r="1270" spans="3:7" s="183" customFormat="1" x14ac:dyDescent="0.5">
      <c r="C1270" s="971"/>
      <c r="D1270" s="970"/>
      <c r="E1270" s="970"/>
      <c r="F1270" s="265"/>
      <c r="G1270" s="265"/>
    </row>
    <row r="1271" spans="3:7" s="183" customFormat="1" x14ac:dyDescent="0.5">
      <c r="C1271" s="971"/>
      <c r="D1271" s="970"/>
      <c r="E1271" s="970"/>
      <c r="F1271" s="265"/>
      <c r="G1271" s="265"/>
    </row>
    <row r="1272" spans="3:7" s="183" customFormat="1" x14ac:dyDescent="0.5">
      <c r="C1272" s="971"/>
      <c r="D1272" s="970"/>
      <c r="E1272" s="970"/>
      <c r="F1272" s="265"/>
      <c r="G1272" s="265"/>
    </row>
    <row r="1273" spans="3:7" s="183" customFormat="1" x14ac:dyDescent="0.5">
      <c r="C1273" s="971"/>
      <c r="D1273" s="970"/>
      <c r="E1273" s="970"/>
      <c r="F1273" s="265"/>
      <c r="G1273" s="265"/>
    </row>
    <row r="1274" spans="3:7" s="183" customFormat="1" x14ac:dyDescent="0.5">
      <c r="C1274" s="971"/>
      <c r="D1274" s="970"/>
      <c r="E1274" s="970"/>
      <c r="F1274" s="265"/>
      <c r="G1274" s="265"/>
    </row>
    <row r="1275" spans="3:7" s="183" customFormat="1" x14ac:dyDescent="0.5">
      <c r="C1275" s="971"/>
      <c r="D1275" s="970"/>
      <c r="E1275" s="970"/>
      <c r="F1275" s="265"/>
      <c r="G1275" s="265"/>
    </row>
    <row r="1276" spans="3:7" s="183" customFormat="1" x14ac:dyDescent="0.5">
      <c r="C1276" s="971"/>
      <c r="D1276" s="970"/>
      <c r="E1276" s="970"/>
      <c r="F1276" s="265"/>
      <c r="G1276" s="265"/>
    </row>
    <row r="1277" spans="3:7" s="183" customFormat="1" x14ac:dyDescent="0.5">
      <c r="C1277" s="971"/>
      <c r="D1277" s="970"/>
      <c r="E1277" s="970"/>
      <c r="F1277" s="265"/>
      <c r="G1277" s="265"/>
    </row>
    <row r="1278" spans="3:7" s="183" customFormat="1" x14ac:dyDescent="0.5">
      <c r="C1278" s="971"/>
      <c r="D1278" s="970"/>
      <c r="E1278" s="970"/>
      <c r="F1278" s="265"/>
      <c r="G1278" s="265"/>
    </row>
    <row r="1279" spans="3:7" s="183" customFormat="1" x14ac:dyDescent="0.5">
      <c r="C1279" s="971"/>
      <c r="D1279" s="970"/>
      <c r="E1279" s="970"/>
      <c r="F1279" s="265"/>
      <c r="G1279" s="265"/>
    </row>
    <row r="1280" spans="3:7" s="183" customFormat="1" x14ac:dyDescent="0.5">
      <c r="C1280" s="971"/>
      <c r="D1280" s="970"/>
      <c r="E1280" s="970"/>
      <c r="F1280" s="265"/>
      <c r="G1280" s="265"/>
    </row>
    <row r="1281" spans="3:7" s="183" customFormat="1" x14ac:dyDescent="0.5">
      <c r="C1281" s="971"/>
      <c r="D1281" s="970"/>
      <c r="E1281" s="970"/>
      <c r="F1281" s="265"/>
      <c r="G1281" s="265"/>
    </row>
    <row r="1282" spans="3:7" s="183" customFormat="1" x14ac:dyDescent="0.5">
      <c r="C1282" s="971"/>
      <c r="D1282" s="970"/>
      <c r="E1282" s="970"/>
      <c r="F1282" s="265"/>
      <c r="G1282" s="265"/>
    </row>
    <row r="1283" spans="3:7" s="183" customFormat="1" x14ac:dyDescent="0.5">
      <c r="C1283" s="971"/>
      <c r="D1283" s="970"/>
      <c r="E1283" s="970"/>
      <c r="F1283" s="265"/>
      <c r="G1283" s="265"/>
    </row>
    <row r="1284" spans="3:7" s="183" customFormat="1" x14ac:dyDescent="0.5">
      <c r="C1284" s="971"/>
      <c r="D1284" s="970"/>
      <c r="E1284" s="970"/>
      <c r="F1284" s="265"/>
      <c r="G1284" s="265"/>
    </row>
    <row r="1285" spans="3:7" s="183" customFormat="1" x14ac:dyDescent="0.5">
      <c r="C1285" s="971"/>
      <c r="D1285" s="970"/>
      <c r="E1285" s="970"/>
      <c r="F1285" s="265"/>
      <c r="G1285" s="265"/>
    </row>
    <row r="1286" spans="3:7" s="183" customFormat="1" x14ac:dyDescent="0.5">
      <c r="C1286" s="971"/>
      <c r="D1286" s="970"/>
      <c r="E1286" s="970"/>
      <c r="F1286" s="265"/>
      <c r="G1286" s="265"/>
    </row>
    <row r="1287" spans="3:7" s="183" customFormat="1" x14ac:dyDescent="0.5">
      <c r="C1287" s="971"/>
      <c r="D1287" s="970"/>
      <c r="E1287" s="970"/>
      <c r="F1287" s="265"/>
      <c r="G1287" s="265"/>
    </row>
    <row r="1288" spans="3:7" s="183" customFormat="1" x14ac:dyDescent="0.5">
      <c r="C1288" s="971"/>
      <c r="D1288" s="970"/>
      <c r="E1288" s="970"/>
      <c r="F1288" s="265"/>
      <c r="G1288" s="265"/>
    </row>
    <row r="1289" spans="3:7" s="183" customFormat="1" x14ac:dyDescent="0.5">
      <c r="C1289" s="971"/>
      <c r="D1289" s="970"/>
      <c r="E1289" s="970"/>
      <c r="F1289" s="265"/>
      <c r="G1289" s="265"/>
    </row>
    <row r="1290" spans="3:7" s="183" customFormat="1" x14ac:dyDescent="0.5">
      <c r="C1290" s="971"/>
      <c r="D1290" s="970"/>
      <c r="E1290" s="970"/>
      <c r="F1290" s="265"/>
      <c r="G1290" s="265"/>
    </row>
    <row r="1291" spans="3:7" s="183" customFormat="1" x14ac:dyDescent="0.5">
      <c r="C1291" s="971"/>
      <c r="D1291" s="970"/>
      <c r="E1291" s="970"/>
      <c r="F1291" s="265"/>
      <c r="G1291" s="265"/>
    </row>
    <row r="1292" spans="3:7" s="183" customFormat="1" x14ac:dyDescent="0.5">
      <c r="C1292" s="971"/>
      <c r="D1292" s="970"/>
      <c r="E1292" s="970"/>
      <c r="F1292" s="265"/>
      <c r="G1292" s="265"/>
    </row>
    <row r="1293" spans="3:7" s="183" customFormat="1" x14ac:dyDescent="0.5">
      <c r="C1293" s="971"/>
      <c r="D1293" s="970"/>
      <c r="E1293" s="970"/>
      <c r="F1293" s="265"/>
      <c r="G1293" s="265"/>
    </row>
    <row r="1294" spans="3:7" s="183" customFormat="1" x14ac:dyDescent="0.5">
      <c r="C1294" s="971"/>
      <c r="D1294" s="970"/>
      <c r="E1294" s="970"/>
      <c r="F1294" s="265"/>
      <c r="G1294" s="265"/>
    </row>
    <row r="1295" spans="3:7" s="183" customFormat="1" x14ac:dyDescent="0.5">
      <c r="C1295" s="971"/>
      <c r="D1295" s="970"/>
      <c r="E1295" s="970"/>
      <c r="F1295" s="265"/>
      <c r="G1295" s="265"/>
    </row>
    <row r="1296" spans="3:7" s="183" customFormat="1" x14ac:dyDescent="0.5">
      <c r="C1296" s="971"/>
      <c r="D1296" s="970"/>
      <c r="E1296" s="970"/>
      <c r="F1296" s="265"/>
      <c r="G1296" s="265"/>
    </row>
    <row r="1297" spans="3:7" s="183" customFormat="1" x14ac:dyDescent="0.5">
      <c r="C1297" s="971"/>
      <c r="D1297" s="970"/>
      <c r="E1297" s="970"/>
      <c r="F1297" s="265"/>
      <c r="G1297" s="265"/>
    </row>
    <row r="1298" spans="3:7" s="183" customFormat="1" x14ac:dyDescent="0.5">
      <c r="C1298" s="971"/>
      <c r="D1298" s="970"/>
      <c r="E1298" s="970"/>
      <c r="F1298" s="265"/>
      <c r="G1298" s="265"/>
    </row>
    <row r="1299" spans="3:7" s="183" customFormat="1" x14ac:dyDescent="0.5">
      <c r="C1299" s="971"/>
      <c r="D1299" s="970"/>
      <c r="E1299" s="970"/>
      <c r="F1299" s="265"/>
      <c r="G1299" s="265"/>
    </row>
    <row r="1300" spans="3:7" s="183" customFormat="1" x14ac:dyDescent="0.5">
      <c r="C1300" s="971"/>
      <c r="D1300" s="970"/>
      <c r="E1300" s="970"/>
      <c r="F1300" s="265"/>
      <c r="G1300" s="265"/>
    </row>
    <row r="1301" spans="3:7" s="183" customFormat="1" x14ac:dyDescent="0.5">
      <c r="C1301" s="971"/>
      <c r="D1301" s="970"/>
      <c r="E1301" s="970"/>
      <c r="F1301" s="265"/>
      <c r="G1301" s="265"/>
    </row>
    <row r="1302" spans="3:7" s="183" customFormat="1" x14ac:dyDescent="0.5">
      <c r="C1302" s="971"/>
      <c r="D1302" s="970"/>
      <c r="E1302" s="970"/>
      <c r="F1302" s="265"/>
      <c r="G1302" s="265"/>
    </row>
    <row r="1303" spans="3:7" s="183" customFormat="1" x14ac:dyDescent="0.5">
      <c r="C1303" s="971"/>
      <c r="D1303" s="970"/>
      <c r="E1303" s="970"/>
      <c r="F1303" s="265"/>
      <c r="G1303" s="265"/>
    </row>
    <row r="1304" spans="3:7" s="183" customFormat="1" x14ac:dyDescent="0.5">
      <c r="C1304" s="971"/>
      <c r="D1304" s="970"/>
      <c r="E1304" s="970"/>
      <c r="F1304" s="265"/>
      <c r="G1304" s="265"/>
    </row>
    <row r="1305" spans="3:7" s="183" customFormat="1" x14ac:dyDescent="0.5">
      <c r="C1305" s="971"/>
      <c r="D1305" s="970"/>
      <c r="E1305" s="970"/>
      <c r="F1305" s="265"/>
      <c r="G1305" s="265"/>
    </row>
    <row r="1306" spans="3:7" s="183" customFormat="1" x14ac:dyDescent="0.5">
      <c r="C1306" s="971"/>
      <c r="D1306" s="970"/>
      <c r="E1306" s="970"/>
      <c r="F1306" s="265"/>
      <c r="G1306" s="265"/>
    </row>
    <row r="1307" spans="3:7" s="183" customFormat="1" x14ac:dyDescent="0.5">
      <c r="C1307" s="971"/>
      <c r="D1307" s="970"/>
      <c r="E1307" s="970"/>
      <c r="F1307" s="265"/>
      <c r="G1307" s="265"/>
    </row>
    <row r="1308" spans="3:7" s="183" customFormat="1" x14ac:dyDescent="0.5">
      <c r="C1308" s="971"/>
      <c r="D1308" s="970"/>
      <c r="E1308" s="970"/>
      <c r="F1308" s="265"/>
      <c r="G1308" s="265"/>
    </row>
    <row r="1309" spans="3:7" s="183" customFormat="1" x14ac:dyDescent="0.5">
      <c r="C1309" s="971"/>
      <c r="D1309" s="970"/>
      <c r="E1309" s="970"/>
      <c r="F1309" s="265"/>
      <c r="G1309" s="265"/>
    </row>
    <row r="1310" spans="3:7" s="183" customFormat="1" x14ac:dyDescent="0.5">
      <c r="C1310" s="971"/>
      <c r="D1310" s="970"/>
      <c r="E1310" s="970"/>
      <c r="F1310" s="265"/>
      <c r="G1310" s="265"/>
    </row>
    <row r="1311" spans="3:7" s="183" customFormat="1" x14ac:dyDescent="0.5">
      <c r="C1311" s="971"/>
      <c r="D1311" s="970"/>
      <c r="E1311" s="970"/>
      <c r="F1311" s="265"/>
      <c r="G1311" s="265"/>
    </row>
    <row r="1312" spans="3:7" s="183" customFormat="1" x14ac:dyDescent="0.5">
      <c r="C1312" s="971"/>
      <c r="D1312" s="970"/>
      <c r="E1312" s="970"/>
      <c r="F1312" s="265"/>
      <c r="G1312" s="265"/>
    </row>
    <row r="1313" spans="3:7" s="183" customFormat="1" x14ac:dyDescent="0.5">
      <c r="C1313" s="971"/>
      <c r="D1313" s="970"/>
      <c r="E1313" s="970"/>
      <c r="F1313" s="265"/>
      <c r="G1313" s="265"/>
    </row>
    <row r="1314" spans="3:7" s="183" customFormat="1" x14ac:dyDescent="0.5">
      <c r="C1314" s="971"/>
      <c r="D1314" s="970"/>
      <c r="E1314" s="970"/>
      <c r="F1314" s="265"/>
      <c r="G1314" s="265"/>
    </row>
    <row r="1315" spans="3:7" s="183" customFormat="1" x14ac:dyDescent="0.5">
      <c r="C1315" s="971"/>
      <c r="D1315" s="970"/>
      <c r="E1315" s="970"/>
      <c r="F1315" s="265"/>
      <c r="G1315" s="265"/>
    </row>
    <row r="1316" spans="3:7" s="183" customFormat="1" x14ac:dyDescent="0.5">
      <c r="C1316" s="971"/>
      <c r="D1316" s="970"/>
      <c r="E1316" s="970"/>
      <c r="F1316" s="265"/>
      <c r="G1316" s="265"/>
    </row>
    <row r="1317" spans="3:7" s="183" customFormat="1" x14ac:dyDescent="0.5">
      <c r="C1317" s="971"/>
      <c r="D1317" s="970"/>
      <c r="E1317" s="970"/>
      <c r="F1317" s="265"/>
      <c r="G1317" s="265"/>
    </row>
    <row r="1318" spans="3:7" s="183" customFormat="1" x14ac:dyDescent="0.5">
      <c r="C1318" s="971"/>
      <c r="D1318" s="970"/>
      <c r="E1318" s="970"/>
      <c r="F1318" s="265"/>
      <c r="G1318" s="265"/>
    </row>
    <row r="1319" spans="3:7" s="183" customFormat="1" x14ac:dyDescent="0.5">
      <c r="C1319" s="971"/>
      <c r="D1319" s="970"/>
      <c r="E1319" s="970"/>
      <c r="F1319" s="265"/>
      <c r="G1319" s="265"/>
    </row>
    <row r="1320" spans="3:7" s="183" customFormat="1" x14ac:dyDescent="0.5">
      <c r="C1320" s="971"/>
      <c r="D1320" s="970"/>
      <c r="E1320" s="970"/>
      <c r="F1320" s="265"/>
      <c r="G1320" s="265"/>
    </row>
    <row r="1321" spans="3:7" s="183" customFormat="1" x14ac:dyDescent="0.5">
      <c r="C1321" s="971"/>
      <c r="D1321" s="970"/>
      <c r="E1321" s="970"/>
      <c r="F1321" s="265"/>
      <c r="G1321" s="265"/>
    </row>
    <row r="1322" spans="3:7" s="183" customFormat="1" x14ac:dyDescent="0.5">
      <c r="C1322" s="971"/>
      <c r="D1322" s="970"/>
      <c r="E1322" s="970"/>
      <c r="F1322" s="265"/>
      <c r="G1322" s="265"/>
    </row>
    <row r="1323" spans="3:7" s="183" customFormat="1" x14ac:dyDescent="0.5">
      <c r="C1323" s="971"/>
      <c r="D1323" s="970"/>
      <c r="E1323" s="970"/>
      <c r="F1323" s="265"/>
      <c r="G1323" s="265"/>
    </row>
    <row r="1324" spans="3:7" s="183" customFormat="1" x14ac:dyDescent="0.5">
      <c r="C1324" s="971"/>
      <c r="D1324" s="970"/>
      <c r="E1324" s="970"/>
      <c r="F1324" s="265"/>
      <c r="G1324" s="265"/>
    </row>
    <row r="1325" spans="3:7" s="183" customFormat="1" x14ac:dyDescent="0.5">
      <c r="C1325" s="971"/>
      <c r="D1325" s="970"/>
      <c r="E1325" s="970"/>
      <c r="F1325" s="265"/>
      <c r="G1325" s="265"/>
    </row>
    <row r="1326" spans="3:7" s="183" customFormat="1" x14ac:dyDescent="0.5">
      <c r="C1326" s="971"/>
      <c r="D1326" s="970"/>
      <c r="E1326" s="970"/>
      <c r="F1326" s="265"/>
      <c r="G1326" s="265"/>
    </row>
    <row r="1327" spans="3:7" s="183" customFormat="1" x14ac:dyDescent="0.5">
      <c r="C1327" s="971"/>
      <c r="D1327" s="970"/>
      <c r="E1327" s="970"/>
      <c r="F1327" s="265"/>
      <c r="G1327" s="265"/>
    </row>
    <row r="1328" spans="3:7" s="183" customFormat="1" x14ac:dyDescent="0.5">
      <c r="C1328" s="971"/>
      <c r="D1328" s="970"/>
      <c r="E1328" s="970"/>
      <c r="F1328" s="265"/>
      <c r="G1328" s="265"/>
    </row>
    <row r="1329" spans="3:7" s="183" customFormat="1" x14ac:dyDescent="0.5">
      <c r="C1329" s="971"/>
      <c r="D1329" s="970"/>
      <c r="E1329" s="970"/>
      <c r="F1329" s="265"/>
      <c r="G1329" s="265"/>
    </row>
    <row r="1330" spans="3:7" s="183" customFormat="1" x14ac:dyDescent="0.5">
      <c r="C1330" s="971"/>
      <c r="D1330" s="970"/>
      <c r="E1330" s="970"/>
      <c r="F1330" s="265"/>
      <c r="G1330" s="265"/>
    </row>
    <row r="1331" spans="3:7" s="183" customFormat="1" x14ac:dyDescent="0.5">
      <c r="C1331" s="971"/>
      <c r="D1331" s="970"/>
      <c r="E1331" s="970"/>
      <c r="F1331" s="265"/>
      <c r="G1331" s="265"/>
    </row>
    <row r="1332" spans="3:7" s="183" customFormat="1" x14ac:dyDescent="0.5">
      <c r="C1332" s="971"/>
      <c r="D1332" s="970"/>
      <c r="E1332" s="970"/>
      <c r="F1332" s="265"/>
      <c r="G1332" s="265"/>
    </row>
    <row r="1333" spans="3:7" s="183" customFormat="1" x14ac:dyDescent="0.5">
      <c r="C1333" s="971"/>
      <c r="D1333" s="970"/>
      <c r="E1333" s="970"/>
      <c r="F1333" s="265"/>
      <c r="G1333" s="265"/>
    </row>
    <row r="1334" spans="3:7" s="183" customFormat="1" x14ac:dyDescent="0.5">
      <c r="C1334" s="971"/>
      <c r="D1334" s="970"/>
      <c r="E1334" s="970"/>
      <c r="F1334" s="265"/>
      <c r="G1334" s="265"/>
    </row>
    <row r="1335" spans="3:7" s="183" customFormat="1" x14ac:dyDescent="0.5">
      <c r="C1335" s="971"/>
      <c r="D1335" s="970"/>
      <c r="E1335" s="970"/>
      <c r="F1335" s="265"/>
      <c r="G1335" s="265"/>
    </row>
    <row r="1336" spans="3:7" s="183" customFormat="1" x14ac:dyDescent="0.5">
      <c r="C1336" s="971"/>
      <c r="D1336" s="970"/>
      <c r="E1336" s="970"/>
      <c r="F1336" s="265"/>
      <c r="G1336" s="265"/>
    </row>
    <row r="1337" spans="3:7" s="183" customFormat="1" x14ac:dyDescent="0.5">
      <c r="C1337" s="971"/>
      <c r="D1337" s="970"/>
      <c r="E1337" s="970"/>
      <c r="F1337" s="265"/>
      <c r="G1337" s="265"/>
    </row>
    <row r="1338" spans="3:7" s="183" customFormat="1" x14ac:dyDescent="0.5">
      <c r="C1338" s="971"/>
      <c r="D1338" s="970"/>
      <c r="E1338" s="970"/>
      <c r="F1338" s="265"/>
      <c r="G1338" s="265"/>
    </row>
    <row r="1339" spans="3:7" s="183" customFormat="1" x14ac:dyDescent="0.5">
      <c r="C1339" s="971"/>
      <c r="D1339" s="970"/>
      <c r="E1339" s="970"/>
      <c r="F1339" s="265"/>
      <c r="G1339" s="265"/>
    </row>
    <row r="1340" spans="3:7" s="183" customFormat="1" x14ac:dyDescent="0.5">
      <c r="C1340" s="971"/>
      <c r="D1340" s="970"/>
      <c r="E1340" s="970"/>
      <c r="F1340" s="265"/>
      <c r="G1340" s="265"/>
    </row>
    <row r="1341" spans="3:7" s="183" customFormat="1" x14ac:dyDescent="0.5">
      <c r="C1341" s="971"/>
      <c r="D1341" s="970"/>
      <c r="E1341" s="970"/>
      <c r="F1341" s="265"/>
      <c r="G1341" s="265"/>
    </row>
    <row r="1342" spans="3:7" s="183" customFormat="1" x14ac:dyDescent="0.5">
      <c r="C1342" s="971"/>
      <c r="D1342" s="970"/>
      <c r="E1342" s="970"/>
      <c r="F1342" s="265"/>
      <c r="G1342" s="265"/>
    </row>
    <row r="1343" spans="3:7" s="183" customFormat="1" x14ac:dyDescent="0.5">
      <c r="C1343" s="971"/>
      <c r="D1343" s="970"/>
      <c r="E1343" s="970"/>
      <c r="F1343" s="265"/>
      <c r="G1343" s="265"/>
    </row>
    <row r="1344" spans="3:7" s="183" customFormat="1" x14ac:dyDescent="0.5">
      <c r="C1344" s="971"/>
      <c r="D1344" s="970"/>
      <c r="E1344" s="970"/>
      <c r="F1344" s="265"/>
      <c r="G1344" s="265"/>
    </row>
    <row r="1345" spans="3:7" s="183" customFormat="1" x14ac:dyDescent="0.5">
      <c r="C1345" s="971"/>
      <c r="D1345" s="970"/>
      <c r="E1345" s="970"/>
      <c r="F1345" s="265"/>
      <c r="G1345" s="265"/>
    </row>
    <row r="1346" spans="3:7" s="183" customFormat="1" x14ac:dyDescent="0.5">
      <c r="C1346" s="971"/>
      <c r="D1346" s="970"/>
      <c r="E1346" s="970"/>
      <c r="F1346" s="265"/>
      <c r="G1346" s="265"/>
    </row>
    <row r="1347" spans="3:7" s="183" customFormat="1" x14ac:dyDescent="0.5">
      <c r="C1347" s="971"/>
      <c r="D1347" s="970"/>
      <c r="E1347" s="970"/>
      <c r="F1347" s="265"/>
      <c r="G1347" s="265"/>
    </row>
    <row r="1348" spans="3:7" s="183" customFormat="1" x14ac:dyDescent="0.5">
      <c r="C1348" s="971"/>
      <c r="D1348" s="970"/>
      <c r="E1348" s="970"/>
      <c r="F1348" s="265"/>
      <c r="G1348" s="265"/>
    </row>
    <row r="1349" spans="3:7" s="183" customFormat="1" x14ac:dyDescent="0.5">
      <c r="C1349" s="971"/>
      <c r="D1349" s="970"/>
      <c r="E1349" s="970"/>
      <c r="F1349" s="265"/>
      <c r="G1349" s="265"/>
    </row>
    <row r="1350" spans="3:7" s="183" customFormat="1" x14ac:dyDescent="0.5">
      <c r="C1350" s="971"/>
      <c r="D1350" s="970"/>
      <c r="E1350" s="970"/>
      <c r="F1350" s="265"/>
      <c r="G1350" s="265"/>
    </row>
    <row r="1351" spans="3:7" s="183" customFormat="1" x14ac:dyDescent="0.5">
      <c r="C1351" s="971"/>
      <c r="D1351" s="970"/>
      <c r="E1351" s="970"/>
      <c r="F1351" s="265"/>
      <c r="G1351" s="265"/>
    </row>
    <row r="1352" spans="3:7" s="183" customFormat="1" x14ac:dyDescent="0.5">
      <c r="C1352" s="971"/>
      <c r="D1352" s="970"/>
      <c r="E1352" s="970"/>
      <c r="F1352" s="265"/>
      <c r="G1352" s="265"/>
    </row>
    <row r="1353" spans="3:7" s="183" customFormat="1" x14ac:dyDescent="0.5">
      <c r="C1353" s="971"/>
      <c r="D1353" s="970"/>
      <c r="E1353" s="970"/>
      <c r="F1353" s="265"/>
      <c r="G1353" s="265"/>
    </row>
    <row r="1354" spans="3:7" s="183" customFormat="1" x14ac:dyDescent="0.5">
      <c r="C1354" s="971"/>
      <c r="D1354" s="970"/>
      <c r="E1354" s="970"/>
      <c r="F1354" s="265"/>
      <c r="G1354" s="265"/>
    </row>
    <row r="1355" spans="3:7" s="183" customFormat="1" x14ac:dyDescent="0.5">
      <c r="C1355" s="971"/>
      <c r="D1355" s="970"/>
      <c r="E1355" s="970"/>
      <c r="F1355" s="265"/>
      <c r="G1355" s="265"/>
    </row>
    <row r="1356" spans="3:7" s="183" customFormat="1" x14ac:dyDescent="0.5">
      <c r="C1356" s="971"/>
      <c r="D1356" s="970"/>
      <c r="E1356" s="970"/>
      <c r="F1356" s="265"/>
      <c r="G1356" s="265"/>
    </row>
    <row r="1357" spans="3:7" s="183" customFormat="1" x14ac:dyDescent="0.5">
      <c r="C1357" s="971"/>
      <c r="D1357" s="970"/>
      <c r="E1357" s="970"/>
      <c r="F1357" s="265"/>
      <c r="G1357" s="265"/>
    </row>
    <row r="1358" spans="3:7" s="183" customFormat="1" x14ac:dyDescent="0.5">
      <c r="C1358" s="971"/>
      <c r="D1358" s="970"/>
      <c r="E1358" s="970"/>
      <c r="F1358" s="265"/>
      <c r="G1358" s="265"/>
    </row>
    <row r="1359" spans="3:7" s="183" customFormat="1" x14ac:dyDescent="0.5">
      <c r="C1359" s="971"/>
      <c r="D1359" s="970"/>
      <c r="E1359" s="970"/>
      <c r="F1359" s="265"/>
      <c r="G1359" s="265"/>
    </row>
    <row r="1360" spans="3:7" s="183" customFormat="1" x14ac:dyDescent="0.5">
      <c r="C1360" s="971"/>
      <c r="D1360" s="970"/>
      <c r="E1360" s="970"/>
      <c r="F1360" s="265"/>
      <c r="G1360" s="265"/>
    </row>
    <row r="1361" spans="3:7" s="183" customFormat="1" x14ac:dyDescent="0.5">
      <c r="C1361" s="971"/>
      <c r="D1361" s="970"/>
      <c r="E1361" s="970"/>
      <c r="F1361" s="265"/>
      <c r="G1361" s="265"/>
    </row>
    <row r="1362" spans="3:7" s="183" customFormat="1" x14ac:dyDescent="0.5">
      <c r="C1362" s="971"/>
      <c r="D1362" s="970"/>
      <c r="E1362" s="970"/>
      <c r="F1362" s="265"/>
      <c r="G1362" s="265"/>
    </row>
    <row r="1363" spans="3:7" s="183" customFormat="1" x14ac:dyDescent="0.5">
      <c r="C1363" s="971"/>
      <c r="D1363" s="970"/>
      <c r="E1363" s="970"/>
      <c r="F1363" s="265"/>
      <c r="G1363" s="265"/>
    </row>
    <row r="1364" spans="3:7" s="183" customFormat="1" x14ac:dyDescent="0.5">
      <c r="C1364" s="971"/>
      <c r="D1364" s="970"/>
      <c r="E1364" s="970"/>
      <c r="F1364" s="265"/>
      <c r="G1364" s="265"/>
    </row>
    <row r="1365" spans="3:7" s="183" customFormat="1" x14ac:dyDescent="0.5">
      <c r="C1365" s="971"/>
      <c r="D1365" s="970"/>
      <c r="E1365" s="970"/>
      <c r="F1365" s="265"/>
      <c r="G1365" s="265"/>
    </row>
    <row r="1366" spans="3:7" s="183" customFormat="1" x14ac:dyDescent="0.5">
      <c r="C1366" s="971"/>
      <c r="D1366" s="970"/>
      <c r="E1366" s="970"/>
      <c r="F1366" s="265"/>
      <c r="G1366" s="265"/>
    </row>
    <row r="1367" spans="3:7" s="183" customFormat="1" x14ac:dyDescent="0.5">
      <c r="C1367" s="971"/>
      <c r="D1367" s="970"/>
      <c r="E1367" s="970"/>
      <c r="F1367" s="265"/>
      <c r="G1367" s="265"/>
    </row>
    <row r="1368" spans="3:7" s="183" customFormat="1" x14ac:dyDescent="0.5">
      <c r="C1368" s="971"/>
      <c r="D1368" s="970"/>
      <c r="E1368" s="970"/>
      <c r="F1368" s="265"/>
      <c r="G1368" s="265"/>
    </row>
    <row r="1369" spans="3:7" s="183" customFormat="1" x14ac:dyDescent="0.5">
      <c r="C1369" s="971"/>
      <c r="D1369" s="970"/>
      <c r="E1369" s="970"/>
      <c r="F1369" s="265"/>
      <c r="G1369" s="265"/>
    </row>
    <row r="1370" spans="3:7" s="183" customFormat="1" x14ac:dyDescent="0.5">
      <c r="C1370" s="971"/>
      <c r="D1370" s="970"/>
      <c r="E1370" s="970"/>
      <c r="F1370" s="265"/>
      <c r="G1370" s="265"/>
    </row>
    <row r="1371" spans="3:7" s="183" customFormat="1" x14ac:dyDescent="0.5">
      <c r="C1371" s="971"/>
      <c r="D1371" s="970"/>
      <c r="E1371" s="970"/>
      <c r="F1371" s="265"/>
      <c r="G1371" s="265"/>
    </row>
    <row r="1372" spans="3:7" s="183" customFormat="1" x14ac:dyDescent="0.5">
      <c r="C1372" s="971"/>
      <c r="D1372" s="970"/>
      <c r="E1372" s="970"/>
      <c r="F1372" s="265"/>
      <c r="G1372" s="265"/>
    </row>
    <row r="1373" spans="3:7" s="183" customFormat="1" x14ac:dyDescent="0.5">
      <c r="C1373" s="971"/>
      <c r="D1373" s="970"/>
      <c r="E1373" s="970"/>
      <c r="F1373" s="265"/>
      <c r="G1373" s="265"/>
    </row>
    <row r="1374" spans="3:7" s="183" customFormat="1" x14ac:dyDescent="0.5">
      <c r="C1374" s="971"/>
      <c r="D1374" s="970"/>
      <c r="E1374" s="970"/>
      <c r="F1374" s="265"/>
      <c r="G1374" s="265"/>
    </row>
    <row r="1375" spans="3:7" s="183" customFormat="1" x14ac:dyDescent="0.5">
      <c r="C1375" s="971"/>
      <c r="D1375" s="970"/>
      <c r="E1375" s="970"/>
      <c r="F1375" s="265"/>
      <c r="G1375" s="265"/>
    </row>
    <row r="1376" spans="3:7" s="183" customFormat="1" x14ac:dyDescent="0.5">
      <c r="C1376" s="971"/>
      <c r="D1376" s="970"/>
      <c r="E1376" s="970"/>
      <c r="F1376" s="265"/>
      <c r="G1376" s="265"/>
    </row>
    <row r="1377" spans="3:7" s="183" customFormat="1" x14ac:dyDescent="0.5">
      <c r="C1377" s="971"/>
      <c r="D1377" s="970"/>
      <c r="E1377" s="970"/>
      <c r="F1377" s="265"/>
      <c r="G1377" s="265"/>
    </row>
    <row r="1378" spans="3:7" s="183" customFormat="1" x14ac:dyDescent="0.5">
      <c r="C1378" s="971"/>
      <c r="D1378" s="970"/>
      <c r="E1378" s="970"/>
      <c r="F1378" s="265"/>
      <c r="G1378" s="265"/>
    </row>
    <row r="1379" spans="3:7" s="183" customFormat="1" x14ac:dyDescent="0.5">
      <c r="C1379" s="971"/>
      <c r="D1379" s="970"/>
      <c r="E1379" s="970"/>
      <c r="F1379" s="265"/>
      <c r="G1379" s="265"/>
    </row>
    <row r="1380" spans="3:7" s="183" customFormat="1" x14ac:dyDescent="0.5">
      <c r="C1380" s="971"/>
      <c r="D1380" s="970"/>
      <c r="E1380" s="970"/>
      <c r="F1380" s="265"/>
      <c r="G1380" s="265"/>
    </row>
    <row r="1381" spans="3:7" s="183" customFormat="1" x14ac:dyDescent="0.5">
      <c r="C1381" s="971"/>
      <c r="D1381" s="970"/>
      <c r="E1381" s="970"/>
      <c r="F1381" s="265"/>
      <c r="G1381" s="265"/>
    </row>
    <row r="1382" spans="3:7" s="183" customFormat="1" x14ac:dyDescent="0.5">
      <c r="C1382" s="971"/>
      <c r="D1382" s="970"/>
      <c r="E1382" s="970"/>
      <c r="F1382" s="265"/>
      <c r="G1382" s="265"/>
    </row>
    <row r="1383" spans="3:7" s="183" customFormat="1" x14ac:dyDescent="0.5">
      <c r="C1383" s="971"/>
      <c r="D1383" s="970"/>
      <c r="E1383" s="970"/>
      <c r="F1383" s="265"/>
      <c r="G1383" s="265"/>
    </row>
    <row r="1384" spans="3:7" s="183" customFormat="1" x14ac:dyDescent="0.5">
      <c r="C1384" s="971"/>
      <c r="D1384" s="970"/>
      <c r="E1384" s="970"/>
      <c r="F1384" s="265"/>
      <c r="G1384" s="265"/>
    </row>
    <row r="1385" spans="3:7" s="183" customFormat="1" x14ac:dyDescent="0.5">
      <c r="C1385" s="971"/>
      <c r="D1385" s="970"/>
      <c r="E1385" s="970"/>
      <c r="F1385" s="265"/>
      <c r="G1385" s="265"/>
    </row>
    <row r="1386" spans="3:7" s="183" customFormat="1" x14ac:dyDescent="0.5">
      <c r="C1386" s="971"/>
      <c r="D1386" s="970"/>
      <c r="E1386" s="970"/>
      <c r="F1386" s="265"/>
      <c r="G1386" s="265"/>
    </row>
    <row r="1387" spans="3:7" s="183" customFormat="1" x14ac:dyDescent="0.5">
      <c r="C1387" s="971"/>
      <c r="D1387" s="970"/>
      <c r="E1387" s="970"/>
      <c r="F1387" s="265"/>
      <c r="G1387" s="265"/>
    </row>
    <row r="1388" spans="3:7" s="183" customFormat="1" x14ac:dyDescent="0.5">
      <c r="C1388" s="971"/>
      <c r="D1388" s="970"/>
      <c r="E1388" s="970"/>
      <c r="F1388" s="265"/>
      <c r="G1388" s="265"/>
    </row>
    <row r="1389" spans="3:7" s="183" customFormat="1" x14ac:dyDescent="0.5">
      <c r="C1389" s="971"/>
      <c r="D1389" s="970"/>
      <c r="E1389" s="970"/>
      <c r="F1389" s="265"/>
      <c r="G1389" s="265"/>
    </row>
    <row r="1390" spans="3:7" s="183" customFormat="1" x14ac:dyDescent="0.5">
      <c r="C1390" s="971"/>
      <c r="D1390" s="970"/>
      <c r="E1390" s="970"/>
      <c r="F1390" s="265"/>
      <c r="G1390" s="265"/>
    </row>
    <row r="1391" spans="3:7" s="183" customFormat="1" x14ac:dyDescent="0.5">
      <c r="C1391" s="971"/>
      <c r="D1391" s="970"/>
      <c r="E1391" s="970"/>
      <c r="F1391" s="265"/>
      <c r="G1391" s="265"/>
    </row>
    <row r="1392" spans="3:7" s="183" customFormat="1" x14ac:dyDescent="0.5">
      <c r="C1392" s="971"/>
      <c r="D1392" s="970"/>
      <c r="E1392" s="970"/>
      <c r="F1392" s="265"/>
      <c r="G1392" s="265"/>
    </row>
    <row r="1393" spans="3:7" s="183" customFormat="1" x14ac:dyDescent="0.5">
      <c r="C1393" s="971"/>
      <c r="D1393" s="970"/>
      <c r="E1393" s="970"/>
      <c r="F1393" s="265"/>
      <c r="G1393" s="265"/>
    </row>
    <row r="1394" spans="3:7" s="183" customFormat="1" x14ac:dyDescent="0.5">
      <c r="C1394" s="971"/>
      <c r="D1394" s="970"/>
      <c r="E1394" s="970"/>
      <c r="F1394" s="265"/>
      <c r="G1394" s="265"/>
    </row>
    <row r="1395" spans="3:7" s="183" customFormat="1" x14ac:dyDescent="0.5">
      <c r="C1395" s="971"/>
      <c r="D1395" s="970"/>
      <c r="E1395" s="970"/>
      <c r="F1395" s="265"/>
      <c r="G1395" s="265"/>
    </row>
    <row r="1396" spans="3:7" s="183" customFormat="1" x14ac:dyDescent="0.5">
      <c r="C1396" s="971"/>
      <c r="D1396" s="970"/>
      <c r="E1396" s="970"/>
      <c r="F1396" s="265"/>
      <c r="G1396" s="265"/>
    </row>
    <row r="1397" spans="3:7" s="183" customFormat="1" x14ac:dyDescent="0.5">
      <c r="C1397" s="971"/>
      <c r="D1397" s="970"/>
      <c r="E1397" s="970"/>
      <c r="F1397" s="265"/>
      <c r="G1397" s="265"/>
    </row>
    <row r="1398" spans="3:7" s="183" customFormat="1" x14ac:dyDescent="0.5">
      <c r="C1398" s="971"/>
      <c r="D1398" s="970"/>
      <c r="E1398" s="970"/>
      <c r="F1398" s="265"/>
      <c r="G1398" s="265"/>
    </row>
    <row r="1399" spans="3:7" s="183" customFormat="1" x14ac:dyDescent="0.5">
      <c r="C1399" s="971"/>
      <c r="D1399" s="970"/>
      <c r="E1399" s="970"/>
      <c r="F1399" s="265"/>
      <c r="G1399" s="265"/>
    </row>
    <row r="1400" spans="3:7" s="183" customFormat="1" x14ac:dyDescent="0.5">
      <c r="C1400" s="971"/>
      <c r="D1400" s="970"/>
      <c r="E1400" s="970"/>
      <c r="F1400" s="265"/>
      <c r="G1400" s="265"/>
    </row>
    <row r="1401" spans="3:7" s="183" customFormat="1" x14ac:dyDescent="0.5">
      <c r="C1401" s="971"/>
      <c r="D1401" s="970"/>
      <c r="E1401" s="970"/>
      <c r="F1401" s="265"/>
      <c r="G1401" s="265"/>
    </row>
    <row r="1402" spans="3:7" s="183" customFormat="1" x14ac:dyDescent="0.5">
      <c r="C1402" s="971"/>
      <c r="D1402" s="970"/>
      <c r="E1402" s="970"/>
      <c r="F1402" s="265"/>
      <c r="G1402" s="265"/>
    </row>
    <row r="1403" spans="3:7" s="183" customFormat="1" x14ac:dyDescent="0.5">
      <c r="C1403" s="971"/>
      <c r="D1403" s="970"/>
      <c r="E1403" s="970"/>
      <c r="F1403" s="265"/>
      <c r="G1403" s="265"/>
    </row>
    <row r="1404" spans="3:7" s="183" customFormat="1" x14ac:dyDescent="0.5">
      <c r="C1404" s="971"/>
      <c r="D1404" s="970"/>
      <c r="E1404" s="970"/>
      <c r="F1404" s="265"/>
      <c r="G1404" s="265"/>
    </row>
    <row r="1405" spans="3:7" s="183" customFormat="1" x14ac:dyDescent="0.5">
      <c r="C1405" s="971"/>
      <c r="D1405" s="970"/>
      <c r="E1405" s="970"/>
      <c r="F1405" s="265"/>
      <c r="G1405" s="265"/>
    </row>
    <row r="1406" spans="3:7" s="183" customFormat="1" x14ac:dyDescent="0.5">
      <c r="C1406" s="971"/>
      <c r="D1406" s="970"/>
      <c r="E1406" s="970"/>
      <c r="F1406" s="265"/>
      <c r="G1406" s="265"/>
    </row>
    <row r="1407" spans="3:7" s="183" customFormat="1" x14ac:dyDescent="0.5">
      <c r="C1407" s="971"/>
      <c r="D1407" s="970"/>
      <c r="E1407" s="970"/>
      <c r="F1407" s="265"/>
      <c r="G1407" s="265"/>
    </row>
    <row r="1408" spans="3:7" s="183" customFormat="1" x14ac:dyDescent="0.5">
      <c r="C1408" s="971"/>
      <c r="D1408" s="970"/>
      <c r="E1408" s="970"/>
      <c r="F1408" s="265"/>
      <c r="G1408" s="265"/>
    </row>
    <row r="1409" spans="3:7" s="183" customFormat="1" x14ac:dyDescent="0.5">
      <c r="C1409" s="971"/>
      <c r="D1409" s="970"/>
      <c r="E1409" s="970"/>
      <c r="F1409" s="265"/>
      <c r="G1409" s="265"/>
    </row>
    <row r="1410" spans="3:7" s="183" customFormat="1" x14ac:dyDescent="0.5">
      <c r="C1410" s="971"/>
      <c r="D1410" s="970"/>
      <c r="E1410" s="970"/>
      <c r="F1410" s="265"/>
      <c r="G1410" s="265"/>
    </row>
    <row r="1411" spans="3:7" s="183" customFormat="1" x14ac:dyDescent="0.5">
      <c r="C1411" s="971"/>
      <c r="D1411" s="970"/>
      <c r="E1411" s="970"/>
      <c r="F1411" s="265"/>
      <c r="G1411" s="265"/>
    </row>
    <row r="1412" spans="3:7" s="183" customFormat="1" x14ac:dyDescent="0.5">
      <c r="C1412" s="971"/>
      <c r="D1412" s="970"/>
      <c r="E1412" s="970"/>
      <c r="F1412" s="265"/>
      <c r="G1412" s="265"/>
    </row>
    <row r="1413" spans="3:7" s="183" customFormat="1" x14ac:dyDescent="0.5">
      <c r="C1413" s="971"/>
      <c r="D1413" s="970"/>
      <c r="E1413" s="970"/>
      <c r="F1413" s="265"/>
      <c r="G1413" s="265"/>
    </row>
    <row r="1414" spans="3:7" s="183" customFormat="1" x14ac:dyDescent="0.5">
      <c r="C1414" s="971"/>
      <c r="D1414" s="970"/>
      <c r="E1414" s="970"/>
      <c r="F1414" s="265"/>
      <c r="G1414" s="265"/>
    </row>
    <row r="1415" spans="3:7" s="183" customFormat="1" x14ac:dyDescent="0.5">
      <c r="C1415" s="971"/>
      <c r="D1415" s="970"/>
      <c r="E1415" s="970"/>
      <c r="F1415" s="265"/>
      <c r="G1415" s="265"/>
    </row>
    <row r="1416" spans="3:7" s="183" customFormat="1" x14ac:dyDescent="0.5">
      <c r="C1416" s="971"/>
      <c r="D1416" s="970"/>
      <c r="E1416" s="970"/>
      <c r="F1416" s="265"/>
      <c r="G1416" s="265"/>
    </row>
    <row r="1417" spans="3:7" s="183" customFormat="1" x14ac:dyDescent="0.5">
      <c r="C1417" s="971"/>
      <c r="D1417" s="970"/>
      <c r="E1417" s="970"/>
      <c r="F1417" s="265"/>
      <c r="G1417" s="265"/>
    </row>
    <row r="1418" spans="3:7" s="183" customFormat="1" x14ac:dyDescent="0.5">
      <c r="C1418" s="971"/>
      <c r="D1418" s="970"/>
      <c r="E1418" s="970"/>
      <c r="F1418" s="265"/>
      <c r="G1418" s="265"/>
    </row>
    <row r="1419" spans="3:7" s="183" customFormat="1" x14ac:dyDescent="0.5">
      <c r="C1419" s="971"/>
      <c r="D1419" s="970"/>
      <c r="E1419" s="970"/>
      <c r="F1419" s="265"/>
      <c r="G1419" s="265"/>
    </row>
    <row r="1420" spans="3:7" s="183" customFormat="1" x14ac:dyDescent="0.5">
      <c r="C1420" s="971"/>
      <c r="D1420" s="970"/>
      <c r="E1420" s="970"/>
      <c r="F1420" s="265"/>
      <c r="G1420" s="265"/>
    </row>
    <row r="1421" spans="3:7" s="183" customFormat="1" x14ac:dyDescent="0.5">
      <c r="C1421" s="971"/>
      <c r="D1421" s="970"/>
      <c r="E1421" s="970"/>
      <c r="F1421" s="265"/>
      <c r="G1421" s="265"/>
    </row>
    <row r="1422" spans="3:7" s="183" customFormat="1" x14ac:dyDescent="0.5">
      <c r="C1422" s="971"/>
      <c r="D1422" s="970"/>
      <c r="E1422" s="970"/>
      <c r="F1422" s="265"/>
      <c r="G1422" s="265"/>
    </row>
    <row r="1423" spans="3:7" s="183" customFormat="1" x14ac:dyDescent="0.5">
      <c r="C1423" s="971"/>
      <c r="D1423" s="970"/>
      <c r="E1423" s="970"/>
      <c r="F1423" s="265"/>
      <c r="G1423" s="265"/>
    </row>
    <row r="1424" spans="3:7" s="183" customFormat="1" x14ac:dyDescent="0.5">
      <c r="C1424" s="971"/>
      <c r="D1424" s="970"/>
      <c r="E1424" s="970"/>
      <c r="F1424" s="265"/>
      <c r="G1424" s="265"/>
    </row>
    <row r="1425" spans="3:7" s="183" customFormat="1" x14ac:dyDescent="0.5">
      <c r="C1425" s="971"/>
      <c r="D1425" s="970"/>
      <c r="E1425" s="970"/>
      <c r="F1425" s="265"/>
      <c r="G1425" s="265"/>
    </row>
    <row r="1426" spans="3:7" s="183" customFormat="1" x14ac:dyDescent="0.5">
      <c r="C1426" s="971"/>
      <c r="D1426" s="970"/>
      <c r="E1426" s="970"/>
      <c r="F1426" s="265"/>
      <c r="G1426" s="265"/>
    </row>
    <row r="1427" spans="3:7" s="183" customFormat="1" x14ac:dyDescent="0.5">
      <c r="C1427" s="971"/>
      <c r="D1427" s="970"/>
      <c r="E1427" s="970"/>
      <c r="F1427" s="265"/>
      <c r="G1427" s="265"/>
    </row>
    <row r="1428" spans="3:7" s="183" customFormat="1" x14ac:dyDescent="0.5">
      <c r="C1428" s="971"/>
      <c r="D1428" s="970"/>
      <c r="E1428" s="970"/>
      <c r="F1428" s="265"/>
      <c r="G1428" s="265"/>
    </row>
    <row r="1429" spans="3:7" s="183" customFormat="1" x14ac:dyDescent="0.5">
      <c r="C1429" s="971"/>
      <c r="D1429" s="970"/>
      <c r="E1429" s="970"/>
      <c r="F1429" s="265"/>
      <c r="G1429" s="265"/>
    </row>
    <row r="1430" spans="3:7" s="183" customFormat="1" x14ac:dyDescent="0.5">
      <c r="C1430" s="971"/>
      <c r="D1430" s="970"/>
      <c r="E1430" s="970"/>
      <c r="F1430" s="265"/>
      <c r="G1430" s="265"/>
    </row>
    <row r="1431" spans="3:7" s="183" customFormat="1" x14ac:dyDescent="0.5">
      <c r="C1431" s="971"/>
      <c r="D1431" s="970"/>
      <c r="E1431" s="970"/>
      <c r="F1431" s="265"/>
      <c r="G1431" s="265"/>
    </row>
    <row r="1432" spans="3:7" s="183" customFormat="1" x14ac:dyDescent="0.5">
      <c r="C1432" s="971"/>
      <c r="D1432" s="970"/>
      <c r="E1432" s="970"/>
      <c r="F1432" s="265"/>
      <c r="G1432" s="265"/>
    </row>
    <row r="1433" spans="3:7" s="183" customFormat="1" x14ac:dyDescent="0.5">
      <c r="C1433" s="971"/>
      <c r="D1433" s="970"/>
      <c r="E1433" s="970"/>
      <c r="F1433" s="265"/>
      <c r="G1433" s="265"/>
    </row>
    <row r="1434" spans="3:7" s="183" customFormat="1" x14ac:dyDescent="0.5">
      <c r="C1434" s="971"/>
      <c r="D1434" s="970"/>
      <c r="E1434" s="970"/>
      <c r="F1434" s="265"/>
      <c r="G1434" s="265"/>
    </row>
    <row r="1435" spans="3:7" s="183" customFormat="1" x14ac:dyDescent="0.5">
      <c r="C1435" s="971"/>
      <c r="D1435" s="970"/>
      <c r="E1435" s="970"/>
      <c r="F1435" s="265"/>
      <c r="G1435" s="265"/>
    </row>
    <row r="1436" spans="3:7" s="183" customFormat="1" x14ac:dyDescent="0.5">
      <c r="C1436" s="971"/>
      <c r="D1436" s="970"/>
      <c r="E1436" s="970"/>
      <c r="F1436" s="265"/>
      <c r="G1436" s="265"/>
    </row>
    <row r="1437" spans="3:7" s="183" customFormat="1" x14ac:dyDescent="0.5">
      <c r="C1437" s="971"/>
      <c r="D1437" s="970"/>
      <c r="E1437" s="970"/>
      <c r="F1437" s="265"/>
      <c r="G1437" s="265"/>
    </row>
    <row r="1438" spans="3:7" s="183" customFormat="1" x14ac:dyDescent="0.5">
      <c r="C1438" s="971"/>
      <c r="D1438" s="970"/>
      <c r="E1438" s="970"/>
      <c r="F1438" s="265"/>
      <c r="G1438" s="265"/>
    </row>
    <row r="1439" spans="3:7" s="183" customFormat="1" x14ac:dyDescent="0.5">
      <c r="C1439" s="971"/>
      <c r="D1439" s="970"/>
      <c r="E1439" s="970"/>
      <c r="F1439" s="265"/>
      <c r="G1439" s="265"/>
    </row>
    <row r="1440" spans="3:7" s="183" customFormat="1" x14ac:dyDescent="0.5">
      <c r="C1440" s="971"/>
      <c r="D1440" s="970"/>
      <c r="E1440" s="970"/>
      <c r="F1440" s="265"/>
      <c r="G1440" s="265"/>
    </row>
    <row r="1441" spans="3:7" s="183" customFormat="1" x14ac:dyDescent="0.5">
      <c r="C1441" s="971"/>
      <c r="D1441" s="970"/>
      <c r="E1441" s="970"/>
      <c r="F1441" s="265"/>
      <c r="G1441" s="265"/>
    </row>
    <row r="1442" spans="3:7" s="183" customFormat="1" x14ac:dyDescent="0.5">
      <c r="C1442" s="971"/>
      <c r="D1442" s="970"/>
      <c r="E1442" s="970"/>
      <c r="F1442" s="265"/>
      <c r="G1442" s="265"/>
    </row>
    <row r="1443" spans="3:7" s="183" customFormat="1" x14ac:dyDescent="0.5">
      <c r="C1443" s="971"/>
      <c r="D1443" s="970"/>
      <c r="E1443" s="970"/>
      <c r="F1443" s="265"/>
      <c r="G1443" s="265"/>
    </row>
    <row r="1444" spans="3:7" s="183" customFormat="1" x14ac:dyDescent="0.5">
      <c r="C1444" s="971"/>
      <c r="D1444" s="970"/>
      <c r="E1444" s="970"/>
      <c r="F1444" s="265"/>
      <c r="G1444" s="265"/>
    </row>
    <row r="1445" spans="3:7" s="183" customFormat="1" x14ac:dyDescent="0.5">
      <c r="C1445" s="971"/>
      <c r="D1445" s="970"/>
      <c r="E1445" s="970"/>
      <c r="F1445" s="265"/>
      <c r="G1445" s="265"/>
    </row>
    <row r="1446" spans="3:7" s="183" customFormat="1" x14ac:dyDescent="0.5">
      <c r="C1446" s="971"/>
      <c r="D1446" s="970"/>
      <c r="E1446" s="970"/>
      <c r="F1446" s="265"/>
      <c r="G1446" s="265"/>
    </row>
    <row r="1447" spans="3:7" s="183" customFormat="1" x14ac:dyDescent="0.5">
      <c r="C1447" s="971"/>
      <c r="D1447" s="970"/>
      <c r="E1447" s="970"/>
      <c r="F1447" s="265"/>
      <c r="G1447" s="265"/>
    </row>
    <row r="1448" spans="3:7" s="183" customFormat="1" x14ac:dyDescent="0.5">
      <c r="C1448" s="971"/>
      <c r="D1448" s="970"/>
      <c r="E1448" s="970"/>
      <c r="F1448" s="265"/>
      <c r="G1448" s="265"/>
    </row>
    <row r="1449" spans="3:7" s="183" customFormat="1" x14ac:dyDescent="0.5">
      <c r="C1449" s="971"/>
      <c r="D1449" s="970"/>
      <c r="E1449" s="970"/>
      <c r="F1449" s="265"/>
      <c r="G1449" s="265"/>
    </row>
    <row r="1450" spans="3:7" s="183" customFormat="1" x14ac:dyDescent="0.5">
      <c r="C1450" s="971"/>
      <c r="D1450" s="970"/>
      <c r="E1450" s="970"/>
      <c r="F1450" s="265"/>
      <c r="G1450" s="265"/>
    </row>
    <row r="1451" spans="3:7" s="183" customFormat="1" x14ac:dyDescent="0.5">
      <c r="C1451" s="971"/>
      <c r="D1451" s="970"/>
      <c r="E1451" s="970"/>
      <c r="F1451" s="265"/>
      <c r="G1451" s="265"/>
    </row>
    <row r="1452" spans="3:7" s="183" customFormat="1" x14ac:dyDescent="0.5">
      <c r="C1452" s="971"/>
      <c r="D1452" s="970"/>
      <c r="E1452" s="970"/>
      <c r="F1452" s="265"/>
      <c r="G1452" s="265"/>
    </row>
    <row r="1453" spans="3:7" s="183" customFormat="1" x14ac:dyDescent="0.5">
      <c r="C1453" s="971"/>
      <c r="D1453" s="970"/>
      <c r="E1453" s="970"/>
      <c r="F1453" s="265"/>
      <c r="G1453" s="265"/>
    </row>
    <row r="1454" spans="3:7" s="183" customFormat="1" x14ac:dyDescent="0.5">
      <c r="C1454" s="971"/>
      <c r="D1454" s="970"/>
      <c r="E1454" s="970"/>
      <c r="F1454" s="265"/>
      <c r="G1454" s="265"/>
    </row>
    <row r="1455" spans="3:7" s="183" customFormat="1" x14ac:dyDescent="0.5">
      <c r="C1455" s="971"/>
      <c r="D1455" s="970"/>
      <c r="E1455" s="970"/>
      <c r="F1455" s="265"/>
      <c r="G1455" s="265"/>
    </row>
    <row r="1456" spans="3:7" s="183" customFormat="1" x14ac:dyDescent="0.5">
      <c r="C1456" s="971"/>
      <c r="D1456" s="970"/>
      <c r="E1456" s="970"/>
      <c r="F1456" s="265"/>
      <c r="G1456" s="265"/>
    </row>
    <row r="1457" spans="3:7" s="183" customFormat="1" x14ac:dyDescent="0.5">
      <c r="C1457" s="971"/>
      <c r="D1457" s="970"/>
      <c r="E1457" s="970"/>
      <c r="F1457" s="265"/>
      <c r="G1457" s="265"/>
    </row>
    <row r="1458" spans="3:7" s="183" customFormat="1" x14ac:dyDescent="0.5">
      <c r="C1458" s="971"/>
      <c r="D1458" s="970"/>
      <c r="E1458" s="970"/>
      <c r="F1458" s="265"/>
      <c r="G1458" s="265"/>
    </row>
    <row r="1459" spans="3:7" s="183" customFormat="1" x14ac:dyDescent="0.5">
      <c r="C1459" s="971"/>
      <c r="D1459" s="970"/>
      <c r="E1459" s="970"/>
      <c r="F1459" s="265"/>
      <c r="G1459" s="265"/>
    </row>
    <row r="1460" spans="3:7" s="183" customFormat="1" x14ac:dyDescent="0.5">
      <c r="C1460" s="971"/>
      <c r="D1460" s="970"/>
      <c r="E1460" s="970"/>
      <c r="F1460" s="265"/>
      <c r="G1460" s="265"/>
    </row>
    <row r="1461" spans="3:7" s="183" customFormat="1" x14ac:dyDescent="0.5">
      <c r="C1461" s="971"/>
      <c r="D1461" s="970"/>
      <c r="E1461" s="970"/>
      <c r="F1461" s="265"/>
      <c r="G1461" s="265"/>
    </row>
    <row r="1462" spans="3:7" s="183" customFormat="1" x14ac:dyDescent="0.5">
      <c r="C1462" s="971"/>
      <c r="D1462" s="970"/>
      <c r="E1462" s="970"/>
      <c r="F1462" s="265"/>
      <c r="G1462" s="265"/>
    </row>
    <row r="1463" spans="3:7" s="183" customFormat="1" x14ac:dyDescent="0.5">
      <c r="C1463" s="971"/>
      <c r="D1463" s="970"/>
      <c r="E1463" s="970"/>
      <c r="F1463" s="265"/>
      <c r="G1463" s="265"/>
    </row>
    <row r="1464" spans="3:7" s="183" customFormat="1" x14ac:dyDescent="0.5">
      <c r="C1464" s="971"/>
      <c r="D1464" s="970"/>
      <c r="E1464" s="970"/>
      <c r="F1464" s="265"/>
      <c r="G1464" s="265"/>
    </row>
    <row r="1465" spans="3:7" s="183" customFormat="1" x14ac:dyDescent="0.5">
      <c r="C1465" s="971"/>
      <c r="D1465" s="970"/>
      <c r="E1465" s="970"/>
      <c r="F1465" s="265"/>
      <c r="G1465" s="265"/>
    </row>
    <row r="1466" spans="3:7" s="183" customFormat="1" x14ac:dyDescent="0.5">
      <c r="C1466" s="971"/>
      <c r="D1466" s="970"/>
      <c r="E1466" s="970"/>
      <c r="F1466" s="265"/>
      <c r="G1466" s="265"/>
    </row>
    <row r="1467" spans="3:7" s="183" customFormat="1" x14ac:dyDescent="0.5">
      <c r="C1467" s="971"/>
      <c r="D1467" s="970"/>
      <c r="E1467" s="970"/>
      <c r="F1467" s="265"/>
      <c r="G1467" s="265"/>
    </row>
    <row r="1468" spans="3:7" s="183" customFormat="1" x14ac:dyDescent="0.5">
      <c r="C1468" s="971"/>
      <c r="D1468" s="970"/>
      <c r="E1468" s="970"/>
      <c r="F1468" s="265"/>
      <c r="G1468" s="265"/>
    </row>
    <row r="1469" spans="3:7" s="183" customFormat="1" x14ac:dyDescent="0.5">
      <c r="C1469" s="971"/>
      <c r="D1469" s="970"/>
      <c r="E1469" s="970"/>
      <c r="F1469" s="265"/>
      <c r="G1469" s="265"/>
    </row>
    <row r="1470" spans="3:7" s="183" customFormat="1" x14ac:dyDescent="0.5">
      <c r="C1470" s="971"/>
      <c r="D1470" s="970"/>
      <c r="E1470" s="970"/>
      <c r="F1470" s="265"/>
      <c r="G1470" s="265"/>
    </row>
    <row r="1471" spans="3:7" s="183" customFormat="1" x14ac:dyDescent="0.5">
      <c r="C1471" s="971"/>
      <c r="D1471" s="970"/>
      <c r="E1471" s="970"/>
      <c r="F1471" s="265"/>
      <c r="G1471" s="265"/>
    </row>
    <row r="1472" spans="3:7" s="183" customFormat="1" x14ac:dyDescent="0.5">
      <c r="C1472" s="971"/>
      <c r="D1472" s="970"/>
      <c r="E1472" s="970"/>
      <c r="F1472" s="265"/>
      <c r="G1472" s="265"/>
    </row>
    <row r="1473" spans="3:7" s="183" customFormat="1" x14ac:dyDescent="0.5">
      <c r="C1473" s="971"/>
      <c r="D1473" s="970"/>
      <c r="E1473" s="970"/>
      <c r="F1473" s="265"/>
      <c r="G1473" s="265"/>
    </row>
    <row r="1474" spans="3:7" s="183" customFormat="1" x14ac:dyDescent="0.5">
      <c r="C1474" s="971"/>
      <c r="D1474" s="970"/>
      <c r="E1474" s="970"/>
      <c r="F1474" s="265"/>
      <c r="G1474" s="265"/>
    </row>
    <row r="1475" spans="3:7" s="183" customFormat="1" x14ac:dyDescent="0.5">
      <c r="C1475" s="971"/>
      <c r="D1475" s="970"/>
      <c r="E1475" s="970"/>
      <c r="F1475" s="265"/>
      <c r="G1475" s="265"/>
    </row>
    <row r="1476" spans="3:7" s="183" customFormat="1" x14ac:dyDescent="0.5">
      <c r="C1476" s="971"/>
      <c r="D1476" s="970"/>
      <c r="E1476" s="970"/>
      <c r="F1476" s="265"/>
      <c r="G1476" s="265"/>
    </row>
    <row r="1477" spans="3:7" s="183" customFormat="1" x14ac:dyDescent="0.5">
      <c r="C1477" s="971"/>
      <c r="D1477" s="970"/>
      <c r="E1477" s="970"/>
      <c r="F1477" s="265"/>
      <c r="G1477" s="265"/>
    </row>
    <row r="1478" spans="3:7" s="183" customFormat="1" x14ac:dyDescent="0.5">
      <c r="C1478" s="971"/>
      <c r="D1478" s="970"/>
      <c r="E1478" s="970"/>
      <c r="F1478" s="265"/>
      <c r="G1478" s="265"/>
    </row>
    <row r="1479" spans="3:7" s="183" customFormat="1" x14ac:dyDescent="0.5">
      <c r="C1479" s="971"/>
      <c r="D1479" s="970"/>
      <c r="E1479" s="970"/>
      <c r="F1479" s="265"/>
      <c r="G1479" s="265"/>
    </row>
    <row r="1480" spans="3:7" s="183" customFormat="1" x14ac:dyDescent="0.5">
      <c r="C1480" s="971"/>
      <c r="D1480" s="970"/>
      <c r="E1480" s="970"/>
      <c r="F1480" s="265"/>
      <c r="G1480" s="265"/>
    </row>
    <row r="1481" spans="3:7" s="183" customFormat="1" x14ac:dyDescent="0.5">
      <c r="C1481" s="971"/>
      <c r="D1481" s="970"/>
      <c r="E1481" s="970"/>
      <c r="F1481" s="265"/>
      <c r="G1481" s="265"/>
    </row>
    <row r="1482" spans="3:7" s="183" customFormat="1" x14ac:dyDescent="0.5">
      <c r="C1482" s="971"/>
      <c r="D1482" s="970"/>
      <c r="E1482" s="970"/>
      <c r="F1482" s="265"/>
      <c r="G1482" s="265"/>
    </row>
    <row r="1483" spans="3:7" s="183" customFormat="1" x14ac:dyDescent="0.5">
      <c r="C1483" s="971"/>
      <c r="D1483" s="970"/>
      <c r="E1483" s="970"/>
      <c r="F1483" s="265"/>
      <c r="G1483" s="265"/>
    </row>
    <row r="1484" spans="3:7" s="183" customFormat="1" x14ac:dyDescent="0.5">
      <c r="C1484" s="971"/>
      <c r="D1484" s="970"/>
      <c r="E1484" s="970"/>
      <c r="F1484" s="265"/>
      <c r="G1484" s="265"/>
    </row>
    <row r="1485" spans="3:7" s="183" customFormat="1" x14ac:dyDescent="0.5">
      <c r="C1485" s="971"/>
      <c r="D1485" s="970"/>
      <c r="E1485" s="970"/>
      <c r="F1485" s="265"/>
      <c r="G1485" s="265"/>
    </row>
    <row r="1486" spans="3:7" s="183" customFormat="1" x14ac:dyDescent="0.5">
      <c r="C1486" s="971"/>
      <c r="D1486" s="970"/>
      <c r="E1486" s="970"/>
      <c r="F1486" s="265"/>
      <c r="G1486" s="265"/>
    </row>
    <row r="1487" spans="3:7" s="183" customFormat="1" x14ac:dyDescent="0.5">
      <c r="C1487" s="971"/>
      <c r="D1487" s="970"/>
      <c r="E1487" s="970"/>
      <c r="F1487" s="265"/>
      <c r="G1487" s="265"/>
    </row>
    <row r="1488" spans="3:7" s="183" customFormat="1" x14ac:dyDescent="0.5">
      <c r="C1488" s="971"/>
      <c r="D1488" s="970"/>
      <c r="E1488" s="970"/>
      <c r="F1488" s="265"/>
      <c r="G1488" s="265"/>
    </row>
    <row r="1489" spans="3:7" s="183" customFormat="1" x14ac:dyDescent="0.5">
      <c r="C1489" s="971"/>
      <c r="D1489" s="970"/>
      <c r="E1489" s="970"/>
      <c r="F1489" s="265"/>
      <c r="G1489" s="265"/>
    </row>
    <row r="1490" spans="3:7" s="183" customFormat="1" x14ac:dyDescent="0.5">
      <c r="C1490" s="971"/>
      <c r="D1490" s="970"/>
      <c r="E1490" s="970"/>
      <c r="F1490" s="265"/>
      <c r="G1490" s="265"/>
    </row>
    <row r="1491" spans="3:7" s="183" customFormat="1" x14ac:dyDescent="0.5">
      <c r="C1491" s="971"/>
      <c r="D1491" s="970"/>
      <c r="E1491" s="970"/>
      <c r="F1491" s="265"/>
      <c r="G1491" s="265"/>
    </row>
    <row r="1492" spans="3:7" s="183" customFormat="1" x14ac:dyDescent="0.5">
      <c r="C1492" s="971"/>
      <c r="D1492" s="970"/>
      <c r="E1492" s="970"/>
      <c r="F1492" s="265"/>
      <c r="G1492" s="265"/>
    </row>
    <row r="1493" spans="3:7" s="183" customFormat="1" x14ac:dyDescent="0.5">
      <c r="C1493" s="971"/>
      <c r="D1493" s="970"/>
      <c r="E1493" s="970"/>
      <c r="F1493" s="265"/>
      <c r="G1493" s="265"/>
    </row>
    <row r="1494" spans="3:7" s="183" customFormat="1" x14ac:dyDescent="0.5">
      <c r="C1494" s="971"/>
      <c r="D1494" s="970"/>
      <c r="E1494" s="970"/>
      <c r="F1494" s="265"/>
      <c r="G1494" s="265"/>
    </row>
    <row r="1495" spans="3:7" s="183" customFormat="1" x14ac:dyDescent="0.5">
      <c r="C1495" s="971"/>
      <c r="D1495" s="970"/>
      <c r="E1495" s="970"/>
      <c r="F1495" s="265"/>
      <c r="G1495" s="265"/>
    </row>
    <row r="1496" spans="3:7" s="183" customFormat="1" x14ac:dyDescent="0.5">
      <c r="C1496" s="971"/>
      <c r="D1496" s="970"/>
      <c r="E1496" s="970"/>
      <c r="F1496" s="265"/>
      <c r="G1496" s="265"/>
    </row>
    <row r="1497" spans="3:7" s="183" customFormat="1" x14ac:dyDescent="0.5">
      <c r="C1497" s="971"/>
      <c r="D1497" s="970"/>
      <c r="E1497" s="970"/>
      <c r="F1497" s="265"/>
      <c r="G1497" s="265"/>
    </row>
    <row r="1498" spans="3:7" s="183" customFormat="1" x14ac:dyDescent="0.5">
      <c r="C1498" s="971"/>
      <c r="D1498" s="970"/>
      <c r="E1498" s="970"/>
      <c r="F1498" s="265"/>
      <c r="G1498" s="265"/>
    </row>
    <row r="1499" spans="3:7" s="183" customFormat="1" x14ac:dyDescent="0.5">
      <c r="C1499" s="971"/>
      <c r="D1499" s="970"/>
      <c r="E1499" s="970"/>
      <c r="F1499" s="265"/>
      <c r="G1499" s="265"/>
    </row>
    <row r="1500" spans="3:7" s="183" customFormat="1" x14ac:dyDescent="0.5">
      <c r="C1500" s="971"/>
      <c r="D1500" s="970"/>
      <c r="E1500" s="970"/>
      <c r="F1500" s="265"/>
      <c r="G1500" s="265"/>
    </row>
    <row r="1501" spans="3:7" s="183" customFormat="1" x14ac:dyDescent="0.5">
      <c r="C1501" s="971"/>
      <c r="D1501" s="970"/>
      <c r="E1501" s="970"/>
      <c r="F1501" s="265"/>
      <c r="G1501" s="265"/>
    </row>
    <row r="1502" spans="3:7" s="183" customFormat="1" x14ac:dyDescent="0.5">
      <c r="C1502" s="971"/>
      <c r="D1502" s="970"/>
      <c r="E1502" s="970"/>
      <c r="F1502" s="265"/>
      <c r="G1502" s="265"/>
    </row>
    <row r="1503" spans="3:7" s="183" customFormat="1" x14ac:dyDescent="0.5">
      <c r="C1503" s="971"/>
      <c r="D1503" s="970"/>
      <c r="E1503" s="970"/>
      <c r="F1503" s="265"/>
      <c r="G1503" s="265"/>
    </row>
    <row r="1504" spans="3:7" s="183" customFormat="1" x14ac:dyDescent="0.5">
      <c r="C1504" s="971"/>
      <c r="D1504" s="970"/>
      <c r="E1504" s="970"/>
      <c r="F1504" s="265"/>
      <c r="G1504" s="265"/>
    </row>
    <row r="1505" spans="3:7" s="183" customFormat="1" x14ac:dyDescent="0.5">
      <c r="C1505" s="971"/>
      <c r="D1505" s="970"/>
      <c r="E1505" s="970"/>
      <c r="F1505" s="265"/>
      <c r="G1505" s="265"/>
    </row>
    <row r="1506" spans="3:7" s="183" customFormat="1" x14ac:dyDescent="0.5">
      <c r="C1506" s="971"/>
      <c r="D1506" s="970"/>
      <c r="E1506" s="970"/>
      <c r="F1506" s="265"/>
      <c r="G1506" s="265"/>
    </row>
    <row r="1507" spans="3:7" s="183" customFormat="1" x14ac:dyDescent="0.5">
      <c r="C1507" s="971"/>
      <c r="D1507" s="970"/>
      <c r="E1507" s="970"/>
      <c r="F1507" s="265"/>
      <c r="G1507" s="265"/>
    </row>
    <row r="1508" spans="3:7" s="183" customFormat="1" x14ac:dyDescent="0.5">
      <c r="C1508" s="971"/>
      <c r="D1508" s="970"/>
      <c r="E1508" s="970"/>
      <c r="F1508" s="265"/>
      <c r="G1508" s="265"/>
    </row>
    <row r="1509" spans="3:7" s="183" customFormat="1" x14ac:dyDescent="0.5">
      <c r="C1509" s="971"/>
      <c r="D1509" s="970"/>
      <c r="E1509" s="970"/>
      <c r="F1509" s="265"/>
      <c r="G1509" s="265"/>
    </row>
    <row r="1510" spans="3:7" s="183" customFormat="1" x14ac:dyDescent="0.5">
      <c r="C1510" s="971"/>
      <c r="D1510" s="970"/>
      <c r="E1510" s="970"/>
      <c r="F1510" s="265"/>
      <c r="G1510" s="265"/>
    </row>
    <row r="1511" spans="3:7" s="183" customFormat="1" x14ac:dyDescent="0.5">
      <c r="C1511" s="971"/>
      <c r="D1511" s="970"/>
      <c r="E1511" s="970"/>
      <c r="F1511" s="265"/>
      <c r="G1511" s="265"/>
    </row>
    <row r="1512" spans="3:7" s="183" customFormat="1" x14ac:dyDescent="0.5">
      <c r="C1512" s="971"/>
      <c r="D1512" s="970"/>
      <c r="E1512" s="970"/>
      <c r="F1512" s="265"/>
      <c r="G1512" s="265"/>
    </row>
    <row r="1513" spans="3:7" s="183" customFormat="1" x14ac:dyDescent="0.5">
      <c r="C1513" s="971"/>
      <c r="D1513" s="970"/>
      <c r="E1513" s="970"/>
      <c r="F1513" s="265"/>
      <c r="G1513" s="265"/>
    </row>
    <row r="1514" spans="3:7" s="183" customFormat="1" x14ac:dyDescent="0.5">
      <c r="C1514" s="971"/>
      <c r="D1514" s="970"/>
      <c r="E1514" s="970"/>
      <c r="F1514" s="265"/>
      <c r="G1514" s="265"/>
    </row>
    <row r="1515" spans="3:7" s="183" customFormat="1" x14ac:dyDescent="0.5">
      <c r="C1515" s="971"/>
      <c r="D1515" s="970"/>
      <c r="E1515" s="970"/>
      <c r="F1515" s="265"/>
      <c r="G1515" s="265"/>
    </row>
    <row r="1516" spans="3:7" s="183" customFormat="1" x14ac:dyDescent="0.5">
      <c r="C1516" s="971"/>
      <c r="D1516" s="970"/>
      <c r="E1516" s="970"/>
      <c r="F1516" s="265"/>
      <c r="G1516" s="265"/>
    </row>
    <row r="1517" spans="3:7" s="183" customFormat="1" x14ac:dyDescent="0.5">
      <c r="C1517" s="971"/>
      <c r="D1517" s="970"/>
      <c r="E1517" s="970"/>
      <c r="F1517" s="265"/>
      <c r="G1517" s="265"/>
    </row>
    <row r="1518" spans="3:7" s="183" customFormat="1" x14ac:dyDescent="0.5">
      <c r="C1518" s="971"/>
      <c r="D1518" s="970"/>
      <c r="E1518" s="970"/>
      <c r="F1518" s="265"/>
      <c r="G1518" s="265"/>
    </row>
    <row r="1519" spans="3:7" s="183" customFormat="1" x14ac:dyDescent="0.5">
      <c r="C1519" s="971"/>
      <c r="D1519" s="970"/>
      <c r="E1519" s="970"/>
      <c r="F1519" s="265"/>
      <c r="G1519" s="265"/>
    </row>
    <row r="1520" spans="3:7" s="183" customFormat="1" x14ac:dyDescent="0.5">
      <c r="C1520" s="971"/>
      <c r="D1520" s="970"/>
      <c r="E1520" s="970"/>
      <c r="F1520" s="265"/>
      <c r="G1520" s="265"/>
    </row>
    <row r="1521" spans="3:7" s="183" customFormat="1" x14ac:dyDescent="0.5">
      <c r="C1521" s="971"/>
      <c r="D1521" s="970"/>
      <c r="E1521" s="970"/>
      <c r="F1521" s="265"/>
      <c r="G1521" s="265"/>
    </row>
    <row r="1522" spans="3:7" s="183" customFormat="1" x14ac:dyDescent="0.5">
      <c r="C1522" s="971"/>
      <c r="D1522" s="970"/>
      <c r="E1522" s="970"/>
      <c r="F1522" s="265"/>
      <c r="G1522" s="265"/>
    </row>
    <row r="1523" spans="3:7" s="183" customFormat="1" x14ac:dyDescent="0.5">
      <c r="C1523" s="971"/>
      <c r="D1523" s="970"/>
      <c r="E1523" s="970"/>
      <c r="F1523" s="265"/>
      <c r="G1523" s="265"/>
    </row>
    <row r="1524" spans="3:7" s="183" customFormat="1" x14ac:dyDescent="0.5">
      <c r="C1524" s="971"/>
      <c r="D1524" s="970"/>
      <c r="E1524" s="970"/>
      <c r="F1524" s="265"/>
      <c r="G1524" s="265"/>
    </row>
    <row r="1525" spans="3:7" s="183" customFormat="1" x14ac:dyDescent="0.5">
      <c r="C1525" s="971"/>
      <c r="D1525" s="970"/>
      <c r="E1525" s="970"/>
      <c r="F1525" s="265"/>
      <c r="G1525" s="265"/>
    </row>
    <row r="1526" spans="3:7" s="183" customFormat="1" x14ac:dyDescent="0.5">
      <c r="C1526" s="971"/>
      <c r="D1526" s="970"/>
      <c r="E1526" s="970"/>
      <c r="F1526" s="265"/>
      <c r="G1526" s="265"/>
    </row>
    <row r="1527" spans="3:7" s="183" customFormat="1" x14ac:dyDescent="0.5">
      <c r="C1527" s="971"/>
      <c r="D1527" s="970"/>
      <c r="E1527" s="970"/>
      <c r="F1527" s="265"/>
      <c r="G1527" s="265"/>
    </row>
    <row r="1528" spans="3:7" s="183" customFormat="1" x14ac:dyDescent="0.5">
      <c r="C1528" s="971"/>
      <c r="D1528" s="970"/>
      <c r="E1528" s="970"/>
      <c r="F1528" s="265"/>
      <c r="G1528" s="265"/>
    </row>
    <row r="1529" spans="3:7" s="183" customFormat="1" x14ac:dyDescent="0.5">
      <c r="C1529" s="971"/>
      <c r="D1529" s="970"/>
      <c r="E1529" s="970"/>
      <c r="F1529" s="265"/>
      <c r="G1529" s="265"/>
    </row>
    <row r="1530" spans="3:7" s="183" customFormat="1" x14ac:dyDescent="0.5">
      <c r="C1530" s="971"/>
      <c r="D1530" s="970"/>
      <c r="E1530" s="970"/>
      <c r="F1530" s="265"/>
      <c r="G1530" s="265"/>
    </row>
    <row r="1531" spans="3:7" s="183" customFormat="1" x14ac:dyDescent="0.5">
      <c r="C1531" s="971"/>
      <c r="D1531" s="970"/>
      <c r="E1531" s="970"/>
      <c r="F1531" s="265"/>
      <c r="G1531" s="265"/>
    </row>
    <row r="1532" spans="3:7" s="183" customFormat="1" x14ac:dyDescent="0.5">
      <c r="C1532" s="971"/>
      <c r="D1532" s="970"/>
      <c r="E1532" s="970"/>
      <c r="F1532" s="265"/>
      <c r="G1532" s="265"/>
    </row>
    <row r="1533" spans="3:7" s="183" customFormat="1" x14ac:dyDescent="0.5">
      <c r="C1533" s="971"/>
      <c r="D1533" s="970"/>
      <c r="E1533" s="970"/>
      <c r="F1533" s="265"/>
      <c r="G1533" s="265"/>
    </row>
    <row r="1534" spans="3:7" s="183" customFormat="1" x14ac:dyDescent="0.5">
      <c r="C1534" s="971"/>
      <c r="D1534" s="970"/>
      <c r="E1534" s="970"/>
      <c r="F1534" s="265"/>
      <c r="G1534" s="265"/>
    </row>
    <row r="1535" spans="3:7" s="183" customFormat="1" x14ac:dyDescent="0.5">
      <c r="C1535" s="971"/>
      <c r="D1535" s="970"/>
      <c r="E1535" s="970"/>
      <c r="F1535" s="265"/>
      <c r="G1535" s="265"/>
    </row>
    <row r="1536" spans="3:7" s="183" customFormat="1" x14ac:dyDescent="0.5">
      <c r="C1536" s="971"/>
      <c r="D1536" s="970"/>
      <c r="E1536" s="970"/>
      <c r="F1536" s="265"/>
      <c r="G1536" s="265"/>
    </row>
    <row r="1537" spans="3:7" s="183" customFormat="1" x14ac:dyDescent="0.5">
      <c r="C1537" s="971"/>
      <c r="D1537" s="970"/>
      <c r="E1537" s="970"/>
      <c r="F1537" s="265"/>
      <c r="G1537" s="265"/>
    </row>
    <row r="1538" spans="3:7" s="183" customFormat="1" x14ac:dyDescent="0.5">
      <c r="C1538" s="971"/>
      <c r="D1538" s="970"/>
      <c r="E1538" s="970"/>
      <c r="F1538" s="265"/>
      <c r="G1538" s="265"/>
    </row>
    <row r="1539" spans="3:7" s="183" customFormat="1" x14ac:dyDescent="0.5">
      <c r="C1539" s="971"/>
      <c r="D1539" s="970"/>
      <c r="E1539" s="970"/>
      <c r="F1539" s="265"/>
      <c r="G1539" s="265"/>
    </row>
    <row r="1540" spans="3:7" s="183" customFormat="1" x14ac:dyDescent="0.5">
      <c r="C1540" s="971"/>
      <c r="D1540" s="970"/>
      <c r="E1540" s="970"/>
      <c r="F1540" s="265"/>
      <c r="G1540" s="265"/>
    </row>
    <row r="1541" spans="3:7" s="183" customFormat="1" x14ac:dyDescent="0.5">
      <c r="C1541" s="971"/>
      <c r="D1541" s="970"/>
      <c r="E1541" s="970"/>
      <c r="F1541" s="265"/>
      <c r="G1541" s="265"/>
    </row>
    <row r="1542" spans="3:7" s="183" customFormat="1" x14ac:dyDescent="0.5">
      <c r="C1542" s="971"/>
      <c r="D1542" s="970"/>
      <c r="E1542" s="970"/>
      <c r="F1542" s="265"/>
      <c r="G1542" s="265"/>
    </row>
    <row r="1543" spans="3:7" s="183" customFormat="1" x14ac:dyDescent="0.5">
      <c r="C1543" s="971"/>
      <c r="D1543" s="970"/>
      <c r="E1543" s="970"/>
      <c r="F1543" s="265"/>
      <c r="G1543" s="265"/>
    </row>
    <row r="1544" spans="3:7" s="183" customFormat="1" x14ac:dyDescent="0.5">
      <c r="C1544" s="971"/>
      <c r="D1544" s="970"/>
      <c r="E1544" s="970"/>
      <c r="F1544" s="265"/>
      <c r="G1544" s="265"/>
    </row>
    <row r="1545" spans="3:7" s="183" customFormat="1" x14ac:dyDescent="0.5">
      <c r="C1545" s="971"/>
      <c r="D1545" s="970"/>
      <c r="E1545" s="970"/>
      <c r="F1545" s="265"/>
      <c r="G1545" s="265"/>
    </row>
    <row r="1546" spans="3:7" s="183" customFormat="1" x14ac:dyDescent="0.5">
      <c r="C1546" s="971"/>
      <c r="D1546" s="970"/>
      <c r="E1546" s="970"/>
      <c r="F1546" s="265"/>
      <c r="G1546" s="265"/>
    </row>
    <row r="1547" spans="3:7" s="183" customFormat="1" x14ac:dyDescent="0.5">
      <c r="C1547" s="971"/>
      <c r="D1547" s="970"/>
      <c r="E1547" s="970"/>
      <c r="F1547" s="265"/>
      <c r="G1547" s="265"/>
    </row>
    <row r="1548" spans="3:7" s="183" customFormat="1" x14ac:dyDescent="0.5">
      <c r="C1548" s="971"/>
      <c r="D1548" s="970"/>
      <c r="E1548" s="970"/>
      <c r="F1548" s="265"/>
      <c r="G1548" s="265"/>
    </row>
    <row r="1549" spans="3:7" s="183" customFormat="1" x14ac:dyDescent="0.5">
      <c r="C1549" s="971"/>
      <c r="D1549" s="970"/>
      <c r="E1549" s="970"/>
      <c r="F1549" s="265"/>
      <c r="G1549" s="265"/>
    </row>
    <row r="1550" spans="3:7" s="183" customFormat="1" x14ac:dyDescent="0.5">
      <c r="C1550" s="971"/>
      <c r="D1550" s="970"/>
      <c r="E1550" s="970"/>
      <c r="F1550" s="265"/>
      <c r="G1550" s="265"/>
    </row>
    <row r="1551" spans="3:7" s="183" customFormat="1" x14ac:dyDescent="0.5">
      <c r="C1551" s="971"/>
      <c r="D1551" s="970"/>
      <c r="E1551" s="970"/>
      <c r="F1551" s="265"/>
      <c r="G1551" s="265"/>
    </row>
    <row r="1552" spans="3:7" s="183" customFormat="1" x14ac:dyDescent="0.5">
      <c r="C1552" s="971"/>
      <c r="D1552" s="970"/>
      <c r="E1552" s="970"/>
      <c r="F1552" s="265"/>
      <c r="G1552" s="265"/>
    </row>
    <row r="1553" spans="3:7" s="183" customFormat="1" x14ac:dyDescent="0.5">
      <c r="C1553" s="971"/>
      <c r="D1553" s="970"/>
      <c r="E1553" s="970"/>
      <c r="F1553" s="265"/>
      <c r="G1553" s="265"/>
    </row>
    <row r="1554" spans="3:7" s="183" customFormat="1" x14ac:dyDescent="0.5">
      <c r="C1554" s="971"/>
      <c r="D1554" s="970"/>
      <c r="E1554" s="970"/>
      <c r="F1554" s="265"/>
      <c r="G1554" s="265"/>
    </row>
    <row r="1555" spans="3:7" s="183" customFormat="1" x14ac:dyDescent="0.5">
      <c r="C1555" s="971"/>
      <c r="D1555" s="970"/>
      <c r="E1555" s="970"/>
      <c r="F1555" s="265"/>
      <c r="G1555" s="265"/>
    </row>
    <row r="1556" spans="3:7" s="183" customFormat="1" x14ac:dyDescent="0.5">
      <c r="C1556" s="971"/>
      <c r="D1556" s="970"/>
      <c r="E1556" s="970"/>
      <c r="F1556" s="265"/>
      <c r="G1556" s="265"/>
    </row>
    <row r="1557" spans="3:7" s="183" customFormat="1" x14ac:dyDescent="0.5">
      <c r="C1557" s="971"/>
      <c r="D1557" s="970"/>
      <c r="E1557" s="970"/>
      <c r="F1557" s="265"/>
      <c r="G1557" s="265"/>
    </row>
    <row r="1558" spans="3:7" s="183" customFormat="1" x14ac:dyDescent="0.5">
      <c r="C1558" s="971"/>
      <c r="D1558" s="970"/>
      <c r="E1558" s="970"/>
      <c r="F1558" s="265"/>
      <c r="G1558" s="265"/>
    </row>
    <row r="1559" spans="3:7" s="183" customFormat="1" x14ac:dyDescent="0.5">
      <c r="C1559" s="971"/>
      <c r="D1559" s="970"/>
      <c r="E1559" s="970"/>
      <c r="F1559" s="265"/>
      <c r="G1559" s="265"/>
    </row>
    <row r="1560" spans="3:7" s="183" customFormat="1" x14ac:dyDescent="0.5">
      <c r="C1560" s="971"/>
      <c r="D1560" s="970"/>
      <c r="E1560" s="970"/>
      <c r="F1560" s="265"/>
      <c r="G1560" s="265"/>
    </row>
    <row r="1561" spans="3:7" s="183" customFormat="1" x14ac:dyDescent="0.5">
      <c r="C1561" s="971"/>
      <c r="D1561" s="970"/>
      <c r="E1561" s="970"/>
      <c r="F1561" s="265"/>
      <c r="G1561" s="265"/>
    </row>
    <row r="1562" spans="3:7" s="183" customFormat="1" x14ac:dyDescent="0.5">
      <c r="C1562" s="971"/>
      <c r="D1562" s="970"/>
      <c r="E1562" s="970"/>
      <c r="F1562" s="265"/>
      <c r="G1562" s="265"/>
    </row>
    <row r="1563" spans="3:7" s="183" customFormat="1" x14ac:dyDescent="0.5">
      <c r="C1563" s="971"/>
      <c r="D1563" s="970"/>
      <c r="E1563" s="970"/>
      <c r="F1563" s="265"/>
      <c r="G1563" s="265"/>
    </row>
    <row r="1564" spans="3:7" s="183" customFormat="1" x14ac:dyDescent="0.5">
      <c r="C1564" s="971"/>
      <c r="D1564" s="970"/>
      <c r="E1564" s="970"/>
      <c r="F1564" s="265"/>
      <c r="G1564" s="265"/>
    </row>
    <row r="1565" spans="3:7" s="183" customFormat="1" x14ac:dyDescent="0.5">
      <c r="C1565" s="971"/>
      <c r="D1565" s="970"/>
      <c r="E1565" s="970"/>
      <c r="F1565" s="265"/>
      <c r="G1565" s="265"/>
    </row>
    <row r="1566" spans="3:7" s="183" customFormat="1" x14ac:dyDescent="0.5">
      <c r="C1566" s="971"/>
      <c r="D1566" s="970"/>
      <c r="E1566" s="970"/>
      <c r="F1566" s="265"/>
      <c r="G1566" s="265"/>
    </row>
    <row r="1567" spans="3:7" s="183" customFormat="1" x14ac:dyDescent="0.5">
      <c r="C1567" s="971"/>
      <c r="D1567" s="970"/>
      <c r="E1567" s="970"/>
      <c r="F1567" s="265"/>
      <c r="G1567" s="265"/>
    </row>
    <row r="1568" spans="3:7" s="183" customFormat="1" x14ac:dyDescent="0.5">
      <c r="C1568" s="971"/>
      <c r="D1568" s="970"/>
      <c r="E1568" s="970"/>
      <c r="F1568" s="265"/>
      <c r="G1568" s="265"/>
    </row>
    <row r="1569" spans="3:7" s="183" customFormat="1" x14ac:dyDescent="0.5">
      <c r="C1569" s="971"/>
      <c r="D1569" s="970"/>
      <c r="E1569" s="970"/>
      <c r="F1569" s="265"/>
      <c r="G1569" s="265"/>
    </row>
    <row r="1570" spans="3:7" s="183" customFormat="1" x14ac:dyDescent="0.5">
      <c r="C1570" s="971"/>
      <c r="D1570" s="970"/>
      <c r="E1570" s="970"/>
      <c r="F1570" s="265"/>
      <c r="G1570" s="265"/>
    </row>
    <row r="1571" spans="3:7" s="183" customFormat="1" x14ac:dyDescent="0.5">
      <c r="C1571" s="971"/>
      <c r="D1571" s="970"/>
      <c r="E1571" s="970"/>
      <c r="F1571" s="265"/>
      <c r="G1571" s="265"/>
    </row>
    <row r="1572" spans="3:7" s="183" customFormat="1" x14ac:dyDescent="0.5">
      <c r="C1572" s="971"/>
      <c r="D1572" s="970"/>
      <c r="E1572" s="970"/>
      <c r="F1572" s="265"/>
      <c r="G1572" s="265"/>
    </row>
    <row r="1573" spans="3:7" s="183" customFormat="1" x14ac:dyDescent="0.5">
      <c r="C1573" s="971"/>
      <c r="D1573" s="970"/>
      <c r="E1573" s="970"/>
      <c r="F1573" s="265"/>
      <c r="G1573" s="265"/>
    </row>
    <row r="1574" spans="3:7" s="183" customFormat="1" x14ac:dyDescent="0.5">
      <c r="C1574" s="971"/>
      <c r="D1574" s="970"/>
      <c r="E1574" s="970"/>
      <c r="F1574" s="265"/>
      <c r="G1574" s="265"/>
    </row>
    <row r="1575" spans="3:7" s="183" customFormat="1" x14ac:dyDescent="0.5">
      <c r="C1575" s="971"/>
      <c r="D1575" s="970"/>
      <c r="E1575" s="970"/>
      <c r="F1575" s="265"/>
      <c r="G1575" s="265"/>
    </row>
    <row r="1576" spans="3:7" s="183" customFormat="1" x14ac:dyDescent="0.5">
      <c r="C1576" s="971"/>
      <c r="D1576" s="970"/>
      <c r="E1576" s="970"/>
      <c r="F1576" s="265"/>
      <c r="G1576" s="265"/>
    </row>
    <row r="1577" spans="3:7" s="183" customFormat="1" x14ac:dyDescent="0.5">
      <c r="C1577" s="971"/>
      <c r="D1577" s="970"/>
      <c r="E1577" s="970"/>
      <c r="F1577" s="265"/>
      <c r="G1577" s="265"/>
    </row>
    <row r="1578" spans="3:7" s="183" customFormat="1" x14ac:dyDescent="0.5">
      <c r="C1578" s="971"/>
      <c r="D1578" s="970"/>
      <c r="E1578" s="970"/>
      <c r="F1578" s="265"/>
      <c r="G1578" s="265"/>
    </row>
    <row r="1579" spans="3:7" s="183" customFormat="1" x14ac:dyDescent="0.5">
      <c r="C1579" s="971"/>
      <c r="D1579" s="970"/>
      <c r="E1579" s="970"/>
      <c r="F1579" s="265"/>
      <c r="G1579" s="265"/>
    </row>
    <row r="1580" spans="3:7" s="183" customFormat="1" x14ac:dyDescent="0.5">
      <c r="C1580" s="971"/>
      <c r="D1580" s="970"/>
      <c r="E1580" s="970"/>
      <c r="F1580" s="265"/>
      <c r="G1580" s="265"/>
    </row>
    <row r="1581" spans="3:7" s="183" customFormat="1" x14ac:dyDescent="0.5">
      <c r="C1581" s="971"/>
      <c r="D1581" s="970"/>
      <c r="E1581" s="970"/>
      <c r="F1581" s="265"/>
      <c r="G1581" s="265"/>
    </row>
    <row r="1582" spans="3:7" s="183" customFormat="1" x14ac:dyDescent="0.5">
      <c r="C1582" s="971"/>
      <c r="D1582" s="970"/>
      <c r="E1582" s="970"/>
      <c r="F1582" s="265"/>
      <c r="G1582" s="265"/>
    </row>
    <row r="1583" spans="3:7" s="183" customFormat="1" x14ac:dyDescent="0.5">
      <c r="C1583" s="971"/>
      <c r="D1583" s="970"/>
      <c r="E1583" s="970"/>
      <c r="F1583" s="265"/>
      <c r="G1583" s="265"/>
    </row>
    <row r="1584" spans="3:7" s="183" customFormat="1" x14ac:dyDescent="0.5">
      <c r="C1584" s="971"/>
      <c r="D1584" s="970"/>
      <c r="E1584" s="970"/>
      <c r="F1584" s="265"/>
      <c r="G1584" s="265"/>
    </row>
    <row r="1585" spans="3:7" s="183" customFormat="1" x14ac:dyDescent="0.5">
      <c r="C1585" s="971"/>
      <c r="D1585" s="970"/>
      <c r="E1585" s="970"/>
      <c r="F1585" s="265"/>
      <c r="G1585" s="265"/>
    </row>
    <row r="1586" spans="3:7" s="183" customFormat="1" x14ac:dyDescent="0.5">
      <c r="C1586" s="971"/>
      <c r="D1586" s="970"/>
      <c r="E1586" s="970"/>
      <c r="F1586" s="265"/>
      <c r="G1586" s="265"/>
    </row>
    <row r="1587" spans="3:7" s="183" customFormat="1" x14ac:dyDescent="0.5">
      <c r="C1587" s="971"/>
      <c r="D1587" s="970"/>
      <c r="E1587" s="970"/>
      <c r="F1587" s="265"/>
      <c r="G1587" s="265"/>
    </row>
    <row r="1588" spans="3:7" s="183" customFormat="1" x14ac:dyDescent="0.5">
      <c r="C1588" s="971"/>
      <c r="D1588" s="970"/>
      <c r="E1588" s="970"/>
      <c r="F1588" s="265"/>
      <c r="G1588" s="265"/>
    </row>
    <row r="1589" spans="3:7" s="183" customFormat="1" x14ac:dyDescent="0.5">
      <c r="C1589" s="971"/>
      <c r="D1589" s="970"/>
      <c r="E1589" s="970"/>
      <c r="F1589" s="265"/>
      <c r="G1589" s="265"/>
    </row>
    <row r="1590" spans="3:7" s="183" customFormat="1" x14ac:dyDescent="0.5">
      <c r="C1590" s="971"/>
      <c r="D1590" s="970"/>
      <c r="E1590" s="970"/>
      <c r="F1590" s="265"/>
      <c r="G1590" s="265"/>
    </row>
    <row r="1591" spans="3:7" s="183" customFormat="1" x14ac:dyDescent="0.5">
      <c r="C1591" s="971"/>
      <c r="D1591" s="970"/>
      <c r="E1591" s="970"/>
      <c r="F1591" s="265"/>
      <c r="G1591" s="265"/>
    </row>
    <row r="1592" spans="3:7" s="183" customFormat="1" x14ac:dyDescent="0.5">
      <c r="C1592" s="971"/>
      <c r="D1592" s="970"/>
      <c r="E1592" s="970"/>
      <c r="F1592" s="265"/>
      <c r="G1592" s="265"/>
    </row>
    <row r="1593" spans="3:7" s="183" customFormat="1" x14ac:dyDescent="0.5">
      <c r="C1593" s="971"/>
      <c r="D1593" s="970"/>
      <c r="E1593" s="970"/>
      <c r="F1593" s="265"/>
      <c r="G1593" s="265"/>
    </row>
    <row r="1594" spans="3:7" s="183" customFormat="1" x14ac:dyDescent="0.5">
      <c r="C1594" s="971"/>
      <c r="D1594" s="970"/>
      <c r="E1594" s="970"/>
      <c r="F1594" s="265"/>
      <c r="G1594" s="265"/>
    </row>
    <row r="1595" spans="3:7" s="183" customFormat="1" x14ac:dyDescent="0.5">
      <c r="C1595" s="971"/>
      <c r="D1595" s="970"/>
      <c r="E1595" s="970"/>
      <c r="F1595" s="265"/>
      <c r="G1595" s="265"/>
    </row>
    <row r="1596" spans="3:7" s="183" customFormat="1" x14ac:dyDescent="0.5">
      <c r="C1596" s="971"/>
      <c r="D1596" s="970"/>
      <c r="E1596" s="970"/>
      <c r="F1596" s="265"/>
      <c r="G1596" s="265"/>
    </row>
    <row r="1597" spans="3:7" s="183" customFormat="1" x14ac:dyDescent="0.5">
      <c r="C1597" s="971"/>
      <c r="D1597" s="970"/>
      <c r="E1597" s="970"/>
      <c r="F1597" s="265"/>
      <c r="G1597" s="265"/>
    </row>
    <row r="1598" spans="3:7" s="183" customFormat="1" x14ac:dyDescent="0.5">
      <c r="C1598" s="971"/>
      <c r="D1598" s="970"/>
      <c r="E1598" s="970"/>
      <c r="F1598" s="265"/>
      <c r="G1598" s="265"/>
    </row>
    <row r="1599" spans="3:7" s="183" customFormat="1" x14ac:dyDescent="0.5">
      <c r="C1599" s="971"/>
      <c r="D1599" s="970"/>
      <c r="E1599" s="970"/>
      <c r="F1599" s="265"/>
      <c r="G1599" s="265"/>
    </row>
    <row r="1600" spans="3:7" s="183" customFormat="1" x14ac:dyDescent="0.5">
      <c r="C1600" s="971"/>
      <c r="D1600" s="970"/>
      <c r="E1600" s="970"/>
      <c r="F1600" s="265"/>
      <c r="G1600" s="265"/>
    </row>
    <row r="1601" spans="3:7" s="183" customFormat="1" x14ac:dyDescent="0.5">
      <c r="C1601" s="971"/>
      <c r="D1601" s="970"/>
      <c r="E1601" s="970"/>
      <c r="F1601" s="265"/>
      <c r="G1601" s="265"/>
    </row>
    <row r="1602" spans="3:7" s="183" customFormat="1" x14ac:dyDescent="0.5">
      <c r="C1602" s="971"/>
      <c r="D1602" s="970"/>
      <c r="E1602" s="970"/>
      <c r="F1602" s="265"/>
      <c r="G1602" s="265"/>
    </row>
    <row r="1603" spans="3:7" s="183" customFormat="1" x14ac:dyDescent="0.5">
      <c r="C1603" s="971"/>
      <c r="D1603" s="970"/>
      <c r="E1603" s="970"/>
      <c r="F1603" s="265"/>
      <c r="G1603" s="265"/>
    </row>
    <row r="1604" spans="3:7" s="183" customFormat="1" x14ac:dyDescent="0.5">
      <c r="C1604" s="971"/>
      <c r="D1604" s="970"/>
      <c r="E1604" s="970"/>
      <c r="F1604" s="265"/>
      <c r="G1604" s="265"/>
    </row>
    <row r="1605" spans="3:7" s="183" customFormat="1" x14ac:dyDescent="0.5">
      <c r="C1605" s="971"/>
      <c r="D1605" s="970"/>
      <c r="E1605" s="970"/>
      <c r="F1605" s="265"/>
      <c r="G1605" s="265"/>
    </row>
    <row r="1606" spans="3:7" s="183" customFormat="1" x14ac:dyDescent="0.5">
      <c r="C1606" s="971"/>
      <c r="D1606" s="970"/>
      <c r="E1606" s="970"/>
      <c r="F1606" s="265"/>
      <c r="G1606" s="265"/>
    </row>
    <row r="1607" spans="3:7" s="183" customFormat="1" x14ac:dyDescent="0.5">
      <c r="C1607" s="971"/>
      <c r="D1607" s="970"/>
      <c r="E1607" s="970"/>
      <c r="F1607" s="265"/>
      <c r="G1607" s="265"/>
    </row>
    <row r="1608" spans="3:7" s="183" customFormat="1" x14ac:dyDescent="0.5">
      <c r="C1608" s="971"/>
      <c r="D1608" s="970"/>
      <c r="E1608" s="970"/>
      <c r="F1608" s="265"/>
      <c r="G1608" s="265"/>
    </row>
    <row r="1609" spans="3:7" s="183" customFormat="1" x14ac:dyDescent="0.5">
      <c r="C1609" s="971"/>
      <c r="D1609" s="970"/>
      <c r="E1609" s="970"/>
      <c r="F1609" s="265"/>
      <c r="G1609" s="265"/>
    </row>
    <row r="1610" spans="3:7" s="183" customFormat="1" x14ac:dyDescent="0.5">
      <c r="C1610" s="971"/>
      <c r="D1610" s="970"/>
      <c r="E1610" s="970"/>
      <c r="F1610" s="265"/>
      <c r="G1610" s="265"/>
    </row>
    <row r="1611" spans="3:7" s="183" customFormat="1" x14ac:dyDescent="0.5">
      <c r="C1611" s="971"/>
      <c r="D1611" s="970"/>
      <c r="E1611" s="970"/>
      <c r="F1611" s="265"/>
      <c r="G1611" s="265"/>
    </row>
    <row r="1612" spans="3:7" s="183" customFormat="1" x14ac:dyDescent="0.5">
      <c r="C1612" s="971"/>
      <c r="D1612" s="970"/>
      <c r="E1612" s="970"/>
      <c r="F1612" s="265"/>
      <c r="G1612" s="265"/>
    </row>
    <row r="1613" spans="3:7" s="183" customFormat="1" x14ac:dyDescent="0.5">
      <c r="C1613" s="971"/>
      <c r="D1613" s="970"/>
      <c r="E1613" s="970"/>
      <c r="F1613" s="265"/>
      <c r="G1613" s="265"/>
    </row>
    <row r="1614" spans="3:7" s="183" customFormat="1" x14ac:dyDescent="0.5">
      <c r="C1614" s="971"/>
      <c r="D1614" s="970"/>
      <c r="E1614" s="970"/>
      <c r="F1614" s="265"/>
      <c r="G1614" s="265"/>
    </row>
    <row r="1615" spans="3:7" s="183" customFormat="1" x14ac:dyDescent="0.5">
      <c r="C1615" s="971"/>
      <c r="D1615" s="970"/>
      <c r="E1615" s="970"/>
      <c r="F1615" s="265"/>
      <c r="G1615" s="265"/>
    </row>
    <row r="1616" spans="3:7" s="183" customFormat="1" x14ac:dyDescent="0.5">
      <c r="C1616" s="971"/>
      <c r="D1616" s="970"/>
      <c r="E1616" s="970"/>
      <c r="F1616" s="265"/>
      <c r="G1616" s="265"/>
    </row>
    <row r="1617" spans="3:7" s="183" customFormat="1" x14ac:dyDescent="0.5">
      <c r="C1617" s="971"/>
      <c r="D1617" s="970"/>
      <c r="E1617" s="970"/>
      <c r="F1617" s="265"/>
      <c r="G1617" s="265"/>
    </row>
    <row r="1618" spans="3:7" s="183" customFormat="1" x14ac:dyDescent="0.5">
      <c r="C1618" s="971"/>
      <c r="D1618" s="970"/>
      <c r="E1618" s="970"/>
      <c r="F1618" s="265"/>
      <c r="G1618" s="265"/>
    </row>
    <row r="1619" spans="3:7" s="183" customFormat="1" x14ac:dyDescent="0.5">
      <c r="C1619" s="971"/>
      <c r="D1619" s="970"/>
      <c r="E1619" s="970"/>
      <c r="F1619" s="265"/>
      <c r="G1619" s="265"/>
    </row>
    <row r="1620" spans="3:7" s="183" customFormat="1" x14ac:dyDescent="0.5">
      <c r="C1620" s="971"/>
      <c r="D1620" s="970"/>
      <c r="E1620" s="970"/>
      <c r="F1620" s="265"/>
      <c r="G1620" s="265"/>
    </row>
    <row r="1621" spans="3:7" s="183" customFormat="1" x14ac:dyDescent="0.5">
      <c r="C1621" s="971"/>
      <c r="D1621" s="970"/>
      <c r="E1621" s="970"/>
      <c r="F1621" s="265"/>
      <c r="G1621" s="265"/>
    </row>
    <row r="1622" spans="3:7" s="183" customFormat="1" x14ac:dyDescent="0.5">
      <c r="C1622" s="971"/>
      <c r="D1622" s="970"/>
      <c r="E1622" s="970"/>
      <c r="F1622" s="265"/>
      <c r="G1622" s="265"/>
    </row>
    <row r="1623" spans="3:7" s="183" customFormat="1" x14ac:dyDescent="0.5">
      <c r="C1623" s="971"/>
      <c r="D1623" s="970"/>
      <c r="E1623" s="970"/>
      <c r="F1623" s="265"/>
      <c r="G1623" s="265"/>
    </row>
    <row r="1624" spans="3:7" s="183" customFormat="1" x14ac:dyDescent="0.5">
      <c r="C1624" s="971"/>
      <c r="D1624" s="970"/>
      <c r="E1624" s="970"/>
      <c r="F1624" s="265"/>
      <c r="G1624" s="265"/>
    </row>
    <row r="1625" spans="3:7" s="183" customFormat="1" x14ac:dyDescent="0.5">
      <c r="C1625" s="971"/>
      <c r="D1625" s="970"/>
      <c r="E1625" s="970"/>
      <c r="F1625" s="265"/>
      <c r="G1625" s="265"/>
    </row>
    <row r="1626" spans="3:7" s="183" customFormat="1" x14ac:dyDescent="0.5">
      <c r="C1626" s="971"/>
      <c r="D1626" s="970"/>
      <c r="E1626" s="970"/>
      <c r="F1626" s="265"/>
      <c r="G1626" s="265"/>
    </row>
    <row r="1627" spans="3:7" s="183" customFormat="1" x14ac:dyDescent="0.5">
      <c r="C1627" s="971"/>
      <c r="D1627" s="970"/>
      <c r="E1627" s="970"/>
      <c r="F1627" s="265"/>
      <c r="G1627" s="265"/>
    </row>
    <row r="1628" spans="3:7" s="183" customFormat="1" x14ac:dyDescent="0.5">
      <c r="C1628" s="971"/>
      <c r="D1628" s="970"/>
      <c r="E1628" s="970"/>
      <c r="F1628" s="265"/>
      <c r="G1628" s="265"/>
    </row>
    <row r="1629" spans="3:7" s="183" customFormat="1" x14ac:dyDescent="0.5">
      <c r="C1629" s="971"/>
      <c r="D1629" s="970"/>
      <c r="E1629" s="970"/>
      <c r="F1629" s="265"/>
      <c r="G1629" s="265"/>
    </row>
    <row r="1630" spans="3:7" s="183" customFormat="1" x14ac:dyDescent="0.5">
      <c r="C1630" s="971"/>
      <c r="D1630" s="970"/>
      <c r="E1630" s="970"/>
      <c r="F1630" s="265"/>
      <c r="G1630" s="265"/>
    </row>
    <row r="1631" spans="3:7" s="183" customFormat="1" x14ac:dyDescent="0.5">
      <c r="C1631" s="971"/>
      <c r="D1631" s="970"/>
      <c r="E1631" s="970"/>
      <c r="F1631" s="265"/>
      <c r="G1631" s="265"/>
    </row>
    <row r="1632" spans="3:7" s="183" customFormat="1" x14ac:dyDescent="0.5">
      <c r="C1632" s="971"/>
      <c r="D1632" s="970"/>
      <c r="E1632" s="970"/>
      <c r="F1632" s="265"/>
      <c r="G1632" s="265"/>
    </row>
    <row r="1633" spans="3:7" s="183" customFormat="1" x14ac:dyDescent="0.5">
      <c r="C1633" s="971"/>
      <c r="D1633" s="970"/>
      <c r="E1633" s="970"/>
      <c r="F1633" s="265"/>
      <c r="G1633" s="265"/>
    </row>
    <row r="1634" spans="3:7" s="183" customFormat="1" x14ac:dyDescent="0.5">
      <c r="C1634" s="971"/>
      <c r="D1634" s="970"/>
      <c r="E1634" s="970"/>
      <c r="F1634" s="265"/>
      <c r="G1634" s="265"/>
    </row>
    <row r="1635" spans="3:7" s="183" customFormat="1" x14ac:dyDescent="0.5">
      <c r="C1635" s="971"/>
      <c r="D1635" s="970"/>
      <c r="E1635" s="970"/>
      <c r="F1635" s="265"/>
      <c r="G1635" s="265"/>
    </row>
    <row r="1636" spans="3:7" s="183" customFormat="1" x14ac:dyDescent="0.5">
      <c r="C1636" s="971"/>
      <c r="D1636" s="970"/>
      <c r="E1636" s="970"/>
      <c r="F1636" s="265"/>
      <c r="G1636" s="265"/>
    </row>
    <row r="1637" spans="3:7" s="183" customFormat="1" x14ac:dyDescent="0.5">
      <c r="C1637" s="971"/>
      <c r="D1637" s="970"/>
      <c r="E1637" s="970"/>
      <c r="F1637" s="265"/>
      <c r="G1637" s="265"/>
    </row>
    <row r="1638" spans="3:7" s="183" customFormat="1" x14ac:dyDescent="0.5">
      <c r="C1638" s="971"/>
      <c r="D1638" s="970"/>
      <c r="E1638" s="970"/>
      <c r="F1638" s="265"/>
      <c r="G1638" s="265"/>
    </row>
    <row r="1639" spans="3:7" s="183" customFormat="1" x14ac:dyDescent="0.5">
      <c r="C1639" s="971"/>
      <c r="D1639" s="970"/>
      <c r="E1639" s="970"/>
      <c r="F1639" s="265"/>
      <c r="G1639" s="265"/>
    </row>
    <row r="1640" spans="3:7" s="183" customFormat="1" x14ac:dyDescent="0.5">
      <c r="C1640" s="971"/>
      <c r="D1640" s="970"/>
      <c r="E1640" s="970"/>
      <c r="F1640" s="265"/>
      <c r="G1640" s="265"/>
    </row>
    <row r="1641" spans="3:7" s="183" customFormat="1" x14ac:dyDescent="0.5">
      <c r="C1641" s="971"/>
      <c r="D1641" s="970"/>
      <c r="E1641" s="970"/>
      <c r="F1641" s="265"/>
      <c r="G1641" s="265"/>
    </row>
    <row r="1642" spans="3:7" s="183" customFormat="1" x14ac:dyDescent="0.5">
      <c r="C1642" s="971"/>
      <c r="D1642" s="970"/>
      <c r="E1642" s="970"/>
      <c r="F1642" s="265"/>
      <c r="G1642" s="265"/>
    </row>
    <row r="1643" spans="3:7" s="183" customFormat="1" x14ac:dyDescent="0.5">
      <c r="C1643" s="971"/>
      <c r="D1643" s="970"/>
      <c r="E1643" s="970"/>
      <c r="F1643" s="265"/>
      <c r="G1643" s="265"/>
    </row>
    <row r="1644" spans="3:7" s="183" customFormat="1" x14ac:dyDescent="0.5">
      <c r="C1644" s="971"/>
      <c r="D1644" s="970"/>
      <c r="E1644" s="970"/>
      <c r="F1644" s="265"/>
      <c r="G1644" s="265"/>
    </row>
    <row r="1645" spans="3:7" s="183" customFormat="1" x14ac:dyDescent="0.5">
      <c r="C1645" s="971"/>
      <c r="D1645" s="970"/>
      <c r="E1645" s="970"/>
      <c r="F1645" s="265"/>
      <c r="G1645" s="265"/>
    </row>
    <row r="1646" spans="3:7" s="183" customFormat="1" x14ac:dyDescent="0.5">
      <c r="C1646" s="971"/>
      <c r="D1646" s="970"/>
      <c r="E1646" s="970"/>
      <c r="F1646" s="265"/>
      <c r="G1646" s="265"/>
    </row>
    <row r="1647" spans="3:7" s="183" customFormat="1" x14ac:dyDescent="0.5">
      <c r="C1647" s="971"/>
      <c r="D1647" s="970"/>
      <c r="E1647" s="970"/>
      <c r="F1647" s="265"/>
      <c r="G1647" s="265"/>
    </row>
    <row r="1648" spans="3:7" s="183" customFormat="1" x14ac:dyDescent="0.5">
      <c r="C1648" s="971"/>
      <c r="D1648" s="970"/>
      <c r="E1648" s="970"/>
      <c r="F1648" s="265"/>
      <c r="G1648" s="265"/>
    </row>
    <row r="1649" spans="3:7" s="183" customFormat="1" x14ac:dyDescent="0.5">
      <c r="C1649" s="971"/>
      <c r="D1649" s="970"/>
      <c r="E1649" s="970"/>
      <c r="F1649" s="265"/>
      <c r="G1649" s="265"/>
    </row>
    <row r="1650" spans="3:7" s="183" customFormat="1" x14ac:dyDescent="0.5">
      <c r="C1650" s="971"/>
      <c r="D1650" s="970"/>
      <c r="E1650" s="970"/>
      <c r="F1650" s="265"/>
      <c r="G1650" s="265"/>
    </row>
    <row r="1651" spans="3:7" s="183" customFormat="1" x14ac:dyDescent="0.5">
      <c r="C1651" s="971"/>
      <c r="D1651" s="970"/>
      <c r="E1651" s="970"/>
      <c r="F1651" s="265"/>
      <c r="G1651" s="265"/>
    </row>
    <row r="1652" spans="3:7" s="183" customFormat="1" x14ac:dyDescent="0.5">
      <c r="C1652" s="971"/>
      <c r="D1652" s="970"/>
      <c r="E1652" s="970"/>
      <c r="F1652" s="265"/>
      <c r="G1652" s="265"/>
    </row>
    <row r="1653" spans="3:7" s="183" customFormat="1" x14ac:dyDescent="0.5">
      <c r="C1653" s="971"/>
      <c r="D1653" s="970"/>
      <c r="E1653" s="970"/>
      <c r="F1653" s="265"/>
      <c r="G1653" s="265"/>
    </row>
    <row r="1654" spans="3:7" s="183" customFormat="1" x14ac:dyDescent="0.5">
      <c r="C1654" s="971"/>
      <c r="D1654" s="970"/>
      <c r="E1654" s="970"/>
      <c r="F1654" s="265"/>
      <c r="G1654" s="265"/>
    </row>
    <row r="1655" spans="3:7" s="183" customFormat="1" x14ac:dyDescent="0.5">
      <c r="C1655" s="971"/>
      <c r="D1655" s="970"/>
      <c r="E1655" s="970"/>
      <c r="F1655" s="265"/>
      <c r="G1655" s="265"/>
    </row>
    <row r="1656" spans="3:7" s="183" customFormat="1" x14ac:dyDescent="0.5">
      <c r="C1656" s="971"/>
      <c r="D1656" s="970"/>
      <c r="E1656" s="970"/>
      <c r="F1656" s="265"/>
      <c r="G1656" s="265"/>
    </row>
    <row r="1657" spans="3:7" s="183" customFormat="1" x14ac:dyDescent="0.5">
      <c r="C1657" s="971"/>
      <c r="D1657" s="970"/>
      <c r="E1657" s="970"/>
      <c r="F1657" s="265"/>
      <c r="G1657" s="265"/>
    </row>
    <row r="1658" spans="3:7" s="183" customFormat="1" x14ac:dyDescent="0.5">
      <c r="C1658" s="971"/>
      <c r="D1658" s="970"/>
      <c r="E1658" s="970"/>
      <c r="F1658" s="265"/>
      <c r="G1658" s="265"/>
    </row>
    <row r="1659" spans="3:7" s="183" customFormat="1" x14ac:dyDescent="0.5">
      <c r="C1659" s="971"/>
      <c r="D1659" s="970"/>
      <c r="E1659" s="970"/>
      <c r="F1659" s="265"/>
      <c r="G1659" s="265"/>
    </row>
    <row r="1660" spans="3:7" s="183" customFormat="1" x14ac:dyDescent="0.5">
      <c r="C1660" s="971"/>
      <c r="D1660" s="970"/>
      <c r="E1660" s="970"/>
      <c r="F1660" s="265"/>
      <c r="G1660" s="265"/>
    </row>
    <row r="1661" spans="3:7" s="183" customFormat="1" x14ac:dyDescent="0.5">
      <c r="C1661" s="971"/>
      <c r="D1661" s="970"/>
      <c r="E1661" s="970"/>
      <c r="F1661" s="265"/>
      <c r="G1661" s="265"/>
    </row>
    <row r="1662" spans="3:7" s="183" customFormat="1" x14ac:dyDescent="0.5">
      <c r="C1662" s="971"/>
      <c r="D1662" s="970"/>
      <c r="E1662" s="970"/>
      <c r="F1662" s="265"/>
      <c r="G1662" s="265"/>
    </row>
    <row r="1663" spans="3:7" s="183" customFormat="1" x14ac:dyDescent="0.5">
      <c r="C1663" s="971"/>
      <c r="D1663" s="970"/>
      <c r="E1663" s="970"/>
      <c r="F1663" s="265"/>
      <c r="G1663" s="265"/>
    </row>
    <row r="1664" spans="3:7" s="183" customFormat="1" x14ac:dyDescent="0.5">
      <c r="C1664" s="971"/>
      <c r="D1664" s="970"/>
      <c r="E1664" s="970"/>
      <c r="F1664" s="265"/>
      <c r="G1664" s="265"/>
    </row>
    <row r="1665" spans="3:7" s="183" customFormat="1" x14ac:dyDescent="0.5">
      <c r="C1665" s="971"/>
      <c r="D1665" s="970"/>
      <c r="E1665" s="970"/>
      <c r="F1665" s="265"/>
      <c r="G1665" s="265"/>
    </row>
    <row r="1666" spans="3:7" s="183" customFormat="1" x14ac:dyDescent="0.5">
      <c r="C1666" s="971"/>
      <c r="D1666" s="970"/>
      <c r="E1666" s="970"/>
      <c r="F1666" s="265"/>
      <c r="G1666" s="265"/>
    </row>
    <row r="1667" spans="3:7" s="183" customFormat="1" x14ac:dyDescent="0.5">
      <c r="C1667" s="971"/>
      <c r="D1667" s="970"/>
      <c r="E1667" s="970"/>
      <c r="F1667" s="265"/>
      <c r="G1667" s="265"/>
    </row>
    <row r="1668" spans="3:7" s="183" customFormat="1" x14ac:dyDescent="0.5">
      <c r="C1668" s="971"/>
      <c r="D1668" s="970"/>
      <c r="E1668" s="970"/>
      <c r="F1668" s="265"/>
      <c r="G1668" s="265"/>
    </row>
    <row r="1669" spans="3:7" s="183" customFormat="1" x14ac:dyDescent="0.5">
      <c r="C1669" s="971"/>
      <c r="D1669" s="970"/>
      <c r="E1669" s="970"/>
      <c r="F1669" s="265"/>
      <c r="G1669" s="265"/>
    </row>
    <row r="1670" spans="3:7" s="183" customFormat="1" x14ac:dyDescent="0.5">
      <c r="C1670" s="971"/>
      <c r="D1670" s="970"/>
      <c r="E1670" s="970"/>
      <c r="F1670" s="265"/>
      <c r="G1670" s="265"/>
    </row>
    <row r="1671" spans="3:7" s="183" customFormat="1" x14ac:dyDescent="0.5">
      <c r="C1671" s="971"/>
      <c r="D1671" s="970"/>
      <c r="E1671" s="970"/>
      <c r="F1671" s="265"/>
      <c r="G1671" s="265"/>
    </row>
    <row r="1672" spans="3:7" s="183" customFormat="1" x14ac:dyDescent="0.5">
      <c r="C1672" s="971"/>
      <c r="D1672" s="970"/>
      <c r="E1672" s="970"/>
      <c r="F1672" s="265"/>
      <c r="G1672" s="265"/>
    </row>
    <row r="1673" spans="3:7" s="183" customFormat="1" x14ac:dyDescent="0.5">
      <c r="C1673" s="971"/>
      <c r="D1673" s="970"/>
      <c r="E1673" s="970"/>
      <c r="F1673" s="265"/>
      <c r="G1673" s="265"/>
    </row>
    <row r="1674" spans="3:7" s="183" customFormat="1" x14ac:dyDescent="0.5">
      <c r="C1674" s="971"/>
      <c r="D1674" s="970"/>
      <c r="E1674" s="970"/>
      <c r="F1674" s="265"/>
      <c r="G1674" s="265"/>
    </row>
    <row r="1675" spans="3:7" s="183" customFormat="1" x14ac:dyDescent="0.5">
      <c r="C1675" s="971"/>
      <c r="D1675" s="970"/>
      <c r="E1675" s="970"/>
      <c r="F1675" s="265"/>
      <c r="G1675" s="265"/>
    </row>
    <row r="1676" spans="3:7" s="183" customFormat="1" x14ac:dyDescent="0.5">
      <c r="C1676" s="971"/>
      <c r="D1676" s="970"/>
      <c r="E1676" s="970"/>
      <c r="F1676" s="265"/>
      <c r="G1676" s="265"/>
    </row>
    <row r="1677" spans="3:7" s="183" customFormat="1" x14ac:dyDescent="0.5">
      <c r="C1677" s="971"/>
      <c r="D1677" s="970"/>
      <c r="E1677" s="970"/>
      <c r="F1677" s="265"/>
      <c r="G1677" s="265"/>
    </row>
    <row r="1678" spans="3:7" s="183" customFormat="1" x14ac:dyDescent="0.5">
      <c r="C1678" s="971"/>
      <c r="D1678" s="970"/>
      <c r="E1678" s="970"/>
      <c r="F1678" s="265"/>
      <c r="G1678" s="265"/>
    </row>
    <row r="1679" spans="3:7" s="183" customFormat="1" x14ac:dyDescent="0.5">
      <c r="C1679" s="971"/>
      <c r="D1679" s="970"/>
      <c r="E1679" s="970"/>
      <c r="F1679" s="265"/>
      <c r="G1679" s="265"/>
    </row>
    <row r="1680" spans="3:7" s="183" customFormat="1" x14ac:dyDescent="0.5">
      <c r="C1680" s="971"/>
      <c r="D1680" s="970"/>
      <c r="E1680" s="970"/>
      <c r="F1680" s="265"/>
      <c r="G1680" s="265"/>
    </row>
    <row r="1681" spans="3:7" s="183" customFormat="1" x14ac:dyDescent="0.5">
      <c r="C1681" s="971"/>
      <c r="D1681" s="970"/>
      <c r="E1681" s="970"/>
      <c r="F1681" s="265"/>
      <c r="G1681" s="265"/>
    </row>
    <row r="1682" spans="3:7" s="183" customFormat="1" x14ac:dyDescent="0.5">
      <c r="C1682" s="971"/>
      <c r="D1682" s="970"/>
      <c r="E1682" s="970"/>
      <c r="F1682" s="265"/>
      <c r="G1682" s="265"/>
    </row>
    <row r="1683" spans="3:7" s="183" customFormat="1" x14ac:dyDescent="0.5">
      <c r="C1683" s="971"/>
      <c r="D1683" s="970"/>
      <c r="E1683" s="970"/>
      <c r="F1683" s="265"/>
      <c r="G1683" s="265"/>
    </row>
    <row r="1684" spans="3:7" s="183" customFormat="1" x14ac:dyDescent="0.5">
      <c r="C1684" s="971"/>
      <c r="D1684" s="970"/>
      <c r="E1684" s="970"/>
      <c r="F1684" s="265"/>
      <c r="G1684" s="265"/>
    </row>
    <row r="1685" spans="3:7" s="183" customFormat="1" x14ac:dyDescent="0.5">
      <c r="C1685" s="971"/>
      <c r="D1685" s="970"/>
      <c r="E1685" s="970"/>
      <c r="F1685" s="265"/>
      <c r="G1685" s="265"/>
    </row>
    <row r="1686" spans="3:7" s="183" customFormat="1" x14ac:dyDescent="0.5">
      <c r="C1686" s="971"/>
      <c r="D1686" s="970"/>
      <c r="E1686" s="970"/>
      <c r="F1686" s="265"/>
      <c r="G1686" s="265"/>
    </row>
    <row r="1687" spans="3:7" s="183" customFormat="1" x14ac:dyDescent="0.5">
      <c r="C1687" s="971"/>
      <c r="D1687" s="970"/>
      <c r="E1687" s="970"/>
      <c r="F1687" s="265"/>
      <c r="G1687" s="265"/>
    </row>
    <row r="1688" spans="3:7" s="183" customFormat="1" x14ac:dyDescent="0.5">
      <c r="C1688" s="971"/>
      <c r="D1688" s="970"/>
      <c r="E1688" s="970"/>
      <c r="F1688" s="265"/>
      <c r="G1688" s="265"/>
    </row>
    <row r="1689" spans="3:7" s="183" customFormat="1" x14ac:dyDescent="0.5">
      <c r="C1689" s="971"/>
      <c r="D1689" s="970"/>
      <c r="E1689" s="970"/>
      <c r="F1689" s="265"/>
      <c r="G1689" s="265"/>
    </row>
    <row r="1690" spans="3:7" s="183" customFormat="1" x14ac:dyDescent="0.5">
      <c r="C1690" s="971"/>
      <c r="D1690" s="970"/>
      <c r="E1690" s="970"/>
      <c r="F1690" s="265"/>
      <c r="G1690" s="265"/>
    </row>
    <row r="1691" spans="3:7" s="183" customFormat="1" x14ac:dyDescent="0.5">
      <c r="C1691" s="971"/>
      <c r="D1691" s="970"/>
      <c r="E1691" s="970"/>
      <c r="F1691" s="265"/>
      <c r="G1691" s="265"/>
    </row>
    <row r="1692" spans="3:7" s="183" customFormat="1" x14ac:dyDescent="0.5">
      <c r="C1692" s="971"/>
      <c r="D1692" s="970"/>
      <c r="E1692" s="970"/>
      <c r="F1692" s="265"/>
      <c r="G1692" s="265"/>
    </row>
    <row r="1693" spans="3:7" s="183" customFormat="1" x14ac:dyDescent="0.5">
      <c r="C1693" s="971"/>
      <c r="D1693" s="970"/>
      <c r="E1693" s="970"/>
      <c r="F1693" s="265"/>
      <c r="G1693" s="265"/>
    </row>
    <row r="1694" spans="3:7" s="183" customFormat="1" x14ac:dyDescent="0.5">
      <c r="C1694" s="971"/>
      <c r="D1694" s="970"/>
      <c r="E1694" s="970"/>
      <c r="F1694" s="265"/>
      <c r="G1694" s="265"/>
    </row>
    <row r="1695" spans="3:7" s="183" customFormat="1" x14ac:dyDescent="0.5">
      <c r="C1695" s="971"/>
      <c r="D1695" s="970"/>
      <c r="E1695" s="970"/>
      <c r="F1695" s="265"/>
      <c r="G1695" s="265"/>
    </row>
    <row r="1696" spans="3:7" s="183" customFormat="1" x14ac:dyDescent="0.5">
      <c r="C1696" s="971"/>
      <c r="D1696" s="970"/>
      <c r="E1696" s="970"/>
      <c r="F1696" s="265"/>
      <c r="G1696" s="265"/>
    </row>
    <row r="1697" spans="3:7" s="183" customFormat="1" x14ac:dyDescent="0.5">
      <c r="C1697" s="971"/>
      <c r="D1697" s="970"/>
      <c r="E1697" s="970"/>
      <c r="F1697" s="265"/>
      <c r="G1697" s="265"/>
    </row>
    <row r="1698" spans="3:7" s="183" customFormat="1" x14ac:dyDescent="0.5">
      <c r="C1698" s="971"/>
      <c r="D1698" s="970"/>
      <c r="E1698" s="970"/>
      <c r="F1698" s="265"/>
      <c r="G1698" s="265"/>
    </row>
    <row r="1699" spans="3:7" s="183" customFormat="1" x14ac:dyDescent="0.5">
      <c r="C1699" s="971"/>
      <c r="D1699" s="970"/>
      <c r="E1699" s="970"/>
      <c r="F1699" s="265"/>
      <c r="G1699" s="265"/>
    </row>
    <row r="1700" spans="3:7" s="183" customFormat="1" x14ac:dyDescent="0.5">
      <c r="C1700" s="971"/>
      <c r="D1700" s="970"/>
      <c r="E1700" s="970"/>
      <c r="F1700" s="265"/>
      <c r="G1700" s="265"/>
    </row>
    <row r="1701" spans="3:7" s="183" customFormat="1" x14ac:dyDescent="0.5">
      <c r="C1701" s="971"/>
      <c r="D1701" s="970"/>
      <c r="E1701" s="970"/>
      <c r="F1701" s="265"/>
      <c r="G1701" s="265"/>
    </row>
    <row r="1702" spans="3:7" s="183" customFormat="1" x14ac:dyDescent="0.5">
      <c r="C1702" s="971"/>
      <c r="D1702" s="970"/>
      <c r="E1702" s="970"/>
      <c r="F1702" s="265"/>
      <c r="G1702" s="265"/>
    </row>
    <row r="1703" spans="3:7" s="183" customFormat="1" x14ac:dyDescent="0.5">
      <c r="C1703" s="971"/>
      <c r="D1703" s="970"/>
      <c r="E1703" s="970"/>
      <c r="F1703" s="265"/>
      <c r="G1703" s="265"/>
    </row>
    <row r="1704" spans="3:7" s="183" customFormat="1" x14ac:dyDescent="0.5">
      <c r="C1704" s="971"/>
      <c r="D1704" s="970"/>
      <c r="E1704" s="970"/>
      <c r="F1704" s="265"/>
      <c r="G1704" s="265"/>
    </row>
    <row r="1705" spans="3:7" s="183" customFormat="1" x14ac:dyDescent="0.5">
      <c r="C1705" s="971"/>
      <c r="D1705" s="970"/>
      <c r="E1705" s="970"/>
      <c r="F1705" s="265"/>
      <c r="G1705" s="265"/>
    </row>
    <row r="1706" spans="3:7" s="183" customFormat="1" x14ac:dyDescent="0.5">
      <c r="C1706" s="971"/>
      <c r="D1706" s="970"/>
      <c r="E1706" s="970"/>
      <c r="F1706" s="265"/>
      <c r="G1706" s="265"/>
    </row>
    <row r="1707" spans="3:7" s="183" customFormat="1" x14ac:dyDescent="0.5">
      <c r="C1707" s="971"/>
      <c r="D1707" s="970"/>
      <c r="E1707" s="970"/>
      <c r="F1707" s="265"/>
      <c r="G1707" s="265"/>
    </row>
    <row r="1708" spans="3:7" s="183" customFormat="1" x14ac:dyDescent="0.5">
      <c r="C1708" s="971"/>
      <c r="D1708" s="970"/>
      <c r="E1708" s="970"/>
      <c r="F1708" s="265"/>
      <c r="G1708" s="265"/>
    </row>
    <row r="1709" spans="3:7" s="183" customFormat="1" x14ac:dyDescent="0.5">
      <c r="C1709" s="971"/>
      <c r="D1709" s="970"/>
      <c r="E1709" s="970"/>
      <c r="F1709" s="265"/>
      <c r="G1709" s="265"/>
    </row>
    <row r="1710" spans="3:7" s="183" customFormat="1" x14ac:dyDescent="0.5">
      <c r="C1710" s="971"/>
      <c r="D1710" s="970"/>
      <c r="E1710" s="970"/>
      <c r="F1710" s="265"/>
      <c r="G1710" s="265"/>
    </row>
    <row r="1711" spans="3:7" s="183" customFormat="1" x14ac:dyDescent="0.5">
      <c r="C1711" s="971"/>
      <c r="D1711" s="970"/>
      <c r="E1711" s="970"/>
      <c r="F1711" s="265"/>
      <c r="G1711" s="265"/>
    </row>
    <row r="1712" spans="3:7" s="183" customFormat="1" x14ac:dyDescent="0.5">
      <c r="C1712" s="971"/>
      <c r="D1712" s="970"/>
      <c r="E1712" s="970"/>
      <c r="F1712" s="265"/>
      <c r="G1712" s="265"/>
    </row>
    <row r="1713" spans="3:7" s="183" customFormat="1" x14ac:dyDescent="0.5">
      <c r="C1713" s="971"/>
      <c r="D1713" s="970"/>
      <c r="E1713" s="970"/>
      <c r="F1713" s="265"/>
      <c r="G1713" s="265"/>
    </row>
    <row r="1714" spans="3:7" s="183" customFormat="1" x14ac:dyDescent="0.5">
      <c r="C1714" s="971"/>
      <c r="D1714" s="970"/>
      <c r="E1714" s="970"/>
      <c r="F1714" s="265"/>
      <c r="G1714" s="265"/>
    </row>
    <row r="1715" spans="3:7" s="183" customFormat="1" x14ac:dyDescent="0.5">
      <c r="C1715" s="971"/>
      <c r="D1715" s="970"/>
      <c r="E1715" s="970"/>
      <c r="F1715" s="265"/>
      <c r="G1715" s="265"/>
    </row>
    <row r="1716" spans="3:7" s="183" customFormat="1" x14ac:dyDescent="0.5">
      <c r="C1716" s="971"/>
      <c r="D1716" s="970"/>
      <c r="E1716" s="970"/>
      <c r="F1716" s="265"/>
      <c r="G1716" s="265"/>
    </row>
    <row r="1717" spans="3:7" s="183" customFormat="1" x14ac:dyDescent="0.5">
      <c r="C1717" s="971"/>
      <c r="D1717" s="970"/>
      <c r="E1717" s="970"/>
      <c r="F1717" s="265"/>
      <c r="G1717" s="265"/>
    </row>
    <row r="1718" spans="3:7" s="183" customFormat="1" x14ac:dyDescent="0.5">
      <c r="C1718" s="971"/>
      <c r="D1718" s="970"/>
      <c r="E1718" s="970"/>
      <c r="F1718" s="265"/>
      <c r="G1718" s="265"/>
    </row>
    <row r="1719" spans="3:7" s="183" customFormat="1" x14ac:dyDescent="0.5">
      <c r="C1719" s="971"/>
      <c r="D1719" s="970"/>
      <c r="E1719" s="970"/>
      <c r="F1719" s="265"/>
      <c r="G1719" s="265"/>
    </row>
    <row r="1720" spans="3:7" s="183" customFormat="1" x14ac:dyDescent="0.5">
      <c r="C1720" s="971"/>
      <c r="D1720" s="970"/>
      <c r="E1720" s="970"/>
      <c r="F1720" s="265"/>
      <c r="G1720" s="265"/>
    </row>
    <row r="1721" spans="3:7" s="183" customFormat="1" x14ac:dyDescent="0.5">
      <c r="C1721" s="971"/>
      <c r="D1721" s="970"/>
      <c r="E1721" s="970"/>
      <c r="F1721" s="265"/>
      <c r="G1721" s="265"/>
    </row>
    <row r="1722" spans="3:7" s="183" customFormat="1" x14ac:dyDescent="0.5">
      <c r="C1722" s="971"/>
      <c r="D1722" s="970"/>
      <c r="E1722" s="970"/>
      <c r="F1722" s="265"/>
      <c r="G1722" s="265"/>
    </row>
    <row r="1723" spans="3:7" s="183" customFormat="1" x14ac:dyDescent="0.5">
      <c r="C1723" s="971"/>
      <c r="D1723" s="970"/>
      <c r="E1723" s="970"/>
      <c r="F1723" s="265"/>
      <c r="G1723" s="265"/>
    </row>
    <row r="1724" spans="3:7" s="183" customFormat="1" x14ac:dyDescent="0.5">
      <c r="C1724" s="971"/>
      <c r="D1724" s="970"/>
      <c r="E1724" s="970"/>
      <c r="F1724" s="265"/>
      <c r="G1724" s="265"/>
    </row>
    <row r="1725" spans="3:7" s="183" customFormat="1" x14ac:dyDescent="0.5">
      <c r="C1725" s="971"/>
      <c r="D1725" s="970"/>
      <c r="E1725" s="970"/>
      <c r="F1725" s="265"/>
      <c r="G1725" s="265"/>
    </row>
    <row r="1726" spans="3:7" s="183" customFormat="1" x14ac:dyDescent="0.5">
      <c r="C1726" s="971"/>
      <c r="D1726" s="970"/>
      <c r="E1726" s="970"/>
      <c r="F1726" s="265"/>
      <c r="G1726" s="265"/>
    </row>
    <row r="1727" spans="3:7" s="183" customFormat="1" x14ac:dyDescent="0.5">
      <c r="C1727" s="971"/>
      <c r="D1727" s="970"/>
      <c r="E1727" s="970"/>
      <c r="F1727" s="265"/>
      <c r="G1727" s="265"/>
    </row>
    <row r="1728" spans="3:7" s="183" customFormat="1" x14ac:dyDescent="0.5">
      <c r="C1728" s="971"/>
      <c r="D1728" s="970"/>
      <c r="E1728" s="970"/>
      <c r="F1728" s="265"/>
      <c r="G1728" s="265"/>
    </row>
    <row r="1729" spans="3:7" s="183" customFormat="1" x14ac:dyDescent="0.5">
      <c r="C1729" s="971"/>
      <c r="D1729" s="970"/>
      <c r="E1729" s="970"/>
      <c r="F1729" s="265"/>
      <c r="G1729" s="265"/>
    </row>
    <row r="1730" spans="3:7" s="183" customFormat="1" x14ac:dyDescent="0.5">
      <c r="C1730" s="971"/>
      <c r="D1730" s="970"/>
      <c r="E1730" s="970"/>
      <c r="F1730" s="265"/>
      <c r="G1730" s="265"/>
    </row>
    <row r="1731" spans="3:7" s="183" customFormat="1" x14ac:dyDescent="0.5">
      <c r="C1731" s="971"/>
      <c r="D1731" s="970"/>
      <c r="E1731" s="970"/>
      <c r="F1731" s="265"/>
      <c r="G1731" s="265"/>
    </row>
    <row r="1732" spans="3:7" s="183" customFormat="1" x14ac:dyDescent="0.5">
      <c r="C1732" s="971"/>
      <c r="D1732" s="970"/>
      <c r="E1732" s="970"/>
      <c r="F1732" s="265"/>
      <c r="G1732" s="265"/>
    </row>
    <row r="1733" spans="3:7" s="183" customFormat="1" x14ac:dyDescent="0.5">
      <c r="C1733" s="971"/>
      <c r="D1733" s="970"/>
      <c r="E1733" s="970"/>
      <c r="F1733" s="265"/>
      <c r="G1733" s="265"/>
    </row>
    <row r="1734" spans="3:7" s="183" customFormat="1" x14ac:dyDescent="0.5">
      <c r="C1734" s="971"/>
      <c r="D1734" s="970"/>
      <c r="E1734" s="970"/>
      <c r="F1734" s="265"/>
      <c r="G1734" s="265"/>
    </row>
    <row r="1735" spans="3:7" s="183" customFormat="1" x14ac:dyDescent="0.5">
      <c r="C1735" s="971"/>
      <c r="D1735" s="970"/>
      <c r="E1735" s="970"/>
      <c r="F1735" s="265"/>
      <c r="G1735" s="265"/>
    </row>
    <row r="1736" spans="3:7" s="183" customFormat="1" x14ac:dyDescent="0.5">
      <c r="C1736" s="971"/>
      <c r="D1736" s="970"/>
      <c r="E1736" s="970"/>
      <c r="F1736" s="265"/>
      <c r="G1736" s="265"/>
    </row>
    <row r="1737" spans="3:7" s="183" customFormat="1" x14ac:dyDescent="0.5">
      <c r="C1737" s="971"/>
      <c r="D1737" s="970"/>
      <c r="E1737" s="970"/>
      <c r="F1737" s="265"/>
      <c r="G1737" s="265"/>
    </row>
    <row r="1738" spans="3:7" s="183" customFormat="1" x14ac:dyDescent="0.5">
      <c r="C1738" s="971"/>
      <c r="D1738" s="970"/>
      <c r="E1738" s="970"/>
      <c r="F1738" s="265"/>
      <c r="G1738" s="265"/>
    </row>
    <row r="1739" spans="3:7" s="183" customFormat="1" x14ac:dyDescent="0.5">
      <c r="C1739" s="971"/>
      <c r="D1739" s="970"/>
      <c r="E1739" s="970"/>
      <c r="F1739" s="265"/>
      <c r="G1739" s="265"/>
    </row>
    <row r="1740" spans="3:7" s="183" customFormat="1" x14ac:dyDescent="0.5">
      <c r="C1740" s="971"/>
      <c r="D1740" s="970"/>
      <c r="E1740" s="970"/>
      <c r="F1740" s="265"/>
      <c r="G1740" s="265"/>
    </row>
    <row r="1741" spans="3:7" s="183" customFormat="1" x14ac:dyDescent="0.5">
      <c r="C1741" s="971"/>
      <c r="D1741" s="970"/>
      <c r="E1741" s="970"/>
      <c r="F1741" s="265"/>
      <c r="G1741" s="265"/>
    </row>
    <row r="1742" spans="3:7" s="183" customFormat="1" x14ac:dyDescent="0.5">
      <c r="C1742" s="971"/>
      <c r="D1742" s="970"/>
      <c r="E1742" s="970"/>
      <c r="F1742" s="265"/>
      <c r="G1742" s="265"/>
    </row>
    <row r="1743" spans="3:7" s="183" customFormat="1" x14ac:dyDescent="0.5">
      <c r="C1743" s="971"/>
      <c r="D1743" s="970"/>
      <c r="E1743" s="970"/>
      <c r="F1743" s="265"/>
      <c r="G1743" s="265"/>
    </row>
    <row r="1744" spans="3:7" s="183" customFormat="1" x14ac:dyDescent="0.5">
      <c r="C1744" s="971"/>
      <c r="D1744" s="970"/>
      <c r="E1744" s="970"/>
      <c r="F1744" s="265"/>
      <c r="G1744" s="265"/>
    </row>
    <row r="1745" spans="3:7" s="183" customFormat="1" x14ac:dyDescent="0.5">
      <c r="C1745" s="971"/>
      <c r="D1745" s="970"/>
      <c r="E1745" s="970"/>
      <c r="F1745" s="265"/>
      <c r="G1745" s="265"/>
    </row>
    <row r="1746" spans="3:7" s="183" customFormat="1" x14ac:dyDescent="0.5">
      <c r="C1746" s="971"/>
      <c r="D1746" s="970"/>
      <c r="E1746" s="970"/>
      <c r="F1746" s="265"/>
      <c r="G1746" s="265"/>
    </row>
    <row r="1747" spans="3:7" s="183" customFormat="1" x14ac:dyDescent="0.5">
      <c r="C1747" s="971"/>
      <c r="D1747" s="970"/>
      <c r="E1747" s="970"/>
      <c r="F1747" s="265"/>
      <c r="G1747" s="265"/>
    </row>
    <row r="1748" spans="3:7" s="183" customFormat="1" x14ac:dyDescent="0.5">
      <c r="C1748" s="971"/>
      <c r="D1748" s="970"/>
      <c r="E1748" s="970"/>
      <c r="F1748" s="265"/>
      <c r="G1748" s="265"/>
    </row>
    <row r="1749" spans="3:7" s="183" customFormat="1" x14ac:dyDescent="0.5">
      <c r="C1749" s="971"/>
      <c r="D1749" s="970"/>
      <c r="E1749" s="970"/>
      <c r="F1749" s="265"/>
      <c r="G1749" s="265"/>
    </row>
    <row r="1750" spans="3:7" s="183" customFormat="1" x14ac:dyDescent="0.5">
      <c r="C1750" s="971"/>
      <c r="D1750" s="970"/>
      <c r="E1750" s="970"/>
      <c r="F1750" s="265"/>
      <c r="G1750" s="265"/>
    </row>
    <row r="1751" spans="3:7" s="183" customFormat="1" x14ac:dyDescent="0.5">
      <c r="C1751" s="971"/>
      <c r="D1751" s="970"/>
      <c r="E1751" s="970"/>
      <c r="F1751" s="265"/>
      <c r="G1751" s="265"/>
    </row>
    <row r="1752" spans="3:7" s="183" customFormat="1" x14ac:dyDescent="0.5">
      <c r="C1752" s="971"/>
      <c r="D1752" s="970"/>
      <c r="E1752" s="970"/>
      <c r="F1752" s="265"/>
      <c r="G1752" s="265"/>
    </row>
    <row r="1753" spans="3:7" s="183" customFormat="1" x14ac:dyDescent="0.5">
      <c r="C1753" s="971"/>
      <c r="D1753" s="970"/>
      <c r="E1753" s="970"/>
      <c r="F1753" s="265"/>
      <c r="G1753" s="265"/>
    </row>
    <row r="1754" spans="3:7" s="183" customFormat="1" x14ac:dyDescent="0.5">
      <c r="C1754" s="971"/>
      <c r="D1754" s="970"/>
      <c r="E1754" s="970"/>
      <c r="F1754" s="265"/>
      <c r="G1754" s="265"/>
    </row>
    <row r="1755" spans="3:7" s="183" customFormat="1" x14ac:dyDescent="0.5">
      <c r="C1755" s="971"/>
      <c r="D1755" s="970"/>
      <c r="E1755" s="970"/>
      <c r="F1755" s="265"/>
      <c r="G1755" s="265"/>
    </row>
    <row r="1756" spans="3:7" s="183" customFormat="1" x14ac:dyDescent="0.5">
      <c r="C1756" s="971"/>
      <c r="D1756" s="970"/>
      <c r="E1756" s="970"/>
      <c r="F1756" s="265"/>
      <c r="G1756" s="265"/>
    </row>
    <row r="1757" spans="3:7" s="183" customFormat="1" x14ac:dyDescent="0.5">
      <c r="C1757" s="971"/>
      <c r="D1757" s="970"/>
      <c r="E1757" s="970"/>
      <c r="F1757" s="265"/>
      <c r="G1757" s="265"/>
    </row>
    <row r="1758" spans="3:7" s="183" customFormat="1" x14ac:dyDescent="0.5">
      <c r="C1758" s="971"/>
      <c r="D1758" s="970"/>
      <c r="E1758" s="970"/>
      <c r="F1758" s="265"/>
      <c r="G1758" s="265"/>
    </row>
    <row r="1759" spans="3:7" s="183" customFormat="1" x14ac:dyDescent="0.5">
      <c r="C1759" s="971"/>
      <c r="D1759" s="970"/>
      <c r="E1759" s="970"/>
      <c r="F1759" s="265"/>
      <c r="G1759" s="265"/>
    </row>
    <row r="1760" spans="3:7" s="183" customFormat="1" x14ac:dyDescent="0.5">
      <c r="C1760" s="971"/>
      <c r="D1760" s="970"/>
      <c r="E1760" s="970"/>
      <c r="F1760" s="265"/>
      <c r="G1760" s="265"/>
    </row>
    <row r="1761" spans="3:7" s="183" customFormat="1" x14ac:dyDescent="0.5">
      <c r="C1761" s="971"/>
      <c r="D1761" s="970"/>
      <c r="E1761" s="970"/>
      <c r="F1761" s="265"/>
      <c r="G1761" s="265"/>
    </row>
    <row r="1762" spans="3:7" s="183" customFormat="1" x14ac:dyDescent="0.5">
      <c r="C1762" s="971"/>
      <c r="D1762" s="970"/>
      <c r="E1762" s="970"/>
      <c r="F1762" s="265"/>
      <c r="G1762" s="265"/>
    </row>
    <row r="1763" spans="3:7" s="183" customFormat="1" x14ac:dyDescent="0.5">
      <c r="C1763" s="971"/>
      <c r="D1763" s="970"/>
      <c r="E1763" s="970"/>
      <c r="F1763" s="265"/>
      <c r="G1763" s="265"/>
    </row>
    <row r="1764" spans="3:7" s="183" customFormat="1" x14ac:dyDescent="0.5">
      <c r="C1764" s="971"/>
      <c r="D1764" s="970"/>
      <c r="E1764" s="970"/>
      <c r="F1764" s="265"/>
      <c r="G1764" s="265"/>
    </row>
    <row r="1765" spans="3:7" s="183" customFormat="1" x14ac:dyDescent="0.5">
      <c r="C1765" s="971"/>
      <c r="D1765" s="970"/>
      <c r="E1765" s="970"/>
      <c r="F1765" s="265"/>
      <c r="G1765" s="265"/>
    </row>
    <row r="1766" spans="3:7" s="183" customFormat="1" x14ac:dyDescent="0.5">
      <c r="C1766" s="971"/>
      <c r="D1766" s="970"/>
      <c r="E1766" s="970"/>
      <c r="F1766" s="265"/>
      <c r="G1766" s="265"/>
    </row>
    <row r="1767" spans="3:7" s="183" customFormat="1" x14ac:dyDescent="0.5">
      <c r="C1767" s="971"/>
      <c r="D1767" s="970"/>
      <c r="E1767" s="970"/>
      <c r="F1767" s="265"/>
      <c r="G1767" s="265"/>
    </row>
    <row r="1768" spans="3:7" s="183" customFormat="1" x14ac:dyDescent="0.5">
      <c r="C1768" s="971"/>
      <c r="D1768" s="970"/>
      <c r="E1768" s="970"/>
      <c r="F1768" s="265"/>
      <c r="G1768" s="265"/>
    </row>
    <row r="1769" spans="3:7" s="183" customFormat="1" x14ac:dyDescent="0.5">
      <c r="C1769" s="971"/>
      <c r="D1769" s="970"/>
      <c r="E1769" s="970"/>
      <c r="F1769" s="265"/>
      <c r="G1769" s="265"/>
    </row>
    <row r="1770" spans="3:7" s="183" customFormat="1" x14ac:dyDescent="0.5">
      <c r="C1770" s="971"/>
      <c r="D1770" s="970"/>
      <c r="E1770" s="970"/>
      <c r="F1770" s="265"/>
      <c r="G1770" s="265"/>
    </row>
    <row r="1771" spans="3:7" s="183" customFormat="1" x14ac:dyDescent="0.5">
      <c r="C1771" s="971"/>
      <c r="D1771" s="970"/>
      <c r="E1771" s="970"/>
      <c r="F1771" s="265"/>
      <c r="G1771" s="265"/>
    </row>
    <row r="1772" spans="3:7" s="183" customFormat="1" x14ac:dyDescent="0.5">
      <c r="C1772" s="971"/>
      <c r="D1772" s="970"/>
      <c r="E1772" s="970"/>
      <c r="F1772" s="265"/>
      <c r="G1772" s="265"/>
    </row>
    <row r="1773" spans="3:7" s="183" customFormat="1" x14ac:dyDescent="0.5">
      <c r="C1773" s="971"/>
      <c r="D1773" s="970"/>
      <c r="E1773" s="970"/>
      <c r="F1773" s="265"/>
      <c r="G1773" s="265"/>
    </row>
    <row r="1774" spans="3:7" s="183" customFormat="1" x14ac:dyDescent="0.5">
      <c r="C1774" s="971"/>
      <c r="D1774" s="970"/>
      <c r="E1774" s="970"/>
      <c r="F1774" s="265"/>
      <c r="G1774" s="265"/>
    </row>
    <row r="1775" spans="3:7" s="183" customFormat="1" x14ac:dyDescent="0.5">
      <c r="C1775" s="971"/>
      <c r="D1775" s="970"/>
      <c r="E1775" s="970"/>
      <c r="F1775" s="265"/>
      <c r="G1775" s="265"/>
    </row>
    <row r="1776" spans="3:7" s="183" customFormat="1" x14ac:dyDescent="0.5">
      <c r="C1776" s="971"/>
      <c r="D1776" s="970"/>
      <c r="E1776" s="970"/>
      <c r="F1776" s="265"/>
      <c r="G1776" s="265"/>
    </row>
    <row r="1777" spans="3:7" s="183" customFormat="1" x14ac:dyDescent="0.5">
      <c r="C1777" s="971"/>
      <c r="D1777" s="970"/>
      <c r="E1777" s="970"/>
      <c r="F1777" s="265"/>
      <c r="G1777" s="265"/>
    </row>
    <row r="1778" spans="3:7" s="183" customFormat="1" x14ac:dyDescent="0.5">
      <c r="C1778" s="971"/>
      <c r="D1778" s="970"/>
      <c r="E1778" s="970"/>
      <c r="F1778" s="265"/>
      <c r="G1778" s="265"/>
    </row>
    <row r="1779" spans="3:7" s="183" customFormat="1" x14ac:dyDescent="0.5">
      <c r="C1779" s="971"/>
      <c r="D1779" s="970"/>
      <c r="E1779" s="970"/>
      <c r="F1779" s="265"/>
      <c r="G1779" s="265"/>
    </row>
    <row r="1780" spans="3:7" s="183" customFormat="1" x14ac:dyDescent="0.5">
      <c r="C1780" s="971"/>
      <c r="D1780" s="970"/>
      <c r="E1780" s="970"/>
      <c r="F1780" s="265"/>
      <c r="G1780" s="265"/>
    </row>
    <row r="1781" spans="3:7" s="183" customFormat="1" x14ac:dyDescent="0.5">
      <c r="C1781" s="971"/>
      <c r="D1781" s="970"/>
      <c r="E1781" s="970"/>
      <c r="F1781" s="265"/>
      <c r="G1781" s="265"/>
    </row>
    <row r="1782" spans="3:7" s="183" customFormat="1" x14ac:dyDescent="0.5">
      <c r="C1782" s="971"/>
      <c r="D1782" s="970"/>
      <c r="E1782" s="970"/>
      <c r="F1782" s="265"/>
      <c r="G1782" s="265"/>
    </row>
    <row r="1783" spans="3:7" s="183" customFormat="1" x14ac:dyDescent="0.5">
      <c r="C1783" s="971"/>
      <c r="D1783" s="970"/>
      <c r="E1783" s="970"/>
      <c r="F1783" s="265"/>
      <c r="G1783" s="265"/>
    </row>
    <row r="1784" spans="3:7" s="183" customFormat="1" x14ac:dyDescent="0.5">
      <c r="C1784" s="971"/>
      <c r="D1784" s="970"/>
      <c r="E1784" s="970"/>
      <c r="F1784" s="265"/>
      <c r="G1784" s="265"/>
    </row>
    <row r="1785" spans="3:7" s="183" customFormat="1" x14ac:dyDescent="0.5">
      <c r="C1785" s="971"/>
      <c r="D1785" s="970"/>
      <c r="E1785" s="970"/>
      <c r="F1785" s="265"/>
      <c r="G1785" s="265"/>
    </row>
    <row r="1786" spans="3:7" s="183" customFormat="1" x14ac:dyDescent="0.5">
      <c r="C1786" s="971"/>
      <c r="D1786" s="970"/>
      <c r="E1786" s="970"/>
      <c r="F1786" s="265"/>
      <c r="G1786" s="265"/>
    </row>
    <row r="1787" spans="3:7" s="183" customFormat="1" x14ac:dyDescent="0.5">
      <c r="C1787" s="971"/>
      <c r="D1787" s="970"/>
      <c r="E1787" s="970"/>
      <c r="F1787" s="265"/>
      <c r="G1787" s="265"/>
    </row>
    <row r="1788" spans="3:7" s="183" customFormat="1" x14ac:dyDescent="0.5">
      <c r="C1788" s="971"/>
      <c r="D1788" s="970"/>
      <c r="E1788" s="970"/>
      <c r="F1788" s="265"/>
      <c r="G1788" s="265"/>
    </row>
    <row r="1789" spans="3:7" s="183" customFormat="1" x14ac:dyDescent="0.5">
      <c r="C1789" s="971"/>
      <c r="D1789" s="970"/>
      <c r="E1789" s="970"/>
      <c r="F1789" s="265"/>
      <c r="G1789" s="265"/>
    </row>
    <row r="1790" spans="3:7" s="183" customFormat="1" x14ac:dyDescent="0.5">
      <c r="C1790" s="971"/>
      <c r="D1790" s="970"/>
      <c r="E1790" s="970"/>
      <c r="F1790" s="265"/>
      <c r="G1790" s="265"/>
    </row>
    <row r="1791" spans="3:7" s="183" customFormat="1" x14ac:dyDescent="0.5">
      <c r="C1791" s="971"/>
      <c r="D1791" s="970"/>
      <c r="E1791" s="970"/>
      <c r="F1791" s="265"/>
      <c r="G1791" s="265"/>
    </row>
    <row r="1792" spans="3:7" s="183" customFormat="1" x14ac:dyDescent="0.5">
      <c r="C1792" s="971"/>
      <c r="D1792" s="970"/>
      <c r="E1792" s="970"/>
      <c r="F1792" s="265"/>
      <c r="G1792" s="265"/>
    </row>
    <row r="1793" spans="3:7" s="183" customFormat="1" x14ac:dyDescent="0.5">
      <c r="C1793" s="971"/>
      <c r="D1793" s="970"/>
      <c r="E1793" s="970"/>
      <c r="F1793" s="265"/>
      <c r="G1793" s="265"/>
    </row>
    <row r="1794" spans="3:7" s="183" customFormat="1" x14ac:dyDescent="0.5">
      <c r="C1794" s="971"/>
      <c r="D1794" s="970"/>
      <c r="E1794" s="970"/>
      <c r="F1794" s="265"/>
      <c r="G1794" s="265"/>
    </row>
    <row r="1795" spans="3:7" s="183" customFormat="1" x14ac:dyDescent="0.5">
      <c r="C1795" s="971"/>
      <c r="D1795" s="970"/>
      <c r="E1795" s="970"/>
      <c r="F1795" s="265"/>
      <c r="G1795" s="265"/>
    </row>
    <row r="1796" spans="3:7" s="183" customFormat="1" x14ac:dyDescent="0.5">
      <c r="C1796" s="971"/>
      <c r="D1796" s="970"/>
      <c r="E1796" s="970"/>
      <c r="F1796" s="265"/>
      <c r="G1796" s="265"/>
    </row>
    <row r="1797" spans="3:7" s="183" customFormat="1" x14ac:dyDescent="0.5">
      <c r="C1797" s="971"/>
      <c r="D1797" s="970"/>
      <c r="E1797" s="970"/>
      <c r="F1797" s="265"/>
      <c r="G1797" s="265"/>
    </row>
    <row r="1798" spans="3:7" s="183" customFormat="1" x14ac:dyDescent="0.5">
      <c r="C1798" s="971"/>
      <c r="D1798" s="970"/>
      <c r="E1798" s="970"/>
      <c r="F1798" s="265"/>
      <c r="G1798" s="265"/>
    </row>
    <row r="1799" spans="3:7" s="183" customFormat="1" x14ac:dyDescent="0.5">
      <c r="C1799" s="971"/>
      <c r="D1799" s="970"/>
      <c r="E1799" s="970"/>
      <c r="F1799" s="265"/>
      <c r="G1799" s="265"/>
    </row>
    <row r="1800" spans="3:7" s="183" customFormat="1" x14ac:dyDescent="0.5">
      <c r="C1800" s="971"/>
      <c r="D1800" s="970"/>
      <c r="E1800" s="970"/>
      <c r="F1800" s="265"/>
      <c r="G1800" s="265"/>
    </row>
    <row r="1801" spans="3:7" s="183" customFormat="1" x14ac:dyDescent="0.5">
      <c r="C1801" s="971"/>
      <c r="D1801" s="970"/>
      <c r="E1801" s="970"/>
      <c r="F1801" s="265"/>
      <c r="G1801" s="265"/>
    </row>
    <row r="1802" spans="3:7" s="183" customFormat="1" x14ac:dyDescent="0.5">
      <c r="C1802" s="971"/>
      <c r="D1802" s="970"/>
      <c r="E1802" s="970"/>
      <c r="F1802" s="265"/>
      <c r="G1802" s="265"/>
    </row>
    <row r="1803" spans="3:7" s="183" customFormat="1" x14ac:dyDescent="0.5">
      <c r="C1803" s="971"/>
      <c r="D1803" s="970"/>
      <c r="E1803" s="970"/>
      <c r="F1803" s="265"/>
      <c r="G1803" s="265"/>
    </row>
    <row r="1804" spans="3:7" s="183" customFormat="1" x14ac:dyDescent="0.5">
      <c r="C1804" s="971"/>
      <c r="D1804" s="970"/>
      <c r="E1804" s="970"/>
      <c r="F1804" s="265"/>
      <c r="G1804" s="265"/>
    </row>
    <row r="1805" spans="3:7" s="183" customFormat="1" x14ac:dyDescent="0.5">
      <c r="C1805" s="971"/>
      <c r="D1805" s="970"/>
      <c r="E1805" s="970"/>
      <c r="F1805" s="265"/>
      <c r="G1805" s="265"/>
    </row>
    <row r="1806" spans="3:7" s="183" customFormat="1" x14ac:dyDescent="0.5">
      <c r="C1806" s="971"/>
      <c r="D1806" s="970"/>
      <c r="E1806" s="970"/>
      <c r="F1806" s="265"/>
      <c r="G1806" s="265"/>
    </row>
    <row r="1807" spans="3:7" s="183" customFormat="1" x14ac:dyDescent="0.5">
      <c r="C1807" s="971"/>
      <c r="D1807" s="970"/>
      <c r="E1807" s="970"/>
      <c r="F1807" s="265"/>
      <c r="G1807" s="265"/>
    </row>
    <row r="1808" spans="3:7" s="183" customFormat="1" x14ac:dyDescent="0.5">
      <c r="C1808" s="971"/>
      <c r="D1808" s="970"/>
      <c r="E1808" s="970"/>
      <c r="F1808" s="265"/>
      <c r="G1808" s="265"/>
    </row>
    <row r="1809" spans="3:7" s="183" customFormat="1" x14ac:dyDescent="0.5">
      <c r="C1809" s="971"/>
      <c r="D1809" s="970"/>
      <c r="E1809" s="970"/>
      <c r="F1809" s="265"/>
      <c r="G1809" s="265"/>
    </row>
    <row r="1810" spans="3:7" s="183" customFormat="1" x14ac:dyDescent="0.5">
      <c r="C1810" s="971"/>
      <c r="D1810" s="970"/>
      <c r="E1810" s="970"/>
      <c r="F1810" s="265"/>
      <c r="G1810" s="265"/>
    </row>
    <row r="1811" spans="3:7" s="183" customFormat="1" x14ac:dyDescent="0.5">
      <c r="C1811" s="971"/>
      <c r="D1811" s="970"/>
      <c r="E1811" s="970"/>
      <c r="F1811" s="265"/>
      <c r="G1811" s="265"/>
    </row>
    <row r="1812" spans="3:7" s="183" customFormat="1" x14ac:dyDescent="0.5">
      <c r="C1812" s="971"/>
      <c r="D1812" s="970"/>
      <c r="E1812" s="970"/>
      <c r="F1812" s="265"/>
      <c r="G1812" s="265"/>
    </row>
    <row r="1813" spans="3:7" s="183" customFormat="1" x14ac:dyDescent="0.5">
      <c r="C1813" s="971"/>
      <c r="D1813" s="970"/>
      <c r="E1813" s="970"/>
      <c r="F1813" s="265"/>
      <c r="G1813" s="265"/>
    </row>
    <row r="1814" spans="3:7" s="183" customFormat="1" x14ac:dyDescent="0.5">
      <c r="C1814" s="971"/>
      <c r="D1814" s="970"/>
      <c r="E1814" s="970"/>
      <c r="F1814" s="265"/>
      <c r="G1814" s="265"/>
    </row>
    <row r="1815" spans="3:7" s="183" customFormat="1" x14ac:dyDescent="0.5">
      <c r="C1815" s="971"/>
      <c r="D1815" s="970"/>
      <c r="E1815" s="970"/>
      <c r="F1815" s="265"/>
      <c r="G1815" s="265"/>
    </row>
    <row r="1816" spans="3:7" s="183" customFormat="1" x14ac:dyDescent="0.5">
      <c r="C1816" s="971"/>
      <c r="D1816" s="970"/>
      <c r="E1816" s="970"/>
      <c r="F1816" s="265"/>
      <c r="G1816" s="265"/>
    </row>
    <row r="1817" spans="3:7" s="183" customFormat="1" x14ac:dyDescent="0.5">
      <c r="C1817" s="971"/>
      <c r="D1817" s="970"/>
      <c r="E1817" s="970"/>
      <c r="F1817" s="265"/>
      <c r="G1817" s="265"/>
    </row>
    <row r="1818" spans="3:7" s="183" customFormat="1" x14ac:dyDescent="0.5">
      <c r="C1818" s="971"/>
      <c r="D1818" s="970"/>
      <c r="E1818" s="970"/>
      <c r="F1818" s="265"/>
      <c r="G1818" s="265"/>
    </row>
    <row r="1819" spans="3:7" s="183" customFormat="1" x14ac:dyDescent="0.5">
      <c r="C1819" s="971"/>
      <c r="D1819" s="970"/>
      <c r="E1819" s="970"/>
      <c r="F1819" s="265"/>
      <c r="G1819" s="265"/>
    </row>
    <row r="1820" spans="3:7" s="183" customFormat="1" x14ac:dyDescent="0.5">
      <c r="C1820" s="971"/>
      <c r="D1820" s="970"/>
      <c r="E1820" s="970"/>
      <c r="F1820" s="265"/>
      <c r="G1820" s="265"/>
    </row>
    <row r="1821" spans="3:7" s="183" customFormat="1" x14ac:dyDescent="0.5">
      <c r="C1821" s="971"/>
      <c r="D1821" s="970"/>
      <c r="E1821" s="970"/>
      <c r="F1821" s="265"/>
      <c r="G1821" s="265"/>
    </row>
    <row r="1822" spans="3:7" s="183" customFormat="1" x14ac:dyDescent="0.5">
      <c r="C1822" s="971"/>
      <c r="D1822" s="970"/>
      <c r="E1822" s="970"/>
      <c r="F1822" s="265"/>
      <c r="G1822" s="265"/>
    </row>
    <row r="1823" spans="3:7" s="183" customFormat="1" x14ac:dyDescent="0.5">
      <c r="C1823" s="971"/>
      <c r="D1823" s="970"/>
      <c r="E1823" s="970"/>
      <c r="F1823" s="265"/>
      <c r="G1823" s="265"/>
    </row>
    <row r="1824" spans="3:7" s="183" customFormat="1" x14ac:dyDescent="0.5">
      <c r="C1824" s="971"/>
      <c r="D1824" s="970"/>
      <c r="E1824" s="970"/>
      <c r="F1824" s="265"/>
      <c r="G1824" s="265"/>
    </row>
    <row r="1825" spans="3:7" s="183" customFormat="1" x14ac:dyDescent="0.5">
      <c r="C1825" s="971"/>
      <c r="D1825" s="970"/>
      <c r="E1825" s="970"/>
      <c r="F1825" s="265"/>
      <c r="G1825" s="265"/>
    </row>
    <row r="1826" spans="3:7" s="183" customFormat="1" x14ac:dyDescent="0.5">
      <c r="C1826" s="971"/>
      <c r="D1826" s="970"/>
      <c r="E1826" s="970"/>
      <c r="F1826" s="265"/>
      <c r="G1826" s="265"/>
    </row>
    <row r="1827" spans="3:7" s="183" customFormat="1" x14ac:dyDescent="0.5">
      <c r="C1827" s="971"/>
      <c r="D1827" s="970"/>
      <c r="E1827" s="970"/>
      <c r="F1827" s="265"/>
      <c r="G1827" s="265"/>
    </row>
    <row r="1828" spans="3:7" s="183" customFormat="1" x14ac:dyDescent="0.5">
      <c r="C1828" s="971"/>
      <c r="D1828" s="970"/>
      <c r="E1828" s="970"/>
      <c r="F1828" s="265"/>
      <c r="G1828" s="265"/>
    </row>
    <row r="1829" spans="3:7" s="183" customFormat="1" x14ac:dyDescent="0.5">
      <c r="C1829" s="971"/>
      <c r="D1829" s="970"/>
      <c r="E1829" s="970"/>
      <c r="F1829" s="265"/>
      <c r="G1829" s="265"/>
    </row>
    <row r="1830" spans="3:7" s="183" customFormat="1" x14ac:dyDescent="0.5">
      <c r="C1830" s="971"/>
      <c r="D1830" s="970"/>
      <c r="E1830" s="970"/>
      <c r="F1830" s="265"/>
      <c r="G1830" s="265"/>
    </row>
    <row r="1831" spans="3:7" s="183" customFormat="1" x14ac:dyDescent="0.5">
      <c r="C1831" s="971"/>
      <c r="D1831" s="970"/>
      <c r="E1831" s="970"/>
      <c r="F1831" s="265"/>
      <c r="G1831" s="265"/>
    </row>
    <row r="1832" spans="3:7" s="183" customFormat="1" x14ac:dyDescent="0.5">
      <c r="C1832" s="971"/>
      <c r="D1832" s="970"/>
      <c r="E1832" s="970"/>
      <c r="F1832" s="265"/>
      <c r="G1832" s="265"/>
    </row>
    <row r="1833" spans="3:7" s="183" customFormat="1" x14ac:dyDescent="0.5">
      <c r="C1833" s="971"/>
      <c r="D1833" s="970"/>
      <c r="E1833" s="970"/>
      <c r="F1833" s="265"/>
      <c r="G1833" s="265"/>
    </row>
    <row r="1834" spans="3:7" s="183" customFormat="1" x14ac:dyDescent="0.5">
      <c r="C1834" s="971"/>
      <c r="D1834" s="970"/>
      <c r="E1834" s="970"/>
      <c r="F1834" s="265"/>
      <c r="G1834" s="265"/>
    </row>
    <row r="1835" spans="3:7" s="183" customFormat="1" x14ac:dyDescent="0.5">
      <c r="C1835" s="971"/>
      <c r="D1835" s="970"/>
      <c r="E1835" s="970"/>
      <c r="F1835" s="265"/>
      <c r="G1835" s="265"/>
    </row>
    <row r="1836" spans="3:7" s="183" customFormat="1" x14ac:dyDescent="0.5">
      <c r="C1836" s="971"/>
      <c r="D1836" s="970"/>
      <c r="E1836" s="970"/>
      <c r="F1836" s="265"/>
      <c r="G1836" s="265"/>
    </row>
    <row r="1837" spans="3:7" s="183" customFormat="1" x14ac:dyDescent="0.5">
      <c r="C1837" s="971"/>
      <c r="D1837" s="970"/>
      <c r="E1837" s="970"/>
      <c r="F1837" s="265"/>
      <c r="G1837" s="265"/>
    </row>
    <row r="1838" spans="3:7" s="183" customFormat="1" x14ac:dyDescent="0.5">
      <c r="C1838" s="971"/>
      <c r="D1838" s="970"/>
      <c r="E1838" s="970"/>
      <c r="F1838" s="265"/>
      <c r="G1838" s="265"/>
    </row>
    <row r="1839" spans="3:7" s="183" customFormat="1" x14ac:dyDescent="0.5">
      <c r="C1839" s="971"/>
      <c r="D1839" s="970"/>
      <c r="E1839" s="970"/>
      <c r="F1839" s="265"/>
      <c r="G1839" s="265"/>
    </row>
    <row r="1840" spans="3:7" s="183" customFormat="1" x14ac:dyDescent="0.5">
      <c r="C1840" s="971"/>
      <c r="D1840" s="970"/>
      <c r="E1840" s="970"/>
      <c r="F1840" s="265"/>
      <c r="G1840" s="265"/>
    </row>
    <row r="1841" spans="3:7" s="183" customFormat="1" x14ac:dyDescent="0.5">
      <c r="C1841" s="971"/>
      <c r="D1841" s="970"/>
      <c r="E1841" s="970"/>
      <c r="F1841" s="265"/>
      <c r="G1841" s="265"/>
    </row>
    <row r="1842" spans="3:7" s="183" customFormat="1" x14ac:dyDescent="0.5">
      <c r="C1842" s="971"/>
      <c r="D1842" s="970"/>
      <c r="E1842" s="970"/>
      <c r="F1842" s="265"/>
      <c r="G1842" s="265"/>
    </row>
    <row r="1843" spans="3:7" s="183" customFormat="1" x14ac:dyDescent="0.5">
      <c r="C1843" s="971"/>
      <c r="D1843" s="970"/>
      <c r="E1843" s="970"/>
      <c r="F1843" s="265"/>
      <c r="G1843" s="265"/>
    </row>
    <row r="1844" spans="3:7" s="183" customFormat="1" x14ac:dyDescent="0.5">
      <c r="C1844" s="971"/>
      <c r="D1844" s="970"/>
      <c r="E1844" s="970"/>
      <c r="F1844" s="265"/>
      <c r="G1844" s="265"/>
    </row>
    <row r="1845" spans="3:7" s="183" customFormat="1" x14ac:dyDescent="0.5">
      <c r="C1845" s="971"/>
      <c r="D1845" s="970"/>
      <c r="E1845" s="970"/>
      <c r="F1845" s="265"/>
      <c r="G1845" s="265"/>
    </row>
    <row r="1846" spans="3:7" s="183" customFormat="1" x14ac:dyDescent="0.5">
      <c r="C1846" s="971"/>
      <c r="D1846" s="970"/>
      <c r="E1846" s="970"/>
      <c r="F1846" s="265"/>
      <c r="G1846" s="265"/>
    </row>
    <row r="1847" spans="3:7" s="183" customFormat="1" x14ac:dyDescent="0.5">
      <c r="C1847" s="971"/>
      <c r="D1847" s="970"/>
      <c r="E1847" s="970"/>
      <c r="F1847" s="265"/>
      <c r="G1847" s="265"/>
    </row>
    <row r="1848" spans="3:7" s="183" customFormat="1" x14ac:dyDescent="0.5">
      <c r="C1848" s="971"/>
      <c r="D1848" s="970"/>
      <c r="E1848" s="970"/>
      <c r="F1848" s="265"/>
      <c r="G1848" s="265"/>
    </row>
    <row r="1849" spans="3:7" s="183" customFormat="1" x14ac:dyDescent="0.5">
      <c r="C1849" s="971"/>
      <c r="D1849" s="970"/>
      <c r="E1849" s="970"/>
      <c r="F1849" s="265"/>
      <c r="G1849" s="265"/>
    </row>
    <row r="1850" spans="3:7" s="183" customFormat="1" x14ac:dyDescent="0.5">
      <c r="C1850" s="971"/>
      <c r="D1850" s="970"/>
      <c r="E1850" s="970"/>
      <c r="F1850" s="265"/>
      <c r="G1850" s="265"/>
    </row>
    <row r="1851" spans="3:7" s="183" customFormat="1" x14ac:dyDescent="0.5">
      <c r="C1851" s="971"/>
      <c r="D1851" s="970"/>
      <c r="E1851" s="970"/>
      <c r="F1851" s="265"/>
      <c r="G1851" s="265"/>
    </row>
    <row r="1852" spans="3:7" s="183" customFormat="1" x14ac:dyDescent="0.5">
      <c r="C1852" s="971"/>
      <c r="D1852" s="970"/>
      <c r="E1852" s="970"/>
      <c r="F1852" s="265"/>
      <c r="G1852" s="265"/>
    </row>
    <row r="1853" spans="3:7" s="183" customFormat="1" x14ac:dyDescent="0.5">
      <c r="C1853" s="971"/>
      <c r="D1853" s="970"/>
      <c r="E1853" s="970"/>
      <c r="F1853" s="265"/>
      <c r="G1853" s="265"/>
    </row>
    <row r="1854" spans="3:7" s="183" customFormat="1" x14ac:dyDescent="0.5">
      <c r="C1854" s="971"/>
      <c r="D1854" s="970"/>
      <c r="E1854" s="970"/>
      <c r="F1854" s="265"/>
      <c r="G1854" s="265"/>
    </row>
    <row r="1855" spans="3:7" s="183" customFormat="1" x14ac:dyDescent="0.5">
      <c r="C1855" s="971"/>
      <c r="D1855" s="970"/>
      <c r="E1855" s="970"/>
      <c r="F1855" s="265"/>
      <c r="G1855" s="265"/>
    </row>
    <row r="1856" spans="3:7" s="183" customFormat="1" x14ac:dyDescent="0.5">
      <c r="C1856" s="971"/>
      <c r="D1856" s="970"/>
      <c r="E1856" s="970"/>
      <c r="F1856" s="265"/>
      <c r="G1856" s="265"/>
    </row>
    <row r="1857" spans="3:7" s="183" customFormat="1" x14ac:dyDescent="0.5">
      <c r="C1857" s="971"/>
      <c r="D1857" s="970"/>
      <c r="E1857" s="970"/>
      <c r="F1857" s="265"/>
      <c r="G1857" s="265"/>
    </row>
    <row r="1858" spans="3:7" s="183" customFormat="1" x14ac:dyDescent="0.5">
      <c r="C1858" s="971"/>
      <c r="D1858" s="970"/>
      <c r="E1858" s="970"/>
      <c r="F1858" s="265"/>
      <c r="G1858" s="265"/>
    </row>
    <row r="1859" spans="3:7" s="183" customFormat="1" x14ac:dyDescent="0.5">
      <c r="C1859" s="971"/>
      <c r="D1859" s="970"/>
      <c r="E1859" s="970"/>
      <c r="F1859" s="265"/>
      <c r="G1859" s="265"/>
    </row>
    <row r="1860" spans="3:7" s="183" customFormat="1" x14ac:dyDescent="0.5">
      <c r="C1860" s="971"/>
      <c r="D1860" s="970"/>
      <c r="E1860" s="970"/>
      <c r="F1860" s="265"/>
      <c r="G1860" s="265"/>
    </row>
    <row r="1861" spans="3:7" s="183" customFormat="1" x14ac:dyDescent="0.5">
      <c r="C1861" s="971"/>
      <c r="D1861" s="970"/>
      <c r="E1861" s="970"/>
      <c r="F1861" s="265"/>
      <c r="G1861" s="265"/>
    </row>
    <row r="1862" spans="3:7" s="183" customFormat="1" x14ac:dyDescent="0.5">
      <c r="C1862" s="971"/>
      <c r="D1862" s="970"/>
      <c r="E1862" s="970"/>
      <c r="F1862" s="265"/>
      <c r="G1862" s="265"/>
    </row>
    <row r="1863" spans="3:7" s="183" customFormat="1" x14ac:dyDescent="0.5">
      <c r="C1863" s="971"/>
      <c r="D1863" s="970"/>
      <c r="E1863" s="970"/>
      <c r="F1863" s="265"/>
      <c r="G1863" s="265"/>
    </row>
    <row r="1864" spans="3:7" s="183" customFormat="1" x14ac:dyDescent="0.5">
      <c r="C1864" s="971"/>
      <c r="D1864" s="970"/>
      <c r="E1864" s="970"/>
      <c r="F1864" s="265"/>
      <c r="G1864" s="265"/>
    </row>
    <row r="1865" spans="3:7" s="183" customFormat="1" x14ac:dyDescent="0.5">
      <c r="C1865" s="971"/>
      <c r="D1865" s="970"/>
      <c r="E1865" s="970"/>
      <c r="F1865" s="265"/>
      <c r="G1865" s="265"/>
    </row>
    <row r="1866" spans="3:7" s="183" customFormat="1" x14ac:dyDescent="0.5">
      <c r="C1866" s="971"/>
      <c r="D1866" s="970"/>
      <c r="E1866" s="970"/>
      <c r="F1866" s="265"/>
      <c r="G1866" s="265"/>
    </row>
    <row r="1867" spans="3:7" s="183" customFormat="1" x14ac:dyDescent="0.5">
      <c r="C1867" s="971"/>
      <c r="D1867" s="970"/>
      <c r="E1867" s="970"/>
      <c r="F1867" s="265"/>
      <c r="G1867" s="265"/>
    </row>
    <row r="1868" spans="3:7" s="183" customFormat="1" x14ac:dyDescent="0.5">
      <c r="C1868" s="971"/>
      <c r="D1868" s="970"/>
      <c r="E1868" s="970"/>
      <c r="F1868" s="265"/>
      <c r="G1868" s="265"/>
    </row>
    <row r="1869" spans="3:7" s="183" customFormat="1" x14ac:dyDescent="0.5">
      <c r="C1869" s="971"/>
      <c r="D1869" s="970"/>
      <c r="E1869" s="970"/>
      <c r="F1869" s="265"/>
      <c r="G1869" s="265"/>
    </row>
    <row r="1870" spans="3:7" s="183" customFormat="1" x14ac:dyDescent="0.5">
      <c r="C1870" s="971"/>
      <c r="D1870" s="970"/>
      <c r="E1870" s="970"/>
      <c r="F1870" s="265"/>
      <c r="G1870" s="265"/>
    </row>
    <row r="1871" spans="3:7" s="183" customFormat="1" x14ac:dyDescent="0.5">
      <c r="C1871" s="971"/>
      <c r="D1871" s="970"/>
      <c r="E1871" s="970"/>
      <c r="F1871" s="265"/>
      <c r="G1871" s="265"/>
    </row>
    <row r="1872" spans="3:7" s="183" customFormat="1" x14ac:dyDescent="0.5">
      <c r="C1872" s="971"/>
      <c r="D1872" s="970"/>
      <c r="E1872" s="970"/>
      <c r="F1872" s="265"/>
      <c r="G1872" s="265"/>
    </row>
    <row r="1873" spans="3:7" s="183" customFormat="1" x14ac:dyDescent="0.5">
      <c r="C1873" s="971"/>
      <c r="D1873" s="970"/>
      <c r="E1873" s="970"/>
      <c r="F1873" s="265"/>
      <c r="G1873" s="265"/>
    </row>
    <row r="1874" spans="3:7" s="183" customFormat="1" x14ac:dyDescent="0.5">
      <c r="C1874" s="971"/>
      <c r="D1874" s="970"/>
      <c r="E1874" s="970"/>
      <c r="F1874" s="265"/>
      <c r="G1874" s="265"/>
    </row>
    <row r="1875" spans="3:7" s="183" customFormat="1" x14ac:dyDescent="0.5">
      <c r="C1875" s="971"/>
      <c r="D1875" s="970"/>
      <c r="E1875" s="970"/>
      <c r="F1875" s="265"/>
      <c r="G1875" s="265"/>
    </row>
    <row r="1876" spans="3:7" s="183" customFormat="1" x14ac:dyDescent="0.5">
      <c r="C1876" s="971"/>
      <c r="D1876" s="970"/>
      <c r="E1876" s="970"/>
      <c r="F1876" s="265"/>
      <c r="G1876" s="265"/>
    </row>
    <row r="1877" spans="3:7" s="183" customFormat="1" x14ac:dyDescent="0.5">
      <c r="C1877" s="971"/>
      <c r="D1877" s="970"/>
      <c r="E1877" s="970"/>
      <c r="F1877" s="265"/>
      <c r="G1877" s="265"/>
    </row>
    <row r="1878" spans="3:7" s="183" customFormat="1" x14ac:dyDescent="0.5">
      <c r="C1878" s="971"/>
      <c r="D1878" s="970"/>
      <c r="E1878" s="970"/>
      <c r="F1878" s="265"/>
      <c r="G1878" s="265"/>
    </row>
    <row r="1879" spans="3:7" s="183" customFormat="1" x14ac:dyDescent="0.5">
      <c r="C1879" s="971"/>
      <c r="D1879" s="970"/>
      <c r="E1879" s="970"/>
      <c r="F1879" s="265"/>
      <c r="G1879" s="265"/>
    </row>
    <row r="1880" spans="3:7" s="183" customFormat="1" x14ac:dyDescent="0.5">
      <c r="C1880" s="971"/>
      <c r="D1880" s="970"/>
      <c r="E1880" s="970"/>
      <c r="F1880" s="265"/>
      <c r="G1880" s="265"/>
    </row>
    <row r="1881" spans="3:7" s="183" customFormat="1" x14ac:dyDescent="0.5">
      <c r="C1881" s="971"/>
      <c r="D1881" s="970"/>
      <c r="E1881" s="970"/>
      <c r="F1881" s="265"/>
      <c r="G1881" s="265"/>
    </row>
    <row r="1882" spans="3:7" s="183" customFormat="1" x14ac:dyDescent="0.5">
      <c r="C1882" s="971"/>
      <c r="D1882" s="970"/>
      <c r="E1882" s="970"/>
      <c r="F1882" s="265"/>
      <c r="G1882" s="265"/>
    </row>
    <row r="1883" spans="3:7" s="183" customFormat="1" x14ac:dyDescent="0.5">
      <c r="C1883" s="971"/>
      <c r="D1883" s="970"/>
      <c r="E1883" s="970"/>
      <c r="F1883" s="265"/>
      <c r="G1883" s="265"/>
    </row>
    <row r="1884" spans="3:7" s="183" customFormat="1" x14ac:dyDescent="0.5">
      <c r="C1884" s="971"/>
      <c r="D1884" s="970"/>
      <c r="E1884" s="970"/>
      <c r="F1884" s="265"/>
      <c r="G1884" s="265"/>
    </row>
    <row r="1885" spans="3:7" s="183" customFormat="1" x14ac:dyDescent="0.5">
      <c r="C1885" s="971"/>
      <c r="D1885" s="970"/>
      <c r="E1885" s="970"/>
      <c r="F1885" s="265"/>
      <c r="G1885" s="265"/>
    </row>
    <row r="1886" spans="3:7" s="183" customFormat="1" x14ac:dyDescent="0.5">
      <c r="C1886" s="971"/>
      <c r="D1886" s="970"/>
      <c r="E1886" s="970"/>
      <c r="F1886" s="265"/>
      <c r="G1886" s="265"/>
    </row>
    <row r="1887" spans="3:7" s="183" customFormat="1" x14ac:dyDescent="0.5">
      <c r="C1887" s="971"/>
      <c r="D1887" s="970"/>
      <c r="E1887" s="970"/>
      <c r="F1887" s="265"/>
      <c r="G1887" s="265"/>
    </row>
    <row r="1888" spans="3:7" s="183" customFormat="1" x14ac:dyDescent="0.5">
      <c r="C1888" s="971"/>
      <c r="D1888" s="970"/>
      <c r="E1888" s="970"/>
      <c r="F1888" s="265"/>
      <c r="G1888" s="265"/>
    </row>
    <row r="1889" spans="3:7" s="183" customFormat="1" x14ac:dyDescent="0.5">
      <c r="C1889" s="971"/>
      <c r="D1889" s="970"/>
      <c r="E1889" s="970"/>
      <c r="F1889" s="265"/>
      <c r="G1889" s="265"/>
    </row>
    <row r="1890" spans="3:7" s="183" customFormat="1" x14ac:dyDescent="0.5">
      <c r="C1890" s="971"/>
      <c r="D1890" s="970"/>
      <c r="E1890" s="970"/>
      <c r="F1890" s="265"/>
      <c r="G1890" s="265"/>
    </row>
    <row r="1891" spans="3:7" s="183" customFormat="1" x14ac:dyDescent="0.5">
      <c r="C1891" s="971"/>
      <c r="D1891" s="970"/>
      <c r="E1891" s="970"/>
      <c r="F1891" s="265"/>
      <c r="G1891" s="265"/>
    </row>
    <row r="1892" spans="3:7" s="183" customFormat="1" x14ac:dyDescent="0.5">
      <c r="C1892" s="971"/>
      <c r="D1892" s="970"/>
      <c r="E1892" s="970"/>
      <c r="F1892" s="265"/>
      <c r="G1892" s="265"/>
    </row>
    <row r="1893" spans="3:7" s="183" customFormat="1" x14ac:dyDescent="0.5">
      <c r="C1893" s="971"/>
      <c r="D1893" s="970"/>
      <c r="E1893" s="970"/>
      <c r="F1893" s="265"/>
      <c r="G1893" s="265"/>
    </row>
    <row r="1894" spans="3:7" s="183" customFormat="1" x14ac:dyDescent="0.5">
      <c r="C1894" s="971"/>
      <c r="D1894" s="970"/>
      <c r="E1894" s="970"/>
      <c r="F1894" s="265"/>
      <c r="G1894" s="265"/>
    </row>
    <row r="1895" spans="3:7" s="183" customFormat="1" x14ac:dyDescent="0.5">
      <c r="C1895" s="971"/>
      <c r="D1895" s="970"/>
      <c r="E1895" s="970"/>
      <c r="F1895" s="265"/>
      <c r="G1895" s="265"/>
    </row>
    <row r="1896" spans="3:7" s="183" customFormat="1" x14ac:dyDescent="0.5">
      <c r="C1896" s="971"/>
      <c r="D1896" s="970"/>
      <c r="E1896" s="970"/>
      <c r="F1896" s="265"/>
      <c r="G1896" s="265"/>
    </row>
    <row r="1897" spans="3:7" s="183" customFormat="1" x14ac:dyDescent="0.5">
      <c r="C1897" s="971"/>
      <c r="D1897" s="970"/>
      <c r="E1897" s="970"/>
      <c r="F1897" s="265"/>
      <c r="G1897" s="265"/>
    </row>
    <row r="1898" spans="3:7" s="183" customFormat="1" x14ac:dyDescent="0.5">
      <c r="C1898" s="971"/>
      <c r="D1898" s="970"/>
      <c r="E1898" s="970"/>
      <c r="F1898" s="265"/>
      <c r="G1898" s="265"/>
    </row>
    <row r="1899" spans="3:7" s="183" customFormat="1" x14ac:dyDescent="0.5">
      <c r="C1899" s="971"/>
      <c r="D1899" s="970"/>
      <c r="E1899" s="970"/>
      <c r="F1899" s="265"/>
      <c r="G1899" s="265"/>
    </row>
    <row r="1900" spans="3:7" s="183" customFormat="1" x14ac:dyDescent="0.5">
      <c r="C1900" s="971"/>
      <c r="D1900" s="970"/>
      <c r="E1900" s="970"/>
      <c r="F1900" s="265"/>
      <c r="G1900" s="265"/>
    </row>
    <row r="1901" spans="3:7" s="183" customFormat="1" x14ac:dyDescent="0.5">
      <c r="C1901" s="971"/>
      <c r="D1901" s="970"/>
      <c r="E1901" s="970"/>
      <c r="F1901" s="265"/>
      <c r="G1901" s="265"/>
    </row>
    <row r="1902" spans="3:7" s="183" customFormat="1" x14ac:dyDescent="0.5">
      <c r="C1902" s="971"/>
      <c r="D1902" s="970"/>
      <c r="E1902" s="970"/>
      <c r="F1902" s="265"/>
      <c r="G1902" s="265"/>
    </row>
    <row r="1903" spans="3:7" s="183" customFormat="1" x14ac:dyDescent="0.5">
      <c r="C1903" s="971"/>
      <c r="D1903" s="970"/>
      <c r="E1903" s="970"/>
      <c r="F1903" s="265"/>
      <c r="G1903" s="265"/>
    </row>
    <row r="1904" spans="3:7" s="183" customFormat="1" x14ac:dyDescent="0.5">
      <c r="C1904" s="971"/>
      <c r="D1904" s="970"/>
      <c r="E1904" s="970"/>
      <c r="F1904" s="265"/>
      <c r="G1904" s="265"/>
    </row>
    <row r="1905" spans="3:7" s="183" customFormat="1" x14ac:dyDescent="0.5">
      <c r="C1905" s="971"/>
      <c r="D1905" s="970"/>
      <c r="E1905" s="970"/>
      <c r="F1905" s="265"/>
      <c r="G1905" s="265"/>
    </row>
    <row r="1906" spans="3:7" s="183" customFormat="1" x14ac:dyDescent="0.5">
      <c r="C1906" s="971"/>
      <c r="D1906" s="970"/>
      <c r="E1906" s="970"/>
      <c r="F1906" s="265"/>
      <c r="G1906" s="265"/>
    </row>
    <row r="1907" spans="3:7" s="183" customFormat="1" x14ac:dyDescent="0.5">
      <c r="C1907" s="971"/>
      <c r="D1907" s="970"/>
      <c r="E1907" s="970"/>
      <c r="F1907" s="265"/>
      <c r="G1907" s="265"/>
    </row>
    <row r="1908" spans="3:7" s="183" customFormat="1" x14ac:dyDescent="0.5">
      <c r="C1908" s="971"/>
      <c r="D1908" s="970"/>
      <c r="E1908" s="970"/>
      <c r="F1908" s="265"/>
      <c r="G1908" s="265"/>
    </row>
    <row r="1909" spans="3:7" s="183" customFormat="1" x14ac:dyDescent="0.5">
      <c r="C1909" s="971"/>
      <c r="D1909" s="970"/>
      <c r="E1909" s="970"/>
      <c r="F1909" s="265"/>
      <c r="G1909" s="265"/>
    </row>
    <row r="1910" spans="3:7" s="183" customFormat="1" x14ac:dyDescent="0.5">
      <c r="C1910" s="971"/>
      <c r="D1910" s="970"/>
      <c r="E1910" s="970"/>
      <c r="F1910" s="265"/>
      <c r="G1910" s="265"/>
    </row>
    <row r="1911" spans="3:7" s="183" customFormat="1" x14ac:dyDescent="0.5">
      <c r="C1911" s="971"/>
      <c r="D1911" s="970"/>
      <c r="E1911" s="970"/>
      <c r="F1911" s="265"/>
      <c r="G1911" s="265"/>
    </row>
    <row r="1912" spans="3:7" s="183" customFormat="1" x14ac:dyDescent="0.5">
      <c r="C1912" s="971"/>
      <c r="D1912" s="970"/>
      <c r="E1912" s="970"/>
      <c r="F1912" s="265"/>
      <c r="G1912" s="265"/>
    </row>
    <row r="1913" spans="3:7" s="183" customFormat="1" x14ac:dyDescent="0.5">
      <c r="C1913" s="971"/>
      <c r="D1913" s="970"/>
      <c r="E1913" s="970"/>
      <c r="F1913" s="265"/>
      <c r="G1913" s="265"/>
    </row>
    <row r="1914" spans="3:7" s="183" customFormat="1" x14ac:dyDescent="0.5">
      <c r="C1914" s="971"/>
      <c r="D1914" s="970"/>
      <c r="E1914" s="970"/>
      <c r="F1914" s="265"/>
      <c r="G1914" s="265"/>
    </row>
    <row r="1915" spans="3:7" s="183" customFormat="1" x14ac:dyDescent="0.5">
      <c r="C1915" s="971"/>
      <c r="D1915" s="970"/>
      <c r="E1915" s="970"/>
      <c r="F1915" s="265"/>
      <c r="G1915" s="265"/>
    </row>
    <row r="1916" spans="3:7" s="183" customFormat="1" x14ac:dyDescent="0.5">
      <c r="C1916" s="971"/>
      <c r="D1916" s="970"/>
      <c r="E1916" s="970"/>
      <c r="F1916" s="265"/>
      <c r="G1916" s="265"/>
    </row>
    <row r="1917" spans="3:7" s="183" customFormat="1" x14ac:dyDescent="0.5">
      <c r="C1917" s="971"/>
      <c r="D1917" s="970"/>
      <c r="E1917" s="970"/>
      <c r="F1917" s="265"/>
      <c r="G1917" s="265"/>
    </row>
    <row r="1918" spans="3:7" s="183" customFormat="1" x14ac:dyDescent="0.5">
      <c r="C1918" s="971"/>
      <c r="D1918" s="970"/>
      <c r="E1918" s="970"/>
      <c r="F1918" s="265"/>
      <c r="G1918" s="265"/>
    </row>
    <row r="1919" spans="3:7" s="183" customFormat="1" x14ac:dyDescent="0.5">
      <c r="C1919" s="971"/>
      <c r="D1919" s="970"/>
      <c r="E1919" s="970"/>
      <c r="F1919" s="265"/>
      <c r="G1919" s="265"/>
    </row>
    <row r="1920" spans="3:7" s="183" customFormat="1" x14ac:dyDescent="0.5">
      <c r="C1920" s="971"/>
      <c r="D1920" s="970"/>
      <c r="E1920" s="970"/>
      <c r="F1920" s="265"/>
      <c r="G1920" s="265"/>
    </row>
    <row r="1921" spans="3:7" s="183" customFormat="1" x14ac:dyDescent="0.5">
      <c r="C1921" s="971"/>
      <c r="D1921" s="970"/>
      <c r="E1921" s="970"/>
      <c r="F1921" s="265"/>
      <c r="G1921" s="265"/>
    </row>
    <row r="1922" spans="3:7" s="183" customFormat="1" x14ac:dyDescent="0.5">
      <c r="C1922" s="971"/>
      <c r="D1922" s="970"/>
      <c r="E1922" s="970"/>
      <c r="F1922" s="265"/>
      <c r="G1922" s="265"/>
    </row>
    <row r="1923" spans="3:7" s="183" customFormat="1" x14ac:dyDescent="0.5">
      <c r="C1923" s="971"/>
      <c r="D1923" s="970"/>
      <c r="E1923" s="970"/>
      <c r="F1923" s="265"/>
      <c r="G1923" s="265"/>
    </row>
    <row r="1924" spans="3:7" s="183" customFormat="1" x14ac:dyDescent="0.5">
      <c r="C1924" s="971"/>
      <c r="D1924" s="970"/>
      <c r="E1924" s="970"/>
      <c r="F1924" s="265"/>
      <c r="G1924" s="265"/>
    </row>
    <row r="1925" spans="3:7" s="183" customFormat="1" x14ac:dyDescent="0.5">
      <c r="C1925" s="971"/>
      <c r="D1925" s="970"/>
      <c r="E1925" s="970"/>
      <c r="F1925" s="265"/>
      <c r="G1925" s="265"/>
    </row>
    <row r="1926" spans="3:7" s="183" customFormat="1" x14ac:dyDescent="0.5">
      <c r="C1926" s="971"/>
      <c r="D1926" s="970"/>
      <c r="E1926" s="970"/>
      <c r="F1926" s="265"/>
      <c r="G1926" s="265"/>
    </row>
    <row r="1927" spans="3:7" s="183" customFormat="1" x14ac:dyDescent="0.5">
      <c r="C1927" s="971"/>
      <c r="D1927" s="970"/>
      <c r="E1927" s="970"/>
      <c r="F1927" s="265"/>
      <c r="G1927" s="265"/>
    </row>
    <row r="1928" spans="3:7" s="183" customFormat="1" x14ac:dyDescent="0.5">
      <c r="C1928" s="971"/>
      <c r="D1928" s="970"/>
      <c r="E1928" s="970"/>
      <c r="F1928" s="265"/>
      <c r="G1928" s="265"/>
    </row>
    <row r="1929" spans="3:7" s="183" customFormat="1" x14ac:dyDescent="0.5">
      <c r="C1929" s="971"/>
      <c r="D1929" s="970"/>
      <c r="E1929" s="970"/>
      <c r="F1929" s="265"/>
      <c r="G1929" s="265"/>
    </row>
    <row r="1930" spans="3:7" s="183" customFormat="1" x14ac:dyDescent="0.5">
      <c r="C1930" s="971"/>
      <c r="D1930" s="970"/>
      <c r="E1930" s="970"/>
      <c r="F1930" s="265"/>
      <c r="G1930" s="265"/>
    </row>
    <row r="1931" spans="3:7" s="183" customFormat="1" x14ac:dyDescent="0.5">
      <c r="C1931" s="971"/>
      <c r="D1931" s="970"/>
      <c r="E1931" s="970"/>
      <c r="F1931" s="265"/>
      <c r="G1931" s="265"/>
    </row>
    <row r="1932" spans="3:7" s="183" customFormat="1" x14ac:dyDescent="0.5">
      <c r="C1932" s="971"/>
      <c r="D1932" s="970"/>
      <c r="E1932" s="970"/>
      <c r="F1932" s="265"/>
      <c r="G1932" s="265"/>
    </row>
    <row r="1933" spans="3:7" s="183" customFormat="1" x14ac:dyDescent="0.5">
      <c r="C1933" s="971"/>
      <c r="D1933" s="970"/>
      <c r="E1933" s="970"/>
      <c r="F1933" s="265"/>
      <c r="G1933" s="265"/>
    </row>
    <row r="1934" spans="3:7" s="183" customFormat="1" x14ac:dyDescent="0.5">
      <c r="C1934" s="971"/>
      <c r="D1934" s="970"/>
      <c r="E1934" s="970"/>
      <c r="F1934" s="265"/>
      <c r="G1934" s="265"/>
    </row>
    <row r="1935" spans="3:7" s="183" customFormat="1" x14ac:dyDescent="0.5">
      <c r="C1935" s="971"/>
      <c r="D1935" s="970"/>
      <c r="E1935" s="970"/>
      <c r="F1935" s="265"/>
      <c r="G1935" s="265"/>
    </row>
    <row r="1936" spans="3:7" s="183" customFormat="1" x14ac:dyDescent="0.5">
      <c r="C1936" s="971"/>
      <c r="D1936" s="970"/>
      <c r="E1936" s="970"/>
      <c r="F1936" s="265"/>
      <c r="G1936" s="265"/>
    </row>
    <row r="1937" spans="3:7" s="183" customFormat="1" x14ac:dyDescent="0.5">
      <c r="C1937" s="971"/>
      <c r="D1937" s="970"/>
      <c r="E1937" s="970"/>
      <c r="F1937" s="265"/>
      <c r="G1937" s="265"/>
    </row>
    <row r="1938" spans="3:7" s="183" customFormat="1" x14ac:dyDescent="0.5">
      <c r="C1938" s="971"/>
      <c r="D1938" s="970"/>
      <c r="E1938" s="970"/>
      <c r="F1938" s="265"/>
      <c r="G1938" s="265"/>
    </row>
    <row r="1939" spans="3:7" s="183" customFormat="1" x14ac:dyDescent="0.5">
      <c r="C1939" s="971"/>
      <c r="D1939" s="970"/>
      <c r="E1939" s="970"/>
      <c r="F1939" s="265"/>
      <c r="G1939" s="265"/>
    </row>
    <row r="1940" spans="3:7" s="183" customFormat="1" x14ac:dyDescent="0.5">
      <c r="C1940" s="971"/>
      <c r="D1940" s="970"/>
      <c r="E1940" s="970"/>
      <c r="F1940" s="265"/>
      <c r="G1940" s="265"/>
    </row>
    <row r="1941" spans="3:7" s="183" customFormat="1" x14ac:dyDescent="0.5">
      <c r="C1941" s="971"/>
      <c r="D1941" s="970"/>
      <c r="E1941" s="970"/>
      <c r="F1941" s="265"/>
      <c r="G1941" s="265"/>
    </row>
    <row r="1942" spans="3:7" s="183" customFormat="1" x14ac:dyDescent="0.5">
      <c r="C1942" s="971"/>
      <c r="D1942" s="970"/>
      <c r="E1942" s="970"/>
      <c r="F1942" s="265"/>
      <c r="G1942" s="265"/>
    </row>
    <row r="1943" spans="3:7" s="183" customFormat="1" x14ac:dyDescent="0.5">
      <c r="C1943" s="971"/>
      <c r="D1943" s="970"/>
      <c r="E1943" s="970"/>
      <c r="F1943" s="265"/>
      <c r="G1943" s="265"/>
    </row>
    <row r="1944" spans="3:7" s="183" customFormat="1" x14ac:dyDescent="0.5">
      <c r="C1944" s="971"/>
      <c r="D1944" s="970"/>
      <c r="E1944" s="970"/>
      <c r="F1944" s="265"/>
      <c r="G1944" s="265"/>
    </row>
    <row r="1945" spans="3:7" s="183" customFormat="1" x14ac:dyDescent="0.5">
      <c r="C1945" s="971"/>
      <c r="D1945" s="970"/>
      <c r="E1945" s="970"/>
      <c r="F1945" s="265"/>
      <c r="G1945" s="265"/>
    </row>
    <row r="1946" spans="3:7" s="183" customFormat="1" x14ac:dyDescent="0.5">
      <c r="C1946" s="971"/>
      <c r="D1946" s="970"/>
      <c r="E1946" s="970"/>
      <c r="F1946" s="265"/>
      <c r="G1946" s="265"/>
    </row>
    <row r="1947" spans="3:7" s="183" customFormat="1" x14ac:dyDescent="0.5">
      <c r="C1947" s="971"/>
      <c r="D1947" s="970"/>
      <c r="E1947" s="970"/>
      <c r="F1947" s="265"/>
      <c r="G1947" s="265"/>
    </row>
    <row r="1948" spans="3:7" s="183" customFormat="1" x14ac:dyDescent="0.5">
      <c r="C1948" s="971"/>
      <c r="D1948" s="970"/>
      <c r="E1948" s="970"/>
      <c r="F1948" s="265"/>
      <c r="G1948" s="265"/>
    </row>
    <row r="1949" spans="3:7" s="183" customFormat="1" x14ac:dyDescent="0.5">
      <c r="C1949" s="971"/>
      <c r="D1949" s="970"/>
      <c r="E1949" s="970"/>
      <c r="F1949" s="265"/>
      <c r="G1949" s="265"/>
    </row>
    <row r="1950" spans="3:7" s="183" customFormat="1" x14ac:dyDescent="0.5">
      <c r="C1950" s="971"/>
      <c r="D1950" s="970"/>
      <c r="E1950" s="970"/>
      <c r="F1950" s="265"/>
      <c r="G1950" s="265"/>
    </row>
    <row r="1951" spans="3:7" s="183" customFormat="1" x14ac:dyDescent="0.5">
      <c r="C1951" s="971"/>
      <c r="D1951" s="970"/>
      <c r="E1951" s="970"/>
      <c r="F1951" s="265"/>
      <c r="G1951" s="265"/>
    </row>
    <row r="1952" spans="3:7" s="183" customFormat="1" x14ac:dyDescent="0.5">
      <c r="C1952" s="971"/>
      <c r="D1952" s="970"/>
      <c r="E1952" s="970"/>
      <c r="F1952" s="265"/>
      <c r="G1952" s="265"/>
    </row>
    <row r="1953" spans="3:7" s="183" customFormat="1" x14ac:dyDescent="0.5">
      <c r="C1953" s="971"/>
      <c r="D1953" s="970"/>
      <c r="E1953" s="970"/>
      <c r="F1953" s="265"/>
      <c r="G1953" s="265"/>
    </row>
    <row r="1954" spans="3:7" s="183" customFormat="1" x14ac:dyDescent="0.5">
      <c r="C1954" s="971"/>
      <c r="D1954" s="970"/>
      <c r="E1954" s="970"/>
      <c r="F1954" s="265"/>
      <c r="G1954" s="265"/>
    </row>
    <row r="1955" spans="3:7" s="183" customFormat="1" x14ac:dyDescent="0.5">
      <c r="C1955" s="971"/>
      <c r="D1955" s="970"/>
      <c r="E1955" s="970"/>
      <c r="F1955" s="265"/>
      <c r="G1955" s="265"/>
    </row>
    <row r="1956" spans="3:7" s="183" customFormat="1" x14ac:dyDescent="0.5">
      <c r="C1956" s="971"/>
      <c r="D1956" s="970"/>
      <c r="E1956" s="970"/>
      <c r="F1956" s="265"/>
      <c r="G1956" s="265"/>
    </row>
    <row r="1957" spans="3:7" s="183" customFormat="1" x14ac:dyDescent="0.5">
      <c r="C1957" s="971"/>
      <c r="D1957" s="970"/>
      <c r="E1957" s="970"/>
      <c r="F1957" s="265"/>
      <c r="G1957" s="265"/>
    </row>
    <row r="1958" spans="3:7" s="183" customFormat="1" x14ac:dyDescent="0.5">
      <c r="C1958" s="971"/>
      <c r="D1958" s="970"/>
      <c r="E1958" s="970"/>
      <c r="F1958" s="265"/>
      <c r="G1958" s="265"/>
    </row>
    <row r="1959" spans="3:7" s="183" customFormat="1" x14ac:dyDescent="0.5">
      <c r="C1959" s="971"/>
      <c r="D1959" s="970"/>
      <c r="E1959" s="970"/>
      <c r="F1959" s="265"/>
      <c r="G1959" s="265"/>
    </row>
    <row r="1960" spans="3:7" s="183" customFormat="1" x14ac:dyDescent="0.5">
      <c r="C1960" s="971"/>
      <c r="D1960" s="970"/>
      <c r="E1960" s="970"/>
      <c r="F1960" s="265"/>
      <c r="G1960" s="265"/>
    </row>
    <row r="1961" spans="3:7" s="183" customFormat="1" x14ac:dyDescent="0.5">
      <c r="C1961" s="971"/>
      <c r="D1961" s="970"/>
      <c r="E1961" s="970"/>
      <c r="F1961" s="265"/>
      <c r="G1961" s="265"/>
    </row>
    <row r="1962" spans="3:7" s="183" customFormat="1" x14ac:dyDescent="0.5">
      <c r="C1962" s="971"/>
      <c r="D1962" s="970"/>
      <c r="E1962" s="970"/>
      <c r="F1962" s="265"/>
      <c r="G1962" s="265"/>
    </row>
    <row r="1963" spans="3:7" s="183" customFormat="1" x14ac:dyDescent="0.5">
      <c r="C1963" s="971"/>
      <c r="D1963" s="970"/>
      <c r="E1963" s="970"/>
      <c r="F1963" s="265"/>
      <c r="G1963" s="265"/>
    </row>
    <row r="1964" spans="3:7" s="183" customFormat="1" x14ac:dyDescent="0.5">
      <c r="C1964" s="971"/>
      <c r="D1964" s="970"/>
      <c r="E1964" s="970"/>
      <c r="F1964" s="265"/>
      <c r="G1964" s="265"/>
    </row>
    <row r="1965" spans="3:7" s="183" customFormat="1" x14ac:dyDescent="0.5">
      <c r="C1965" s="971"/>
      <c r="D1965" s="970"/>
      <c r="E1965" s="970"/>
      <c r="F1965" s="265"/>
      <c r="G1965" s="265"/>
    </row>
    <row r="1966" spans="3:7" s="183" customFormat="1" x14ac:dyDescent="0.5">
      <c r="C1966" s="971"/>
      <c r="D1966" s="970"/>
      <c r="E1966" s="970"/>
      <c r="F1966" s="265"/>
      <c r="G1966" s="265"/>
    </row>
    <row r="1967" spans="3:7" s="183" customFormat="1" x14ac:dyDescent="0.5">
      <c r="C1967" s="971"/>
      <c r="D1967" s="970"/>
      <c r="E1967" s="970"/>
      <c r="F1967" s="265"/>
      <c r="G1967" s="265"/>
    </row>
    <row r="1968" spans="3:7" s="183" customFormat="1" x14ac:dyDescent="0.5">
      <c r="C1968" s="971"/>
      <c r="D1968" s="970"/>
      <c r="E1968" s="970"/>
      <c r="F1968" s="265"/>
      <c r="G1968" s="265"/>
    </row>
    <row r="1969" spans="3:7" s="183" customFormat="1" x14ac:dyDescent="0.5">
      <c r="C1969" s="971"/>
      <c r="D1969" s="970"/>
      <c r="E1969" s="970"/>
      <c r="F1969" s="265"/>
      <c r="G1969" s="265"/>
    </row>
    <row r="1970" spans="3:7" s="183" customFormat="1" x14ac:dyDescent="0.5">
      <c r="C1970" s="971"/>
      <c r="D1970" s="970"/>
      <c r="E1970" s="970"/>
      <c r="F1970" s="265"/>
      <c r="G1970" s="265"/>
    </row>
    <row r="1971" spans="3:7" s="183" customFormat="1" x14ac:dyDescent="0.5">
      <c r="C1971" s="971"/>
      <c r="D1971" s="970"/>
      <c r="E1971" s="970"/>
      <c r="F1971" s="265"/>
      <c r="G1971" s="265"/>
    </row>
    <row r="1972" spans="3:7" s="183" customFormat="1" x14ac:dyDescent="0.5">
      <c r="C1972" s="971"/>
      <c r="D1972" s="970"/>
      <c r="E1972" s="970"/>
      <c r="F1972" s="265"/>
      <c r="G1972" s="265"/>
    </row>
    <row r="1973" spans="3:7" s="183" customFormat="1" x14ac:dyDescent="0.5">
      <c r="C1973" s="971"/>
      <c r="D1973" s="970"/>
      <c r="E1973" s="970"/>
      <c r="F1973" s="265"/>
      <c r="G1973" s="265"/>
    </row>
    <row r="1974" spans="3:7" s="183" customFormat="1" x14ac:dyDescent="0.5">
      <c r="C1974" s="971"/>
      <c r="D1974" s="970"/>
      <c r="E1974" s="970"/>
      <c r="F1974" s="265"/>
      <c r="G1974" s="265"/>
    </row>
    <row r="1975" spans="3:7" s="183" customFormat="1" x14ac:dyDescent="0.5">
      <c r="C1975" s="971"/>
      <c r="D1975" s="970"/>
      <c r="E1975" s="970"/>
      <c r="F1975" s="265"/>
      <c r="G1975" s="265"/>
    </row>
    <row r="1976" spans="3:7" s="183" customFormat="1" x14ac:dyDescent="0.5">
      <c r="C1976" s="971"/>
      <c r="D1976" s="970"/>
      <c r="E1976" s="970"/>
      <c r="F1976" s="265"/>
      <c r="G1976" s="265"/>
    </row>
    <row r="1977" spans="3:7" s="183" customFormat="1" x14ac:dyDescent="0.5">
      <c r="C1977" s="971"/>
      <c r="D1977" s="970"/>
      <c r="E1977" s="970"/>
      <c r="F1977" s="265"/>
      <c r="G1977" s="265"/>
    </row>
    <row r="1978" spans="3:7" s="183" customFormat="1" x14ac:dyDescent="0.5">
      <c r="C1978" s="971"/>
      <c r="D1978" s="970"/>
      <c r="E1978" s="970"/>
      <c r="F1978" s="265"/>
      <c r="G1978" s="265"/>
    </row>
    <row r="1979" spans="3:7" s="183" customFormat="1" x14ac:dyDescent="0.5">
      <c r="C1979" s="971"/>
      <c r="D1979" s="970"/>
      <c r="E1979" s="970"/>
      <c r="F1979" s="265"/>
      <c r="G1979" s="265"/>
    </row>
    <row r="1980" spans="3:7" s="183" customFormat="1" x14ac:dyDescent="0.5">
      <c r="C1980" s="971"/>
      <c r="D1980" s="970"/>
      <c r="E1980" s="970"/>
      <c r="F1980" s="265"/>
      <c r="G1980" s="265"/>
    </row>
    <row r="1981" spans="3:7" s="183" customFormat="1" x14ac:dyDescent="0.5">
      <c r="C1981" s="971"/>
      <c r="D1981" s="970"/>
      <c r="E1981" s="970"/>
      <c r="F1981" s="265"/>
      <c r="G1981" s="265"/>
    </row>
    <row r="1982" spans="3:7" s="183" customFormat="1" x14ac:dyDescent="0.5">
      <c r="C1982" s="971"/>
      <c r="D1982" s="970"/>
      <c r="E1982" s="970"/>
      <c r="F1982" s="265"/>
      <c r="G1982" s="265"/>
    </row>
    <row r="1983" spans="3:7" s="183" customFormat="1" x14ac:dyDescent="0.5">
      <c r="C1983" s="971"/>
      <c r="D1983" s="970"/>
      <c r="E1983" s="970"/>
      <c r="F1983" s="265"/>
      <c r="G1983" s="265"/>
    </row>
    <row r="1984" spans="3:7" s="183" customFormat="1" x14ac:dyDescent="0.5">
      <c r="C1984" s="971"/>
      <c r="D1984" s="970"/>
      <c r="E1984" s="970"/>
      <c r="F1984" s="265"/>
      <c r="G1984" s="265"/>
    </row>
    <row r="1985" spans="3:7" s="183" customFormat="1" x14ac:dyDescent="0.5">
      <c r="C1985" s="971"/>
      <c r="D1985" s="970"/>
      <c r="E1985" s="970"/>
      <c r="F1985" s="265"/>
      <c r="G1985" s="265"/>
    </row>
    <row r="1986" spans="3:7" s="183" customFormat="1" x14ac:dyDescent="0.5">
      <c r="C1986" s="971"/>
      <c r="D1986" s="970"/>
      <c r="E1986" s="970"/>
      <c r="F1986" s="265"/>
      <c r="G1986" s="265"/>
    </row>
    <row r="1987" spans="3:7" s="183" customFormat="1" x14ac:dyDescent="0.5">
      <c r="C1987" s="971"/>
      <c r="D1987" s="970"/>
      <c r="E1987" s="970"/>
      <c r="F1987" s="265"/>
      <c r="G1987" s="265"/>
    </row>
    <row r="1988" spans="3:7" s="183" customFormat="1" x14ac:dyDescent="0.5">
      <c r="C1988" s="971"/>
      <c r="D1988" s="970"/>
      <c r="E1988" s="970"/>
      <c r="F1988" s="265"/>
      <c r="G1988" s="265"/>
    </row>
    <row r="1989" spans="3:7" s="183" customFormat="1" x14ac:dyDescent="0.5">
      <c r="C1989" s="971"/>
      <c r="D1989" s="970"/>
      <c r="E1989" s="970"/>
      <c r="F1989" s="265"/>
      <c r="G1989" s="265"/>
    </row>
    <row r="1990" spans="3:7" s="183" customFormat="1" x14ac:dyDescent="0.5">
      <c r="C1990" s="971"/>
      <c r="D1990" s="970"/>
      <c r="E1990" s="970"/>
      <c r="F1990" s="265"/>
      <c r="G1990" s="265"/>
    </row>
    <row r="1991" spans="3:7" s="183" customFormat="1" x14ac:dyDescent="0.5">
      <c r="C1991" s="971"/>
      <c r="D1991" s="970"/>
      <c r="E1991" s="970"/>
      <c r="F1991" s="265"/>
      <c r="G1991" s="265"/>
    </row>
    <row r="1992" spans="3:7" s="183" customFormat="1" x14ac:dyDescent="0.5">
      <c r="C1992" s="971"/>
      <c r="D1992" s="970"/>
      <c r="E1992" s="970"/>
      <c r="F1992" s="265"/>
      <c r="G1992" s="265"/>
    </row>
    <row r="1993" spans="3:7" s="183" customFormat="1" x14ac:dyDescent="0.5">
      <c r="C1993" s="971"/>
      <c r="D1993" s="970"/>
      <c r="E1993" s="970"/>
      <c r="F1993" s="265"/>
      <c r="G1993" s="265"/>
    </row>
    <row r="1994" spans="3:7" s="183" customFormat="1" x14ac:dyDescent="0.5">
      <c r="C1994" s="971"/>
      <c r="D1994" s="970"/>
      <c r="E1994" s="970"/>
      <c r="F1994" s="265"/>
      <c r="G1994" s="265"/>
    </row>
    <row r="1995" spans="3:7" s="183" customFormat="1" x14ac:dyDescent="0.5">
      <c r="C1995" s="971"/>
      <c r="D1995" s="970"/>
      <c r="E1995" s="970"/>
      <c r="F1995" s="265"/>
      <c r="G1995" s="265"/>
    </row>
    <row r="1996" spans="3:7" s="183" customFormat="1" x14ac:dyDescent="0.5">
      <c r="C1996" s="971"/>
      <c r="D1996" s="970"/>
      <c r="E1996" s="970"/>
      <c r="F1996" s="265"/>
      <c r="G1996" s="265"/>
    </row>
    <row r="1997" spans="3:7" s="183" customFormat="1" x14ac:dyDescent="0.5">
      <c r="C1997" s="971"/>
      <c r="D1997" s="970"/>
      <c r="E1997" s="970"/>
      <c r="F1997" s="265"/>
      <c r="G1997" s="265"/>
    </row>
    <row r="1998" spans="3:7" s="183" customFormat="1" x14ac:dyDescent="0.5">
      <c r="C1998" s="971"/>
      <c r="D1998" s="970"/>
      <c r="E1998" s="970"/>
      <c r="F1998" s="265"/>
      <c r="G1998" s="265"/>
    </row>
    <row r="1999" spans="3:7" s="183" customFormat="1" x14ac:dyDescent="0.5">
      <c r="C1999" s="971"/>
      <c r="D1999" s="970"/>
      <c r="E1999" s="970"/>
      <c r="F1999" s="265"/>
      <c r="G1999" s="265"/>
    </row>
    <row r="2000" spans="3:7" s="183" customFormat="1" x14ac:dyDescent="0.5">
      <c r="C2000" s="971"/>
      <c r="D2000" s="970"/>
      <c r="E2000" s="970"/>
      <c r="F2000" s="265"/>
      <c r="G2000" s="265"/>
    </row>
    <row r="2001" spans="3:7" s="183" customFormat="1" x14ac:dyDescent="0.5">
      <c r="C2001" s="971"/>
      <c r="D2001" s="970"/>
      <c r="E2001" s="970"/>
      <c r="F2001" s="265"/>
      <c r="G2001" s="265"/>
    </row>
    <row r="2002" spans="3:7" s="183" customFormat="1" x14ac:dyDescent="0.5">
      <c r="C2002" s="971"/>
      <c r="D2002" s="970"/>
      <c r="E2002" s="970"/>
      <c r="F2002" s="265"/>
      <c r="G2002" s="265"/>
    </row>
    <row r="2003" spans="3:7" s="183" customFormat="1" x14ac:dyDescent="0.5">
      <c r="C2003" s="971"/>
      <c r="D2003" s="970"/>
      <c r="E2003" s="970"/>
      <c r="F2003" s="265"/>
      <c r="G2003" s="265"/>
    </row>
    <row r="2004" spans="3:7" s="183" customFormat="1" x14ac:dyDescent="0.5">
      <c r="C2004" s="971"/>
      <c r="D2004" s="970"/>
      <c r="E2004" s="970"/>
      <c r="F2004" s="265"/>
      <c r="G2004" s="265"/>
    </row>
    <row r="2005" spans="3:7" s="183" customFormat="1" x14ac:dyDescent="0.5">
      <c r="C2005" s="971"/>
      <c r="D2005" s="970"/>
      <c r="E2005" s="970"/>
      <c r="F2005" s="265"/>
      <c r="G2005" s="265"/>
    </row>
    <row r="2006" spans="3:7" s="183" customFormat="1" x14ac:dyDescent="0.5">
      <c r="C2006" s="971"/>
      <c r="D2006" s="970"/>
      <c r="E2006" s="970"/>
      <c r="F2006" s="265"/>
      <c r="G2006" s="265"/>
    </row>
    <row r="2007" spans="3:7" s="183" customFormat="1" x14ac:dyDescent="0.5">
      <c r="C2007" s="971"/>
      <c r="D2007" s="970"/>
      <c r="E2007" s="970"/>
      <c r="F2007" s="265"/>
      <c r="G2007" s="265"/>
    </row>
    <row r="2008" spans="3:7" s="183" customFormat="1" x14ac:dyDescent="0.5">
      <c r="C2008" s="971"/>
      <c r="D2008" s="970"/>
      <c r="E2008" s="970"/>
      <c r="F2008" s="265"/>
      <c r="G2008" s="265"/>
    </row>
    <row r="2009" spans="3:7" s="183" customFormat="1" x14ac:dyDescent="0.5">
      <c r="C2009" s="971"/>
      <c r="D2009" s="970"/>
      <c r="E2009" s="970"/>
      <c r="F2009" s="265"/>
      <c r="G2009" s="265"/>
    </row>
    <row r="2010" spans="3:7" s="183" customFormat="1" x14ac:dyDescent="0.5">
      <c r="C2010" s="971"/>
      <c r="D2010" s="970"/>
      <c r="E2010" s="970"/>
      <c r="F2010" s="265"/>
      <c r="G2010" s="265"/>
    </row>
    <row r="2011" spans="3:7" s="183" customFormat="1" x14ac:dyDescent="0.5">
      <c r="C2011" s="971"/>
      <c r="D2011" s="970"/>
      <c r="E2011" s="970"/>
      <c r="F2011" s="265"/>
      <c r="G2011" s="265"/>
    </row>
    <row r="2012" spans="3:7" s="183" customFormat="1" x14ac:dyDescent="0.5">
      <c r="C2012" s="971"/>
      <c r="D2012" s="970"/>
      <c r="E2012" s="970"/>
      <c r="F2012" s="265"/>
      <c r="G2012" s="265"/>
    </row>
    <row r="2013" spans="3:7" s="183" customFormat="1" x14ac:dyDescent="0.5">
      <c r="C2013" s="971"/>
      <c r="D2013" s="970"/>
      <c r="E2013" s="970"/>
      <c r="F2013" s="265"/>
      <c r="G2013" s="265"/>
    </row>
    <row r="2014" spans="3:7" s="183" customFormat="1" x14ac:dyDescent="0.5">
      <c r="C2014" s="971"/>
      <c r="D2014" s="970"/>
      <c r="E2014" s="970"/>
      <c r="F2014" s="265"/>
      <c r="G2014" s="265"/>
    </row>
    <row r="2015" spans="3:7" s="183" customFormat="1" x14ac:dyDescent="0.5">
      <c r="C2015" s="971"/>
      <c r="D2015" s="970"/>
      <c r="E2015" s="970"/>
      <c r="F2015" s="265"/>
      <c r="G2015" s="265"/>
    </row>
    <row r="2016" spans="3:7" s="183" customFormat="1" x14ac:dyDescent="0.5">
      <c r="C2016" s="971"/>
      <c r="D2016" s="970"/>
      <c r="E2016" s="970"/>
      <c r="F2016" s="265"/>
      <c r="G2016" s="265"/>
    </row>
    <row r="2017" spans="3:7" s="183" customFormat="1" x14ac:dyDescent="0.5">
      <c r="C2017" s="971"/>
      <c r="D2017" s="970"/>
      <c r="E2017" s="970"/>
      <c r="F2017" s="265"/>
      <c r="G2017" s="265"/>
    </row>
    <row r="2018" spans="3:7" s="183" customFormat="1" x14ac:dyDescent="0.5">
      <c r="C2018" s="971"/>
      <c r="D2018" s="970"/>
      <c r="E2018" s="970"/>
      <c r="F2018" s="265"/>
      <c r="G2018" s="265"/>
    </row>
    <row r="2019" spans="3:7" s="183" customFormat="1" x14ac:dyDescent="0.5">
      <c r="C2019" s="971"/>
      <c r="D2019" s="970"/>
      <c r="E2019" s="970"/>
      <c r="F2019" s="265"/>
      <c r="G2019" s="265"/>
    </row>
    <row r="2020" spans="3:7" s="183" customFormat="1" x14ac:dyDescent="0.5">
      <c r="C2020" s="971"/>
      <c r="D2020" s="970"/>
      <c r="E2020" s="970"/>
      <c r="F2020" s="265"/>
      <c r="G2020" s="265"/>
    </row>
    <row r="2021" spans="3:7" s="183" customFormat="1" x14ac:dyDescent="0.5">
      <c r="C2021" s="971"/>
      <c r="D2021" s="970"/>
      <c r="E2021" s="970"/>
      <c r="F2021" s="265"/>
      <c r="G2021" s="265"/>
    </row>
    <row r="2022" spans="3:7" s="183" customFormat="1" x14ac:dyDescent="0.5">
      <c r="C2022" s="971"/>
      <c r="D2022" s="970"/>
      <c r="E2022" s="970"/>
      <c r="F2022" s="265"/>
      <c r="G2022" s="265"/>
    </row>
    <row r="2023" spans="3:7" s="183" customFormat="1" x14ac:dyDescent="0.5">
      <c r="C2023" s="971"/>
      <c r="D2023" s="970"/>
      <c r="E2023" s="970"/>
      <c r="F2023" s="265"/>
      <c r="G2023" s="265"/>
    </row>
    <row r="2024" spans="3:7" s="183" customFormat="1" x14ac:dyDescent="0.5">
      <c r="C2024" s="971"/>
      <c r="D2024" s="970"/>
      <c r="E2024" s="970"/>
      <c r="F2024" s="265"/>
      <c r="G2024" s="265"/>
    </row>
    <row r="2025" spans="3:7" s="183" customFormat="1" x14ac:dyDescent="0.5">
      <c r="C2025" s="971"/>
      <c r="D2025" s="970"/>
      <c r="E2025" s="970"/>
      <c r="F2025" s="265"/>
      <c r="G2025" s="265"/>
    </row>
    <row r="2026" spans="3:7" s="183" customFormat="1" x14ac:dyDescent="0.5">
      <c r="C2026" s="971"/>
      <c r="D2026" s="970"/>
      <c r="E2026" s="970"/>
      <c r="F2026" s="265"/>
      <c r="G2026" s="265"/>
    </row>
    <row r="2027" spans="3:7" s="183" customFormat="1" x14ac:dyDescent="0.5">
      <c r="C2027" s="971"/>
      <c r="D2027" s="970"/>
      <c r="E2027" s="970"/>
      <c r="F2027" s="265"/>
      <c r="G2027" s="265"/>
    </row>
    <row r="2028" spans="3:7" s="183" customFormat="1" x14ac:dyDescent="0.5">
      <c r="C2028" s="971"/>
      <c r="D2028" s="970"/>
      <c r="E2028" s="970"/>
      <c r="F2028" s="265"/>
      <c r="G2028" s="265"/>
    </row>
    <row r="2029" spans="3:7" s="183" customFormat="1" x14ac:dyDescent="0.5">
      <c r="C2029" s="971"/>
      <c r="D2029" s="970"/>
      <c r="E2029" s="970"/>
      <c r="F2029" s="265"/>
      <c r="G2029" s="265"/>
    </row>
    <row r="2030" spans="3:7" s="183" customFormat="1" x14ac:dyDescent="0.5">
      <c r="C2030" s="971"/>
      <c r="D2030" s="970"/>
      <c r="E2030" s="970"/>
      <c r="F2030" s="265"/>
      <c r="G2030" s="265"/>
    </row>
    <row r="2031" spans="3:7" s="183" customFormat="1" x14ac:dyDescent="0.5">
      <c r="C2031" s="971"/>
      <c r="D2031" s="970"/>
      <c r="E2031" s="970"/>
      <c r="F2031" s="265"/>
      <c r="G2031" s="265"/>
    </row>
    <row r="2032" spans="3:7" s="183" customFormat="1" x14ac:dyDescent="0.5">
      <c r="C2032" s="971"/>
      <c r="D2032" s="970"/>
      <c r="E2032" s="970"/>
      <c r="F2032" s="265"/>
      <c r="G2032" s="265"/>
    </row>
    <row r="2033" spans="3:7" s="183" customFormat="1" x14ac:dyDescent="0.5">
      <c r="C2033" s="971"/>
      <c r="D2033" s="970"/>
      <c r="E2033" s="970"/>
      <c r="F2033" s="265"/>
      <c r="G2033" s="265"/>
    </row>
    <row r="2034" spans="3:7" s="183" customFormat="1" x14ac:dyDescent="0.5">
      <c r="C2034" s="971"/>
      <c r="D2034" s="970"/>
      <c r="E2034" s="970"/>
      <c r="F2034" s="265"/>
      <c r="G2034" s="265"/>
    </row>
    <row r="2035" spans="3:7" s="183" customFormat="1" x14ac:dyDescent="0.5">
      <c r="C2035" s="971"/>
      <c r="D2035" s="970"/>
      <c r="E2035" s="970"/>
      <c r="F2035" s="265"/>
      <c r="G2035" s="265"/>
    </row>
    <row r="2036" spans="3:7" s="183" customFormat="1" x14ac:dyDescent="0.5">
      <c r="C2036" s="971"/>
      <c r="D2036" s="970"/>
      <c r="E2036" s="970"/>
      <c r="F2036" s="265"/>
      <c r="G2036" s="265"/>
    </row>
    <row r="2037" spans="3:7" s="183" customFormat="1" x14ac:dyDescent="0.5">
      <c r="C2037" s="971"/>
      <c r="D2037" s="970"/>
      <c r="E2037" s="970"/>
      <c r="F2037" s="265"/>
      <c r="G2037" s="265"/>
    </row>
    <row r="2038" spans="3:7" s="183" customFormat="1" x14ac:dyDescent="0.5">
      <c r="C2038" s="971"/>
      <c r="D2038" s="970"/>
      <c r="E2038" s="970"/>
      <c r="F2038" s="265"/>
      <c r="G2038" s="265"/>
    </row>
    <row r="2039" spans="3:7" s="183" customFormat="1" x14ac:dyDescent="0.5">
      <c r="C2039" s="971"/>
      <c r="D2039" s="970"/>
      <c r="E2039" s="970"/>
      <c r="F2039" s="265"/>
      <c r="G2039" s="265"/>
    </row>
    <row r="2040" spans="3:7" s="183" customFormat="1" x14ac:dyDescent="0.5">
      <c r="C2040" s="971"/>
      <c r="D2040" s="970"/>
      <c r="E2040" s="970"/>
      <c r="F2040" s="265"/>
      <c r="G2040" s="265"/>
    </row>
    <row r="2041" spans="3:7" s="183" customFormat="1" x14ac:dyDescent="0.5">
      <c r="C2041" s="971"/>
      <c r="D2041" s="970"/>
      <c r="E2041" s="970"/>
      <c r="F2041" s="265"/>
      <c r="G2041" s="265"/>
    </row>
    <row r="2042" spans="3:7" s="183" customFormat="1" x14ac:dyDescent="0.5">
      <c r="C2042" s="971"/>
      <c r="D2042" s="970"/>
      <c r="E2042" s="970"/>
      <c r="F2042" s="265"/>
      <c r="G2042" s="265"/>
    </row>
    <row r="2043" spans="3:7" s="183" customFormat="1" x14ac:dyDescent="0.5">
      <c r="C2043" s="971"/>
      <c r="D2043" s="970"/>
      <c r="E2043" s="970"/>
      <c r="F2043" s="265"/>
      <c r="G2043" s="265"/>
    </row>
    <row r="2044" spans="3:7" s="183" customFormat="1" x14ac:dyDescent="0.5">
      <c r="C2044" s="971"/>
      <c r="D2044" s="970"/>
      <c r="E2044" s="970"/>
      <c r="F2044" s="265"/>
      <c r="G2044" s="265"/>
    </row>
    <row r="2045" spans="3:7" s="183" customFormat="1" x14ac:dyDescent="0.5">
      <c r="C2045" s="971"/>
      <c r="D2045" s="970"/>
      <c r="E2045" s="970"/>
      <c r="F2045" s="265"/>
      <c r="G2045" s="265"/>
    </row>
    <row r="2046" spans="3:7" s="183" customFormat="1" x14ac:dyDescent="0.5">
      <c r="C2046" s="971"/>
      <c r="D2046" s="970"/>
      <c r="E2046" s="970"/>
      <c r="F2046" s="265"/>
      <c r="G2046" s="265"/>
    </row>
    <row r="2047" spans="3:7" s="183" customFormat="1" x14ac:dyDescent="0.5">
      <c r="C2047" s="971"/>
      <c r="D2047" s="970"/>
      <c r="E2047" s="970"/>
      <c r="F2047" s="265"/>
      <c r="G2047" s="265"/>
    </row>
    <row r="2048" spans="3:7" s="183" customFormat="1" x14ac:dyDescent="0.5">
      <c r="C2048" s="971"/>
      <c r="D2048" s="970"/>
      <c r="E2048" s="970"/>
      <c r="F2048" s="265"/>
      <c r="G2048" s="265"/>
    </row>
    <row r="2049" spans="3:7" s="183" customFormat="1" x14ac:dyDescent="0.5">
      <c r="C2049" s="971"/>
      <c r="D2049" s="970"/>
      <c r="E2049" s="970"/>
      <c r="F2049" s="265"/>
      <c r="G2049" s="265"/>
    </row>
    <row r="2050" spans="3:7" s="183" customFormat="1" x14ac:dyDescent="0.5">
      <c r="C2050" s="971"/>
      <c r="D2050" s="970"/>
      <c r="E2050" s="970"/>
      <c r="F2050" s="265"/>
      <c r="G2050" s="265"/>
    </row>
    <row r="2051" spans="3:7" s="183" customFormat="1" x14ac:dyDescent="0.5">
      <c r="C2051" s="971"/>
      <c r="D2051" s="970"/>
      <c r="E2051" s="970"/>
      <c r="F2051" s="265"/>
      <c r="G2051" s="265"/>
    </row>
    <row r="2052" spans="3:7" s="183" customFormat="1" x14ac:dyDescent="0.5">
      <c r="C2052" s="971"/>
      <c r="D2052" s="970"/>
      <c r="E2052" s="970"/>
      <c r="F2052" s="265"/>
      <c r="G2052" s="265"/>
    </row>
    <row r="2053" spans="3:7" s="183" customFormat="1" x14ac:dyDescent="0.5">
      <c r="C2053" s="971"/>
      <c r="D2053" s="970"/>
      <c r="E2053" s="970"/>
      <c r="F2053" s="265"/>
      <c r="G2053" s="265"/>
    </row>
    <row r="2054" spans="3:7" s="183" customFormat="1" x14ac:dyDescent="0.5">
      <c r="C2054" s="971"/>
      <c r="D2054" s="970"/>
      <c r="E2054" s="970"/>
      <c r="F2054" s="265"/>
      <c r="G2054" s="265"/>
    </row>
    <row r="2055" spans="3:7" s="183" customFormat="1" x14ac:dyDescent="0.5">
      <c r="C2055" s="971"/>
      <c r="D2055" s="970"/>
      <c r="E2055" s="970"/>
      <c r="F2055" s="265"/>
      <c r="G2055" s="265"/>
    </row>
    <row r="2056" spans="3:7" s="183" customFormat="1" x14ac:dyDescent="0.5">
      <c r="C2056" s="971"/>
      <c r="D2056" s="970"/>
      <c r="E2056" s="970"/>
      <c r="F2056" s="265"/>
      <c r="G2056" s="265"/>
    </row>
    <row r="2057" spans="3:7" s="183" customFormat="1" x14ac:dyDescent="0.5">
      <c r="C2057" s="971"/>
      <c r="D2057" s="970"/>
      <c r="E2057" s="970"/>
      <c r="F2057" s="265"/>
      <c r="G2057" s="265"/>
    </row>
    <row r="2058" spans="3:7" s="183" customFormat="1" x14ac:dyDescent="0.5">
      <c r="C2058" s="971"/>
      <c r="D2058" s="970"/>
      <c r="E2058" s="970"/>
      <c r="F2058" s="265"/>
      <c r="G2058" s="265"/>
    </row>
    <row r="2059" spans="3:7" s="183" customFormat="1" x14ac:dyDescent="0.5">
      <c r="C2059" s="971"/>
      <c r="D2059" s="970"/>
      <c r="E2059" s="970"/>
      <c r="F2059" s="265"/>
      <c r="G2059" s="265"/>
    </row>
    <row r="2060" spans="3:7" s="183" customFormat="1" x14ac:dyDescent="0.5">
      <c r="C2060" s="971"/>
      <c r="D2060" s="970"/>
      <c r="E2060" s="970"/>
      <c r="F2060" s="265"/>
      <c r="G2060" s="265"/>
    </row>
    <row r="2061" spans="3:7" s="183" customFormat="1" x14ac:dyDescent="0.5">
      <c r="C2061" s="971"/>
      <c r="D2061" s="970"/>
      <c r="E2061" s="970"/>
      <c r="F2061" s="265"/>
      <c r="G2061" s="265"/>
    </row>
    <row r="2062" spans="3:7" s="183" customFormat="1" x14ac:dyDescent="0.5">
      <c r="C2062" s="971"/>
      <c r="D2062" s="970"/>
      <c r="E2062" s="970"/>
      <c r="F2062" s="265"/>
      <c r="G2062" s="265"/>
    </row>
    <row r="2063" spans="3:7" s="183" customFormat="1" x14ac:dyDescent="0.5">
      <c r="C2063" s="971"/>
      <c r="D2063" s="970"/>
      <c r="E2063" s="970"/>
      <c r="F2063" s="265"/>
      <c r="G2063" s="265"/>
    </row>
    <row r="2064" spans="3:7" s="183" customFormat="1" x14ac:dyDescent="0.5">
      <c r="C2064" s="971"/>
      <c r="D2064" s="970"/>
      <c r="E2064" s="970"/>
      <c r="F2064" s="265"/>
      <c r="G2064" s="265"/>
    </row>
    <row r="2065" spans="3:7" s="183" customFormat="1" x14ac:dyDescent="0.5">
      <c r="C2065" s="971"/>
      <c r="D2065" s="970"/>
      <c r="E2065" s="970"/>
      <c r="F2065" s="265"/>
      <c r="G2065" s="265"/>
    </row>
    <row r="2066" spans="3:7" s="183" customFormat="1" x14ac:dyDescent="0.5">
      <c r="C2066" s="971"/>
      <c r="D2066" s="970"/>
      <c r="E2066" s="970"/>
      <c r="F2066" s="265"/>
      <c r="G2066" s="265"/>
    </row>
    <row r="2067" spans="3:7" s="183" customFormat="1" x14ac:dyDescent="0.5">
      <c r="C2067" s="971"/>
      <c r="D2067" s="970"/>
      <c r="E2067" s="970"/>
      <c r="F2067" s="265"/>
      <c r="G2067" s="265"/>
    </row>
    <row r="2068" spans="3:7" s="183" customFormat="1" x14ac:dyDescent="0.5">
      <c r="C2068" s="971"/>
      <c r="D2068" s="970"/>
      <c r="E2068" s="970"/>
      <c r="F2068" s="265"/>
      <c r="G2068" s="265"/>
    </row>
    <row r="2069" spans="3:7" s="183" customFormat="1" x14ac:dyDescent="0.5">
      <c r="C2069" s="971"/>
      <c r="D2069" s="970"/>
      <c r="E2069" s="970"/>
      <c r="F2069" s="265"/>
      <c r="G2069" s="265"/>
    </row>
    <row r="2070" spans="3:7" s="183" customFormat="1" x14ac:dyDescent="0.5">
      <c r="C2070" s="971"/>
      <c r="D2070" s="970"/>
      <c r="E2070" s="970"/>
      <c r="F2070" s="265"/>
      <c r="G2070" s="265"/>
    </row>
    <row r="2071" spans="3:7" s="183" customFormat="1" x14ac:dyDescent="0.5">
      <c r="C2071" s="971"/>
      <c r="D2071" s="970"/>
      <c r="E2071" s="970"/>
      <c r="F2071" s="265"/>
      <c r="G2071" s="265"/>
    </row>
    <row r="2072" spans="3:7" s="183" customFormat="1" x14ac:dyDescent="0.5">
      <c r="C2072" s="971"/>
      <c r="D2072" s="970"/>
      <c r="E2072" s="970"/>
      <c r="F2072" s="265"/>
      <c r="G2072" s="265"/>
    </row>
    <row r="2073" spans="3:7" s="183" customFormat="1" x14ac:dyDescent="0.5">
      <c r="C2073" s="971"/>
      <c r="D2073" s="970"/>
      <c r="E2073" s="970"/>
      <c r="F2073" s="265"/>
      <c r="G2073" s="265"/>
    </row>
    <row r="2074" spans="3:7" s="183" customFormat="1" x14ac:dyDescent="0.5">
      <c r="C2074" s="971"/>
      <c r="D2074" s="970"/>
      <c r="E2074" s="970"/>
      <c r="F2074" s="265"/>
      <c r="G2074" s="265"/>
    </row>
    <row r="2075" spans="3:7" s="183" customFormat="1" x14ac:dyDescent="0.5">
      <c r="C2075" s="971"/>
      <c r="D2075" s="970"/>
      <c r="E2075" s="970"/>
      <c r="F2075" s="265"/>
      <c r="G2075" s="265"/>
    </row>
    <row r="2076" spans="3:7" s="183" customFormat="1" x14ac:dyDescent="0.5">
      <c r="C2076" s="971"/>
      <c r="D2076" s="970"/>
      <c r="E2076" s="970"/>
      <c r="F2076" s="265"/>
      <c r="G2076" s="265"/>
    </row>
    <row r="2077" spans="3:7" s="183" customFormat="1" x14ac:dyDescent="0.5">
      <c r="C2077" s="971"/>
      <c r="D2077" s="970"/>
      <c r="E2077" s="970"/>
      <c r="F2077" s="265"/>
      <c r="G2077" s="265"/>
    </row>
    <row r="2078" spans="3:7" s="183" customFormat="1" x14ac:dyDescent="0.5">
      <c r="C2078" s="971"/>
      <c r="D2078" s="970"/>
      <c r="E2078" s="970"/>
      <c r="F2078" s="265"/>
      <c r="G2078" s="265"/>
    </row>
    <row r="2079" spans="3:7" s="183" customFormat="1" x14ac:dyDescent="0.5">
      <c r="C2079" s="971"/>
      <c r="D2079" s="970"/>
      <c r="E2079" s="970"/>
      <c r="F2079" s="265"/>
      <c r="G2079" s="265"/>
    </row>
    <row r="2080" spans="3:7" s="183" customFormat="1" x14ac:dyDescent="0.5">
      <c r="C2080" s="971"/>
      <c r="D2080" s="970"/>
      <c r="E2080" s="970"/>
      <c r="F2080" s="265"/>
      <c r="G2080" s="265"/>
    </row>
    <row r="2081" spans="3:7" s="183" customFormat="1" x14ac:dyDescent="0.5">
      <c r="C2081" s="971"/>
      <c r="D2081" s="970"/>
      <c r="E2081" s="970"/>
      <c r="F2081" s="265"/>
      <c r="G2081" s="265"/>
    </row>
    <row r="2082" spans="3:7" s="183" customFormat="1" x14ac:dyDescent="0.5">
      <c r="C2082" s="971"/>
      <c r="D2082" s="970"/>
      <c r="E2082" s="970"/>
      <c r="F2082" s="265"/>
      <c r="G2082" s="265"/>
    </row>
    <row r="2083" spans="3:7" s="183" customFormat="1" x14ac:dyDescent="0.5">
      <c r="C2083" s="971"/>
      <c r="D2083" s="970"/>
      <c r="E2083" s="970"/>
      <c r="F2083" s="265"/>
      <c r="G2083" s="265"/>
    </row>
    <row r="2084" spans="3:7" s="183" customFormat="1" x14ac:dyDescent="0.5">
      <c r="C2084" s="971"/>
      <c r="D2084" s="970"/>
      <c r="E2084" s="970"/>
      <c r="F2084" s="265"/>
      <c r="G2084" s="265"/>
    </row>
    <row r="2085" spans="3:7" s="183" customFormat="1" x14ac:dyDescent="0.5">
      <c r="C2085" s="971"/>
      <c r="D2085" s="970"/>
      <c r="E2085" s="970"/>
      <c r="F2085" s="265"/>
      <c r="G2085" s="265"/>
    </row>
    <row r="2086" spans="3:7" s="183" customFormat="1" x14ac:dyDescent="0.5">
      <c r="C2086" s="971"/>
      <c r="D2086" s="970"/>
      <c r="E2086" s="970"/>
      <c r="F2086" s="265"/>
      <c r="G2086" s="265"/>
    </row>
    <row r="2087" spans="3:7" s="183" customFormat="1" x14ac:dyDescent="0.5">
      <c r="C2087" s="971"/>
      <c r="D2087" s="970"/>
      <c r="E2087" s="970"/>
      <c r="F2087" s="265"/>
      <c r="G2087" s="265"/>
    </row>
    <row r="2088" spans="3:7" s="183" customFormat="1" x14ac:dyDescent="0.5">
      <c r="C2088" s="971"/>
      <c r="D2088" s="970"/>
      <c r="E2088" s="970"/>
      <c r="F2088" s="265"/>
      <c r="G2088" s="265"/>
    </row>
    <row r="2089" spans="3:7" s="183" customFormat="1" x14ac:dyDescent="0.5">
      <c r="C2089" s="971"/>
      <c r="D2089" s="970"/>
      <c r="E2089" s="970"/>
      <c r="F2089" s="265"/>
      <c r="G2089" s="265"/>
    </row>
    <row r="2090" spans="3:7" s="183" customFormat="1" x14ac:dyDescent="0.5">
      <c r="C2090" s="971"/>
      <c r="D2090" s="970"/>
      <c r="E2090" s="970"/>
      <c r="F2090" s="265"/>
      <c r="G2090" s="265"/>
    </row>
    <row r="2091" spans="3:7" s="183" customFormat="1" x14ac:dyDescent="0.5">
      <c r="C2091" s="971"/>
      <c r="D2091" s="970"/>
      <c r="E2091" s="970"/>
      <c r="F2091" s="265"/>
      <c r="G2091" s="265"/>
    </row>
    <row r="2092" spans="3:7" s="183" customFormat="1" x14ac:dyDescent="0.5">
      <c r="C2092" s="971"/>
      <c r="D2092" s="970"/>
      <c r="E2092" s="970"/>
      <c r="F2092" s="265"/>
      <c r="G2092" s="265"/>
    </row>
    <row r="2093" spans="3:7" s="183" customFormat="1" x14ac:dyDescent="0.5">
      <c r="C2093" s="971"/>
      <c r="D2093" s="970"/>
      <c r="E2093" s="970"/>
      <c r="F2093" s="265"/>
      <c r="G2093" s="265"/>
    </row>
    <row r="2094" spans="3:7" s="183" customFormat="1" x14ac:dyDescent="0.5">
      <c r="C2094" s="971"/>
      <c r="D2094" s="970"/>
      <c r="E2094" s="970"/>
      <c r="F2094" s="265"/>
      <c r="G2094" s="265"/>
    </row>
    <row r="2095" spans="3:7" s="183" customFormat="1" x14ac:dyDescent="0.5">
      <c r="C2095" s="971"/>
      <c r="D2095" s="970"/>
      <c r="E2095" s="970"/>
      <c r="F2095" s="265"/>
      <c r="G2095" s="265"/>
    </row>
    <row r="2096" spans="3:7" s="183" customFormat="1" x14ac:dyDescent="0.5">
      <c r="C2096" s="971"/>
      <c r="D2096" s="970"/>
      <c r="E2096" s="970"/>
      <c r="F2096" s="265"/>
      <c r="G2096" s="265"/>
    </row>
    <row r="2097" spans="3:7" s="183" customFormat="1" x14ac:dyDescent="0.5">
      <c r="C2097" s="971"/>
      <c r="D2097" s="970"/>
      <c r="E2097" s="970"/>
      <c r="F2097" s="265"/>
      <c r="G2097" s="265"/>
    </row>
    <row r="2098" spans="3:7" s="183" customFormat="1" x14ac:dyDescent="0.5">
      <c r="C2098" s="971"/>
      <c r="D2098" s="970"/>
      <c r="E2098" s="970"/>
      <c r="F2098" s="265"/>
      <c r="G2098" s="265"/>
    </row>
    <row r="2099" spans="3:7" s="183" customFormat="1" x14ac:dyDescent="0.5">
      <c r="C2099" s="971"/>
      <c r="D2099" s="970"/>
      <c r="E2099" s="970"/>
      <c r="F2099" s="265"/>
      <c r="G2099" s="265"/>
    </row>
    <row r="2100" spans="3:7" s="183" customFormat="1" x14ac:dyDescent="0.5">
      <c r="C2100" s="971"/>
      <c r="D2100" s="970"/>
      <c r="E2100" s="970"/>
      <c r="F2100" s="265"/>
      <c r="G2100" s="265"/>
    </row>
    <row r="2101" spans="3:7" s="183" customFormat="1" x14ac:dyDescent="0.5">
      <c r="C2101" s="971"/>
      <c r="D2101" s="970"/>
      <c r="E2101" s="970"/>
      <c r="F2101" s="265"/>
      <c r="G2101" s="265"/>
    </row>
    <row r="2102" spans="3:7" s="183" customFormat="1" x14ac:dyDescent="0.5">
      <c r="C2102" s="971"/>
      <c r="D2102" s="970"/>
      <c r="E2102" s="970"/>
      <c r="F2102" s="265"/>
      <c r="G2102" s="265"/>
    </row>
    <row r="2103" spans="3:7" s="183" customFormat="1" x14ac:dyDescent="0.5">
      <c r="C2103" s="971"/>
      <c r="D2103" s="970"/>
      <c r="E2103" s="970"/>
      <c r="F2103" s="265"/>
      <c r="G2103" s="265"/>
    </row>
    <row r="2104" spans="3:7" s="183" customFormat="1" x14ac:dyDescent="0.5">
      <c r="C2104" s="971"/>
      <c r="D2104" s="970"/>
      <c r="E2104" s="970"/>
      <c r="F2104" s="265"/>
      <c r="G2104" s="265"/>
    </row>
    <row r="2105" spans="3:7" s="183" customFormat="1" x14ac:dyDescent="0.5">
      <c r="C2105" s="971"/>
      <c r="D2105" s="970"/>
      <c r="E2105" s="970"/>
      <c r="F2105" s="265"/>
      <c r="G2105" s="265"/>
    </row>
    <row r="2106" spans="3:7" s="183" customFormat="1" x14ac:dyDescent="0.5">
      <c r="C2106" s="971"/>
      <c r="D2106" s="970"/>
      <c r="E2106" s="970"/>
      <c r="F2106" s="265"/>
      <c r="G2106" s="265"/>
    </row>
    <row r="2107" spans="3:7" s="183" customFormat="1" x14ac:dyDescent="0.5">
      <c r="C2107" s="971"/>
      <c r="D2107" s="970"/>
      <c r="E2107" s="970"/>
      <c r="F2107" s="265"/>
      <c r="G2107" s="265"/>
    </row>
    <row r="2108" spans="3:7" s="183" customFormat="1" x14ac:dyDescent="0.5">
      <c r="C2108" s="971"/>
      <c r="D2108" s="970"/>
      <c r="E2108" s="970"/>
      <c r="F2108" s="265"/>
      <c r="G2108" s="265"/>
    </row>
    <row r="2109" spans="3:7" s="183" customFormat="1" x14ac:dyDescent="0.5">
      <c r="C2109" s="971"/>
      <c r="D2109" s="970"/>
      <c r="E2109" s="970"/>
      <c r="F2109" s="265"/>
      <c r="G2109" s="265"/>
    </row>
    <row r="2110" spans="3:7" s="183" customFormat="1" x14ac:dyDescent="0.5">
      <c r="C2110" s="971"/>
      <c r="D2110" s="970"/>
      <c r="E2110" s="970"/>
      <c r="F2110" s="265"/>
      <c r="G2110" s="265"/>
    </row>
    <row r="2111" spans="3:7" s="183" customFormat="1" x14ac:dyDescent="0.5">
      <c r="C2111" s="971"/>
      <c r="D2111" s="970"/>
      <c r="E2111" s="970"/>
      <c r="F2111" s="265"/>
      <c r="G2111" s="265"/>
    </row>
    <row r="2112" spans="3:7" s="183" customFormat="1" x14ac:dyDescent="0.5">
      <c r="C2112" s="971"/>
      <c r="D2112" s="970"/>
      <c r="E2112" s="970"/>
      <c r="F2112" s="265"/>
      <c r="G2112" s="265"/>
    </row>
    <row r="2113" spans="3:7" s="183" customFormat="1" x14ac:dyDescent="0.5">
      <c r="C2113" s="971"/>
      <c r="D2113" s="970"/>
      <c r="E2113" s="970"/>
      <c r="F2113" s="265"/>
      <c r="G2113" s="265"/>
    </row>
    <row r="2114" spans="3:7" s="183" customFormat="1" x14ac:dyDescent="0.5">
      <c r="C2114" s="971"/>
      <c r="D2114" s="970"/>
      <c r="E2114" s="970"/>
      <c r="F2114" s="265"/>
      <c r="G2114" s="265"/>
    </row>
    <row r="2115" spans="3:7" s="183" customFormat="1" x14ac:dyDescent="0.5">
      <c r="C2115" s="971"/>
      <c r="D2115" s="970"/>
      <c r="E2115" s="970"/>
      <c r="F2115" s="265"/>
      <c r="G2115" s="265"/>
    </row>
    <row r="2116" spans="3:7" s="183" customFormat="1" x14ac:dyDescent="0.5">
      <c r="C2116" s="971"/>
      <c r="D2116" s="970"/>
      <c r="E2116" s="970"/>
      <c r="F2116" s="265"/>
      <c r="G2116" s="265"/>
    </row>
    <row r="2117" spans="3:7" s="183" customFormat="1" x14ac:dyDescent="0.5">
      <c r="C2117" s="971"/>
      <c r="D2117" s="970"/>
      <c r="E2117" s="970"/>
      <c r="F2117" s="265"/>
      <c r="G2117" s="265"/>
    </row>
    <row r="2118" spans="3:7" s="183" customFormat="1" x14ac:dyDescent="0.5">
      <c r="C2118" s="971"/>
      <c r="D2118" s="970"/>
      <c r="E2118" s="970"/>
      <c r="F2118" s="265"/>
      <c r="G2118" s="265"/>
    </row>
    <row r="2119" spans="3:7" s="183" customFormat="1" x14ac:dyDescent="0.5">
      <c r="C2119" s="971"/>
      <c r="D2119" s="970"/>
      <c r="E2119" s="970"/>
      <c r="F2119" s="265"/>
      <c r="G2119" s="265"/>
    </row>
    <row r="2120" spans="3:7" s="183" customFormat="1" x14ac:dyDescent="0.5">
      <c r="C2120" s="971"/>
      <c r="D2120" s="970"/>
      <c r="E2120" s="970"/>
      <c r="F2120" s="265"/>
      <c r="G2120" s="265"/>
    </row>
    <row r="2121" spans="3:7" s="183" customFormat="1" x14ac:dyDescent="0.5">
      <c r="C2121" s="971"/>
      <c r="D2121" s="970"/>
      <c r="E2121" s="970"/>
      <c r="F2121" s="265"/>
      <c r="G2121" s="265"/>
    </row>
    <row r="2122" spans="3:7" s="183" customFormat="1" x14ac:dyDescent="0.5">
      <c r="C2122" s="971"/>
      <c r="D2122" s="970"/>
      <c r="E2122" s="970"/>
      <c r="F2122" s="265"/>
      <c r="G2122" s="265"/>
    </row>
    <row r="2123" spans="3:7" s="183" customFormat="1" x14ac:dyDescent="0.5">
      <c r="C2123" s="971"/>
      <c r="D2123" s="970"/>
      <c r="E2123" s="970"/>
      <c r="F2123" s="265"/>
      <c r="G2123" s="265"/>
    </row>
    <row r="2124" spans="3:7" s="183" customFormat="1" x14ac:dyDescent="0.5">
      <c r="C2124" s="971"/>
      <c r="D2124" s="970"/>
      <c r="E2124" s="970"/>
      <c r="F2124" s="265"/>
      <c r="G2124" s="265"/>
    </row>
    <row r="2125" spans="3:7" s="183" customFormat="1" x14ac:dyDescent="0.5">
      <c r="C2125" s="971"/>
      <c r="D2125" s="970"/>
      <c r="E2125" s="970"/>
      <c r="F2125" s="265"/>
      <c r="G2125" s="265"/>
    </row>
    <row r="2126" spans="3:7" s="183" customFormat="1" x14ac:dyDescent="0.5">
      <c r="C2126" s="971"/>
      <c r="D2126" s="970"/>
      <c r="E2126" s="970"/>
      <c r="F2126" s="265"/>
      <c r="G2126" s="265"/>
    </row>
    <row r="2127" spans="3:7" s="183" customFormat="1" x14ac:dyDescent="0.5">
      <c r="C2127" s="971"/>
      <c r="D2127" s="970"/>
      <c r="E2127" s="970"/>
      <c r="F2127" s="265"/>
      <c r="G2127" s="265"/>
    </row>
    <row r="2128" spans="3:7" s="183" customFormat="1" x14ac:dyDescent="0.5">
      <c r="C2128" s="971"/>
      <c r="D2128" s="970"/>
      <c r="E2128" s="970"/>
      <c r="F2128" s="265"/>
      <c r="G2128" s="265"/>
    </row>
    <row r="2129" spans="3:7" s="183" customFormat="1" x14ac:dyDescent="0.5">
      <c r="C2129" s="971"/>
      <c r="D2129" s="970"/>
      <c r="E2129" s="970"/>
      <c r="F2129" s="265"/>
      <c r="G2129" s="265"/>
    </row>
    <row r="2130" spans="3:7" s="183" customFormat="1" x14ac:dyDescent="0.5">
      <c r="C2130" s="971"/>
      <c r="D2130" s="970"/>
      <c r="E2130" s="970"/>
      <c r="F2130" s="265"/>
      <c r="G2130" s="265"/>
    </row>
    <row r="2131" spans="3:7" s="183" customFormat="1" x14ac:dyDescent="0.5">
      <c r="C2131" s="971"/>
      <c r="D2131" s="970"/>
      <c r="E2131" s="970"/>
      <c r="F2131" s="265"/>
      <c r="G2131" s="265"/>
    </row>
    <row r="2132" spans="3:7" s="183" customFormat="1" x14ac:dyDescent="0.5">
      <c r="C2132" s="971"/>
      <c r="D2132" s="970"/>
      <c r="E2132" s="970"/>
      <c r="F2132" s="265"/>
      <c r="G2132" s="265"/>
    </row>
    <row r="2133" spans="3:7" s="183" customFormat="1" x14ac:dyDescent="0.5">
      <c r="C2133" s="971"/>
      <c r="D2133" s="970"/>
      <c r="E2133" s="970"/>
      <c r="F2133" s="265"/>
      <c r="G2133" s="265"/>
    </row>
    <row r="2134" spans="3:7" s="183" customFormat="1" x14ac:dyDescent="0.5">
      <c r="C2134" s="971"/>
      <c r="D2134" s="970"/>
      <c r="E2134" s="970"/>
      <c r="F2134" s="265"/>
      <c r="G2134" s="265"/>
    </row>
    <row r="2135" spans="3:7" s="183" customFormat="1" x14ac:dyDescent="0.5">
      <c r="C2135" s="971"/>
      <c r="D2135" s="970"/>
      <c r="E2135" s="970"/>
      <c r="F2135" s="265"/>
      <c r="G2135" s="265"/>
    </row>
    <row r="2136" spans="3:7" s="183" customFormat="1" x14ac:dyDescent="0.5">
      <c r="C2136" s="971"/>
      <c r="D2136" s="970"/>
      <c r="E2136" s="970"/>
      <c r="F2136" s="265"/>
      <c r="G2136" s="265"/>
    </row>
    <row r="2137" spans="3:7" s="183" customFormat="1" x14ac:dyDescent="0.5">
      <c r="C2137" s="971"/>
      <c r="D2137" s="970"/>
      <c r="E2137" s="970"/>
      <c r="F2137" s="265"/>
      <c r="G2137" s="265"/>
    </row>
    <row r="2138" spans="3:7" s="183" customFormat="1" x14ac:dyDescent="0.5">
      <c r="C2138" s="971"/>
      <c r="D2138" s="970"/>
      <c r="E2138" s="970"/>
      <c r="F2138" s="265"/>
      <c r="G2138" s="265"/>
    </row>
    <row r="2139" spans="3:7" s="183" customFormat="1" x14ac:dyDescent="0.5">
      <c r="C2139" s="971"/>
      <c r="D2139" s="970"/>
      <c r="E2139" s="970"/>
      <c r="F2139" s="265"/>
      <c r="G2139" s="265"/>
    </row>
    <row r="2140" spans="3:7" s="183" customFormat="1" x14ac:dyDescent="0.5">
      <c r="C2140" s="971"/>
      <c r="D2140" s="970"/>
      <c r="E2140" s="970"/>
      <c r="F2140" s="265"/>
      <c r="G2140" s="265"/>
    </row>
    <row r="2141" spans="3:7" s="183" customFormat="1" x14ac:dyDescent="0.5">
      <c r="C2141" s="971"/>
      <c r="D2141" s="970"/>
      <c r="E2141" s="970"/>
      <c r="F2141" s="265"/>
      <c r="G2141" s="265"/>
    </row>
    <row r="2142" spans="3:7" s="183" customFormat="1" x14ac:dyDescent="0.5">
      <c r="C2142" s="971"/>
      <c r="D2142" s="970"/>
      <c r="E2142" s="970"/>
      <c r="F2142" s="265"/>
      <c r="G2142" s="265"/>
    </row>
    <row r="2143" spans="3:7" s="183" customFormat="1" x14ac:dyDescent="0.5">
      <c r="C2143" s="971"/>
      <c r="D2143" s="970"/>
      <c r="E2143" s="970"/>
      <c r="F2143" s="265"/>
      <c r="G2143" s="265"/>
    </row>
    <row r="2144" spans="3:7" s="183" customFormat="1" x14ac:dyDescent="0.5">
      <c r="C2144" s="971"/>
      <c r="D2144" s="970"/>
      <c r="E2144" s="970"/>
      <c r="F2144" s="265"/>
      <c r="G2144" s="265"/>
    </row>
    <row r="2145" spans="3:7" s="183" customFormat="1" x14ac:dyDescent="0.5">
      <c r="C2145" s="971"/>
      <c r="D2145" s="970"/>
      <c r="E2145" s="970"/>
      <c r="F2145" s="265"/>
      <c r="G2145" s="265"/>
    </row>
    <row r="2146" spans="3:7" s="183" customFormat="1" x14ac:dyDescent="0.5">
      <c r="C2146" s="971"/>
      <c r="D2146" s="970"/>
      <c r="E2146" s="970"/>
      <c r="F2146" s="265"/>
      <c r="G2146" s="265"/>
    </row>
    <row r="2147" spans="3:7" s="183" customFormat="1" x14ac:dyDescent="0.5">
      <c r="C2147" s="971"/>
      <c r="D2147" s="970"/>
      <c r="E2147" s="970"/>
      <c r="F2147" s="265"/>
      <c r="G2147" s="265"/>
    </row>
    <row r="2148" spans="3:7" s="183" customFormat="1" x14ac:dyDescent="0.5">
      <c r="C2148" s="971"/>
      <c r="D2148" s="970"/>
      <c r="E2148" s="970"/>
      <c r="F2148" s="265"/>
      <c r="G2148" s="265"/>
    </row>
    <row r="2149" spans="3:7" s="183" customFormat="1" x14ac:dyDescent="0.5">
      <c r="C2149" s="971"/>
      <c r="D2149" s="970"/>
      <c r="E2149" s="970"/>
      <c r="F2149" s="265"/>
      <c r="G2149" s="265"/>
    </row>
    <row r="2150" spans="3:7" s="183" customFormat="1" x14ac:dyDescent="0.5">
      <c r="C2150" s="971"/>
      <c r="D2150" s="970"/>
      <c r="E2150" s="970"/>
      <c r="F2150" s="265"/>
      <c r="G2150" s="265"/>
    </row>
    <row r="2151" spans="3:7" s="183" customFormat="1" x14ac:dyDescent="0.5">
      <c r="C2151" s="971"/>
      <c r="D2151" s="970"/>
      <c r="E2151" s="970"/>
      <c r="F2151" s="265"/>
      <c r="G2151" s="265"/>
    </row>
    <row r="2152" spans="3:7" s="183" customFormat="1" x14ac:dyDescent="0.5">
      <c r="C2152" s="971"/>
      <c r="D2152" s="970"/>
      <c r="E2152" s="970"/>
      <c r="F2152" s="265"/>
      <c r="G2152" s="265"/>
    </row>
    <row r="2153" spans="3:7" s="183" customFormat="1" x14ac:dyDescent="0.5">
      <c r="C2153" s="971"/>
      <c r="D2153" s="970"/>
      <c r="E2153" s="970"/>
      <c r="F2153" s="265"/>
      <c r="G2153" s="265"/>
    </row>
    <row r="2154" spans="3:7" s="183" customFormat="1" x14ac:dyDescent="0.5">
      <c r="C2154" s="971"/>
      <c r="D2154" s="970"/>
      <c r="E2154" s="970"/>
      <c r="F2154" s="265"/>
      <c r="G2154" s="265"/>
    </row>
    <row r="2155" spans="3:7" s="183" customFormat="1" x14ac:dyDescent="0.5">
      <c r="C2155" s="971"/>
      <c r="D2155" s="970"/>
      <c r="E2155" s="970"/>
      <c r="F2155" s="265"/>
      <c r="G2155" s="265"/>
    </row>
    <row r="2156" spans="3:7" s="183" customFormat="1" x14ac:dyDescent="0.5">
      <c r="C2156" s="971"/>
      <c r="D2156" s="970"/>
      <c r="E2156" s="970"/>
      <c r="F2156" s="265"/>
      <c r="G2156" s="265"/>
    </row>
    <row r="2157" spans="3:7" s="183" customFormat="1" x14ac:dyDescent="0.5">
      <c r="C2157" s="971"/>
      <c r="D2157" s="970"/>
      <c r="E2157" s="970"/>
      <c r="F2157" s="265"/>
      <c r="G2157" s="265"/>
    </row>
    <row r="2158" spans="3:7" s="183" customFormat="1" x14ac:dyDescent="0.5">
      <c r="C2158" s="971"/>
      <c r="D2158" s="970"/>
      <c r="E2158" s="970"/>
      <c r="F2158" s="265"/>
      <c r="G2158" s="265"/>
    </row>
    <row r="2159" spans="3:7" s="183" customFormat="1" x14ac:dyDescent="0.5">
      <c r="C2159" s="971"/>
      <c r="D2159" s="970"/>
      <c r="E2159" s="970"/>
      <c r="F2159" s="265"/>
      <c r="G2159" s="265"/>
    </row>
    <row r="2160" spans="3:7" s="183" customFormat="1" x14ac:dyDescent="0.5">
      <c r="C2160" s="971"/>
      <c r="D2160" s="970"/>
      <c r="E2160" s="970"/>
      <c r="F2160" s="265"/>
      <c r="G2160" s="265"/>
    </row>
    <row r="2161" spans="3:7" s="183" customFormat="1" x14ac:dyDescent="0.5">
      <c r="C2161" s="971"/>
      <c r="D2161" s="970"/>
      <c r="E2161" s="970"/>
      <c r="F2161" s="265"/>
      <c r="G2161" s="265"/>
    </row>
    <row r="2162" spans="3:7" s="183" customFormat="1" x14ac:dyDescent="0.5">
      <c r="C2162" s="971"/>
      <c r="D2162" s="970"/>
      <c r="E2162" s="970"/>
      <c r="F2162" s="265"/>
      <c r="G2162" s="265"/>
    </row>
    <row r="2163" spans="3:7" s="183" customFormat="1" x14ac:dyDescent="0.5">
      <c r="C2163" s="971"/>
      <c r="D2163" s="970"/>
      <c r="E2163" s="970"/>
      <c r="F2163" s="265"/>
      <c r="G2163" s="265"/>
    </row>
    <row r="2164" spans="3:7" s="183" customFormat="1" x14ac:dyDescent="0.5">
      <c r="C2164" s="971"/>
      <c r="D2164" s="970"/>
      <c r="E2164" s="970"/>
      <c r="F2164" s="265"/>
      <c r="G2164" s="265"/>
    </row>
    <row r="2165" spans="3:7" s="183" customFormat="1" x14ac:dyDescent="0.5">
      <c r="C2165" s="971"/>
      <c r="D2165" s="970"/>
      <c r="E2165" s="970"/>
      <c r="F2165" s="265"/>
      <c r="G2165" s="265"/>
    </row>
    <row r="2166" spans="3:7" s="183" customFormat="1" x14ac:dyDescent="0.5">
      <c r="C2166" s="971"/>
      <c r="D2166" s="970"/>
      <c r="E2166" s="970"/>
      <c r="F2166" s="265"/>
      <c r="G2166" s="265"/>
    </row>
    <row r="2167" spans="3:7" s="183" customFormat="1" x14ac:dyDescent="0.5">
      <c r="C2167" s="971"/>
      <c r="D2167" s="970"/>
      <c r="E2167" s="970"/>
      <c r="F2167" s="265"/>
      <c r="G2167" s="265"/>
    </row>
    <row r="2168" spans="3:7" s="183" customFormat="1" x14ac:dyDescent="0.5">
      <c r="C2168" s="971"/>
      <c r="D2168" s="970"/>
      <c r="E2168" s="970"/>
      <c r="F2168" s="265"/>
      <c r="G2168" s="265"/>
    </row>
    <row r="2169" spans="3:7" s="183" customFormat="1" x14ac:dyDescent="0.5">
      <c r="C2169" s="971"/>
      <c r="D2169" s="970"/>
      <c r="E2169" s="970"/>
      <c r="F2169" s="265"/>
      <c r="G2169" s="265"/>
    </row>
    <row r="2170" spans="3:7" s="183" customFormat="1" x14ac:dyDescent="0.5">
      <c r="C2170" s="971"/>
      <c r="D2170" s="970"/>
      <c r="E2170" s="970"/>
      <c r="F2170" s="265"/>
      <c r="G2170" s="265"/>
    </row>
    <row r="2171" spans="3:7" s="183" customFormat="1" x14ac:dyDescent="0.5">
      <c r="C2171" s="971"/>
      <c r="D2171" s="970"/>
      <c r="E2171" s="970"/>
      <c r="F2171" s="265"/>
      <c r="G2171" s="265"/>
    </row>
    <row r="2172" spans="3:7" s="183" customFormat="1" x14ac:dyDescent="0.5">
      <c r="C2172" s="971"/>
      <c r="D2172" s="970"/>
      <c r="E2172" s="970"/>
      <c r="F2172" s="265"/>
      <c r="G2172" s="265"/>
    </row>
    <row r="2173" spans="3:7" s="183" customFormat="1" x14ac:dyDescent="0.5">
      <c r="C2173" s="971"/>
      <c r="D2173" s="970"/>
      <c r="E2173" s="970"/>
      <c r="F2173" s="265"/>
      <c r="G2173" s="265"/>
    </row>
    <row r="2174" spans="3:7" s="183" customFormat="1" x14ac:dyDescent="0.5">
      <c r="C2174" s="971"/>
      <c r="D2174" s="970"/>
      <c r="E2174" s="970"/>
      <c r="F2174" s="265"/>
      <c r="G2174" s="265"/>
    </row>
    <row r="2175" spans="3:7" s="183" customFormat="1" x14ac:dyDescent="0.5">
      <c r="C2175" s="971"/>
      <c r="D2175" s="970"/>
      <c r="E2175" s="970"/>
      <c r="F2175" s="265"/>
      <c r="G2175" s="265"/>
    </row>
    <row r="2176" spans="3:7" s="183" customFormat="1" x14ac:dyDescent="0.5">
      <c r="C2176" s="971"/>
      <c r="D2176" s="970"/>
      <c r="E2176" s="970"/>
      <c r="F2176" s="265"/>
      <c r="G2176" s="265"/>
    </row>
    <row r="2177" spans="3:7" s="183" customFormat="1" x14ac:dyDescent="0.5">
      <c r="C2177" s="971"/>
      <c r="D2177" s="970"/>
      <c r="E2177" s="970"/>
      <c r="F2177" s="265"/>
      <c r="G2177" s="265"/>
    </row>
    <row r="2178" spans="3:7" s="183" customFormat="1" x14ac:dyDescent="0.5">
      <c r="C2178" s="971"/>
      <c r="D2178" s="970"/>
      <c r="E2178" s="970"/>
      <c r="F2178" s="265"/>
      <c r="G2178" s="265"/>
    </row>
    <row r="2179" spans="3:7" s="183" customFormat="1" x14ac:dyDescent="0.5">
      <c r="C2179" s="971"/>
      <c r="D2179" s="970"/>
      <c r="E2179" s="970"/>
      <c r="F2179" s="265"/>
      <c r="G2179" s="265"/>
    </row>
    <row r="2180" spans="3:7" s="183" customFormat="1" x14ac:dyDescent="0.5">
      <c r="C2180" s="971"/>
      <c r="D2180" s="970"/>
      <c r="E2180" s="970"/>
      <c r="F2180" s="265"/>
      <c r="G2180" s="265"/>
    </row>
    <row r="2181" spans="3:7" s="183" customFormat="1" x14ac:dyDescent="0.5">
      <c r="C2181" s="971"/>
      <c r="D2181" s="970"/>
      <c r="E2181" s="970"/>
      <c r="F2181" s="265"/>
      <c r="G2181" s="265"/>
    </row>
    <row r="2182" spans="3:7" s="183" customFormat="1" x14ac:dyDescent="0.5">
      <c r="C2182" s="971"/>
      <c r="D2182" s="970"/>
      <c r="E2182" s="970"/>
      <c r="F2182" s="265"/>
      <c r="G2182" s="265"/>
    </row>
    <row r="2183" spans="3:7" s="183" customFormat="1" x14ac:dyDescent="0.5">
      <c r="C2183" s="971"/>
      <c r="D2183" s="970"/>
      <c r="E2183" s="970"/>
      <c r="F2183" s="265"/>
      <c r="G2183" s="265"/>
    </row>
    <row r="2184" spans="3:7" s="183" customFormat="1" x14ac:dyDescent="0.5">
      <c r="C2184" s="971"/>
      <c r="D2184" s="970"/>
      <c r="E2184" s="970"/>
      <c r="F2184" s="265"/>
      <c r="G2184" s="265"/>
    </row>
    <row r="2185" spans="3:7" s="183" customFormat="1" x14ac:dyDescent="0.5">
      <c r="C2185" s="971"/>
      <c r="D2185" s="970"/>
      <c r="E2185" s="970"/>
      <c r="F2185" s="265"/>
      <c r="G2185" s="265"/>
    </row>
    <row r="2186" spans="3:7" s="183" customFormat="1" x14ac:dyDescent="0.5">
      <c r="C2186" s="971"/>
      <c r="D2186" s="970"/>
      <c r="E2186" s="970"/>
      <c r="F2186" s="265"/>
      <c r="G2186" s="265"/>
    </row>
    <row r="2187" spans="3:7" s="183" customFormat="1" x14ac:dyDescent="0.5">
      <c r="C2187" s="971"/>
      <c r="D2187" s="970"/>
      <c r="E2187" s="970"/>
      <c r="F2187" s="265"/>
      <c r="G2187" s="265"/>
    </row>
    <row r="2188" spans="3:7" s="183" customFormat="1" x14ac:dyDescent="0.5">
      <c r="C2188" s="971"/>
      <c r="D2188" s="970"/>
      <c r="E2188" s="970"/>
      <c r="F2188" s="265"/>
      <c r="G2188" s="265"/>
    </row>
    <row r="2189" spans="3:7" s="183" customFormat="1" x14ac:dyDescent="0.5">
      <c r="C2189" s="971"/>
      <c r="D2189" s="970"/>
      <c r="E2189" s="970"/>
      <c r="F2189" s="265"/>
      <c r="G2189" s="265"/>
    </row>
    <row r="2190" spans="3:7" s="183" customFormat="1" x14ac:dyDescent="0.5">
      <c r="C2190" s="971"/>
      <c r="D2190" s="970"/>
      <c r="E2190" s="970"/>
      <c r="F2190" s="265"/>
      <c r="G2190" s="265"/>
    </row>
    <row r="2191" spans="3:7" s="183" customFormat="1" x14ac:dyDescent="0.5">
      <c r="C2191" s="971"/>
      <c r="D2191" s="970"/>
      <c r="E2191" s="970"/>
      <c r="F2191" s="265"/>
      <c r="G2191" s="265"/>
    </row>
    <row r="2192" spans="3:7" s="183" customFormat="1" x14ac:dyDescent="0.5">
      <c r="C2192" s="971"/>
      <c r="D2192" s="970"/>
      <c r="E2192" s="970"/>
      <c r="F2192" s="265"/>
      <c r="G2192" s="265"/>
    </row>
    <row r="2193" spans="3:7" s="183" customFormat="1" x14ac:dyDescent="0.5">
      <c r="C2193" s="971"/>
      <c r="D2193" s="970"/>
      <c r="E2193" s="970"/>
      <c r="F2193" s="265"/>
      <c r="G2193" s="265"/>
    </row>
    <row r="2194" spans="3:7" s="183" customFormat="1" x14ac:dyDescent="0.5">
      <c r="C2194" s="971"/>
      <c r="D2194" s="970"/>
      <c r="E2194" s="970"/>
      <c r="F2194" s="265"/>
      <c r="G2194" s="265"/>
    </row>
    <row r="2195" spans="3:7" s="183" customFormat="1" x14ac:dyDescent="0.5">
      <c r="C2195" s="971"/>
      <c r="D2195" s="970"/>
      <c r="E2195" s="970"/>
      <c r="F2195" s="265"/>
      <c r="G2195" s="265"/>
    </row>
    <row r="2196" spans="3:7" s="183" customFormat="1" x14ac:dyDescent="0.5">
      <c r="C2196" s="971"/>
      <c r="D2196" s="970"/>
      <c r="E2196" s="970"/>
      <c r="F2196" s="265"/>
      <c r="G2196" s="265"/>
    </row>
    <row r="2197" spans="3:7" s="183" customFormat="1" x14ac:dyDescent="0.5">
      <c r="C2197" s="971"/>
      <c r="D2197" s="970"/>
      <c r="E2197" s="970"/>
      <c r="F2197" s="265"/>
      <c r="G2197" s="265"/>
    </row>
    <row r="2198" spans="3:7" s="183" customFormat="1" x14ac:dyDescent="0.5">
      <c r="C2198" s="971"/>
      <c r="D2198" s="970"/>
      <c r="E2198" s="970"/>
      <c r="F2198" s="265"/>
      <c r="G2198" s="265"/>
    </row>
    <row r="2199" spans="3:7" s="183" customFormat="1" x14ac:dyDescent="0.5">
      <c r="C2199" s="971"/>
      <c r="D2199" s="970"/>
      <c r="E2199" s="970"/>
      <c r="F2199" s="265"/>
      <c r="G2199" s="265"/>
    </row>
    <row r="2200" spans="3:7" s="183" customFormat="1" x14ac:dyDescent="0.5">
      <c r="C2200" s="971"/>
      <c r="D2200" s="970"/>
      <c r="E2200" s="970"/>
      <c r="F2200" s="265"/>
      <c r="G2200" s="265"/>
    </row>
    <row r="2201" spans="3:7" s="183" customFormat="1" x14ac:dyDescent="0.5">
      <c r="C2201" s="971"/>
      <c r="D2201" s="970"/>
      <c r="E2201" s="970"/>
      <c r="F2201" s="265"/>
      <c r="G2201" s="265"/>
    </row>
    <row r="2202" spans="3:7" s="183" customFormat="1" x14ac:dyDescent="0.5">
      <c r="C2202" s="971"/>
      <c r="D2202" s="970"/>
      <c r="E2202" s="970"/>
      <c r="F2202" s="265"/>
      <c r="G2202" s="265"/>
    </row>
    <row r="2203" spans="3:7" s="183" customFormat="1" x14ac:dyDescent="0.5">
      <c r="C2203" s="971"/>
      <c r="D2203" s="970"/>
      <c r="E2203" s="970"/>
      <c r="F2203" s="265"/>
      <c r="G2203" s="265"/>
    </row>
    <row r="2204" spans="3:7" s="183" customFormat="1" x14ac:dyDescent="0.5">
      <c r="C2204" s="971"/>
      <c r="D2204" s="970"/>
      <c r="E2204" s="970"/>
      <c r="F2204" s="265"/>
      <c r="G2204" s="265"/>
    </row>
    <row r="2205" spans="3:7" s="183" customFormat="1" x14ac:dyDescent="0.5">
      <c r="C2205" s="971"/>
      <c r="D2205" s="970"/>
      <c r="E2205" s="970"/>
      <c r="F2205" s="265"/>
      <c r="G2205" s="265"/>
    </row>
    <row r="2206" spans="3:7" s="183" customFormat="1" x14ac:dyDescent="0.5">
      <c r="C2206" s="971"/>
      <c r="D2206" s="970"/>
      <c r="E2206" s="970"/>
      <c r="F2206" s="265"/>
      <c r="G2206" s="265"/>
    </row>
    <row r="2207" spans="3:7" s="183" customFormat="1" x14ac:dyDescent="0.5">
      <c r="C2207" s="971"/>
      <c r="D2207" s="970"/>
      <c r="E2207" s="970"/>
      <c r="F2207" s="265"/>
      <c r="G2207" s="265"/>
    </row>
    <row r="2208" spans="3:7" s="183" customFormat="1" x14ac:dyDescent="0.5">
      <c r="C2208" s="971"/>
      <c r="D2208" s="970"/>
      <c r="E2208" s="970"/>
      <c r="F2208" s="265"/>
      <c r="G2208" s="265"/>
    </row>
    <row r="2209" spans="3:7" s="183" customFormat="1" x14ac:dyDescent="0.5">
      <c r="C2209" s="971"/>
      <c r="D2209" s="970"/>
      <c r="E2209" s="970"/>
      <c r="F2209" s="265"/>
      <c r="G2209" s="265"/>
    </row>
    <row r="2210" spans="3:7" s="183" customFormat="1" x14ac:dyDescent="0.5">
      <c r="C2210" s="971"/>
      <c r="D2210" s="970"/>
      <c r="E2210" s="970"/>
      <c r="F2210" s="265"/>
      <c r="G2210" s="265"/>
    </row>
    <row r="2211" spans="3:7" s="183" customFormat="1" x14ac:dyDescent="0.5">
      <c r="C2211" s="971"/>
      <c r="D2211" s="970"/>
      <c r="E2211" s="970"/>
      <c r="F2211" s="265"/>
      <c r="G2211" s="265"/>
    </row>
    <row r="2212" spans="3:7" s="183" customFormat="1" x14ac:dyDescent="0.5">
      <c r="C2212" s="971"/>
      <c r="D2212" s="970"/>
      <c r="E2212" s="970"/>
      <c r="F2212" s="265"/>
      <c r="G2212" s="265"/>
    </row>
    <row r="2213" spans="3:7" s="183" customFormat="1" x14ac:dyDescent="0.5">
      <c r="C2213" s="971"/>
      <c r="D2213" s="970"/>
      <c r="E2213" s="970"/>
      <c r="F2213" s="265"/>
      <c r="G2213" s="265"/>
    </row>
    <row r="2214" spans="3:7" s="183" customFormat="1" x14ac:dyDescent="0.5">
      <c r="C2214" s="971"/>
      <c r="D2214" s="970"/>
      <c r="E2214" s="970"/>
      <c r="F2214" s="265"/>
      <c r="G2214" s="265"/>
    </row>
    <row r="2215" spans="3:7" s="183" customFormat="1" x14ac:dyDescent="0.5">
      <c r="C2215" s="971"/>
      <c r="D2215" s="970"/>
      <c r="E2215" s="970"/>
      <c r="F2215" s="265"/>
      <c r="G2215" s="265"/>
    </row>
    <row r="2216" spans="3:7" s="183" customFormat="1" x14ac:dyDescent="0.5">
      <c r="C2216" s="971"/>
      <c r="D2216" s="970"/>
      <c r="E2216" s="970"/>
      <c r="F2216" s="265"/>
      <c r="G2216" s="265"/>
    </row>
    <row r="2217" spans="3:7" s="183" customFormat="1" x14ac:dyDescent="0.5">
      <c r="C2217" s="971"/>
      <c r="D2217" s="970"/>
      <c r="E2217" s="970"/>
      <c r="F2217" s="265"/>
      <c r="G2217" s="265"/>
    </row>
    <row r="2218" spans="3:7" s="183" customFormat="1" x14ac:dyDescent="0.5">
      <c r="C2218" s="971"/>
      <c r="D2218" s="970"/>
      <c r="E2218" s="970"/>
      <c r="F2218" s="265"/>
      <c r="G2218" s="265"/>
    </row>
    <row r="2219" spans="3:7" s="183" customFormat="1" x14ac:dyDescent="0.5">
      <c r="C2219" s="971"/>
      <c r="D2219" s="970"/>
      <c r="E2219" s="970"/>
      <c r="F2219" s="265"/>
      <c r="G2219" s="265"/>
    </row>
    <row r="2220" spans="3:7" s="183" customFormat="1" x14ac:dyDescent="0.5">
      <c r="C2220" s="971"/>
      <c r="D2220" s="970"/>
      <c r="E2220" s="970"/>
      <c r="F2220" s="265"/>
      <c r="G2220" s="265"/>
    </row>
    <row r="2221" spans="3:7" s="183" customFormat="1" x14ac:dyDescent="0.5">
      <c r="C2221" s="971"/>
      <c r="D2221" s="970"/>
      <c r="E2221" s="970"/>
      <c r="F2221" s="265"/>
      <c r="G2221" s="265"/>
    </row>
    <row r="2222" spans="3:7" s="183" customFormat="1" x14ac:dyDescent="0.5">
      <c r="C2222" s="971"/>
      <c r="D2222" s="970"/>
      <c r="E2222" s="970"/>
      <c r="F2222" s="265"/>
      <c r="G2222" s="265"/>
    </row>
    <row r="2223" spans="3:7" s="183" customFormat="1" x14ac:dyDescent="0.5">
      <c r="C2223" s="971"/>
      <c r="D2223" s="970"/>
      <c r="E2223" s="970"/>
      <c r="F2223" s="265"/>
      <c r="G2223" s="265"/>
    </row>
    <row r="2224" spans="3:7" s="183" customFormat="1" x14ac:dyDescent="0.5">
      <c r="C2224" s="971"/>
      <c r="D2224" s="970"/>
      <c r="E2224" s="970"/>
      <c r="F2224" s="265"/>
      <c r="G2224" s="265"/>
    </row>
    <row r="2225" spans="3:7" s="183" customFormat="1" x14ac:dyDescent="0.5">
      <c r="C2225" s="971"/>
      <c r="D2225" s="970"/>
      <c r="E2225" s="970"/>
      <c r="F2225" s="265"/>
      <c r="G2225" s="265"/>
    </row>
    <row r="2226" spans="3:7" s="183" customFormat="1" x14ac:dyDescent="0.5">
      <c r="C2226" s="971"/>
      <c r="D2226" s="970"/>
      <c r="E2226" s="970"/>
      <c r="F2226" s="265"/>
      <c r="G2226" s="265"/>
    </row>
    <row r="2227" spans="3:7" s="183" customFormat="1" x14ac:dyDescent="0.5">
      <c r="C2227" s="971"/>
      <c r="D2227" s="970"/>
      <c r="E2227" s="970"/>
      <c r="F2227" s="265"/>
      <c r="G2227" s="265"/>
    </row>
    <row r="2228" spans="3:7" s="183" customFormat="1" x14ac:dyDescent="0.5">
      <c r="C2228" s="971"/>
      <c r="D2228" s="970"/>
      <c r="E2228" s="970"/>
      <c r="F2228" s="265"/>
      <c r="G2228" s="265"/>
    </row>
    <row r="2229" spans="3:7" s="183" customFormat="1" x14ac:dyDescent="0.5">
      <c r="C2229" s="971"/>
      <c r="D2229" s="970"/>
      <c r="E2229" s="970"/>
      <c r="F2229" s="265"/>
      <c r="G2229" s="265"/>
    </row>
    <row r="2230" spans="3:7" s="183" customFormat="1" x14ac:dyDescent="0.5">
      <c r="C2230" s="971"/>
      <c r="D2230" s="970"/>
      <c r="E2230" s="970"/>
      <c r="F2230" s="265"/>
      <c r="G2230" s="265"/>
    </row>
    <row r="2231" spans="3:7" s="183" customFormat="1" x14ac:dyDescent="0.5">
      <c r="C2231" s="971"/>
      <c r="D2231" s="970"/>
      <c r="E2231" s="970"/>
      <c r="F2231" s="265"/>
      <c r="G2231" s="265"/>
    </row>
    <row r="2232" spans="3:7" s="183" customFormat="1" x14ac:dyDescent="0.5">
      <c r="C2232" s="971"/>
      <c r="D2232" s="970"/>
      <c r="E2232" s="970"/>
      <c r="F2232" s="265"/>
      <c r="G2232" s="265"/>
    </row>
    <row r="2233" spans="3:7" s="183" customFormat="1" x14ac:dyDescent="0.5">
      <c r="C2233" s="971"/>
      <c r="D2233" s="970"/>
      <c r="E2233" s="970"/>
      <c r="F2233" s="265"/>
      <c r="G2233" s="265"/>
    </row>
    <row r="2234" spans="3:7" s="183" customFormat="1" x14ac:dyDescent="0.5">
      <c r="C2234" s="971"/>
      <c r="D2234" s="970"/>
      <c r="E2234" s="970"/>
      <c r="F2234" s="265"/>
      <c r="G2234" s="265"/>
    </row>
    <row r="2235" spans="3:7" s="183" customFormat="1" x14ac:dyDescent="0.5">
      <c r="C2235" s="971"/>
      <c r="D2235" s="970"/>
      <c r="E2235" s="970"/>
      <c r="F2235" s="265"/>
      <c r="G2235" s="265"/>
    </row>
    <row r="2236" spans="3:7" s="183" customFormat="1" x14ac:dyDescent="0.5">
      <c r="C2236" s="971"/>
      <c r="D2236" s="970"/>
      <c r="E2236" s="970"/>
      <c r="F2236" s="265"/>
      <c r="G2236" s="265"/>
    </row>
    <row r="2237" spans="3:7" s="183" customFormat="1" x14ac:dyDescent="0.5">
      <c r="C2237" s="971"/>
      <c r="D2237" s="970"/>
      <c r="E2237" s="970"/>
      <c r="F2237" s="265"/>
      <c r="G2237" s="265"/>
    </row>
    <row r="2238" spans="3:7" s="183" customFormat="1" x14ac:dyDescent="0.5">
      <c r="C2238" s="971"/>
      <c r="D2238" s="970"/>
      <c r="E2238" s="970"/>
      <c r="F2238" s="265"/>
      <c r="G2238" s="265"/>
    </row>
    <row r="2239" spans="3:7" s="183" customFormat="1" x14ac:dyDescent="0.5">
      <c r="C2239" s="971"/>
      <c r="D2239" s="970"/>
      <c r="E2239" s="970"/>
      <c r="F2239" s="265"/>
      <c r="G2239" s="265"/>
    </row>
    <row r="2240" spans="3:7" s="183" customFormat="1" x14ac:dyDescent="0.5">
      <c r="C2240" s="971"/>
      <c r="D2240" s="970"/>
      <c r="E2240" s="970"/>
      <c r="F2240" s="265"/>
      <c r="G2240" s="265"/>
    </row>
    <row r="2241" spans="3:7" s="183" customFormat="1" x14ac:dyDescent="0.5">
      <c r="C2241" s="971"/>
      <c r="D2241" s="970"/>
      <c r="E2241" s="970"/>
      <c r="F2241" s="265"/>
      <c r="G2241" s="265"/>
    </row>
    <row r="2242" spans="3:7" s="183" customFormat="1" x14ac:dyDescent="0.5">
      <c r="C2242" s="971"/>
      <c r="D2242" s="970"/>
      <c r="E2242" s="970"/>
      <c r="F2242" s="265"/>
      <c r="G2242" s="265"/>
    </row>
    <row r="2243" spans="3:7" s="183" customFormat="1" x14ac:dyDescent="0.5">
      <c r="C2243" s="971"/>
      <c r="D2243" s="970"/>
      <c r="E2243" s="970"/>
      <c r="F2243" s="265"/>
      <c r="G2243" s="265"/>
    </row>
    <row r="2244" spans="3:7" s="183" customFormat="1" x14ac:dyDescent="0.5">
      <c r="C2244" s="971"/>
      <c r="D2244" s="970"/>
      <c r="E2244" s="970"/>
      <c r="F2244" s="265"/>
      <c r="G2244" s="265"/>
    </row>
    <row r="2245" spans="3:7" s="183" customFormat="1" x14ac:dyDescent="0.5">
      <c r="C2245" s="971"/>
      <c r="D2245" s="970"/>
      <c r="E2245" s="970"/>
      <c r="F2245" s="265"/>
      <c r="G2245" s="265"/>
    </row>
    <row r="2246" spans="3:7" s="183" customFormat="1" x14ac:dyDescent="0.5">
      <c r="C2246" s="971"/>
      <c r="D2246" s="970"/>
      <c r="E2246" s="970"/>
      <c r="F2246" s="265"/>
      <c r="G2246" s="265"/>
    </row>
    <row r="2247" spans="3:7" s="183" customFormat="1" x14ac:dyDescent="0.5">
      <c r="C2247" s="971"/>
      <c r="D2247" s="970"/>
      <c r="E2247" s="970"/>
      <c r="F2247" s="265"/>
      <c r="G2247" s="265"/>
    </row>
    <row r="2248" spans="3:7" s="183" customFormat="1" x14ac:dyDescent="0.5">
      <c r="C2248" s="971"/>
      <c r="D2248" s="970"/>
      <c r="E2248" s="970"/>
      <c r="F2248" s="265"/>
      <c r="G2248" s="265"/>
    </row>
    <row r="2249" spans="3:7" s="183" customFormat="1" x14ac:dyDescent="0.5">
      <c r="C2249" s="971"/>
      <c r="D2249" s="970"/>
      <c r="E2249" s="970"/>
      <c r="F2249" s="265"/>
      <c r="G2249" s="265"/>
    </row>
    <row r="2250" spans="3:7" s="183" customFormat="1" x14ac:dyDescent="0.5">
      <c r="C2250" s="971"/>
      <c r="D2250" s="970"/>
      <c r="E2250" s="970"/>
      <c r="F2250" s="265"/>
      <c r="G2250" s="265"/>
    </row>
    <row r="2251" spans="3:7" s="183" customFormat="1" x14ac:dyDescent="0.5">
      <c r="C2251" s="971"/>
      <c r="D2251" s="970"/>
      <c r="E2251" s="970"/>
      <c r="F2251" s="265"/>
      <c r="G2251" s="265"/>
    </row>
    <row r="2252" spans="3:7" s="183" customFormat="1" x14ac:dyDescent="0.5">
      <c r="C2252" s="971"/>
      <c r="D2252" s="970"/>
      <c r="E2252" s="970"/>
      <c r="F2252" s="265"/>
      <c r="G2252" s="265"/>
    </row>
    <row r="2253" spans="3:7" s="183" customFormat="1" x14ac:dyDescent="0.5">
      <c r="C2253" s="971"/>
      <c r="D2253" s="970"/>
      <c r="E2253" s="970"/>
      <c r="F2253" s="265"/>
      <c r="G2253" s="265"/>
    </row>
    <row r="2254" spans="3:7" s="183" customFormat="1" x14ac:dyDescent="0.5">
      <c r="C2254" s="971"/>
      <c r="D2254" s="970"/>
      <c r="E2254" s="970"/>
      <c r="F2254" s="265"/>
      <c r="G2254" s="265"/>
    </row>
    <row r="2255" spans="3:7" s="183" customFormat="1" x14ac:dyDescent="0.5">
      <c r="C2255" s="971"/>
      <c r="D2255" s="970"/>
      <c r="E2255" s="970"/>
      <c r="F2255" s="265"/>
      <c r="G2255" s="265"/>
    </row>
    <row r="2256" spans="3:7" s="183" customFormat="1" x14ac:dyDescent="0.5">
      <c r="C2256" s="971"/>
      <c r="D2256" s="970"/>
      <c r="E2256" s="970"/>
      <c r="F2256" s="265"/>
      <c r="G2256" s="265"/>
    </row>
    <row r="2257" spans="3:7" s="183" customFormat="1" x14ac:dyDescent="0.5">
      <c r="C2257" s="971"/>
      <c r="D2257" s="970"/>
      <c r="E2257" s="970"/>
      <c r="F2257" s="265"/>
      <c r="G2257" s="265"/>
    </row>
    <row r="2258" spans="3:7" s="183" customFormat="1" x14ac:dyDescent="0.5">
      <c r="C2258" s="971"/>
      <c r="D2258" s="970"/>
      <c r="E2258" s="970"/>
      <c r="F2258" s="265"/>
      <c r="G2258" s="265"/>
    </row>
    <row r="2259" spans="3:7" s="183" customFormat="1" x14ac:dyDescent="0.5">
      <c r="C2259" s="971"/>
      <c r="D2259" s="970"/>
      <c r="E2259" s="970"/>
      <c r="F2259" s="265"/>
      <c r="G2259" s="265"/>
    </row>
    <row r="2260" spans="3:7" s="183" customFormat="1" x14ac:dyDescent="0.5">
      <c r="C2260" s="971"/>
      <c r="D2260" s="970"/>
      <c r="E2260" s="970"/>
      <c r="F2260" s="265"/>
      <c r="G2260" s="265"/>
    </row>
    <row r="2261" spans="3:7" s="183" customFormat="1" x14ac:dyDescent="0.5">
      <c r="C2261" s="971"/>
      <c r="D2261" s="970"/>
      <c r="E2261" s="970"/>
      <c r="F2261" s="265"/>
      <c r="G2261" s="265"/>
    </row>
    <row r="2262" spans="3:7" s="183" customFormat="1" x14ac:dyDescent="0.5">
      <c r="C2262" s="971"/>
      <c r="D2262" s="970"/>
      <c r="E2262" s="970"/>
      <c r="F2262" s="265"/>
      <c r="G2262" s="265"/>
    </row>
    <row r="2263" spans="3:7" s="183" customFormat="1" x14ac:dyDescent="0.5">
      <c r="C2263" s="971"/>
      <c r="D2263" s="970"/>
      <c r="E2263" s="970"/>
      <c r="F2263" s="265"/>
      <c r="G2263" s="265"/>
    </row>
    <row r="2264" spans="3:7" s="183" customFormat="1" x14ac:dyDescent="0.5">
      <c r="C2264" s="971"/>
      <c r="D2264" s="970"/>
      <c r="E2264" s="970"/>
      <c r="F2264" s="265"/>
      <c r="G2264" s="265"/>
    </row>
    <row r="2265" spans="3:7" s="183" customFormat="1" x14ac:dyDescent="0.5">
      <c r="C2265" s="971"/>
      <c r="D2265" s="970"/>
      <c r="E2265" s="970"/>
      <c r="F2265" s="265"/>
      <c r="G2265" s="265"/>
    </row>
    <row r="2266" spans="3:7" s="183" customFormat="1" x14ac:dyDescent="0.5">
      <c r="C2266" s="971"/>
      <c r="D2266" s="970"/>
      <c r="E2266" s="970"/>
      <c r="F2266" s="265"/>
      <c r="G2266" s="265"/>
    </row>
    <row r="2267" spans="3:7" s="183" customFormat="1" x14ac:dyDescent="0.5">
      <c r="C2267" s="971"/>
      <c r="D2267" s="970"/>
      <c r="E2267" s="970"/>
      <c r="F2267" s="265"/>
      <c r="G2267" s="265"/>
    </row>
    <row r="2268" spans="3:7" s="183" customFormat="1" x14ac:dyDescent="0.5">
      <c r="C2268" s="971"/>
      <c r="D2268" s="970"/>
      <c r="E2268" s="970"/>
      <c r="F2268" s="265"/>
      <c r="G2268" s="265"/>
    </row>
    <row r="2269" spans="3:7" s="183" customFormat="1" x14ac:dyDescent="0.5">
      <c r="C2269" s="971"/>
      <c r="D2269" s="970"/>
      <c r="E2269" s="970"/>
      <c r="F2269" s="265"/>
      <c r="G2269" s="265"/>
    </row>
    <row r="2270" spans="3:7" s="183" customFormat="1" x14ac:dyDescent="0.5">
      <c r="C2270" s="971"/>
      <c r="D2270" s="970"/>
      <c r="E2270" s="970"/>
      <c r="F2270" s="265"/>
      <c r="G2270" s="265"/>
    </row>
    <row r="2271" spans="3:7" s="183" customFormat="1" x14ac:dyDescent="0.5">
      <c r="C2271" s="971"/>
      <c r="D2271" s="970"/>
      <c r="E2271" s="970"/>
      <c r="F2271" s="265"/>
      <c r="G2271" s="265"/>
    </row>
    <row r="2272" spans="3:7" s="183" customFormat="1" x14ac:dyDescent="0.5">
      <c r="C2272" s="971"/>
      <c r="D2272" s="970"/>
      <c r="E2272" s="970"/>
      <c r="F2272" s="265"/>
      <c r="G2272" s="265"/>
    </row>
    <row r="2273" spans="3:7" s="183" customFormat="1" x14ac:dyDescent="0.5">
      <c r="C2273" s="971"/>
      <c r="D2273" s="970"/>
      <c r="E2273" s="970"/>
      <c r="F2273" s="265"/>
      <c r="G2273" s="265"/>
    </row>
    <row r="2274" spans="3:7" s="183" customFormat="1" x14ac:dyDescent="0.5">
      <c r="C2274" s="971"/>
      <c r="D2274" s="970"/>
      <c r="E2274" s="970"/>
      <c r="F2274" s="265"/>
      <c r="G2274" s="265"/>
    </row>
    <row r="2275" spans="3:7" s="183" customFormat="1" x14ac:dyDescent="0.5">
      <c r="C2275" s="971"/>
      <c r="D2275" s="970"/>
      <c r="E2275" s="970"/>
      <c r="F2275" s="265"/>
      <c r="G2275" s="265"/>
    </row>
    <row r="2276" spans="3:7" s="183" customFormat="1" x14ac:dyDescent="0.5">
      <c r="C2276" s="971"/>
      <c r="D2276" s="970"/>
      <c r="E2276" s="970"/>
      <c r="F2276" s="265"/>
      <c r="G2276" s="265"/>
    </row>
    <row r="2277" spans="3:7" s="183" customFormat="1" x14ac:dyDescent="0.5">
      <c r="C2277" s="971"/>
      <c r="D2277" s="970"/>
      <c r="E2277" s="970"/>
      <c r="F2277" s="265"/>
      <c r="G2277" s="265"/>
    </row>
    <row r="2278" spans="3:7" s="183" customFormat="1" x14ac:dyDescent="0.5">
      <c r="C2278" s="971"/>
      <c r="D2278" s="970"/>
      <c r="E2278" s="970"/>
      <c r="F2278" s="265"/>
      <c r="G2278" s="265"/>
    </row>
    <row r="2279" spans="3:7" s="183" customFormat="1" x14ac:dyDescent="0.5">
      <c r="C2279" s="971"/>
      <c r="D2279" s="970"/>
      <c r="E2279" s="970"/>
      <c r="F2279" s="265"/>
      <c r="G2279" s="265"/>
    </row>
    <row r="2280" spans="3:7" s="183" customFormat="1" x14ac:dyDescent="0.5">
      <c r="C2280" s="971"/>
      <c r="D2280" s="970"/>
      <c r="E2280" s="970"/>
      <c r="F2280" s="265"/>
      <c r="G2280" s="265"/>
    </row>
    <row r="2281" spans="3:7" s="183" customFormat="1" x14ac:dyDescent="0.5">
      <c r="C2281" s="971"/>
      <c r="D2281" s="970"/>
      <c r="E2281" s="970"/>
      <c r="F2281" s="265"/>
      <c r="G2281" s="265"/>
    </row>
    <row r="2282" spans="3:7" s="183" customFormat="1" x14ac:dyDescent="0.5">
      <c r="C2282" s="971"/>
      <c r="D2282" s="970"/>
      <c r="E2282" s="970"/>
      <c r="F2282" s="265"/>
      <c r="G2282" s="265"/>
    </row>
    <row r="2283" spans="3:7" s="183" customFormat="1" x14ac:dyDescent="0.5">
      <c r="C2283" s="971"/>
      <c r="D2283" s="970"/>
      <c r="E2283" s="970"/>
      <c r="F2283" s="265"/>
      <c r="G2283" s="265"/>
    </row>
    <row r="2284" spans="3:7" s="183" customFormat="1" x14ac:dyDescent="0.5">
      <c r="C2284" s="971"/>
      <c r="D2284" s="970"/>
      <c r="E2284" s="970"/>
      <c r="F2284" s="265"/>
      <c r="G2284" s="265"/>
    </row>
    <row r="2285" spans="3:7" s="183" customFormat="1" x14ac:dyDescent="0.5">
      <c r="C2285" s="971"/>
      <c r="D2285" s="970"/>
      <c r="E2285" s="970"/>
      <c r="F2285" s="265"/>
      <c r="G2285" s="265"/>
    </row>
    <row r="2286" spans="3:7" s="183" customFormat="1" x14ac:dyDescent="0.5">
      <c r="C2286" s="971"/>
      <c r="D2286" s="970"/>
      <c r="E2286" s="970"/>
      <c r="F2286" s="265"/>
      <c r="G2286" s="265"/>
    </row>
    <row r="2287" spans="3:7" s="183" customFormat="1" x14ac:dyDescent="0.5">
      <c r="C2287" s="971"/>
      <c r="D2287" s="970"/>
      <c r="E2287" s="970"/>
      <c r="F2287" s="265"/>
      <c r="G2287" s="265"/>
    </row>
    <row r="2288" spans="3:7" s="183" customFormat="1" x14ac:dyDescent="0.5">
      <c r="C2288" s="971"/>
      <c r="D2288" s="970"/>
      <c r="E2288" s="970"/>
      <c r="F2288" s="265"/>
      <c r="G2288" s="265"/>
    </row>
    <row r="2289" spans="3:7" s="183" customFormat="1" x14ac:dyDescent="0.5">
      <c r="C2289" s="971"/>
      <c r="D2289" s="970"/>
      <c r="E2289" s="970"/>
      <c r="F2289" s="265"/>
      <c r="G2289" s="265"/>
    </row>
    <row r="2290" spans="3:7" s="183" customFormat="1" x14ac:dyDescent="0.5">
      <c r="C2290" s="971"/>
      <c r="D2290" s="970"/>
      <c r="E2290" s="970"/>
      <c r="F2290" s="265"/>
      <c r="G2290" s="265"/>
    </row>
    <row r="2291" spans="3:7" s="183" customFormat="1" x14ac:dyDescent="0.5">
      <c r="C2291" s="971"/>
      <c r="D2291" s="970"/>
      <c r="E2291" s="970"/>
      <c r="F2291" s="265"/>
      <c r="G2291" s="265"/>
    </row>
    <row r="2292" spans="3:7" s="183" customFormat="1" x14ac:dyDescent="0.5">
      <c r="C2292" s="971"/>
      <c r="D2292" s="970"/>
      <c r="E2292" s="970"/>
      <c r="F2292" s="265"/>
      <c r="G2292" s="265"/>
    </row>
    <row r="2293" spans="3:7" s="183" customFormat="1" x14ac:dyDescent="0.5">
      <c r="C2293" s="971"/>
      <c r="D2293" s="970"/>
      <c r="E2293" s="970"/>
      <c r="F2293" s="265"/>
      <c r="G2293" s="265"/>
    </row>
    <row r="2294" spans="3:7" s="183" customFormat="1" x14ac:dyDescent="0.5">
      <c r="C2294" s="971"/>
      <c r="D2294" s="970"/>
      <c r="E2294" s="970"/>
      <c r="F2294" s="265"/>
      <c r="G2294" s="265"/>
    </row>
    <row r="2295" spans="3:7" s="183" customFormat="1" x14ac:dyDescent="0.5">
      <c r="C2295" s="971"/>
      <c r="D2295" s="970"/>
      <c r="E2295" s="970"/>
      <c r="F2295" s="265"/>
      <c r="G2295" s="265"/>
    </row>
    <row r="2296" spans="3:7" s="183" customFormat="1" x14ac:dyDescent="0.5">
      <c r="C2296" s="971"/>
      <c r="D2296" s="970"/>
      <c r="E2296" s="970"/>
      <c r="F2296" s="265"/>
      <c r="G2296" s="265"/>
    </row>
    <row r="2297" spans="3:7" s="183" customFormat="1" x14ac:dyDescent="0.5">
      <c r="C2297" s="971"/>
      <c r="D2297" s="970"/>
      <c r="E2297" s="970"/>
      <c r="F2297" s="265"/>
      <c r="G2297" s="265"/>
    </row>
    <row r="2298" spans="3:7" s="183" customFormat="1" x14ac:dyDescent="0.5">
      <c r="C2298" s="971"/>
      <c r="D2298" s="970"/>
      <c r="E2298" s="970"/>
      <c r="F2298" s="265"/>
      <c r="G2298" s="265"/>
    </row>
    <row r="2299" spans="3:7" s="183" customFormat="1" x14ac:dyDescent="0.5">
      <c r="C2299" s="971"/>
      <c r="D2299" s="970"/>
      <c r="E2299" s="970"/>
      <c r="F2299" s="265"/>
      <c r="G2299" s="265"/>
    </row>
    <row r="2300" spans="3:7" s="183" customFormat="1" x14ac:dyDescent="0.5">
      <c r="C2300" s="971"/>
      <c r="D2300" s="970"/>
      <c r="E2300" s="970"/>
      <c r="F2300" s="265"/>
      <c r="G2300" s="265"/>
    </row>
    <row r="2301" spans="3:7" s="183" customFormat="1" x14ac:dyDescent="0.5">
      <c r="C2301" s="971"/>
      <c r="D2301" s="970"/>
      <c r="E2301" s="970"/>
      <c r="F2301" s="265"/>
      <c r="G2301" s="265"/>
    </row>
    <row r="2302" spans="3:7" s="183" customFormat="1" x14ac:dyDescent="0.5">
      <c r="C2302" s="971"/>
      <c r="D2302" s="970"/>
      <c r="E2302" s="970"/>
      <c r="F2302" s="265"/>
      <c r="G2302" s="265"/>
    </row>
    <row r="2303" spans="3:7" s="183" customFormat="1" x14ac:dyDescent="0.5">
      <c r="C2303" s="971"/>
      <c r="D2303" s="970"/>
      <c r="E2303" s="970"/>
      <c r="F2303" s="265"/>
      <c r="G2303" s="265"/>
    </row>
    <row r="2304" spans="3:7" s="183" customFormat="1" x14ac:dyDescent="0.5">
      <c r="C2304" s="971"/>
      <c r="D2304" s="970"/>
      <c r="E2304" s="970"/>
      <c r="F2304" s="265"/>
      <c r="G2304" s="265"/>
    </row>
    <row r="2305" spans="3:7" s="183" customFormat="1" x14ac:dyDescent="0.5">
      <c r="C2305" s="971"/>
      <c r="D2305" s="970"/>
      <c r="E2305" s="970"/>
      <c r="F2305" s="265"/>
      <c r="G2305" s="265"/>
    </row>
    <row r="2306" spans="3:7" s="183" customFormat="1" x14ac:dyDescent="0.5">
      <c r="C2306" s="971"/>
      <c r="D2306" s="970"/>
      <c r="E2306" s="970"/>
      <c r="F2306" s="265"/>
      <c r="G2306" s="265"/>
    </row>
    <row r="2307" spans="3:7" s="183" customFormat="1" x14ac:dyDescent="0.5">
      <c r="C2307" s="971"/>
      <c r="D2307" s="970"/>
      <c r="E2307" s="970"/>
      <c r="F2307" s="265"/>
      <c r="G2307" s="265"/>
    </row>
    <row r="2308" spans="3:7" s="183" customFormat="1" x14ac:dyDescent="0.5">
      <c r="C2308" s="971"/>
      <c r="D2308" s="970"/>
      <c r="E2308" s="970"/>
      <c r="F2308" s="265"/>
      <c r="G2308" s="265"/>
    </row>
    <row r="2309" spans="3:7" s="183" customFormat="1" x14ac:dyDescent="0.5">
      <c r="C2309" s="971"/>
      <c r="D2309" s="970"/>
      <c r="E2309" s="970"/>
      <c r="F2309" s="265"/>
      <c r="G2309" s="265"/>
    </row>
    <row r="2310" spans="3:7" s="183" customFormat="1" x14ac:dyDescent="0.5">
      <c r="C2310" s="971"/>
      <c r="D2310" s="970"/>
      <c r="E2310" s="970"/>
      <c r="F2310" s="265"/>
      <c r="G2310" s="265"/>
    </row>
    <row r="2311" spans="3:7" s="183" customFormat="1" x14ac:dyDescent="0.5">
      <c r="C2311" s="971"/>
      <c r="D2311" s="970"/>
      <c r="E2311" s="970"/>
      <c r="F2311" s="265"/>
      <c r="G2311" s="265"/>
    </row>
    <row r="2312" spans="3:7" s="183" customFormat="1" x14ac:dyDescent="0.5">
      <c r="C2312" s="971"/>
      <c r="D2312" s="970"/>
      <c r="E2312" s="970"/>
      <c r="F2312" s="265"/>
      <c r="G2312" s="265"/>
    </row>
    <row r="2313" spans="3:7" s="183" customFormat="1" x14ac:dyDescent="0.5">
      <c r="C2313" s="971"/>
      <c r="D2313" s="970"/>
      <c r="E2313" s="970"/>
      <c r="F2313" s="265"/>
      <c r="G2313" s="265"/>
    </row>
    <row r="2314" spans="3:7" s="183" customFormat="1" x14ac:dyDescent="0.5">
      <c r="C2314" s="971"/>
      <c r="D2314" s="970"/>
      <c r="E2314" s="970"/>
      <c r="F2314" s="265"/>
      <c r="G2314" s="265"/>
    </row>
    <row r="2315" spans="3:7" s="183" customFormat="1" x14ac:dyDescent="0.5">
      <c r="C2315" s="971"/>
      <c r="D2315" s="970"/>
      <c r="E2315" s="970"/>
      <c r="F2315" s="265"/>
      <c r="G2315" s="265"/>
    </row>
    <row r="2316" spans="3:7" s="183" customFormat="1" x14ac:dyDescent="0.5">
      <c r="C2316" s="971"/>
      <c r="D2316" s="970"/>
      <c r="E2316" s="970"/>
      <c r="F2316" s="265"/>
      <c r="G2316" s="265"/>
    </row>
    <row r="2317" spans="3:7" s="183" customFormat="1" x14ac:dyDescent="0.5">
      <c r="C2317" s="971"/>
      <c r="D2317" s="970"/>
      <c r="E2317" s="970"/>
      <c r="F2317" s="265"/>
      <c r="G2317" s="265"/>
    </row>
    <row r="2318" spans="3:7" s="183" customFormat="1" x14ac:dyDescent="0.5">
      <c r="C2318" s="971"/>
      <c r="D2318" s="970"/>
      <c r="E2318" s="970"/>
      <c r="F2318" s="265"/>
      <c r="G2318" s="265"/>
    </row>
    <row r="2319" spans="3:7" s="183" customFormat="1" x14ac:dyDescent="0.5">
      <c r="C2319" s="971"/>
      <c r="D2319" s="970"/>
      <c r="E2319" s="970"/>
      <c r="F2319" s="265"/>
      <c r="G2319" s="265"/>
    </row>
    <row r="2320" spans="3:7" s="183" customFormat="1" x14ac:dyDescent="0.5">
      <c r="C2320" s="971"/>
      <c r="D2320" s="970"/>
      <c r="E2320" s="970"/>
      <c r="F2320" s="265"/>
      <c r="G2320" s="265"/>
    </row>
    <row r="2321" spans="3:7" s="183" customFormat="1" x14ac:dyDescent="0.5">
      <c r="C2321" s="971"/>
      <c r="D2321" s="970"/>
      <c r="E2321" s="970"/>
      <c r="F2321" s="265"/>
      <c r="G2321" s="265"/>
    </row>
    <row r="2322" spans="3:7" s="183" customFormat="1" x14ac:dyDescent="0.5">
      <c r="C2322" s="971"/>
      <c r="D2322" s="970"/>
      <c r="E2322" s="970"/>
      <c r="F2322" s="265"/>
      <c r="G2322" s="265"/>
    </row>
    <row r="2323" spans="3:7" s="183" customFormat="1" x14ac:dyDescent="0.5">
      <c r="C2323" s="971"/>
      <c r="D2323" s="970"/>
      <c r="E2323" s="970"/>
      <c r="F2323" s="265"/>
      <c r="G2323" s="265"/>
    </row>
    <row r="2324" spans="3:7" s="183" customFormat="1" x14ac:dyDescent="0.5">
      <c r="C2324" s="971"/>
      <c r="D2324" s="970"/>
      <c r="E2324" s="970"/>
      <c r="F2324" s="265"/>
      <c r="G2324" s="265"/>
    </row>
    <row r="2325" spans="3:7" s="183" customFormat="1" x14ac:dyDescent="0.5">
      <c r="C2325" s="971"/>
      <c r="D2325" s="970"/>
      <c r="E2325" s="970"/>
      <c r="F2325" s="265"/>
      <c r="G2325" s="265"/>
    </row>
    <row r="2326" spans="3:7" s="183" customFormat="1" x14ac:dyDescent="0.5">
      <c r="C2326" s="971"/>
      <c r="D2326" s="970"/>
      <c r="E2326" s="970"/>
      <c r="F2326" s="265"/>
      <c r="G2326" s="265"/>
    </row>
    <row r="2327" spans="3:7" s="183" customFormat="1" x14ac:dyDescent="0.5">
      <c r="C2327" s="971"/>
      <c r="D2327" s="970"/>
      <c r="E2327" s="970"/>
      <c r="F2327" s="265"/>
      <c r="G2327" s="265"/>
    </row>
    <row r="2328" spans="3:7" s="183" customFormat="1" x14ac:dyDescent="0.5">
      <c r="C2328" s="971"/>
      <c r="D2328" s="970"/>
      <c r="E2328" s="970"/>
      <c r="F2328" s="265"/>
      <c r="G2328" s="265"/>
    </row>
    <row r="2329" spans="3:7" s="183" customFormat="1" x14ac:dyDescent="0.5">
      <c r="C2329" s="971"/>
      <c r="D2329" s="970"/>
      <c r="E2329" s="970"/>
      <c r="F2329" s="265"/>
      <c r="G2329" s="265"/>
    </row>
    <row r="2330" spans="3:7" s="183" customFormat="1" x14ac:dyDescent="0.5">
      <c r="C2330" s="971"/>
      <c r="D2330" s="970"/>
      <c r="E2330" s="970"/>
      <c r="F2330" s="265"/>
      <c r="G2330" s="265"/>
    </row>
    <row r="2331" spans="3:7" s="183" customFormat="1" x14ac:dyDescent="0.5">
      <c r="C2331" s="971"/>
      <c r="D2331" s="970"/>
      <c r="E2331" s="970"/>
      <c r="F2331" s="265"/>
      <c r="G2331" s="265"/>
    </row>
    <row r="2332" spans="3:7" s="183" customFormat="1" x14ac:dyDescent="0.5">
      <c r="C2332" s="971"/>
      <c r="D2332" s="970"/>
      <c r="E2332" s="970"/>
      <c r="F2332" s="265"/>
      <c r="G2332" s="265"/>
    </row>
    <row r="2333" spans="3:7" s="183" customFormat="1" x14ac:dyDescent="0.5">
      <c r="C2333" s="971"/>
      <c r="D2333" s="970"/>
      <c r="E2333" s="970"/>
      <c r="F2333" s="265"/>
      <c r="G2333" s="265"/>
    </row>
    <row r="2334" spans="3:7" s="183" customFormat="1" x14ac:dyDescent="0.5">
      <c r="C2334" s="971"/>
      <c r="D2334" s="970"/>
      <c r="E2334" s="970"/>
      <c r="F2334" s="265"/>
      <c r="G2334" s="265"/>
    </row>
    <row r="2335" spans="3:7" s="183" customFormat="1" x14ac:dyDescent="0.5">
      <c r="C2335" s="971"/>
      <c r="D2335" s="970"/>
      <c r="E2335" s="970"/>
      <c r="F2335" s="265"/>
      <c r="G2335" s="265"/>
    </row>
    <row r="2336" spans="3:7" s="183" customFormat="1" x14ac:dyDescent="0.5">
      <c r="C2336" s="971"/>
      <c r="D2336" s="970"/>
      <c r="E2336" s="970"/>
      <c r="F2336" s="265"/>
      <c r="G2336" s="265"/>
    </row>
    <row r="2337" spans="3:7" s="183" customFormat="1" x14ac:dyDescent="0.5">
      <c r="C2337" s="971"/>
      <c r="D2337" s="970"/>
      <c r="E2337" s="970"/>
      <c r="F2337" s="265"/>
      <c r="G2337" s="265"/>
    </row>
    <row r="2338" spans="3:7" s="183" customFormat="1" x14ac:dyDescent="0.5">
      <c r="C2338" s="971"/>
      <c r="D2338" s="970"/>
      <c r="E2338" s="970"/>
      <c r="F2338" s="265"/>
      <c r="G2338" s="265"/>
    </row>
    <row r="2339" spans="3:7" s="183" customFormat="1" x14ac:dyDescent="0.5">
      <c r="C2339" s="971"/>
      <c r="D2339" s="970"/>
      <c r="E2339" s="970"/>
      <c r="F2339" s="265"/>
      <c r="G2339" s="265"/>
    </row>
    <row r="2340" spans="3:7" s="183" customFormat="1" x14ac:dyDescent="0.5">
      <c r="C2340" s="971"/>
      <c r="D2340" s="970"/>
      <c r="E2340" s="970"/>
      <c r="F2340" s="265"/>
      <c r="G2340" s="265"/>
    </row>
    <row r="2341" spans="3:7" s="183" customFormat="1" x14ac:dyDescent="0.5">
      <c r="C2341" s="971"/>
      <c r="D2341" s="970"/>
      <c r="E2341" s="970"/>
      <c r="F2341" s="265"/>
      <c r="G2341" s="265"/>
    </row>
    <row r="2342" spans="3:7" s="183" customFormat="1" x14ac:dyDescent="0.5">
      <c r="C2342" s="971"/>
      <c r="D2342" s="970"/>
      <c r="E2342" s="970"/>
      <c r="F2342" s="265"/>
      <c r="G2342" s="265"/>
    </row>
    <row r="2343" spans="3:7" s="183" customFormat="1" x14ac:dyDescent="0.5">
      <c r="C2343" s="971"/>
      <c r="D2343" s="970"/>
      <c r="E2343" s="970"/>
      <c r="F2343" s="265"/>
      <c r="G2343" s="265"/>
    </row>
    <row r="2344" spans="3:7" s="183" customFormat="1" x14ac:dyDescent="0.5">
      <c r="C2344" s="971"/>
      <c r="D2344" s="970"/>
      <c r="E2344" s="970"/>
      <c r="F2344" s="265"/>
      <c r="G2344" s="265"/>
    </row>
    <row r="2345" spans="3:7" s="183" customFormat="1" x14ac:dyDescent="0.5">
      <c r="C2345" s="971"/>
      <c r="D2345" s="970"/>
      <c r="E2345" s="970"/>
      <c r="F2345" s="265"/>
      <c r="G2345" s="265"/>
    </row>
    <row r="2346" spans="3:7" s="183" customFormat="1" x14ac:dyDescent="0.5">
      <c r="C2346" s="971"/>
      <c r="D2346" s="970"/>
      <c r="E2346" s="970"/>
      <c r="F2346" s="265"/>
      <c r="G2346" s="265"/>
    </row>
    <row r="2347" spans="3:7" s="183" customFormat="1" x14ac:dyDescent="0.5">
      <c r="C2347" s="971"/>
      <c r="D2347" s="970"/>
      <c r="E2347" s="970"/>
      <c r="F2347" s="265"/>
      <c r="G2347" s="265"/>
    </row>
    <row r="2348" spans="3:7" s="183" customFormat="1" x14ac:dyDescent="0.5">
      <c r="C2348" s="971"/>
      <c r="D2348" s="970"/>
      <c r="E2348" s="970"/>
      <c r="F2348" s="265"/>
      <c r="G2348" s="265"/>
    </row>
    <row r="2349" spans="3:7" s="183" customFormat="1" x14ac:dyDescent="0.5">
      <c r="C2349" s="971"/>
      <c r="D2349" s="970"/>
      <c r="E2349" s="970"/>
      <c r="F2349" s="265"/>
      <c r="G2349" s="265"/>
    </row>
    <row r="2350" spans="3:7" s="183" customFormat="1" x14ac:dyDescent="0.5">
      <c r="C2350" s="971"/>
      <c r="D2350" s="970"/>
      <c r="E2350" s="970"/>
      <c r="F2350" s="265"/>
      <c r="G2350" s="265"/>
    </row>
    <row r="2351" spans="3:7" s="183" customFormat="1" x14ac:dyDescent="0.5">
      <c r="C2351" s="971"/>
      <c r="D2351" s="970"/>
      <c r="E2351" s="970"/>
      <c r="F2351" s="265"/>
      <c r="G2351" s="265"/>
    </row>
    <row r="2352" spans="3:7" s="183" customFormat="1" x14ac:dyDescent="0.5">
      <c r="C2352" s="971"/>
      <c r="D2352" s="970"/>
      <c r="E2352" s="970"/>
      <c r="F2352" s="265"/>
      <c r="G2352" s="265"/>
    </row>
    <row r="2353" spans="3:7" s="183" customFormat="1" x14ac:dyDescent="0.5">
      <c r="C2353" s="971"/>
      <c r="D2353" s="970"/>
      <c r="E2353" s="970"/>
      <c r="F2353" s="265"/>
      <c r="G2353" s="265"/>
    </row>
    <row r="2354" spans="3:7" s="183" customFormat="1" x14ac:dyDescent="0.5">
      <c r="C2354" s="971"/>
      <c r="D2354" s="970"/>
      <c r="E2354" s="970"/>
      <c r="F2354" s="265"/>
      <c r="G2354" s="265"/>
    </row>
    <row r="2355" spans="3:7" s="183" customFormat="1" x14ac:dyDescent="0.5">
      <c r="C2355" s="971"/>
      <c r="D2355" s="970"/>
      <c r="E2355" s="970"/>
      <c r="F2355" s="265"/>
      <c r="G2355" s="265"/>
    </row>
    <row r="2356" spans="3:7" s="183" customFormat="1" x14ac:dyDescent="0.5">
      <c r="C2356" s="971"/>
      <c r="D2356" s="970"/>
      <c r="E2356" s="970"/>
      <c r="F2356" s="265"/>
      <c r="G2356" s="265"/>
    </row>
    <row r="2357" spans="3:7" s="183" customFormat="1" x14ac:dyDescent="0.5">
      <c r="C2357" s="971"/>
      <c r="D2357" s="970"/>
      <c r="E2357" s="970"/>
      <c r="F2357" s="265"/>
      <c r="G2357" s="265"/>
    </row>
    <row r="2358" spans="3:7" s="183" customFormat="1" x14ac:dyDescent="0.5">
      <c r="C2358" s="971"/>
      <c r="D2358" s="970"/>
      <c r="E2358" s="970"/>
      <c r="F2358" s="265"/>
      <c r="G2358" s="265"/>
    </row>
    <row r="2359" spans="3:7" s="183" customFormat="1" x14ac:dyDescent="0.5">
      <c r="C2359" s="971"/>
      <c r="D2359" s="970"/>
      <c r="E2359" s="970"/>
      <c r="F2359" s="265"/>
      <c r="G2359" s="265"/>
    </row>
    <row r="2360" spans="3:7" s="183" customFormat="1" x14ac:dyDescent="0.5">
      <c r="C2360" s="971"/>
      <c r="D2360" s="970"/>
      <c r="E2360" s="970"/>
      <c r="F2360" s="265"/>
      <c r="G2360" s="265"/>
    </row>
    <row r="2361" spans="3:7" s="183" customFormat="1" x14ac:dyDescent="0.5">
      <c r="C2361" s="971"/>
      <c r="D2361" s="970"/>
      <c r="E2361" s="970"/>
      <c r="F2361" s="265"/>
      <c r="G2361" s="265"/>
    </row>
    <row r="2362" spans="3:7" s="183" customFormat="1" x14ac:dyDescent="0.5">
      <c r="C2362" s="971"/>
      <c r="D2362" s="970"/>
      <c r="E2362" s="970"/>
      <c r="F2362" s="265"/>
      <c r="G2362" s="265"/>
    </row>
    <row r="2363" spans="3:7" s="183" customFormat="1" x14ac:dyDescent="0.5">
      <c r="C2363" s="971"/>
      <c r="D2363" s="970"/>
      <c r="E2363" s="970"/>
      <c r="F2363" s="265"/>
      <c r="G2363" s="265"/>
    </row>
    <row r="2364" spans="3:7" s="183" customFormat="1" x14ac:dyDescent="0.5">
      <c r="C2364" s="971"/>
      <c r="D2364" s="970"/>
      <c r="E2364" s="970"/>
      <c r="F2364" s="265"/>
      <c r="G2364" s="265"/>
    </row>
    <row r="2365" spans="3:7" s="183" customFormat="1" x14ac:dyDescent="0.5">
      <c r="C2365" s="971"/>
      <c r="D2365" s="970"/>
      <c r="E2365" s="970"/>
      <c r="F2365" s="265"/>
      <c r="G2365" s="265"/>
    </row>
    <row r="2366" spans="3:7" s="183" customFormat="1" x14ac:dyDescent="0.5">
      <c r="C2366" s="971"/>
      <c r="D2366" s="970"/>
      <c r="E2366" s="970"/>
      <c r="F2366" s="265"/>
      <c r="G2366" s="265"/>
    </row>
    <row r="2367" spans="3:7" s="183" customFormat="1" x14ac:dyDescent="0.5">
      <c r="C2367" s="971"/>
      <c r="D2367" s="970"/>
      <c r="E2367" s="970"/>
      <c r="F2367" s="265"/>
      <c r="G2367" s="265"/>
    </row>
    <row r="2368" spans="3:7" s="183" customFormat="1" x14ac:dyDescent="0.5">
      <c r="C2368" s="971"/>
      <c r="D2368" s="970"/>
      <c r="E2368" s="970"/>
      <c r="F2368" s="265"/>
      <c r="G2368" s="265"/>
    </row>
    <row r="2369" spans="3:7" s="183" customFormat="1" x14ac:dyDescent="0.5">
      <c r="C2369" s="971"/>
      <c r="D2369" s="970"/>
      <c r="E2369" s="970"/>
      <c r="F2369" s="265"/>
      <c r="G2369" s="265"/>
    </row>
    <row r="2370" spans="3:7" s="183" customFormat="1" x14ac:dyDescent="0.5">
      <c r="C2370" s="971"/>
      <c r="D2370" s="970"/>
      <c r="E2370" s="970"/>
      <c r="F2370" s="265"/>
      <c r="G2370" s="265"/>
    </row>
    <row r="2371" spans="3:7" s="183" customFormat="1" x14ac:dyDescent="0.5">
      <c r="C2371" s="971"/>
      <c r="D2371" s="970"/>
      <c r="E2371" s="970"/>
      <c r="F2371" s="265"/>
      <c r="G2371" s="265"/>
    </row>
    <row r="2372" spans="3:7" s="183" customFormat="1" x14ac:dyDescent="0.5">
      <c r="C2372" s="971"/>
      <c r="D2372" s="970"/>
      <c r="E2372" s="970"/>
      <c r="F2372" s="265"/>
      <c r="G2372" s="265"/>
    </row>
    <row r="2373" spans="3:7" s="183" customFormat="1" x14ac:dyDescent="0.5">
      <c r="C2373" s="971"/>
      <c r="D2373" s="970"/>
      <c r="E2373" s="970"/>
      <c r="F2373" s="265"/>
      <c r="G2373" s="265"/>
    </row>
    <row r="2374" spans="3:7" s="183" customFormat="1" x14ac:dyDescent="0.5">
      <c r="C2374" s="971"/>
      <c r="D2374" s="970"/>
      <c r="E2374" s="970"/>
      <c r="F2374" s="265"/>
      <c r="G2374" s="265"/>
    </row>
    <row r="2375" spans="3:7" s="183" customFormat="1" x14ac:dyDescent="0.5">
      <c r="C2375" s="971"/>
      <c r="D2375" s="970"/>
      <c r="E2375" s="970"/>
      <c r="F2375" s="265"/>
      <c r="G2375" s="265"/>
    </row>
    <row r="2376" spans="3:7" s="183" customFormat="1" x14ac:dyDescent="0.5">
      <c r="C2376" s="971"/>
      <c r="D2376" s="970"/>
      <c r="E2376" s="970"/>
      <c r="F2376" s="265"/>
      <c r="G2376" s="265"/>
    </row>
    <row r="2377" spans="3:7" s="183" customFormat="1" x14ac:dyDescent="0.5">
      <c r="C2377" s="971"/>
      <c r="D2377" s="970"/>
      <c r="E2377" s="970"/>
      <c r="F2377" s="265"/>
      <c r="G2377" s="265"/>
    </row>
    <row r="2378" spans="3:7" s="183" customFormat="1" x14ac:dyDescent="0.5">
      <c r="C2378" s="971"/>
      <c r="D2378" s="970"/>
      <c r="E2378" s="970"/>
      <c r="F2378" s="265"/>
      <c r="G2378" s="265"/>
    </row>
    <row r="2379" spans="3:7" s="183" customFormat="1" x14ac:dyDescent="0.5">
      <c r="C2379" s="971"/>
      <c r="D2379" s="970"/>
      <c r="E2379" s="970"/>
      <c r="F2379" s="265"/>
      <c r="G2379" s="265"/>
    </row>
    <row r="2380" spans="3:7" s="183" customFormat="1" x14ac:dyDescent="0.5">
      <c r="C2380" s="971"/>
      <c r="D2380" s="970"/>
      <c r="E2380" s="970"/>
      <c r="F2380" s="265"/>
      <c r="G2380" s="265"/>
    </row>
    <row r="2381" spans="3:7" s="183" customFormat="1" x14ac:dyDescent="0.5">
      <c r="C2381" s="971"/>
      <c r="D2381" s="970"/>
      <c r="E2381" s="970"/>
      <c r="F2381" s="265"/>
      <c r="G2381" s="265"/>
    </row>
    <row r="2382" spans="3:7" s="183" customFormat="1" x14ac:dyDescent="0.5">
      <c r="C2382" s="971"/>
      <c r="D2382" s="970"/>
      <c r="E2382" s="970"/>
      <c r="F2382" s="265"/>
      <c r="G2382" s="265"/>
    </row>
    <row r="2383" spans="3:7" s="183" customFormat="1" x14ac:dyDescent="0.5">
      <c r="C2383" s="971"/>
      <c r="D2383" s="970"/>
      <c r="E2383" s="970"/>
      <c r="F2383" s="265"/>
      <c r="G2383" s="265"/>
    </row>
    <row r="2384" spans="3:7" s="183" customFormat="1" x14ac:dyDescent="0.5">
      <c r="C2384" s="971"/>
      <c r="D2384" s="970"/>
      <c r="E2384" s="970"/>
      <c r="F2384" s="265"/>
      <c r="G2384" s="265"/>
    </row>
    <row r="2385" spans="3:7" s="183" customFormat="1" x14ac:dyDescent="0.5">
      <c r="C2385" s="971"/>
      <c r="D2385" s="970"/>
      <c r="E2385" s="970"/>
      <c r="F2385" s="265"/>
      <c r="G2385" s="265"/>
    </row>
    <row r="2386" spans="3:7" s="183" customFormat="1" x14ac:dyDescent="0.5">
      <c r="C2386" s="971"/>
      <c r="D2386" s="970"/>
      <c r="E2386" s="970"/>
      <c r="F2386" s="265"/>
      <c r="G2386" s="265"/>
    </row>
    <row r="2387" spans="3:7" s="183" customFormat="1" x14ac:dyDescent="0.5">
      <c r="C2387" s="971"/>
      <c r="D2387" s="970"/>
      <c r="E2387" s="970"/>
      <c r="F2387" s="265"/>
      <c r="G2387" s="265"/>
    </row>
    <row r="2388" spans="3:7" s="183" customFormat="1" x14ac:dyDescent="0.5">
      <c r="C2388" s="971"/>
      <c r="D2388" s="970"/>
      <c r="E2388" s="970"/>
      <c r="F2388" s="265"/>
      <c r="G2388" s="265"/>
    </row>
    <row r="2389" spans="3:7" s="183" customFormat="1" x14ac:dyDescent="0.5">
      <c r="C2389" s="971"/>
      <c r="D2389" s="970"/>
      <c r="E2389" s="970"/>
      <c r="F2389" s="265"/>
      <c r="G2389" s="265"/>
    </row>
    <row r="2390" spans="3:7" s="183" customFormat="1" x14ac:dyDescent="0.5">
      <c r="C2390" s="971"/>
      <c r="D2390" s="970"/>
      <c r="E2390" s="970"/>
      <c r="F2390" s="265"/>
      <c r="G2390" s="265"/>
    </row>
    <row r="2391" spans="3:7" s="183" customFormat="1" x14ac:dyDescent="0.5">
      <c r="C2391" s="971"/>
      <c r="D2391" s="970"/>
      <c r="E2391" s="970"/>
      <c r="F2391" s="265"/>
      <c r="G2391" s="265"/>
    </row>
    <row r="2392" spans="3:7" s="183" customFormat="1" x14ac:dyDescent="0.5">
      <c r="C2392" s="971"/>
      <c r="D2392" s="970"/>
      <c r="E2392" s="970"/>
      <c r="F2392" s="265"/>
      <c r="G2392" s="265"/>
    </row>
    <row r="2393" spans="3:7" s="183" customFormat="1" x14ac:dyDescent="0.5">
      <c r="C2393" s="971"/>
      <c r="D2393" s="970"/>
      <c r="E2393" s="970"/>
      <c r="F2393" s="265"/>
      <c r="G2393" s="265"/>
    </row>
    <row r="2394" spans="3:7" s="183" customFormat="1" x14ac:dyDescent="0.5">
      <c r="C2394" s="971"/>
      <c r="D2394" s="970"/>
      <c r="E2394" s="970"/>
      <c r="F2394" s="265"/>
      <c r="G2394" s="265"/>
    </row>
    <row r="2395" spans="3:7" s="183" customFormat="1" x14ac:dyDescent="0.5">
      <c r="C2395" s="971"/>
      <c r="D2395" s="970"/>
      <c r="E2395" s="970"/>
      <c r="F2395" s="265"/>
      <c r="G2395" s="265"/>
    </row>
    <row r="2396" spans="3:7" s="183" customFormat="1" x14ac:dyDescent="0.5">
      <c r="C2396" s="971"/>
      <c r="D2396" s="970"/>
      <c r="E2396" s="970"/>
      <c r="F2396" s="265"/>
      <c r="G2396" s="265"/>
    </row>
    <row r="2397" spans="3:7" s="183" customFormat="1" x14ac:dyDescent="0.5">
      <c r="C2397" s="971"/>
      <c r="D2397" s="970"/>
      <c r="E2397" s="970"/>
      <c r="F2397" s="265"/>
      <c r="G2397" s="265"/>
    </row>
    <row r="2398" spans="3:7" s="183" customFormat="1" x14ac:dyDescent="0.5">
      <c r="C2398" s="971"/>
      <c r="D2398" s="970"/>
      <c r="E2398" s="970"/>
      <c r="F2398" s="265"/>
      <c r="G2398" s="265"/>
    </row>
    <row r="2399" spans="3:7" s="183" customFormat="1" x14ac:dyDescent="0.5">
      <c r="C2399" s="971"/>
      <c r="D2399" s="970"/>
      <c r="E2399" s="970"/>
      <c r="F2399" s="265"/>
      <c r="G2399" s="265"/>
    </row>
    <row r="2400" spans="3:7" s="183" customFormat="1" x14ac:dyDescent="0.5">
      <c r="C2400" s="971"/>
      <c r="D2400" s="970"/>
      <c r="E2400" s="970"/>
      <c r="F2400" s="265"/>
      <c r="G2400" s="265"/>
    </row>
    <row r="2401" spans="3:7" s="183" customFormat="1" x14ac:dyDescent="0.5">
      <c r="C2401" s="971"/>
      <c r="D2401" s="970"/>
      <c r="E2401" s="970"/>
      <c r="F2401" s="265"/>
      <c r="G2401" s="265"/>
    </row>
    <row r="2402" spans="3:7" s="183" customFormat="1" x14ac:dyDescent="0.5">
      <c r="C2402" s="971"/>
      <c r="D2402" s="970"/>
      <c r="E2402" s="970"/>
      <c r="F2402" s="265"/>
      <c r="G2402" s="265"/>
    </row>
    <row r="2403" spans="3:7" s="183" customFormat="1" x14ac:dyDescent="0.5">
      <c r="C2403" s="971"/>
      <c r="D2403" s="970"/>
      <c r="E2403" s="970"/>
      <c r="F2403" s="265"/>
      <c r="G2403" s="265"/>
    </row>
    <row r="2404" spans="3:7" s="183" customFormat="1" x14ac:dyDescent="0.5">
      <c r="C2404" s="971"/>
      <c r="D2404" s="970"/>
      <c r="E2404" s="970"/>
      <c r="F2404" s="265"/>
      <c r="G2404" s="265"/>
    </row>
    <row r="2405" spans="3:7" s="183" customFormat="1" x14ac:dyDescent="0.5">
      <c r="C2405" s="971"/>
      <c r="D2405" s="970"/>
      <c r="E2405" s="970"/>
      <c r="F2405" s="265"/>
      <c r="G2405" s="265"/>
    </row>
    <row r="2406" spans="3:7" s="183" customFormat="1" x14ac:dyDescent="0.5">
      <c r="C2406" s="971"/>
      <c r="D2406" s="970"/>
      <c r="E2406" s="970"/>
      <c r="F2406" s="265"/>
      <c r="G2406" s="265"/>
    </row>
    <row r="2407" spans="3:7" s="183" customFormat="1" x14ac:dyDescent="0.5">
      <c r="C2407" s="971"/>
      <c r="D2407" s="970"/>
      <c r="E2407" s="970"/>
      <c r="F2407" s="265"/>
      <c r="G2407" s="265"/>
    </row>
    <row r="2408" spans="3:7" s="183" customFormat="1" x14ac:dyDescent="0.5">
      <c r="C2408" s="971"/>
      <c r="D2408" s="970"/>
      <c r="E2408" s="970"/>
      <c r="F2408" s="265"/>
      <c r="G2408" s="265"/>
    </row>
    <row r="2409" spans="3:7" s="183" customFormat="1" x14ac:dyDescent="0.5">
      <c r="C2409" s="971"/>
      <c r="D2409" s="970"/>
      <c r="E2409" s="970"/>
      <c r="F2409" s="265"/>
      <c r="G2409" s="265"/>
    </row>
    <row r="2410" spans="3:7" s="183" customFormat="1" x14ac:dyDescent="0.5">
      <c r="C2410" s="971"/>
      <c r="D2410" s="970"/>
      <c r="E2410" s="970"/>
      <c r="F2410" s="265"/>
      <c r="G2410" s="265"/>
    </row>
    <row r="2411" spans="3:7" s="183" customFormat="1" x14ac:dyDescent="0.5">
      <c r="C2411" s="971"/>
      <c r="D2411" s="970"/>
      <c r="E2411" s="970"/>
      <c r="F2411" s="265"/>
      <c r="G2411" s="265"/>
    </row>
    <row r="2412" spans="3:7" s="183" customFormat="1" x14ac:dyDescent="0.5">
      <c r="C2412" s="971"/>
      <c r="D2412" s="970"/>
      <c r="E2412" s="970"/>
      <c r="F2412" s="265"/>
      <c r="G2412" s="265"/>
    </row>
    <row r="2413" spans="3:7" s="183" customFormat="1" x14ac:dyDescent="0.5">
      <c r="C2413" s="971"/>
      <c r="D2413" s="970"/>
      <c r="E2413" s="970"/>
      <c r="F2413" s="265"/>
      <c r="G2413" s="265"/>
    </row>
    <row r="2414" spans="3:7" s="183" customFormat="1" x14ac:dyDescent="0.5">
      <c r="C2414" s="971"/>
      <c r="D2414" s="970"/>
      <c r="E2414" s="970"/>
      <c r="F2414" s="265"/>
      <c r="G2414" s="265"/>
    </row>
    <row r="2415" spans="3:7" s="183" customFormat="1" x14ac:dyDescent="0.5">
      <c r="C2415" s="971"/>
      <c r="D2415" s="970"/>
      <c r="E2415" s="970"/>
      <c r="F2415" s="265"/>
      <c r="G2415" s="265"/>
    </row>
    <row r="2416" spans="3:7" s="183" customFormat="1" x14ac:dyDescent="0.5">
      <c r="C2416" s="971"/>
      <c r="D2416" s="970"/>
      <c r="E2416" s="970"/>
      <c r="F2416" s="265"/>
      <c r="G2416" s="265"/>
    </row>
    <row r="2417" spans="3:7" s="183" customFormat="1" x14ac:dyDescent="0.5">
      <c r="C2417" s="971"/>
      <c r="D2417" s="970"/>
      <c r="E2417" s="970"/>
      <c r="F2417" s="265"/>
      <c r="G2417" s="265"/>
    </row>
    <row r="2418" spans="3:7" s="183" customFormat="1" x14ac:dyDescent="0.5">
      <c r="C2418" s="971"/>
      <c r="D2418" s="970"/>
      <c r="E2418" s="970"/>
      <c r="F2418" s="265"/>
      <c r="G2418" s="265"/>
    </row>
    <row r="2419" spans="3:7" s="183" customFormat="1" x14ac:dyDescent="0.5">
      <c r="C2419" s="971"/>
      <c r="D2419" s="970"/>
      <c r="E2419" s="970"/>
      <c r="F2419" s="265"/>
      <c r="G2419" s="265"/>
    </row>
    <row r="2420" spans="3:7" s="183" customFormat="1" x14ac:dyDescent="0.5">
      <c r="C2420" s="971"/>
      <c r="D2420" s="970"/>
      <c r="E2420" s="970"/>
      <c r="F2420" s="265"/>
      <c r="G2420" s="265"/>
    </row>
    <row r="2421" spans="3:7" s="183" customFormat="1" x14ac:dyDescent="0.5">
      <c r="C2421" s="971"/>
      <c r="D2421" s="970"/>
      <c r="E2421" s="970"/>
      <c r="F2421" s="265"/>
      <c r="G2421" s="265"/>
    </row>
    <row r="2422" spans="3:7" s="183" customFormat="1" x14ac:dyDescent="0.5">
      <c r="C2422" s="971"/>
      <c r="D2422" s="970"/>
      <c r="E2422" s="970"/>
      <c r="F2422" s="265"/>
      <c r="G2422" s="265"/>
    </row>
    <row r="2423" spans="3:7" s="183" customFormat="1" x14ac:dyDescent="0.5">
      <c r="C2423" s="971"/>
      <c r="D2423" s="970"/>
      <c r="E2423" s="970"/>
      <c r="F2423" s="265"/>
      <c r="G2423" s="265"/>
    </row>
    <row r="2424" spans="3:7" s="183" customFormat="1" x14ac:dyDescent="0.5">
      <c r="C2424" s="971"/>
      <c r="D2424" s="970"/>
      <c r="E2424" s="970"/>
      <c r="F2424" s="265"/>
      <c r="G2424" s="265"/>
    </row>
    <row r="2425" spans="3:7" s="183" customFormat="1" x14ac:dyDescent="0.5">
      <c r="C2425" s="971"/>
      <c r="D2425" s="970"/>
      <c r="E2425" s="970"/>
      <c r="F2425" s="265"/>
      <c r="G2425" s="265"/>
    </row>
    <row r="2426" spans="3:7" s="183" customFormat="1" x14ac:dyDescent="0.5">
      <c r="C2426" s="971"/>
      <c r="D2426" s="970"/>
      <c r="E2426" s="970"/>
      <c r="F2426" s="265"/>
      <c r="G2426" s="265"/>
    </row>
    <row r="2427" spans="3:7" s="183" customFormat="1" x14ac:dyDescent="0.5">
      <c r="C2427" s="971"/>
      <c r="D2427" s="970"/>
      <c r="E2427" s="970"/>
      <c r="F2427" s="265"/>
      <c r="G2427" s="265"/>
    </row>
    <row r="2428" spans="3:7" s="183" customFormat="1" x14ac:dyDescent="0.5">
      <c r="C2428" s="971"/>
      <c r="D2428" s="970"/>
      <c r="E2428" s="970"/>
      <c r="F2428" s="265"/>
      <c r="G2428" s="265"/>
    </row>
    <row r="2429" spans="3:7" s="183" customFormat="1" x14ac:dyDescent="0.5">
      <c r="C2429" s="971"/>
      <c r="D2429" s="970"/>
      <c r="E2429" s="970"/>
      <c r="F2429" s="265"/>
      <c r="G2429" s="265"/>
    </row>
    <row r="2430" spans="3:7" s="183" customFormat="1" x14ac:dyDescent="0.5">
      <c r="C2430" s="971"/>
      <c r="D2430" s="970"/>
      <c r="E2430" s="970"/>
      <c r="F2430" s="265"/>
      <c r="G2430" s="265"/>
    </row>
    <row r="2431" spans="3:7" s="183" customFormat="1" x14ac:dyDescent="0.5">
      <c r="C2431" s="971"/>
      <c r="D2431" s="970"/>
      <c r="E2431" s="970"/>
      <c r="F2431" s="265"/>
      <c r="G2431" s="265"/>
    </row>
    <row r="2432" spans="3:7" s="183" customFormat="1" x14ac:dyDescent="0.5">
      <c r="C2432" s="971"/>
      <c r="D2432" s="970"/>
      <c r="E2432" s="970"/>
      <c r="F2432" s="265"/>
      <c r="G2432" s="265"/>
    </row>
    <row r="2433" spans="3:7" s="183" customFormat="1" x14ac:dyDescent="0.5">
      <c r="C2433" s="971"/>
      <c r="D2433" s="970"/>
      <c r="E2433" s="970"/>
      <c r="F2433" s="265"/>
      <c r="G2433" s="265"/>
    </row>
    <row r="2434" spans="3:7" s="183" customFormat="1" x14ac:dyDescent="0.5">
      <c r="C2434" s="971"/>
      <c r="D2434" s="970"/>
      <c r="E2434" s="970"/>
      <c r="F2434" s="265"/>
      <c r="G2434" s="265"/>
    </row>
    <row r="2435" spans="3:7" s="183" customFormat="1" x14ac:dyDescent="0.5">
      <c r="C2435" s="971"/>
      <c r="D2435" s="970"/>
      <c r="E2435" s="970"/>
      <c r="F2435" s="265"/>
      <c r="G2435" s="265"/>
    </row>
    <row r="2436" spans="3:7" s="183" customFormat="1" x14ac:dyDescent="0.5">
      <c r="C2436" s="971"/>
      <c r="D2436" s="970"/>
      <c r="E2436" s="970"/>
      <c r="F2436" s="265"/>
      <c r="G2436" s="265"/>
    </row>
    <row r="2437" spans="3:7" s="183" customFormat="1" x14ac:dyDescent="0.5">
      <c r="C2437" s="971"/>
      <c r="D2437" s="970"/>
      <c r="E2437" s="970"/>
      <c r="F2437" s="265"/>
      <c r="G2437" s="265"/>
    </row>
    <row r="2438" spans="3:7" s="183" customFormat="1" x14ac:dyDescent="0.5">
      <c r="C2438" s="971"/>
      <c r="D2438" s="970"/>
      <c r="E2438" s="970"/>
      <c r="F2438" s="265"/>
      <c r="G2438" s="265"/>
    </row>
    <row r="2439" spans="3:7" s="183" customFormat="1" x14ac:dyDescent="0.5">
      <c r="C2439" s="971"/>
      <c r="D2439" s="970"/>
      <c r="E2439" s="970"/>
      <c r="F2439" s="265"/>
      <c r="G2439" s="265"/>
    </row>
    <row r="2440" spans="3:7" s="183" customFormat="1" x14ac:dyDescent="0.5">
      <c r="C2440" s="971"/>
      <c r="D2440" s="970"/>
      <c r="E2440" s="970"/>
      <c r="F2440" s="265"/>
      <c r="G2440" s="265"/>
    </row>
    <row r="2441" spans="3:7" s="183" customFormat="1" x14ac:dyDescent="0.5">
      <c r="C2441" s="971"/>
      <c r="D2441" s="970"/>
      <c r="E2441" s="970"/>
      <c r="F2441" s="265"/>
      <c r="G2441" s="265"/>
    </row>
    <row r="2442" spans="3:7" s="183" customFormat="1" x14ac:dyDescent="0.5">
      <c r="C2442" s="971"/>
      <c r="D2442" s="970"/>
      <c r="E2442" s="970"/>
      <c r="F2442" s="265"/>
      <c r="G2442" s="265"/>
    </row>
    <row r="2443" spans="3:7" s="183" customFormat="1" x14ac:dyDescent="0.5">
      <c r="C2443" s="971"/>
      <c r="D2443" s="970"/>
      <c r="E2443" s="970"/>
      <c r="F2443" s="265"/>
      <c r="G2443" s="265"/>
    </row>
    <row r="2444" spans="3:7" s="183" customFormat="1" x14ac:dyDescent="0.5">
      <c r="C2444" s="971"/>
      <c r="D2444" s="970"/>
      <c r="E2444" s="970"/>
      <c r="F2444" s="265"/>
      <c r="G2444" s="265"/>
    </row>
    <row r="2445" spans="3:7" s="183" customFormat="1" x14ac:dyDescent="0.5">
      <c r="C2445" s="971"/>
      <c r="D2445" s="970"/>
      <c r="E2445" s="970"/>
      <c r="F2445" s="265"/>
      <c r="G2445" s="265"/>
    </row>
    <row r="2446" spans="3:7" s="183" customFormat="1" x14ac:dyDescent="0.5">
      <c r="C2446" s="971"/>
      <c r="D2446" s="970"/>
      <c r="E2446" s="970"/>
      <c r="F2446" s="265"/>
      <c r="G2446" s="265"/>
    </row>
    <row r="2447" spans="3:7" s="183" customFormat="1" x14ac:dyDescent="0.5">
      <c r="C2447" s="971"/>
      <c r="D2447" s="970"/>
      <c r="E2447" s="970"/>
      <c r="F2447" s="265"/>
      <c r="G2447" s="265"/>
    </row>
    <row r="2448" spans="3:7" s="183" customFormat="1" x14ac:dyDescent="0.5">
      <c r="C2448" s="971"/>
      <c r="D2448" s="970"/>
      <c r="E2448" s="970"/>
      <c r="F2448" s="265"/>
      <c r="G2448" s="265"/>
    </row>
    <row r="2449" spans="3:7" s="183" customFormat="1" x14ac:dyDescent="0.5">
      <c r="C2449" s="971"/>
      <c r="D2449" s="970"/>
      <c r="E2449" s="970"/>
      <c r="F2449" s="265"/>
      <c r="G2449" s="265"/>
    </row>
    <row r="2450" spans="3:7" s="183" customFormat="1" x14ac:dyDescent="0.5">
      <c r="C2450" s="971"/>
      <c r="D2450" s="970"/>
      <c r="E2450" s="970"/>
      <c r="F2450" s="265"/>
      <c r="G2450" s="265"/>
    </row>
    <row r="2451" spans="3:7" s="183" customFormat="1" x14ac:dyDescent="0.5">
      <c r="C2451" s="971"/>
      <c r="D2451" s="970"/>
      <c r="E2451" s="970"/>
      <c r="F2451" s="265"/>
      <c r="G2451" s="265"/>
    </row>
    <row r="2452" spans="3:7" s="183" customFormat="1" x14ac:dyDescent="0.5">
      <c r="C2452" s="971"/>
      <c r="D2452" s="970"/>
      <c r="E2452" s="970"/>
      <c r="F2452" s="265"/>
      <c r="G2452" s="265"/>
    </row>
    <row r="2453" spans="3:7" s="183" customFormat="1" x14ac:dyDescent="0.5">
      <c r="C2453" s="971"/>
      <c r="D2453" s="970"/>
      <c r="E2453" s="970"/>
      <c r="F2453" s="265"/>
      <c r="G2453" s="265"/>
    </row>
    <row r="2454" spans="3:7" s="183" customFormat="1" x14ac:dyDescent="0.5">
      <c r="C2454" s="971"/>
      <c r="D2454" s="970"/>
      <c r="E2454" s="970"/>
      <c r="F2454" s="265"/>
      <c r="G2454" s="265"/>
    </row>
    <row r="2455" spans="3:7" s="183" customFormat="1" x14ac:dyDescent="0.5">
      <c r="C2455" s="971"/>
      <c r="D2455" s="970"/>
      <c r="E2455" s="970"/>
      <c r="F2455" s="265"/>
      <c r="G2455" s="265"/>
    </row>
    <row r="2456" spans="3:7" s="183" customFormat="1" x14ac:dyDescent="0.5">
      <c r="C2456" s="971"/>
      <c r="D2456" s="970"/>
      <c r="E2456" s="970"/>
      <c r="F2456" s="265"/>
      <c r="G2456" s="265"/>
    </row>
    <row r="2457" spans="3:7" s="183" customFormat="1" x14ac:dyDescent="0.5">
      <c r="C2457" s="971"/>
      <c r="D2457" s="970"/>
      <c r="E2457" s="970"/>
      <c r="F2457" s="265"/>
      <c r="G2457" s="265"/>
    </row>
    <row r="2458" spans="3:7" s="183" customFormat="1" x14ac:dyDescent="0.5">
      <c r="C2458" s="971"/>
      <c r="D2458" s="970"/>
      <c r="E2458" s="970"/>
      <c r="F2458" s="265"/>
      <c r="G2458" s="265"/>
    </row>
    <row r="2459" spans="3:7" s="183" customFormat="1" x14ac:dyDescent="0.5">
      <c r="C2459" s="971"/>
      <c r="D2459" s="970"/>
      <c r="E2459" s="970"/>
      <c r="F2459" s="265"/>
      <c r="G2459" s="265"/>
    </row>
    <row r="2460" spans="3:7" s="183" customFormat="1" x14ac:dyDescent="0.5">
      <c r="C2460" s="971"/>
      <c r="D2460" s="970"/>
      <c r="E2460" s="970"/>
      <c r="F2460" s="265"/>
      <c r="G2460" s="265"/>
    </row>
    <row r="2461" spans="3:7" s="183" customFormat="1" x14ac:dyDescent="0.5">
      <c r="C2461" s="971"/>
      <c r="D2461" s="970"/>
      <c r="E2461" s="970"/>
      <c r="F2461" s="265"/>
      <c r="G2461" s="265"/>
    </row>
    <row r="2462" spans="3:7" s="183" customFormat="1" x14ac:dyDescent="0.5">
      <c r="C2462" s="971"/>
      <c r="D2462" s="970"/>
      <c r="E2462" s="970"/>
      <c r="F2462" s="265"/>
      <c r="G2462" s="265"/>
    </row>
    <row r="2463" spans="3:7" s="183" customFormat="1" x14ac:dyDescent="0.5">
      <c r="C2463" s="971"/>
      <c r="D2463" s="970"/>
      <c r="E2463" s="970"/>
      <c r="F2463" s="265"/>
      <c r="G2463" s="265"/>
    </row>
    <row r="2464" spans="3:7" s="183" customFormat="1" x14ac:dyDescent="0.5">
      <c r="C2464" s="971"/>
      <c r="D2464" s="970"/>
      <c r="E2464" s="970"/>
      <c r="F2464" s="265"/>
      <c r="G2464" s="265"/>
    </row>
    <row r="2465" spans="3:7" s="183" customFormat="1" x14ac:dyDescent="0.5">
      <c r="C2465" s="971"/>
      <c r="D2465" s="970"/>
      <c r="E2465" s="970"/>
      <c r="F2465" s="265"/>
      <c r="G2465" s="265"/>
    </row>
    <row r="2466" spans="3:7" s="183" customFormat="1" x14ac:dyDescent="0.5">
      <c r="C2466" s="971"/>
      <c r="D2466" s="970"/>
      <c r="E2466" s="970"/>
      <c r="F2466" s="265"/>
      <c r="G2466" s="265"/>
    </row>
    <row r="2467" spans="3:7" s="183" customFormat="1" x14ac:dyDescent="0.5">
      <c r="C2467" s="971"/>
      <c r="D2467" s="970"/>
      <c r="E2467" s="970"/>
      <c r="F2467" s="265"/>
      <c r="G2467" s="265"/>
    </row>
    <row r="2468" spans="3:7" s="183" customFormat="1" x14ac:dyDescent="0.5">
      <c r="C2468" s="971"/>
      <c r="D2468" s="970"/>
      <c r="E2468" s="970"/>
      <c r="F2468" s="265"/>
      <c r="G2468" s="265"/>
    </row>
    <row r="2469" spans="3:7" s="183" customFormat="1" x14ac:dyDescent="0.5">
      <c r="C2469" s="971"/>
      <c r="D2469" s="970"/>
      <c r="E2469" s="970"/>
      <c r="F2469" s="265"/>
      <c r="G2469" s="265"/>
    </row>
    <row r="2470" spans="3:7" s="183" customFormat="1" x14ac:dyDescent="0.5">
      <c r="C2470" s="971"/>
      <c r="D2470" s="970"/>
      <c r="E2470" s="970"/>
      <c r="F2470" s="265"/>
      <c r="G2470" s="265"/>
    </row>
    <row r="2471" spans="3:7" s="183" customFormat="1" x14ac:dyDescent="0.5">
      <c r="C2471" s="971"/>
      <c r="D2471" s="970"/>
      <c r="E2471" s="970"/>
      <c r="F2471" s="265"/>
      <c r="G2471" s="265"/>
    </row>
    <row r="2472" spans="3:7" s="183" customFormat="1" x14ac:dyDescent="0.5">
      <c r="C2472" s="971"/>
      <c r="D2472" s="970"/>
      <c r="E2472" s="970"/>
      <c r="F2472" s="265"/>
      <c r="G2472" s="265"/>
    </row>
    <row r="2473" spans="3:7" s="183" customFormat="1" x14ac:dyDescent="0.5">
      <c r="C2473" s="971"/>
      <c r="D2473" s="970"/>
      <c r="E2473" s="970"/>
      <c r="F2473" s="265"/>
      <c r="G2473" s="265"/>
    </row>
    <row r="2474" spans="3:7" s="183" customFormat="1" x14ac:dyDescent="0.5">
      <c r="C2474" s="971"/>
      <c r="D2474" s="970"/>
      <c r="E2474" s="970"/>
      <c r="F2474" s="265"/>
      <c r="G2474" s="265"/>
    </row>
    <row r="2475" spans="3:7" s="183" customFormat="1" x14ac:dyDescent="0.5">
      <c r="C2475" s="971"/>
      <c r="D2475" s="970"/>
      <c r="E2475" s="970"/>
      <c r="F2475" s="265"/>
      <c r="G2475" s="265"/>
    </row>
    <row r="2476" spans="3:7" s="183" customFormat="1" x14ac:dyDescent="0.5">
      <c r="C2476" s="971"/>
      <c r="D2476" s="970"/>
      <c r="E2476" s="970"/>
      <c r="F2476" s="265"/>
      <c r="G2476" s="265"/>
    </row>
    <row r="2477" spans="3:7" s="183" customFormat="1" x14ac:dyDescent="0.5">
      <c r="C2477" s="971"/>
      <c r="D2477" s="970"/>
      <c r="E2477" s="970"/>
      <c r="F2477" s="265"/>
      <c r="G2477" s="265"/>
    </row>
    <row r="2478" spans="3:7" s="183" customFormat="1" x14ac:dyDescent="0.5">
      <c r="C2478" s="971"/>
      <c r="D2478" s="970"/>
      <c r="E2478" s="970"/>
      <c r="F2478" s="265"/>
      <c r="G2478" s="265"/>
    </row>
    <row r="2479" spans="3:7" s="183" customFormat="1" x14ac:dyDescent="0.5">
      <c r="C2479" s="971"/>
      <c r="D2479" s="970"/>
      <c r="E2479" s="970"/>
      <c r="F2479" s="265"/>
      <c r="G2479" s="265"/>
    </row>
    <row r="2480" spans="3:7" s="183" customFormat="1" x14ac:dyDescent="0.5">
      <c r="C2480" s="971"/>
      <c r="D2480" s="970"/>
      <c r="E2480" s="970"/>
      <c r="F2480" s="265"/>
      <c r="G2480" s="265"/>
    </row>
    <row r="2481" spans="3:7" s="183" customFormat="1" x14ac:dyDescent="0.5">
      <c r="C2481" s="971"/>
      <c r="D2481" s="970"/>
      <c r="E2481" s="970"/>
      <c r="F2481" s="265"/>
      <c r="G2481" s="265"/>
    </row>
    <row r="2482" spans="3:7" s="183" customFormat="1" x14ac:dyDescent="0.5">
      <c r="C2482" s="971"/>
      <c r="D2482" s="970"/>
      <c r="E2482" s="970"/>
      <c r="F2482" s="265"/>
      <c r="G2482" s="265"/>
    </row>
    <row r="2483" spans="3:7" s="183" customFormat="1" x14ac:dyDescent="0.5">
      <c r="C2483" s="971"/>
      <c r="D2483" s="970"/>
      <c r="E2483" s="970"/>
      <c r="F2483" s="265"/>
      <c r="G2483" s="265"/>
    </row>
    <row r="2484" spans="3:7" s="183" customFormat="1" x14ac:dyDescent="0.5">
      <c r="C2484" s="971"/>
      <c r="D2484" s="970"/>
      <c r="E2484" s="970"/>
      <c r="F2484" s="265"/>
      <c r="G2484" s="265"/>
    </row>
    <row r="2485" spans="3:7" s="183" customFormat="1" x14ac:dyDescent="0.5">
      <c r="C2485" s="971"/>
      <c r="D2485" s="970"/>
      <c r="E2485" s="970"/>
      <c r="F2485" s="265"/>
      <c r="G2485" s="265"/>
    </row>
    <row r="2486" spans="3:7" s="183" customFormat="1" x14ac:dyDescent="0.5">
      <c r="C2486" s="971"/>
      <c r="D2486" s="970"/>
      <c r="E2486" s="970"/>
      <c r="F2486" s="265"/>
      <c r="G2486" s="265"/>
    </row>
    <row r="2487" spans="3:7" s="183" customFormat="1" x14ac:dyDescent="0.5">
      <c r="C2487" s="971"/>
      <c r="D2487" s="970"/>
      <c r="E2487" s="970"/>
      <c r="F2487" s="265"/>
      <c r="G2487" s="265"/>
    </row>
    <row r="2488" spans="3:7" s="183" customFormat="1" x14ac:dyDescent="0.5">
      <c r="C2488" s="971"/>
      <c r="D2488" s="970"/>
      <c r="E2488" s="970"/>
      <c r="F2488" s="265"/>
      <c r="G2488" s="265"/>
    </row>
    <row r="2489" spans="3:7" s="183" customFormat="1" x14ac:dyDescent="0.5">
      <c r="C2489" s="971"/>
      <c r="D2489" s="970"/>
      <c r="E2489" s="970"/>
      <c r="F2489" s="265"/>
      <c r="G2489" s="265"/>
    </row>
    <row r="2490" spans="3:7" s="183" customFormat="1" x14ac:dyDescent="0.5">
      <c r="C2490" s="971"/>
      <c r="D2490" s="970"/>
      <c r="E2490" s="970"/>
      <c r="F2490" s="265"/>
      <c r="G2490" s="265"/>
    </row>
    <row r="2491" spans="3:7" s="183" customFormat="1" x14ac:dyDescent="0.5">
      <c r="C2491" s="971"/>
      <c r="D2491" s="970"/>
      <c r="E2491" s="970"/>
      <c r="F2491" s="265"/>
      <c r="G2491" s="265"/>
    </row>
    <row r="2492" spans="3:7" s="183" customFormat="1" x14ac:dyDescent="0.5">
      <c r="C2492" s="971"/>
      <c r="D2492" s="970"/>
      <c r="E2492" s="970"/>
      <c r="F2492" s="265"/>
      <c r="G2492" s="265"/>
    </row>
    <row r="2493" spans="3:7" s="183" customFormat="1" x14ac:dyDescent="0.5">
      <c r="C2493" s="971"/>
      <c r="D2493" s="970"/>
      <c r="E2493" s="970"/>
      <c r="F2493" s="265"/>
      <c r="G2493" s="265"/>
    </row>
    <row r="2494" spans="3:7" s="183" customFormat="1" x14ac:dyDescent="0.5">
      <c r="C2494" s="971"/>
      <c r="D2494" s="970"/>
      <c r="E2494" s="970"/>
      <c r="F2494" s="265"/>
      <c r="G2494" s="265"/>
    </row>
    <row r="2495" spans="3:7" s="183" customFormat="1" x14ac:dyDescent="0.5">
      <c r="C2495" s="971"/>
      <c r="D2495" s="970"/>
      <c r="E2495" s="970"/>
      <c r="F2495" s="265"/>
      <c r="G2495" s="265"/>
    </row>
    <row r="2496" spans="3:7" s="183" customFormat="1" x14ac:dyDescent="0.5">
      <c r="C2496" s="971"/>
      <c r="D2496" s="970"/>
      <c r="E2496" s="970"/>
      <c r="F2496" s="265"/>
      <c r="G2496" s="265"/>
    </row>
    <row r="2497" spans="3:7" s="183" customFormat="1" x14ac:dyDescent="0.5">
      <c r="C2497" s="971"/>
      <c r="D2497" s="970"/>
      <c r="E2497" s="970"/>
      <c r="F2497" s="265"/>
      <c r="G2497" s="265"/>
    </row>
    <row r="2498" spans="3:7" s="183" customFormat="1" x14ac:dyDescent="0.5">
      <c r="C2498" s="971"/>
      <c r="D2498" s="970"/>
      <c r="E2498" s="970"/>
      <c r="F2498" s="265"/>
      <c r="G2498" s="265"/>
    </row>
    <row r="2499" spans="3:7" s="183" customFormat="1" x14ac:dyDescent="0.5">
      <c r="C2499" s="971"/>
      <c r="D2499" s="970"/>
      <c r="E2499" s="970"/>
      <c r="F2499" s="265"/>
      <c r="G2499" s="265"/>
    </row>
    <row r="2500" spans="3:7" s="183" customFormat="1" x14ac:dyDescent="0.5">
      <c r="C2500" s="971"/>
      <c r="D2500" s="970"/>
      <c r="E2500" s="970"/>
      <c r="F2500" s="265"/>
      <c r="G2500" s="265"/>
    </row>
    <row r="2501" spans="3:7" s="183" customFormat="1" x14ac:dyDescent="0.5">
      <c r="C2501" s="971"/>
      <c r="D2501" s="970"/>
      <c r="E2501" s="970"/>
      <c r="F2501" s="265"/>
      <c r="G2501" s="265"/>
    </row>
    <row r="2502" spans="3:7" s="183" customFormat="1" x14ac:dyDescent="0.5">
      <c r="C2502" s="971"/>
      <c r="D2502" s="970"/>
      <c r="E2502" s="970"/>
      <c r="F2502" s="265"/>
      <c r="G2502" s="265"/>
    </row>
    <row r="2503" spans="3:7" s="183" customFormat="1" x14ac:dyDescent="0.5">
      <c r="C2503" s="971"/>
      <c r="D2503" s="970"/>
      <c r="E2503" s="970"/>
      <c r="F2503" s="265"/>
      <c r="G2503" s="265"/>
    </row>
    <row r="2504" spans="3:7" s="183" customFormat="1" x14ac:dyDescent="0.5">
      <c r="C2504" s="971"/>
      <c r="D2504" s="970"/>
      <c r="E2504" s="970"/>
      <c r="F2504" s="265"/>
      <c r="G2504" s="265"/>
    </row>
    <row r="2505" spans="3:7" s="183" customFormat="1" x14ac:dyDescent="0.5">
      <c r="C2505" s="971"/>
      <c r="D2505" s="970"/>
      <c r="E2505" s="970"/>
      <c r="F2505" s="265"/>
      <c r="G2505" s="265"/>
    </row>
    <row r="2506" spans="3:7" s="183" customFormat="1" x14ac:dyDescent="0.5">
      <c r="C2506" s="971"/>
      <c r="D2506" s="970"/>
      <c r="E2506" s="970"/>
      <c r="F2506" s="265"/>
      <c r="G2506" s="265"/>
    </row>
    <row r="2507" spans="3:7" s="183" customFormat="1" x14ac:dyDescent="0.5">
      <c r="C2507" s="971"/>
      <c r="D2507" s="970"/>
      <c r="E2507" s="970"/>
      <c r="F2507" s="265"/>
      <c r="G2507" s="265"/>
    </row>
    <row r="2508" spans="3:7" s="183" customFormat="1" x14ac:dyDescent="0.5">
      <c r="C2508" s="971"/>
      <c r="D2508" s="970"/>
      <c r="E2508" s="970"/>
      <c r="F2508" s="265"/>
      <c r="G2508" s="265"/>
    </row>
    <row r="2509" spans="3:7" s="183" customFormat="1" x14ac:dyDescent="0.5">
      <c r="C2509" s="971"/>
      <c r="D2509" s="970"/>
      <c r="E2509" s="970"/>
      <c r="F2509" s="265"/>
      <c r="G2509" s="265"/>
    </row>
    <row r="2510" spans="3:7" s="183" customFormat="1" x14ac:dyDescent="0.5">
      <c r="C2510" s="971"/>
      <c r="D2510" s="970"/>
      <c r="E2510" s="970"/>
      <c r="F2510" s="265"/>
      <c r="G2510" s="265"/>
    </row>
    <row r="2511" spans="3:7" s="183" customFormat="1" x14ac:dyDescent="0.5">
      <c r="C2511" s="971"/>
      <c r="D2511" s="970"/>
      <c r="E2511" s="970"/>
      <c r="F2511" s="265"/>
      <c r="G2511" s="265"/>
    </row>
    <row r="2512" spans="3:7" s="183" customFormat="1" x14ac:dyDescent="0.5">
      <c r="C2512" s="971"/>
      <c r="D2512" s="970"/>
      <c r="E2512" s="970"/>
      <c r="F2512" s="265"/>
      <c r="G2512" s="265"/>
    </row>
    <row r="2513" spans="3:7" s="183" customFormat="1" x14ac:dyDescent="0.5">
      <c r="C2513" s="971"/>
      <c r="D2513" s="970"/>
      <c r="E2513" s="970"/>
      <c r="F2513" s="265"/>
      <c r="G2513" s="265"/>
    </row>
    <row r="2514" spans="3:7" s="183" customFormat="1" x14ac:dyDescent="0.5">
      <c r="C2514" s="971"/>
      <c r="D2514" s="970"/>
      <c r="E2514" s="970"/>
      <c r="F2514" s="265"/>
      <c r="G2514" s="265"/>
    </row>
    <row r="2515" spans="3:7" s="183" customFormat="1" x14ac:dyDescent="0.5">
      <c r="C2515" s="971"/>
      <c r="D2515" s="970"/>
      <c r="E2515" s="970"/>
      <c r="F2515" s="265"/>
      <c r="G2515" s="265"/>
    </row>
    <row r="2516" spans="3:7" s="183" customFormat="1" x14ac:dyDescent="0.5">
      <c r="C2516" s="971"/>
      <c r="D2516" s="970"/>
      <c r="E2516" s="970"/>
      <c r="F2516" s="265"/>
      <c r="G2516" s="265"/>
    </row>
    <row r="2517" spans="3:7" s="183" customFormat="1" x14ac:dyDescent="0.5">
      <c r="C2517" s="971"/>
      <c r="D2517" s="970"/>
      <c r="E2517" s="970"/>
      <c r="F2517" s="265"/>
      <c r="G2517" s="265"/>
    </row>
    <row r="2518" spans="3:7" s="183" customFormat="1" x14ac:dyDescent="0.5">
      <c r="C2518" s="971"/>
      <c r="D2518" s="970"/>
      <c r="E2518" s="970"/>
      <c r="F2518" s="265"/>
      <c r="G2518" s="265"/>
    </row>
    <row r="2519" spans="3:7" s="183" customFormat="1" x14ac:dyDescent="0.5">
      <c r="C2519" s="971"/>
      <c r="D2519" s="970"/>
      <c r="E2519" s="970"/>
      <c r="F2519" s="265"/>
      <c r="G2519" s="265"/>
    </row>
    <row r="2520" spans="3:7" s="183" customFormat="1" x14ac:dyDescent="0.5">
      <c r="C2520" s="971"/>
      <c r="D2520" s="970"/>
      <c r="E2520" s="970"/>
      <c r="F2520" s="265"/>
      <c r="G2520" s="265"/>
    </row>
    <row r="2521" spans="3:7" s="183" customFormat="1" x14ac:dyDescent="0.5">
      <c r="C2521" s="971"/>
      <c r="D2521" s="970"/>
      <c r="E2521" s="970"/>
      <c r="F2521" s="265"/>
      <c r="G2521" s="265"/>
    </row>
    <row r="2522" spans="3:7" s="183" customFormat="1" x14ac:dyDescent="0.5">
      <c r="C2522" s="971"/>
      <c r="D2522" s="970"/>
      <c r="E2522" s="970"/>
      <c r="F2522" s="265"/>
      <c r="G2522" s="265"/>
    </row>
    <row r="2523" spans="3:7" s="183" customFormat="1" x14ac:dyDescent="0.5">
      <c r="C2523" s="971"/>
      <c r="D2523" s="970"/>
      <c r="E2523" s="970"/>
      <c r="F2523" s="265"/>
      <c r="G2523" s="265"/>
    </row>
    <row r="2524" spans="3:7" s="183" customFormat="1" x14ac:dyDescent="0.5">
      <c r="C2524" s="971"/>
      <c r="D2524" s="970"/>
      <c r="E2524" s="970"/>
      <c r="F2524" s="265"/>
      <c r="G2524" s="265"/>
    </row>
    <row r="2525" spans="3:7" s="183" customFormat="1" x14ac:dyDescent="0.5">
      <c r="C2525" s="971"/>
      <c r="D2525" s="970"/>
      <c r="E2525" s="970"/>
      <c r="F2525" s="265"/>
      <c r="G2525" s="265"/>
    </row>
    <row r="2526" spans="3:7" s="183" customFormat="1" x14ac:dyDescent="0.5">
      <c r="C2526" s="971"/>
      <c r="D2526" s="970"/>
      <c r="E2526" s="970"/>
      <c r="F2526" s="265"/>
      <c r="G2526" s="265"/>
    </row>
    <row r="2527" spans="3:7" s="183" customFormat="1" x14ac:dyDescent="0.5">
      <c r="C2527" s="971"/>
      <c r="D2527" s="970"/>
      <c r="E2527" s="970"/>
      <c r="F2527" s="265"/>
      <c r="G2527" s="265"/>
    </row>
    <row r="2528" spans="3:7" s="183" customFormat="1" x14ac:dyDescent="0.5">
      <c r="C2528" s="971"/>
      <c r="D2528" s="970"/>
      <c r="E2528" s="970"/>
      <c r="F2528" s="265"/>
      <c r="G2528" s="265"/>
    </row>
    <row r="2529" spans="3:7" s="183" customFormat="1" x14ac:dyDescent="0.5">
      <c r="C2529" s="971"/>
      <c r="D2529" s="970"/>
      <c r="E2529" s="970"/>
      <c r="F2529" s="265"/>
      <c r="G2529" s="265"/>
    </row>
    <row r="2530" spans="3:7" s="183" customFormat="1" x14ac:dyDescent="0.5">
      <c r="C2530" s="971"/>
      <c r="D2530" s="970"/>
      <c r="E2530" s="970"/>
      <c r="F2530" s="265"/>
      <c r="G2530" s="265"/>
    </row>
    <row r="2531" spans="3:7" s="183" customFormat="1" x14ac:dyDescent="0.5">
      <c r="C2531" s="971"/>
      <c r="D2531" s="970"/>
      <c r="E2531" s="970"/>
      <c r="F2531" s="265"/>
      <c r="G2531" s="265"/>
    </row>
    <row r="2532" spans="3:7" s="183" customFormat="1" x14ac:dyDescent="0.5">
      <c r="C2532" s="971"/>
      <c r="D2532" s="970"/>
      <c r="E2532" s="970"/>
      <c r="F2532" s="265"/>
      <c r="G2532" s="265"/>
    </row>
    <row r="2533" spans="3:7" s="183" customFormat="1" x14ac:dyDescent="0.5">
      <c r="C2533" s="971"/>
      <c r="D2533" s="970"/>
      <c r="E2533" s="970"/>
      <c r="F2533" s="265"/>
      <c r="G2533" s="265"/>
    </row>
    <row r="2534" spans="3:7" s="183" customFormat="1" x14ac:dyDescent="0.5">
      <c r="C2534" s="971"/>
      <c r="D2534" s="970"/>
      <c r="E2534" s="970"/>
      <c r="F2534" s="265"/>
      <c r="G2534" s="265"/>
    </row>
    <row r="2535" spans="3:7" s="183" customFormat="1" x14ac:dyDescent="0.5">
      <c r="C2535" s="971"/>
      <c r="D2535" s="970"/>
      <c r="E2535" s="970"/>
      <c r="F2535" s="265"/>
      <c r="G2535" s="265"/>
    </row>
    <row r="2536" spans="3:7" s="183" customFormat="1" x14ac:dyDescent="0.5">
      <c r="C2536" s="971"/>
      <c r="D2536" s="970"/>
      <c r="E2536" s="970"/>
      <c r="F2536" s="265"/>
      <c r="G2536" s="265"/>
    </row>
    <row r="2537" spans="3:7" s="183" customFormat="1" x14ac:dyDescent="0.5">
      <c r="C2537" s="971"/>
      <c r="D2537" s="970"/>
      <c r="E2537" s="970"/>
      <c r="F2537" s="265"/>
      <c r="G2537" s="265"/>
    </row>
    <row r="2538" spans="3:7" s="183" customFormat="1" x14ac:dyDescent="0.5">
      <c r="C2538" s="971"/>
      <c r="D2538" s="970"/>
      <c r="E2538" s="970"/>
      <c r="F2538" s="265"/>
      <c r="G2538" s="265"/>
    </row>
    <row r="2539" spans="3:7" s="183" customFormat="1" x14ac:dyDescent="0.5">
      <c r="C2539" s="971"/>
      <c r="D2539" s="970"/>
      <c r="E2539" s="970"/>
      <c r="F2539" s="265"/>
      <c r="G2539" s="265"/>
    </row>
    <row r="2540" spans="3:7" s="183" customFormat="1" x14ac:dyDescent="0.5">
      <c r="C2540" s="971"/>
      <c r="D2540" s="970"/>
      <c r="E2540" s="970"/>
      <c r="F2540" s="265"/>
      <c r="G2540" s="265"/>
    </row>
    <row r="2541" spans="3:7" s="183" customFormat="1" x14ac:dyDescent="0.5">
      <c r="C2541" s="971"/>
      <c r="D2541" s="970"/>
      <c r="E2541" s="970"/>
      <c r="F2541" s="265"/>
      <c r="G2541" s="265"/>
    </row>
    <row r="2542" spans="3:7" s="183" customFormat="1" x14ac:dyDescent="0.5">
      <c r="C2542" s="971"/>
      <c r="D2542" s="970"/>
      <c r="E2542" s="970"/>
      <c r="F2542" s="265"/>
      <c r="G2542" s="265"/>
    </row>
    <row r="2543" spans="3:7" s="183" customFormat="1" x14ac:dyDescent="0.5">
      <c r="C2543" s="971"/>
      <c r="D2543" s="970"/>
      <c r="E2543" s="970"/>
      <c r="F2543" s="265"/>
      <c r="G2543" s="265"/>
    </row>
    <row r="2544" spans="3:7" s="183" customFormat="1" x14ac:dyDescent="0.5">
      <c r="C2544" s="971"/>
      <c r="D2544" s="970"/>
      <c r="E2544" s="970"/>
      <c r="F2544" s="265"/>
      <c r="G2544" s="265"/>
    </row>
    <row r="2545" spans="3:7" s="183" customFormat="1" x14ac:dyDescent="0.5">
      <c r="C2545" s="971"/>
      <c r="D2545" s="970"/>
      <c r="E2545" s="970"/>
      <c r="F2545" s="265"/>
      <c r="G2545" s="265"/>
    </row>
    <row r="2546" spans="3:7" s="183" customFormat="1" x14ac:dyDescent="0.5">
      <c r="C2546" s="971"/>
      <c r="D2546" s="970"/>
      <c r="E2546" s="970"/>
      <c r="F2546" s="265"/>
      <c r="G2546" s="265"/>
    </row>
    <row r="2547" spans="3:7" s="183" customFormat="1" x14ac:dyDescent="0.5">
      <c r="C2547" s="971"/>
      <c r="D2547" s="970"/>
      <c r="E2547" s="970"/>
      <c r="F2547" s="265"/>
      <c r="G2547" s="265"/>
    </row>
    <row r="2548" spans="3:7" s="183" customFormat="1" x14ac:dyDescent="0.5">
      <c r="C2548" s="971"/>
      <c r="D2548" s="970"/>
      <c r="E2548" s="970"/>
      <c r="F2548" s="265"/>
      <c r="G2548" s="265"/>
    </row>
    <row r="2549" spans="3:7" s="183" customFormat="1" x14ac:dyDescent="0.5">
      <c r="C2549" s="971"/>
      <c r="D2549" s="970"/>
      <c r="E2549" s="970"/>
      <c r="F2549" s="265"/>
      <c r="G2549" s="265"/>
    </row>
    <row r="2550" spans="3:7" s="183" customFormat="1" x14ac:dyDescent="0.5">
      <c r="C2550" s="971"/>
      <c r="D2550" s="970"/>
      <c r="E2550" s="970"/>
      <c r="F2550" s="265"/>
      <c r="G2550" s="265"/>
    </row>
    <row r="2551" spans="3:7" s="183" customFormat="1" x14ac:dyDescent="0.5">
      <c r="C2551" s="971"/>
      <c r="D2551" s="970"/>
      <c r="E2551" s="970"/>
      <c r="F2551" s="265"/>
      <c r="G2551" s="265"/>
    </row>
    <row r="2552" spans="3:7" s="183" customFormat="1" x14ac:dyDescent="0.5">
      <c r="C2552" s="971"/>
      <c r="D2552" s="970"/>
      <c r="E2552" s="970"/>
      <c r="F2552" s="265"/>
      <c r="G2552" s="265"/>
    </row>
    <row r="2553" spans="3:7" s="183" customFormat="1" x14ac:dyDescent="0.5">
      <c r="C2553" s="971"/>
      <c r="D2553" s="970"/>
      <c r="E2553" s="970"/>
      <c r="F2553" s="265"/>
      <c r="G2553" s="265"/>
    </row>
    <row r="2554" spans="3:7" s="183" customFormat="1" x14ac:dyDescent="0.5">
      <c r="C2554" s="971"/>
      <c r="D2554" s="970"/>
      <c r="E2554" s="970"/>
      <c r="F2554" s="265"/>
      <c r="G2554" s="265"/>
    </row>
    <row r="2555" spans="3:7" s="183" customFormat="1" x14ac:dyDescent="0.5">
      <c r="C2555" s="971"/>
      <c r="D2555" s="970"/>
      <c r="E2555" s="970"/>
      <c r="F2555" s="265"/>
      <c r="G2555" s="265"/>
    </row>
    <row r="2556" spans="3:7" s="183" customFormat="1" x14ac:dyDescent="0.5">
      <c r="C2556" s="971"/>
      <c r="D2556" s="970"/>
      <c r="E2556" s="970"/>
      <c r="F2556" s="265"/>
      <c r="G2556" s="265"/>
    </row>
    <row r="2557" spans="3:7" s="183" customFormat="1" x14ac:dyDescent="0.5">
      <c r="C2557" s="971"/>
      <c r="D2557" s="970"/>
      <c r="E2557" s="970"/>
      <c r="F2557" s="265"/>
      <c r="G2557" s="265"/>
    </row>
    <row r="2558" spans="3:7" s="183" customFormat="1" x14ac:dyDescent="0.5">
      <c r="C2558" s="971"/>
      <c r="D2558" s="970"/>
      <c r="E2558" s="970"/>
      <c r="F2558" s="265"/>
      <c r="G2558" s="265"/>
    </row>
    <row r="2559" spans="3:7" s="183" customFormat="1" x14ac:dyDescent="0.5">
      <c r="C2559" s="971"/>
      <c r="D2559" s="970"/>
      <c r="E2559" s="970"/>
      <c r="F2559" s="265"/>
      <c r="G2559" s="265"/>
    </row>
    <row r="2560" spans="3:7" s="183" customFormat="1" x14ac:dyDescent="0.5">
      <c r="C2560" s="971"/>
      <c r="D2560" s="970"/>
      <c r="E2560" s="970"/>
      <c r="F2560" s="265"/>
      <c r="G2560" s="265"/>
    </row>
    <row r="2561" spans="3:7" s="183" customFormat="1" x14ac:dyDescent="0.5">
      <c r="C2561" s="971"/>
      <c r="D2561" s="970"/>
      <c r="E2561" s="970"/>
      <c r="F2561" s="265"/>
      <c r="G2561" s="265"/>
    </row>
    <row r="2562" spans="3:7" s="183" customFormat="1" x14ac:dyDescent="0.5">
      <c r="C2562" s="971"/>
      <c r="D2562" s="970"/>
      <c r="E2562" s="970"/>
      <c r="F2562" s="265"/>
      <c r="G2562" s="265"/>
    </row>
    <row r="2563" spans="3:7" s="183" customFormat="1" x14ac:dyDescent="0.5">
      <c r="C2563" s="971"/>
      <c r="D2563" s="970"/>
      <c r="E2563" s="970"/>
      <c r="F2563" s="265"/>
      <c r="G2563" s="265"/>
    </row>
    <row r="2564" spans="3:7" s="183" customFormat="1" x14ac:dyDescent="0.5">
      <c r="C2564" s="971"/>
      <c r="D2564" s="970"/>
      <c r="E2564" s="970"/>
      <c r="F2564" s="265"/>
      <c r="G2564" s="265"/>
    </row>
    <row r="2565" spans="3:7" s="183" customFormat="1" x14ac:dyDescent="0.5">
      <c r="C2565" s="971"/>
      <c r="D2565" s="970"/>
      <c r="E2565" s="970"/>
      <c r="F2565" s="265"/>
      <c r="G2565" s="265"/>
    </row>
    <row r="2566" spans="3:7" s="183" customFormat="1" x14ac:dyDescent="0.5">
      <c r="C2566" s="971"/>
      <c r="D2566" s="970"/>
      <c r="E2566" s="970"/>
      <c r="F2566" s="265"/>
      <c r="G2566" s="265"/>
    </row>
    <row r="2567" spans="3:7" s="183" customFormat="1" x14ac:dyDescent="0.5">
      <c r="C2567" s="971"/>
      <c r="D2567" s="970"/>
      <c r="E2567" s="970"/>
      <c r="F2567" s="265"/>
      <c r="G2567" s="265"/>
    </row>
    <row r="2568" spans="3:7" s="183" customFormat="1" x14ac:dyDescent="0.5">
      <c r="C2568" s="971"/>
      <c r="D2568" s="970"/>
      <c r="E2568" s="970"/>
      <c r="F2568" s="265"/>
      <c r="G2568" s="265"/>
    </row>
    <row r="2569" spans="3:7" s="183" customFormat="1" x14ac:dyDescent="0.5">
      <c r="C2569" s="971"/>
      <c r="D2569" s="970"/>
      <c r="E2569" s="970"/>
      <c r="F2569" s="265"/>
      <c r="G2569" s="265"/>
    </row>
    <row r="2570" spans="3:7" s="183" customFormat="1" x14ac:dyDescent="0.5">
      <c r="C2570" s="971"/>
      <c r="D2570" s="970"/>
      <c r="E2570" s="970"/>
      <c r="F2570" s="265"/>
      <c r="G2570" s="265"/>
    </row>
    <row r="2571" spans="3:7" s="183" customFormat="1" x14ac:dyDescent="0.5">
      <c r="C2571" s="971"/>
      <c r="D2571" s="970"/>
      <c r="E2571" s="970"/>
      <c r="F2571" s="265"/>
      <c r="G2571" s="265"/>
    </row>
    <row r="2572" spans="3:7" s="183" customFormat="1" x14ac:dyDescent="0.5">
      <c r="C2572" s="971"/>
      <c r="D2572" s="970"/>
      <c r="E2572" s="970"/>
      <c r="F2572" s="265"/>
      <c r="G2572" s="265"/>
    </row>
    <row r="2573" spans="3:7" s="183" customFormat="1" x14ac:dyDescent="0.5">
      <c r="C2573" s="971"/>
      <c r="D2573" s="970"/>
      <c r="E2573" s="970"/>
      <c r="F2573" s="265"/>
      <c r="G2573" s="265"/>
    </row>
    <row r="2574" spans="3:7" s="183" customFormat="1" x14ac:dyDescent="0.5">
      <c r="C2574" s="971"/>
      <c r="D2574" s="970"/>
      <c r="E2574" s="970"/>
      <c r="F2574" s="265"/>
      <c r="G2574" s="265"/>
    </row>
    <row r="2575" spans="3:7" s="183" customFormat="1" x14ac:dyDescent="0.5">
      <c r="C2575" s="971"/>
      <c r="D2575" s="970"/>
      <c r="E2575" s="970"/>
      <c r="F2575" s="265"/>
      <c r="G2575" s="265"/>
    </row>
    <row r="2576" spans="3:7" s="183" customFormat="1" x14ac:dyDescent="0.5">
      <c r="C2576" s="971"/>
      <c r="D2576" s="970"/>
      <c r="E2576" s="970"/>
      <c r="F2576" s="265"/>
      <c r="G2576" s="265"/>
    </row>
    <row r="2577" spans="3:7" s="183" customFormat="1" x14ac:dyDescent="0.5">
      <c r="C2577" s="971"/>
      <c r="D2577" s="970"/>
      <c r="E2577" s="970"/>
      <c r="F2577" s="265"/>
      <c r="G2577" s="265"/>
    </row>
    <row r="2578" spans="3:7" s="183" customFormat="1" x14ac:dyDescent="0.5">
      <c r="C2578" s="971"/>
      <c r="D2578" s="970"/>
      <c r="E2578" s="970"/>
      <c r="F2578" s="265"/>
      <c r="G2578" s="265"/>
    </row>
    <row r="2579" spans="3:7" s="183" customFormat="1" x14ac:dyDescent="0.5">
      <c r="C2579" s="971"/>
      <c r="D2579" s="970"/>
      <c r="E2579" s="970"/>
      <c r="F2579" s="265"/>
      <c r="G2579" s="265"/>
    </row>
    <row r="2580" spans="3:7" s="183" customFormat="1" x14ac:dyDescent="0.5">
      <c r="C2580" s="971"/>
      <c r="D2580" s="970"/>
      <c r="E2580" s="970"/>
      <c r="F2580" s="265"/>
      <c r="G2580" s="265"/>
    </row>
    <row r="2581" spans="3:7" s="183" customFormat="1" x14ac:dyDescent="0.5">
      <c r="C2581" s="971"/>
      <c r="D2581" s="970"/>
      <c r="E2581" s="970"/>
      <c r="F2581" s="265"/>
      <c r="G2581" s="265"/>
    </row>
    <row r="2582" spans="3:7" s="183" customFormat="1" x14ac:dyDescent="0.5">
      <c r="C2582" s="971"/>
      <c r="D2582" s="970"/>
      <c r="E2582" s="970"/>
      <c r="F2582" s="265"/>
      <c r="G2582" s="265"/>
    </row>
    <row r="2583" spans="3:7" s="183" customFormat="1" x14ac:dyDescent="0.5">
      <c r="C2583" s="971"/>
      <c r="D2583" s="970"/>
      <c r="E2583" s="970"/>
      <c r="F2583" s="265"/>
      <c r="G2583" s="265"/>
    </row>
    <row r="2584" spans="3:7" s="183" customFormat="1" x14ac:dyDescent="0.5">
      <c r="C2584" s="971"/>
      <c r="D2584" s="970"/>
      <c r="E2584" s="970"/>
      <c r="F2584" s="265"/>
      <c r="G2584" s="265"/>
    </row>
    <row r="2585" spans="3:7" s="183" customFormat="1" x14ac:dyDescent="0.5">
      <c r="C2585" s="971"/>
      <c r="D2585" s="970"/>
      <c r="E2585" s="970"/>
      <c r="F2585" s="265"/>
      <c r="G2585" s="265"/>
    </row>
    <row r="2586" spans="3:7" s="183" customFormat="1" x14ac:dyDescent="0.5">
      <c r="C2586" s="971"/>
      <c r="D2586" s="970"/>
      <c r="E2586" s="970"/>
      <c r="F2586" s="265"/>
      <c r="G2586" s="265"/>
    </row>
    <row r="2587" spans="3:7" s="183" customFormat="1" x14ac:dyDescent="0.5">
      <c r="C2587" s="971"/>
      <c r="D2587" s="970"/>
      <c r="E2587" s="970"/>
      <c r="F2587" s="265"/>
      <c r="G2587" s="265"/>
    </row>
    <row r="2588" spans="3:7" s="183" customFormat="1" x14ac:dyDescent="0.5">
      <c r="C2588" s="971"/>
      <c r="D2588" s="970"/>
      <c r="E2588" s="970"/>
      <c r="F2588" s="265"/>
      <c r="G2588" s="265"/>
    </row>
    <row r="2589" spans="3:7" s="183" customFormat="1" x14ac:dyDescent="0.5">
      <c r="C2589" s="971"/>
      <c r="D2589" s="970"/>
      <c r="E2589" s="970"/>
      <c r="F2589" s="265"/>
      <c r="G2589" s="265"/>
    </row>
    <row r="2590" spans="3:7" s="183" customFormat="1" x14ac:dyDescent="0.5">
      <c r="C2590" s="971"/>
      <c r="D2590" s="970"/>
      <c r="E2590" s="970"/>
      <c r="F2590" s="265"/>
      <c r="G2590" s="265"/>
    </row>
    <row r="2591" spans="3:7" s="183" customFormat="1" x14ac:dyDescent="0.5">
      <c r="C2591" s="971"/>
      <c r="D2591" s="970"/>
      <c r="E2591" s="970"/>
      <c r="F2591" s="265"/>
      <c r="G2591" s="265"/>
    </row>
    <row r="2592" spans="3:7" s="183" customFormat="1" x14ac:dyDescent="0.5">
      <c r="C2592" s="971"/>
      <c r="D2592" s="970"/>
      <c r="E2592" s="970"/>
      <c r="F2592" s="265"/>
      <c r="G2592" s="265"/>
    </row>
    <row r="2593" spans="3:7" s="183" customFormat="1" x14ac:dyDescent="0.5">
      <c r="C2593" s="971"/>
      <c r="D2593" s="970"/>
      <c r="E2593" s="970"/>
      <c r="F2593" s="265"/>
      <c r="G2593" s="265"/>
    </row>
    <row r="2594" spans="3:7" s="183" customFormat="1" x14ac:dyDescent="0.5">
      <c r="C2594" s="971"/>
      <c r="D2594" s="970"/>
      <c r="E2594" s="970"/>
      <c r="F2594" s="265"/>
      <c r="G2594" s="265"/>
    </row>
    <row r="2595" spans="3:7" s="183" customFormat="1" x14ac:dyDescent="0.5">
      <c r="C2595" s="971"/>
      <c r="D2595" s="970"/>
      <c r="E2595" s="970"/>
      <c r="F2595" s="265"/>
      <c r="G2595" s="265"/>
    </row>
    <row r="2596" spans="3:7" s="183" customFormat="1" x14ac:dyDescent="0.5">
      <c r="C2596" s="971"/>
      <c r="D2596" s="970"/>
      <c r="E2596" s="970"/>
      <c r="F2596" s="265"/>
      <c r="G2596" s="265"/>
    </row>
    <row r="2597" spans="3:7" s="183" customFormat="1" x14ac:dyDescent="0.5">
      <c r="C2597" s="971"/>
      <c r="D2597" s="970"/>
      <c r="E2597" s="970"/>
      <c r="F2597" s="265"/>
      <c r="G2597" s="265"/>
    </row>
    <row r="2598" spans="3:7" s="183" customFormat="1" x14ac:dyDescent="0.5">
      <c r="C2598" s="971"/>
      <c r="D2598" s="970"/>
      <c r="E2598" s="970"/>
      <c r="F2598" s="265"/>
      <c r="G2598" s="265"/>
    </row>
    <row r="2599" spans="3:7" s="183" customFormat="1" x14ac:dyDescent="0.5">
      <c r="C2599" s="971"/>
      <c r="D2599" s="970"/>
      <c r="E2599" s="970"/>
      <c r="F2599" s="265"/>
      <c r="G2599" s="265"/>
    </row>
    <row r="2600" spans="3:7" s="183" customFormat="1" x14ac:dyDescent="0.5">
      <c r="C2600" s="971"/>
      <c r="D2600" s="970"/>
      <c r="E2600" s="970"/>
      <c r="F2600" s="265"/>
      <c r="G2600" s="265"/>
    </row>
    <row r="2601" spans="3:7" s="183" customFormat="1" x14ac:dyDescent="0.5">
      <c r="C2601" s="971"/>
      <c r="D2601" s="970"/>
      <c r="E2601" s="970"/>
      <c r="F2601" s="265"/>
      <c r="G2601" s="265"/>
    </row>
    <row r="2602" spans="3:7" s="183" customFormat="1" x14ac:dyDescent="0.5">
      <c r="C2602" s="971"/>
      <c r="D2602" s="970"/>
      <c r="E2602" s="970"/>
      <c r="F2602" s="265"/>
      <c r="G2602" s="265"/>
    </row>
    <row r="2603" spans="3:7" s="183" customFormat="1" x14ac:dyDescent="0.5">
      <c r="C2603" s="971"/>
      <c r="D2603" s="970"/>
      <c r="E2603" s="970"/>
      <c r="F2603" s="265"/>
      <c r="G2603" s="265"/>
    </row>
    <row r="2604" spans="3:7" s="183" customFormat="1" x14ac:dyDescent="0.5">
      <c r="C2604" s="971"/>
      <c r="D2604" s="970"/>
      <c r="E2604" s="970"/>
      <c r="F2604" s="265"/>
      <c r="G2604" s="265"/>
    </row>
    <row r="2605" spans="3:7" s="183" customFormat="1" x14ac:dyDescent="0.5">
      <c r="C2605" s="971"/>
      <c r="D2605" s="970"/>
      <c r="E2605" s="970"/>
      <c r="F2605" s="265"/>
      <c r="G2605" s="265"/>
    </row>
    <row r="2606" spans="3:7" s="183" customFormat="1" x14ac:dyDescent="0.5">
      <c r="C2606" s="971"/>
      <c r="D2606" s="970"/>
      <c r="E2606" s="970"/>
      <c r="F2606" s="265"/>
      <c r="G2606" s="265"/>
    </row>
    <row r="2607" spans="3:7" s="183" customFormat="1" x14ac:dyDescent="0.5">
      <c r="C2607" s="971"/>
      <c r="D2607" s="970"/>
      <c r="E2607" s="970"/>
      <c r="F2607" s="265"/>
      <c r="G2607" s="265"/>
    </row>
    <row r="2608" spans="3:7" s="183" customFormat="1" x14ac:dyDescent="0.5">
      <c r="C2608" s="971"/>
      <c r="D2608" s="970"/>
      <c r="E2608" s="970"/>
      <c r="F2608" s="265"/>
      <c r="G2608" s="265"/>
    </row>
    <row r="2609" spans="3:7" s="183" customFormat="1" x14ac:dyDescent="0.5">
      <c r="C2609" s="971"/>
      <c r="D2609" s="970"/>
      <c r="E2609" s="970"/>
      <c r="F2609" s="265"/>
      <c r="G2609" s="265"/>
    </row>
    <row r="2610" spans="3:7" s="183" customFormat="1" x14ac:dyDescent="0.5">
      <c r="C2610" s="971"/>
      <c r="D2610" s="970"/>
      <c r="E2610" s="970"/>
      <c r="F2610" s="265"/>
      <c r="G2610" s="265"/>
    </row>
    <row r="2611" spans="3:7" s="183" customFormat="1" x14ac:dyDescent="0.5">
      <c r="C2611" s="971"/>
      <c r="D2611" s="970"/>
      <c r="E2611" s="970"/>
      <c r="F2611" s="265"/>
      <c r="G2611" s="265"/>
    </row>
    <row r="2612" spans="3:7" s="183" customFormat="1" x14ac:dyDescent="0.5">
      <c r="C2612" s="971"/>
      <c r="D2612" s="970"/>
      <c r="E2612" s="970"/>
      <c r="F2612" s="265"/>
      <c r="G2612" s="265"/>
    </row>
    <row r="2613" spans="3:7" s="183" customFormat="1" x14ac:dyDescent="0.5">
      <c r="C2613" s="971"/>
      <c r="D2613" s="970"/>
      <c r="E2613" s="970"/>
      <c r="F2613" s="265"/>
      <c r="G2613" s="265"/>
    </row>
    <row r="2614" spans="3:7" s="183" customFormat="1" x14ac:dyDescent="0.5">
      <c r="C2614" s="971"/>
      <c r="D2614" s="970"/>
      <c r="E2614" s="970"/>
      <c r="F2614" s="265"/>
      <c r="G2614" s="265"/>
    </row>
    <row r="2615" spans="3:7" s="183" customFormat="1" x14ac:dyDescent="0.5">
      <c r="C2615" s="971"/>
      <c r="D2615" s="970"/>
      <c r="E2615" s="970"/>
      <c r="F2615" s="265"/>
      <c r="G2615" s="265"/>
    </row>
    <row r="2616" spans="3:7" s="183" customFormat="1" x14ac:dyDescent="0.5">
      <c r="C2616" s="971"/>
      <c r="D2616" s="970"/>
      <c r="E2616" s="970"/>
      <c r="F2616" s="265"/>
      <c r="G2616" s="265"/>
    </row>
    <row r="2617" spans="3:7" s="183" customFormat="1" x14ac:dyDescent="0.5">
      <c r="C2617" s="971"/>
      <c r="D2617" s="970"/>
      <c r="E2617" s="970"/>
      <c r="F2617" s="265"/>
      <c r="G2617" s="265"/>
    </row>
    <row r="2618" spans="3:7" s="183" customFormat="1" x14ac:dyDescent="0.5">
      <c r="C2618" s="971"/>
      <c r="D2618" s="970"/>
      <c r="E2618" s="970"/>
      <c r="F2618" s="265"/>
      <c r="G2618" s="265"/>
    </row>
    <row r="2619" spans="3:7" s="183" customFormat="1" x14ac:dyDescent="0.5">
      <c r="C2619" s="971"/>
      <c r="D2619" s="970"/>
      <c r="E2619" s="970"/>
      <c r="F2619" s="265"/>
      <c r="G2619" s="265"/>
    </row>
    <row r="2620" spans="3:7" s="183" customFormat="1" x14ac:dyDescent="0.5">
      <c r="C2620" s="971"/>
      <c r="D2620" s="970"/>
      <c r="E2620" s="970"/>
      <c r="F2620" s="265"/>
      <c r="G2620" s="265"/>
    </row>
    <row r="2621" spans="3:7" s="183" customFormat="1" x14ac:dyDescent="0.5">
      <c r="C2621" s="971"/>
      <c r="D2621" s="970"/>
      <c r="E2621" s="970"/>
      <c r="F2621" s="265"/>
      <c r="G2621" s="265"/>
    </row>
    <row r="2622" spans="3:7" s="183" customFormat="1" x14ac:dyDescent="0.5">
      <c r="C2622" s="971"/>
      <c r="D2622" s="970"/>
      <c r="E2622" s="970"/>
      <c r="F2622" s="265"/>
      <c r="G2622" s="265"/>
    </row>
    <row r="2623" spans="3:7" s="183" customFormat="1" x14ac:dyDescent="0.5">
      <c r="C2623" s="971"/>
      <c r="D2623" s="970"/>
      <c r="E2623" s="970"/>
      <c r="F2623" s="265"/>
      <c r="G2623" s="265"/>
    </row>
    <row r="2624" spans="3:7" s="183" customFormat="1" x14ac:dyDescent="0.5">
      <c r="C2624" s="971"/>
      <c r="D2624" s="970"/>
      <c r="E2624" s="970"/>
      <c r="F2624" s="265"/>
      <c r="G2624" s="265"/>
    </row>
    <row r="2625" spans="3:7" s="183" customFormat="1" x14ac:dyDescent="0.5">
      <c r="C2625" s="971"/>
      <c r="D2625" s="970"/>
      <c r="E2625" s="970"/>
      <c r="F2625" s="265"/>
      <c r="G2625" s="265"/>
    </row>
    <row r="2626" spans="3:7" s="183" customFormat="1" x14ac:dyDescent="0.5">
      <c r="C2626" s="971"/>
      <c r="D2626" s="970"/>
      <c r="E2626" s="970"/>
      <c r="F2626" s="265"/>
      <c r="G2626" s="265"/>
    </row>
    <row r="2627" spans="3:7" s="183" customFormat="1" x14ac:dyDescent="0.5">
      <c r="C2627" s="971"/>
      <c r="D2627" s="970"/>
      <c r="E2627" s="970"/>
      <c r="F2627" s="265"/>
      <c r="G2627" s="265"/>
    </row>
    <row r="2628" spans="3:7" s="183" customFormat="1" x14ac:dyDescent="0.5">
      <c r="C2628" s="971"/>
      <c r="D2628" s="970"/>
      <c r="E2628" s="970"/>
      <c r="F2628" s="265"/>
      <c r="G2628" s="265"/>
    </row>
    <row r="2629" spans="3:7" s="183" customFormat="1" x14ac:dyDescent="0.5">
      <c r="C2629" s="971"/>
      <c r="D2629" s="970"/>
      <c r="E2629" s="970"/>
      <c r="F2629" s="265"/>
      <c r="G2629" s="265"/>
    </row>
    <row r="2630" spans="3:7" s="183" customFormat="1" x14ac:dyDescent="0.5">
      <c r="C2630" s="971"/>
      <c r="D2630" s="970"/>
      <c r="E2630" s="970"/>
      <c r="F2630" s="265"/>
      <c r="G2630" s="265"/>
    </row>
    <row r="2631" spans="3:7" s="183" customFormat="1" x14ac:dyDescent="0.5">
      <c r="C2631" s="971"/>
      <c r="D2631" s="970"/>
      <c r="E2631" s="970"/>
      <c r="F2631" s="265"/>
      <c r="G2631" s="265"/>
    </row>
    <row r="2632" spans="3:7" s="183" customFormat="1" x14ac:dyDescent="0.5">
      <c r="C2632" s="971"/>
      <c r="D2632" s="970"/>
      <c r="E2632" s="970"/>
      <c r="F2632" s="265"/>
      <c r="G2632" s="265"/>
    </row>
    <row r="2633" spans="3:7" s="183" customFormat="1" x14ac:dyDescent="0.5">
      <c r="C2633" s="971"/>
      <c r="D2633" s="970"/>
      <c r="E2633" s="970"/>
      <c r="F2633" s="265"/>
      <c r="G2633" s="265"/>
    </row>
    <row r="2634" spans="3:7" s="183" customFormat="1" x14ac:dyDescent="0.5">
      <c r="C2634" s="971"/>
      <c r="D2634" s="970"/>
      <c r="E2634" s="970"/>
      <c r="F2634" s="265"/>
      <c r="G2634" s="265"/>
    </row>
    <row r="2635" spans="3:7" s="183" customFormat="1" x14ac:dyDescent="0.5">
      <c r="C2635" s="971"/>
      <c r="D2635" s="970"/>
      <c r="E2635" s="970"/>
      <c r="F2635" s="265"/>
      <c r="G2635" s="265"/>
    </row>
    <row r="2636" spans="3:7" s="183" customFormat="1" x14ac:dyDescent="0.5">
      <c r="C2636" s="971"/>
      <c r="D2636" s="970"/>
      <c r="E2636" s="970"/>
      <c r="F2636" s="265"/>
      <c r="G2636" s="265"/>
    </row>
    <row r="2637" spans="3:7" s="183" customFormat="1" x14ac:dyDescent="0.5">
      <c r="C2637" s="971"/>
      <c r="D2637" s="970"/>
      <c r="E2637" s="970"/>
      <c r="F2637" s="265"/>
      <c r="G2637" s="265"/>
    </row>
    <row r="2638" spans="3:7" s="183" customFormat="1" x14ac:dyDescent="0.5">
      <c r="C2638" s="971"/>
      <c r="D2638" s="970"/>
      <c r="E2638" s="970"/>
      <c r="F2638" s="265"/>
      <c r="G2638" s="265"/>
    </row>
    <row r="2639" spans="3:7" s="183" customFormat="1" x14ac:dyDescent="0.5">
      <c r="C2639" s="971"/>
      <c r="D2639" s="970"/>
      <c r="E2639" s="970"/>
      <c r="F2639" s="265"/>
      <c r="G2639" s="265"/>
    </row>
    <row r="2640" spans="3:7" s="183" customFormat="1" x14ac:dyDescent="0.5">
      <c r="C2640" s="971"/>
      <c r="D2640" s="970"/>
      <c r="E2640" s="970"/>
      <c r="F2640" s="265"/>
      <c r="G2640" s="265"/>
    </row>
    <row r="2641" spans="3:7" s="183" customFormat="1" x14ac:dyDescent="0.5">
      <c r="C2641" s="971"/>
      <c r="D2641" s="970"/>
      <c r="E2641" s="970"/>
      <c r="F2641" s="265"/>
      <c r="G2641" s="265"/>
    </row>
    <row r="2642" spans="3:7" s="183" customFormat="1" x14ac:dyDescent="0.5">
      <c r="C2642" s="971"/>
      <c r="D2642" s="970"/>
      <c r="E2642" s="970"/>
      <c r="F2642" s="265"/>
      <c r="G2642" s="265"/>
    </row>
    <row r="2643" spans="3:7" s="183" customFormat="1" x14ac:dyDescent="0.5">
      <c r="C2643" s="971"/>
      <c r="D2643" s="970"/>
      <c r="E2643" s="970"/>
      <c r="F2643" s="265"/>
      <c r="G2643" s="265"/>
    </row>
    <row r="2644" spans="3:7" s="183" customFormat="1" x14ac:dyDescent="0.5">
      <c r="C2644" s="971"/>
      <c r="D2644" s="970"/>
      <c r="E2644" s="970"/>
      <c r="F2644" s="265"/>
      <c r="G2644" s="265"/>
    </row>
    <row r="2645" spans="3:7" s="183" customFormat="1" x14ac:dyDescent="0.5">
      <c r="C2645" s="971"/>
      <c r="D2645" s="970"/>
      <c r="E2645" s="970"/>
      <c r="F2645" s="265"/>
      <c r="G2645" s="265"/>
    </row>
    <row r="2646" spans="3:7" s="183" customFormat="1" x14ac:dyDescent="0.5">
      <c r="C2646" s="971"/>
      <c r="D2646" s="970"/>
      <c r="E2646" s="970"/>
      <c r="F2646" s="265"/>
      <c r="G2646" s="265"/>
    </row>
    <row r="2647" spans="3:7" s="183" customFormat="1" x14ac:dyDescent="0.5">
      <c r="C2647" s="971"/>
      <c r="D2647" s="970"/>
      <c r="E2647" s="970"/>
      <c r="F2647" s="265"/>
      <c r="G2647" s="265"/>
    </row>
    <row r="2648" spans="3:7" s="183" customFormat="1" x14ac:dyDescent="0.5">
      <c r="C2648" s="971"/>
      <c r="D2648" s="970"/>
      <c r="E2648" s="970"/>
      <c r="F2648" s="265"/>
      <c r="G2648" s="265"/>
    </row>
    <row r="2649" spans="3:7" s="183" customFormat="1" x14ac:dyDescent="0.5">
      <c r="C2649" s="971"/>
      <c r="D2649" s="970"/>
      <c r="E2649" s="970"/>
      <c r="F2649" s="265"/>
      <c r="G2649" s="265"/>
    </row>
    <row r="2650" spans="3:7" s="183" customFormat="1" x14ac:dyDescent="0.5">
      <c r="C2650" s="971"/>
      <c r="D2650" s="970"/>
      <c r="E2650" s="970"/>
      <c r="F2650" s="265"/>
      <c r="G2650" s="265"/>
    </row>
    <row r="2651" spans="3:7" s="183" customFormat="1" x14ac:dyDescent="0.5">
      <c r="C2651" s="971"/>
      <c r="D2651" s="970"/>
      <c r="E2651" s="970"/>
      <c r="F2651" s="265"/>
      <c r="G2651" s="265"/>
    </row>
    <row r="2652" spans="3:7" s="183" customFormat="1" x14ac:dyDescent="0.5">
      <c r="C2652" s="971"/>
      <c r="D2652" s="970"/>
      <c r="E2652" s="970"/>
      <c r="F2652" s="265"/>
      <c r="G2652" s="265"/>
    </row>
    <row r="2653" spans="3:7" s="183" customFormat="1" x14ac:dyDescent="0.5">
      <c r="C2653" s="971"/>
      <c r="D2653" s="970"/>
      <c r="E2653" s="970"/>
      <c r="F2653" s="265"/>
      <c r="G2653" s="265"/>
    </row>
    <row r="2654" spans="3:7" s="183" customFormat="1" x14ac:dyDescent="0.5">
      <c r="C2654" s="971"/>
      <c r="D2654" s="970"/>
      <c r="E2654" s="970"/>
      <c r="F2654" s="265"/>
      <c r="G2654" s="265"/>
    </row>
    <row r="2655" spans="3:7" s="183" customFormat="1" x14ac:dyDescent="0.5">
      <c r="C2655" s="971"/>
      <c r="D2655" s="970"/>
      <c r="E2655" s="970"/>
      <c r="F2655" s="265"/>
      <c r="G2655" s="265"/>
    </row>
    <row r="2656" spans="3:7" s="183" customFormat="1" x14ac:dyDescent="0.5">
      <c r="C2656" s="971"/>
      <c r="D2656" s="970"/>
      <c r="E2656" s="970"/>
      <c r="F2656" s="265"/>
      <c r="G2656" s="265"/>
    </row>
    <row r="2657" spans="3:7" s="183" customFormat="1" x14ac:dyDescent="0.5">
      <c r="C2657" s="971"/>
      <c r="D2657" s="970"/>
      <c r="E2657" s="970"/>
      <c r="F2657" s="265"/>
      <c r="G2657" s="265"/>
    </row>
    <row r="2658" spans="3:7" s="183" customFormat="1" x14ac:dyDescent="0.5">
      <c r="C2658" s="971"/>
      <c r="D2658" s="970"/>
      <c r="E2658" s="970"/>
      <c r="F2658" s="265"/>
      <c r="G2658" s="265"/>
    </row>
    <row r="2659" spans="3:7" s="183" customFormat="1" x14ac:dyDescent="0.5">
      <c r="C2659" s="971"/>
      <c r="D2659" s="970"/>
      <c r="E2659" s="970"/>
      <c r="F2659" s="265"/>
      <c r="G2659" s="265"/>
    </row>
    <row r="2660" spans="3:7" s="183" customFormat="1" x14ac:dyDescent="0.5">
      <c r="C2660" s="971"/>
      <c r="D2660" s="970"/>
      <c r="E2660" s="970"/>
      <c r="F2660" s="265"/>
      <c r="G2660" s="265"/>
    </row>
    <row r="2661" spans="3:7" s="183" customFormat="1" x14ac:dyDescent="0.5">
      <c r="C2661" s="971"/>
      <c r="D2661" s="970"/>
      <c r="E2661" s="970"/>
      <c r="F2661" s="265"/>
      <c r="G2661" s="265"/>
    </row>
    <row r="2662" spans="3:7" s="183" customFormat="1" x14ac:dyDescent="0.5">
      <c r="C2662" s="971"/>
      <c r="D2662" s="970"/>
      <c r="E2662" s="970"/>
      <c r="F2662" s="265"/>
      <c r="G2662" s="265"/>
    </row>
    <row r="2663" spans="3:7" s="183" customFormat="1" x14ac:dyDescent="0.5">
      <c r="C2663" s="971"/>
      <c r="D2663" s="970"/>
      <c r="E2663" s="970"/>
      <c r="F2663" s="265"/>
      <c r="G2663" s="265"/>
    </row>
    <row r="2664" spans="3:7" s="183" customFormat="1" x14ac:dyDescent="0.5">
      <c r="C2664" s="971"/>
      <c r="D2664" s="970"/>
      <c r="E2664" s="970"/>
      <c r="F2664" s="265"/>
      <c r="G2664" s="265"/>
    </row>
    <row r="2665" spans="3:7" s="183" customFormat="1" x14ac:dyDescent="0.5">
      <c r="C2665" s="971"/>
      <c r="D2665" s="970"/>
      <c r="E2665" s="970"/>
      <c r="F2665" s="265"/>
      <c r="G2665" s="265"/>
    </row>
    <row r="2666" spans="3:7" s="183" customFormat="1" x14ac:dyDescent="0.5">
      <c r="C2666" s="971"/>
      <c r="D2666" s="970"/>
      <c r="E2666" s="970"/>
      <c r="F2666" s="265"/>
      <c r="G2666" s="265"/>
    </row>
    <row r="2667" spans="3:7" s="183" customFormat="1" x14ac:dyDescent="0.5">
      <c r="C2667" s="971"/>
      <c r="D2667" s="970"/>
      <c r="E2667" s="970"/>
      <c r="F2667" s="265"/>
      <c r="G2667" s="265"/>
    </row>
    <row r="2668" spans="3:7" s="183" customFormat="1" x14ac:dyDescent="0.5">
      <c r="C2668" s="971"/>
      <c r="D2668" s="970"/>
      <c r="E2668" s="970"/>
      <c r="F2668" s="265"/>
      <c r="G2668" s="265"/>
    </row>
    <row r="2669" spans="3:7" s="183" customFormat="1" x14ac:dyDescent="0.5">
      <c r="C2669" s="971"/>
      <c r="D2669" s="970"/>
      <c r="E2669" s="970"/>
      <c r="F2669" s="265"/>
      <c r="G2669" s="265"/>
    </row>
    <row r="2670" spans="3:7" s="183" customFormat="1" x14ac:dyDescent="0.5">
      <c r="C2670" s="971"/>
      <c r="D2670" s="970"/>
      <c r="E2670" s="970"/>
      <c r="F2670" s="265"/>
      <c r="G2670" s="265"/>
    </row>
    <row r="2671" spans="3:7" s="183" customFormat="1" x14ac:dyDescent="0.5">
      <c r="C2671" s="971"/>
      <c r="D2671" s="970"/>
      <c r="E2671" s="970"/>
      <c r="F2671" s="265"/>
      <c r="G2671" s="265"/>
    </row>
    <row r="2672" spans="3:7" s="183" customFormat="1" x14ac:dyDescent="0.5">
      <c r="C2672" s="971"/>
      <c r="D2672" s="970"/>
      <c r="E2672" s="970"/>
      <c r="F2672" s="265"/>
      <c r="G2672" s="265"/>
    </row>
    <row r="2673" spans="3:7" s="183" customFormat="1" x14ac:dyDescent="0.5">
      <c r="C2673" s="971"/>
      <c r="D2673" s="970"/>
      <c r="E2673" s="970"/>
      <c r="F2673" s="265"/>
      <c r="G2673" s="265"/>
    </row>
    <row r="2674" spans="3:7" s="183" customFormat="1" x14ac:dyDescent="0.5">
      <c r="C2674" s="971"/>
      <c r="D2674" s="970"/>
      <c r="E2674" s="970"/>
      <c r="F2674" s="265"/>
      <c r="G2674" s="265"/>
    </row>
    <row r="2675" spans="3:7" s="183" customFormat="1" x14ac:dyDescent="0.5">
      <c r="C2675" s="971"/>
      <c r="D2675" s="970"/>
      <c r="E2675" s="970"/>
      <c r="F2675" s="265"/>
      <c r="G2675" s="265"/>
    </row>
    <row r="2676" spans="3:7" s="183" customFormat="1" x14ac:dyDescent="0.5">
      <c r="C2676" s="971"/>
      <c r="D2676" s="970"/>
      <c r="E2676" s="970"/>
      <c r="F2676" s="265"/>
      <c r="G2676" s="265"/>
    </row>
    <row r="2677" spans="3:7" s="183" customFormat="1" x14ac:dyDescent="0.5">
      <c r="C2677" s="971"/>
      <c r="D2677" s="970"/>
      <c r="E2677" s="970"/>
      <c r="F2677" s="265"/>
      <c r="G2677" s="265"/>
    </row>
    <row r="2678" spans="3:7" s="183" customFormat="1" x14ac:dyDescent="0.5">
      <c r="C2678" s="971"/>
      <c r="D2678" s="970"/>
      <c r="E2678" s="970"/>
      <c r="F2678" s="265"/>
      <c r="G2678" s="265"/>
    </row>
    <row r="2679" spans="3:7" s="183" customFormat="1" x14ac:dyDescent="0.5">
      <c r="C2679" s="971"/>
      <c r="D2679" s="970"/>
      <c r="E2679" s="970"/>
      <c r="F2679" s="265"/>
      <c r="G2679" s="265"/>
    </row>
    <row r="2680" spans="3:7" s="183" customFormat="1" x14ac:dyDescent="0.5">
      <c r="C2680" s="971"/>
      <c r="D2680" s="970"/>
      <c r="E2680" s="970"/>
      <c r="F2680" s="265"/>
      <c r="G2680" s="265"/>
    </row>
    <row r="2681" spans="3:7" s="183" customFormat="1" x14ac:dyDescent="0.5">
      <c r="C2681" s="971"/>
      <c r="D2681" s="970"/>
      <c r="E2681" s="970"/>
      <c r="F2681" s="265"/>
      <c r="G2681" s="265"/>
    </row>
    <row r="2682" spans="3:7" s="183" customFormat="1" x14ac:dyDescent="0.5">
      <c r="C2682" s="971"/>
      <c r="D2682" s="970"/>
      <c r="E2682" s="970"/>
      <c r="F2682" s="265"/>
      <c r="G2682" s="265"/>
    </row>
    <row r="2683" spans="3:7" s="183" customFormat="1" x14ac:dyDescent="0.5">
      <c r="C2683" s="971"/>
      <c r="D2683" s="970"/>
      <c r="E2683" s="970"/>
      <c r="F2683" s="265"/>
      <c r="G2683" s="265"/>
    </row>
    <row r="2684" spans="3:7" s="183" customFormat="1" x14ac:dyDescent="0.5">
      <c r="C2684" s="971"/>
      <c r="D2684" s="970"/>
      <c r="E2684" s="970"/>
      <c r="F2684" s="265"/>
      <c r="G2684" s="265"/>
    </row>
    <row r="2685" spans="3:7" s="183" customFormat="1" x14ac:dyDescent="0.5">
      <c r="C2685" s="971"/>
      <c r="D2685" s="970"/>
      <c r="E2685" s="970"/>
      <c r="F2685" s="265"/>
      <c r="G2685" s="265"/>
    </row>
    <row r="2686" spans="3:7" s="183" customFormat="1" x14ac:dyDescent="0.5">
      <c r="C2686" s="971"/>
      <c r="D2686" s="970"/>
      <c r="E2686" s="970"/>
      <c r="F2686" s="265"/>
      <c r="G2686" s="265"/>
    </row>
    <row r="2687" spans="3:7" s="183" customFormat="1" x14ac:dyDescent="0.5">
      <c r="C2687" s="971"/>
      <c r="D2687" s="970"/>
      <c r="E2687" s="970"/>
      <c r="F2687" s="265"/>
      <c r="G2687" s="265"/>
    </row>
    <row r="2688" spans="3:7" s="183" customFormat="1" x14ac:dyDescent="0.5">
      <c r="C2688" s="971"/>
      <c r="D2688" s="970"/>
      <c r="E2688" s="970"/>
      <c r="F2688" s="265"/>
      <c r="G2688" s="265"/>
    </row>
    <row r="2689" spans="3:7" s="183" customFormat="1" x14ac:dyDescent="0.5">
      <c r="C2689" s="971"/>
      <c r="D2689" s="970"/>
      <c r="E2689" s="970"/>
      <c r="F2689" s="265"/>
      <c r="G2689" s="265"/>
    </row>
    <row r="2690" spans="3:7" s="183" customFormat="1" x14ac:dyDescent="0.5">
      <c r="C2690" s="971"/>
      <c r="D2690" s="970"/>
      <c r="E2690" s="970"/>
      <c r="F2690" s="265"/>
      <c r="G2690" s="265"/>
    </row>
    <row r="2691" spans="3:7" s="183" customFormat="1" x14ac:dyDescent="0.5">
      <c r="C2691" s="971"/>
      <c r="D2691" s="970"/>
      <c r="E2691" s="970"/>
      <c r="F2691" s="265"/>
      <c r="G2691" s="265"/>
    </row>
    <row r="2692" spans="3:7" s="183" customFormat="1" x14ac:dyDescent="0.5">
      <c r="C2692" s="971"/>
      <c r="D2692" s="970"/>
      <c r="E2692" s="970"/>
      <c r="F2692" s="265"/>
      <c r="G2692" s="265"/>
    </row>
    <row r="2693" spans="3:7" s="183" customFormat="1" x14ac:dyDescent="0.5">
      <c r="C2693" s="971"/>
      <c r="D2693" s="970"/>
      <c r="E2693" s="970"/>
      <c r="F2693" s="265"/>
      <c r="G2693" s="265"/>
    </row>
    <row r="2694" spans="3:7" s="183" customFormat="1" x14ac:dyDescent="0.5">
      <c r="C2694" s="971"/>
      <c r="D2694" s="970"/>
      <c r="E2694" s="970"/>
      <c r="F2694" s="265"/>
      <c r="G2694" s="265"/>
    </row>
    <row r="2695" spans="3:7" s="183" customFormat="1" x14ac:dyDescent="0.5">
      <c r="C2695" s="971"/>
      <c r="D2695" s="970"/>
      <c r="E2695" s="970"/>
      <c r="F2695" s="265"/>
      <c r="G2695" s="265"/>
    </row>
    <row r="2696" spans="3:7" s="183" customFormat="1" x14ac:dyDescent="0.5">
      <c r="C2696" s="971"/>
      <c r="D2696" s="970"/>
      <c r="E2696" s="970"/>
      <c r="F2696" s="265"/>
      <c r="G2696" s="265"/>
    </row>
    <row r="2697" spans="3:7" s="183" customFormat="1" x14ac:dyDescent="0.5">
      <c r="C2697" s="971"/>
      <c r="D2697" s="970"/>
      <c r="E2697" s="970"/>
      <c r="F2697" s="265"/>
      <c r="G2697" s="265"/>
    </row>
    <row r="2698" spans="3:7" s="183" customFormat="1" x14ac:dyDescent="0.5">
      <c r="C2698" s="971"/>
      <c r="D2698" s="970"/>
      <c r="E2698" s="970"/>
      <c r="F2698" s="265"/>
      <c r="G2698" s="265"/>
    </row>
    <row r="2699" spans="3:7" s="183" customFormat="1" x14ac:dyDescent="0.5">
      <c r="C2699" s="971"/>
      <c r="D2699" s="970"/>
      <c r="E2699" s="970"/>
      <c r="F2699" s="265"/>
      <c r="G2699" s="265"/>
    </row>
    <row r="2700" spans="3:7" s="183" customFormat="1" x14ac:dyDescent="0.5">
      <c r="C2700" s="971"/>
      <c r="D2700" s="970"/>
      <c r="E2700" s="970"/>
      <c r="F2700" s="265"/>
      <c r="G2700" s="265"/>
    </row>
    <row r="2701" spans="3:7" s="183" customFormat="1" x14ac:dyDescent="0.5">
      <c r="C2701" s="971"/>
      <c r="D2701" s="970"/>
      <c r="E2701" s="970"/>
      <c r="F2701" s="265"/>
      <c r="G2701" s="265"/>
    </row>
    <row r="2702" spans="3:7" s="183" customFormat="1" x14ac:dyDescent="0.5">
      <c r="C2702" s="971"/>
      <c r="D2702" s="970"/>
      <c r="E2702" s="970"/>
      <c r="F2702" s="265"/>
      <c r="G2702" s="265"/>
    </row>
    <row r="2703" spans="3:7" s="183" customFormat="1" x14ac:dyDescent="0.5">
      <c r="C2703" s="971"/>
      <c r="D2703" s="970"/>
      <c r="E2703" s="970"/>
      <c r="F2703" s="265"/>
      <c r="G2703" s="265"/>
    </row>
    <row r="2704" spans="3:7" s="183" customFormat="1" x14ac:dyDescent="0.5">
      <c r="C2704" s="971"/>
      <c r="D2704" s="970"/>
      <c r="E2704" s="970"/>
      <c r="F2704" s="265"/>
      <c r="G2704" s="265"/>
    </row>
    <row r="2705" spans="3:7" s="183" customFormat="1" x14ac:dyDescent="0.5">
      <c r="C2705" s="971"/>
      <c r="D2705" s="970"/>
      <c r="E2705" s="970"/>
      <c r="F2705" s="265"/>
      <c r="G2705" s="265"/>
    </row>
    <row r="2706" spans="3:7" s="183" customFormat="1" x14ac:dyDescent="0.5">
      <c r="C2706" s="971"/>
      <c r="D2706" s="970"/>
      <c r="E2706" s="970"/>
      <c r="F2706" s="265"/>
      <c r="G2706" s="265"/>
    </row>
    <row r="2707" spans="3:7" s="183" customFormat="1" x14ac:dyDescent="0.5">
      <c r="C2707" s="971"/>
      <c r="D2707" s="970"/>
      <c r="E2707" s="970"/>
      <c r="F2707" s="265"/>
      <c r="G2707" s="265"/>
    </row>
    <row r="2708" spans="3:7" s="183" customFormat="1" x14ac:dyDescent="0.5">
      <c r="C2708" s="971"/>
      <c r="D2708" s="970"/>
      <c r="E2708" s="970"/>
      <c r="F2708" s="265"/>
      <c r="G2708" s="265"/>
    </row>
    <row r="2709" spans="3:7" s="183" customFormat="1" x14ac:dyDescent="0.5">
      <c r="C2709" s="971"/>
      <c r="D2709" s="970"/>
      <c r="E2709" s="970"/>
      <c r="F2709" s="265"/>
      <c r="G2709" s="265"/>
    </row>
    <row r="2710" spans="3:7" s="183" customFormat="1" x14ac:dyDescent="0.5">
      <c r="C2710" s="971"/>
      <c r="D2710" s="970"/>
      <c r="E2710" s="970"/>
      <c r="F2710" s="265"/>
      <c r="G2710" s="265"/>
    </row>
    <row r="2711" spans="3:7" s="183" customFormat="1" x14ac:dyDescent="0.5">
      <c r="C2711" s="971"/>
      <c r="D2711" s="970"/>
      <c r="E2711" s="970"/>
      <c r="F2711" s="265"/>
      <c r="G2711" s="265"/>
    </row>
    <row r="2712" spans="3:7" s="183" customFormat="1" x14ac:dyDescent="0.5">
      <c r="C2712" s="971"/>
      <c r="D2712" s="970"/>
      <c r="E2712" s="970"/>
      <c r="F2712" s="265"/>
      <c r="G2712" s="265"/>
    </row>
    <row r="2713" spans="3:7" s="183" customFormat="1" x14ac:dyDescent="0.5">
      <c r="C2713" s="971"/>
      <c r="D2713" s="970"/>
      <c r="E2713" s="970"/>
      <c r="F2713" s="265"/>
      <c r="G2713" s="265"/>
    </row>
    <row r="2714" spans="3:7" s="183" customFormat="1" x14ac:dyDescent="0.5">
      <c r="C2714" s="971"/>
      <c r="D2714" s="970"/>
      <c r="E2714" s="970"/>
      <c r="F2714" s="265"/>
      <c r="G2714" s="265"/>
    </row>
    <row r="2715" spans="3:7" s="183" customFormat="1" x14ac:dyDescent="0.5">
      <c r="C2715" s="971"/>
      <c r="D2715" s="970"/>
      <c r="E2715" s="970"/>
      <c r="F2715" s="265"/>
      <c r="G2715" s="265"/>
    </row>
    <row r="2716" spans="3:7" s="183" customFormat="1" x14ac:dyDescent="0.5">
      <c r="C2716" s="971"/>
      <c r="D2716" s="970"/>
      <c r="E2716" s="970"/>
      <c r="F2716" s="265"/>
      <c r="G2716" s="265"/>
    </row>
    <row r="2717" spans="3:7" s="183" customFormat="1" x14ac:dyDescent="0.5">
      <c r="C2717" s="971"/>
      <c r="D2717" s="970"/>
      <c r="E2717" s="970"/>
      <c r="F2717" s="265"/>
      <c r="G2717" s="265"/>
    </row>
    <row r="2718" spans="3:7" s="183" customFormat="1" x14ac:dyDescent="0.5">
      <c r="C2718" s="971"/>
      <c r="D2718" s="970"/>
      <c r="E2718" s="970"/>
      <c r="F2718" s="265"/>
      <c r="G2718" s="265"/>
    </row>
    <row r="2719" spans="3:7" s="183" customFormat="1" x14ac:dyDescent="0.5">
      <c r="C2719" s="971"/>
      <c r="D2719" s="970"/>
      <c r="E2719" s="970"/>
      <c r="F2719" s="265"/>
      <c r="G2719" s="265"/>
    </row>
    <row r="2720" spans="3:7" s="183" customFormat="1" x14ac:dyDescent="0.5">
      <c r="C2720" s="971"/>
      <c r="D2720" s="970"/>
      <c r="E2720" s="970"/>
      <c r="F2720" s="265"/>
      <c r="G2720" s="265"/>
    </row>
    <row r="2721" spans="3:7" s="183" customFormat="1" x14ac:dyDescent="0.5">
      <c r="C2721" s="971"/>
      <c r="D2721" s="970"/>
      <c r="E2721" s="970"/>
      <c r="F2721" s="265"/>
      <c r="G2721" s="265"/>
    </row>
    <row r="2722" spans="3:7" s="183" customFormat="1" x14ac:dyDescent="0.5">
      <c r="C2722" s="971"/>
      <c r="D2722" s="970"/>
      <c r="E2722" s="970"/>
      <c r="F2722" s="265"/>
      <c r="G2722" s="265"/>
    </row>
    <row r="2723" spans="3:7" s="183" customFormat="1" x14ac:dyDescent="0.5">
      <c r="C2723" s="971"/>
      <c r="D2723" s="970"/>
      <c r="E2723" s="970"/>
      <c r="F2723" s="265"/>
      <c r="G2723" s="265"/>
    </row>
    <row r="2724" spans="3:7" s="183" customFormat="1" x14ac:dyDescent="0.5">
      <c r="C2724" s="971"/>
      <c r="D2724" s="970"/>
      <c r="E2724" s="970"/>
      <c r="F2724" s="265"/>
      <c r="G2724" s="265"/>
    </row>
    <row r="2725" spans="3:7" s="183" customFormat="1" x14ac:dyDescent="0.5">
      <c r="C2725" s="971"/>
      <c r="D2725" s="970"/>
      <c r="E2725" s="970"/>
      <c r="F2725" s="265"/>
      <c r="G2725" s="265"/>
    </row>
    <row r="2726" spans="3:7" s="183" customFormat="1" x14ac:dyDescent="0.5">
      <c r="C2726" s="971"/>
      <c r="D2726" s="970"/>
      <c r="E2726" s="970"/>
      <c r="F2726" s="265"/>
      <c r="G2726" s="265"/>
    </row>
    <row r="2727" spans="3:7" s="183" customFormat="1" x14ac:dyDescent="0.5">
      <c r="C2727" s="971"/>
      <c r="D2727" s="970"/>
      <c r="E2727" s="970"/>
      <c r="F2727" s="265"/>
      <c r="G2727" s="265"/>
    </row>
    <row r="2728" spans="3:7" s="183" customFormat="1" x14ac:dyDescent="0.5">
      <c r="C2728" s="971"/>
      <c r="D2728" s="970"/>
      <c r="E2728" s="970"/>
      <c r="F2728" s="265"/>
      <c r="G2728" s="265"/>
    </row>
    <row r="2729" spans="3:7" s="183" customFormat="1" x14ac:dyDescent="0.5">
      <c r="C2729" s="971"/>
      <c r="D2729" s="970"/>
      <c r="E2729" s="970"/>
      <c r="F2729" s="265"/>
      <c r="G2729" s="265"/>
    </row>
    <row r="2730" spans="3:7" s="183" customFormat="1" x14ac:dyDescent="0.5">
      <c r="C2730" s="971"/>
      <c r="D2730" s="970"/>
      <c r="E2730" s="970"/>
      <c r="F2730" s="265"/>
      <c r="G2730" s="265"/>
    </row>
    <row r="2731" spans="3:7" s="183" customFormat="1" x14ac:dyDescent="0.5">
      <c r="C2731" s="971"/>
      <c r="D2731" s="970"/>
      <c r="E2731" s="970"/>
      <c r="F2731" s="265"/>
      <c r="G2731" s="265"/>
    </row>
    <row r="2732" spans="3:7" s="183" customFormat="1" x14ac:dyDescent="0.5">
      <c r="C2732" s="971"/>
      <c r="D2732" s="970"/>
      <c r="E2732" s="970"/>
      <c r="F2732" s="265"/>
      <c r="G2732" s="265"/>
    </row>
    <row r="2733" spans="3:7" s="183" customFormat="1" x14ac:dyDescent="0.5">
      <c r="C2733" s="971"/>
      <c r="D2733" s="970"/>
      <c r="E2733" s="970"/>
      <c r="F2733" s="265"/>
      <c r="G2733" s="265"/>
    </row>
    <row r="2734" spans="3:7" s="183" customFormat="1" x14ac:dyDescent="0.5">
      <c r="C2734" s="971"/>
      <c r="D2734" s="970"/>
      <c r="E2734" s="970"/>
      <c r="F2734" s="265"/>
      <c r="G2734" s="265"/>
    </row>
    <row r="2735" spans="3:7" s="183" customFormat="1" x14ac:dyDescent="0.5">
      <c r="C2735" s="971"/>
      <c r="D2735" s="970"/>
      <c r="E2735" s="970"/>
      <c r="F2735" s="265"/>
      <c r="G2735" s="265"/>
    </row>
    <row r="2736" spans="3:7" s="183" customFormat="1" x14ac:dyDescent="0.5">
      <c r="C2736" s="971"/>
      <c r="D2736" s="970"/>
      <c r="E2736" s="970"/>
      <c r="F2736" s="265"/>
      <c r="G2736" s="265"/>
    </row>
    <row r="2737" spans="3:7" s="183" customFormat="1" x14ac:dyDescent="0.5">
      <c r="C2737" s="971"/>
      <c r="D2737" s="970"/>
      <c r="E2737" s="970"/>
      <c r="F2737" s="265"/>
      <c r="G2737" s="265"/>
    </row>
    <row r="2738" spans="3:7" s="183" customFormat="1" x14ac:dyDescent="0.5">
      <c r="C2738" s="971"/>
      <c r="D2738" s="970"/>
      <c r="E2738" s="970"/>
      <c r="F2738" s="265"/>
      <c r="G2738" s="265"/>
    </row>
    <row r="2739" spans="3:7" s="183" customFormat="1" x14ac:dyDescent="0.5">
      <c r="C2739" s="971"/>
      <c r="D2739" s="970"/>
      <c r="E2739" s="970"/>
      <c r="F2739" s="265"/>
      <c r="G2739" s="265"/>
    </row>
    <row r="2740" spans="3:7" s="183" customFormat="1" x14ac:dyDescent="0.5">
      <c r="C2740" s="971"/>
      <c r="D2740" s="970"/>
      <c r="E2740" s="970"/>
      <c r="F2740" s="265"/>
      <c r="G2740" s="265"/>
    </row>
    <row r="2741" spans="3:7" s="183" customFormat="1" x14ac:dyDescent="0.5">
      <c r="C2741" s="971"/>
      <c r="D2741" s="970"/>
      <c r="E2741" s="970"/>
      <c r="F2741" s="265"/>
      <c r="G2741" s="265"/>
    </row>
    <row r="2742" spans="3:7" s="183" customFormat="1" x14ac:dyDescent="0.5">
      <c r="C2742" s="971"/>
      <c r="D2742" s="970"/>
      <c r="E2742" s="970"/>
      <c r="F2742" s="265"/>
      <c r="G2742" s="265"/>
    </row>
    <row r="2743" spans="3:7" s="183" customFormat="1" x14ac:dyDescent="0.5">
      <c r="C2743" s="971"/>
      <c r="D2743" s="970"/>
      <c r="E2743" s="970"/>
      <c r="F2743" s="265"/>
      <c r="G2743" s="265"/>
    </row>
    <row r="2744" spans="3:7" s="183" customFormat="1" x14ac:dyDescent="0.5">
      <c r="C2744" s="971"/>
      <c r="D2744" s="970"/>
      <c r="E2744" s="970"/>
      <c r="F2744" s="265"/>
      <c r="G2744" s="265"/>
    </row>
    <row r="2745" spans="3:7" s="183" customFormat="1" x14ac:dyDescent="0.5">
      <c r="C2745" s="971"/>
      <c r="D2745" s="970"/>
      <c r="E2745" s="970"/>
      <c r="F2745" s="265"/>
      <c r="G2745" s="265"/>
    </row>
    <row r="2746" spans="3:7" s="183" customFormat="1" x14ac:dyDescent="0.5">
      <c r="C2746" s="971"/>
      <c r="D2746" s="970"/>
      <c r="E2746" s="970"/>
      <c r="F2746" s="265"/>
      <c r="G2746" s="265"/>
    </row>
    <row r="2747" spans="3:7" s="183" customFormat="1" x14ac:dyDescent="0.5">
      <c r="C2747" s="971"/>
      <c r="D2747" s="970"/>
      <c r="E2747" s="970"/>
      <c r="F2747" s="265"/>
      <c r="G2747" s="265"/>
    </row>
    <row r="2748" spans="3:7" s="183" customFormat="1" x14ac:dyDescent="0.5">
      <c r="C2748" s="971"/>
      <c r="D2748" s="970"/>
      <c r="E2748" s="970"/>
      <c r="F2748" s="265"/>
      <c r="G2748" s="265"/>
    </row>
    <row r="2749" spans="3:7" s="183" customFormat="1" x14ac:dyDescent="0.5">
      <c r="C2749" s="971"/>
      <c r="D2749" s="970"/>
      <c r="E2749" s="970"/>
      <c r="F2749" s="265"/>
      <c r="G2749" s="265"/>
    </row>
    <row r="2750" spans="3:7" s="183" customFormat="1" x14ac:dyDescent="0.5">
      <c r="C2750" s="971"/>
      <c r="D2750" s="970"/>
      <c r="E2750" s="970"/>
      <c r="F2750" s="265"/>
      <c r="G2750" s="265"/>
    </row>
    <row r="2751" spans="3:7" s="183" customFormat="1" x14ac:dyDescent="0.5">
      <c r="C2751" s="971"/>
      <c r="D2751" s="970"/>
      <c r="E2751" s="970"/>
      <c r="F2751" s="265"/>
      <c r="G2751" s="265"/>
    </row>
    <row r="2752" spans="3:7" s="183" customFormat="1" x14ac:dyDescent="0.5">
      <c r="C2752" s="971"/>
      <c r="D2752" s="970"/>
      <c r="E2752" s="970"/>
      <c r="F2752" s="265"/>
      <c r="G2752" s="265"/>
    </row>
    <row r="2753" spans="3:7" s="183" customFormat="1" x14ac:dyDescent="0.5">
      <c r="C2753" s="971"/>
      <c r="D2753" s="970"/>
      <c r="E2753" s="970"/>
      <c r="F2753" s="265"/>
      <c r="G2753" s="265"/>
    </row>
    <row r="2754" spans="3:7" s="183" customFormat="1" x14ac:dyDescent="0.5">
      <c r="C2754" s="971"/>
      <c r="D2754" s="970"/>
      <c r="E2754" s="970"/>
      <c r="F2754" s="265"/>
      <c r="G2754" s="265"/>
    </row>
    <row r="2755" spans="3:7" s="183" customFormat="1" x14ac:dyDescent="0.5">
      <c r="C2755" s="971"/>
      <c r="D2755" s="970"/>
      <c r="E2755" s="970"/>
      <c r="F2755" s="265"/>
      <c r="G2755" s="265"/>
    </row>
    <row r="2756" spans="3:7" s="183" customFormat="1" x14ac:dyDescent="0.5">
      <c r="C2756" s="971"/>
      <c r="D2756" s="970"/>
      <c r="E2756" s="970"/>
      <c r="F2756" s="265"/>
      <c r="G2756" s="265"/>
    </row>
    <row r="2757" spans="3:7" s="183" customFormat="1" x14ac:dyDescent="0.5">
      <c r="C2757" s="971"/>
      <c r="D2757" s="970"/>
      <c r="E2757" s="970"/>
      <c r="F2757" s="265"/>
      <c r="G2757" s="265"/>
    </row>
    <row r="2758" spans="3:7" s="183" customFormat="1" x14ac:dyDescent="0.5">
      <c r="C2758" s="971"/>
      <c r="D2758" s="970"/>
      <c r="E2758" s="970"/>
      <c r="F2758" s="265"/>
      <c r="G2758" s="265"/>
    </row>
    <row r="2759" spans="3:7" s="183" customFormat="1" x14ac:dyDescent="0.5">
      <c r="C2759" s="971"/>
      <c r="D2759" s="970"/>
      <c r="E2759" s="970"/>
      <c r="F2759" s="265"/>
      <c r="G2759" s="265"/>
    </row>
    <row r="2760" spans="3:7" s="183" customFormat="1" x14ac:dyDescent="0.5">
      <c r="C2760" s="971"/>
      <c r="D2760" s="970"/>
      <c r="E2760" s="970"/>
      <c r="F2760" s="265"/>
      <c r="G2760" s="265"/>
    </row>
    <row r="2761" spans="3:7" s="183" customFormat="1" x14ac:dyDescent="0.5">
      <c r="C2761" s="971"/>
      <c r="D2761" s="970"/>
      <c r="E2761" s="970"/>
      <c r="F2761" s="265"/>
      <c r="G2761" s="265"/>
    </row>
    <row r="2762" spans="3:7" s="183" customFormat="1" x14ac:dyDescent="0.5">
      <c r="C2762" s="971"/>
      <c r="D2762" s="970"/>
      <c r="E2762" s="970"/>
      <c r="F2762" s="265"/>
      <c r="G2762" s="265"/>
    </row>
    <row r="2763" spans="3:7" s="183" customFormat="1" x14ac:dyDescent="0.5">
      <c r="C2763" s="971"/>
      <c r="D2763" s="970"/>
      <c r="E2763" s="970"/>
      <c r="F2763" s="265"/>
      <c r="G2763" s="265"/>
    </row>
    <row r="2764" spans="3:7" s="183" customFormat="1" x14ac:dyDescent="0.5">
      <c r="C2764" s="971"/>
      <c r="D2764" s="970"/>
      <c r="E2764" s="970"/>
      <c r="F2764" s="265"/>
      <c r="G2764" s="265"/>
    </row>
    <row r="2765" spans="3:7" s="183" customFormat="1" x14ac:dyDescent="0.5">
      <c r="C2765" s="971"/>
      <c r="D2765" s="970"/>
      <c r="E2765" s="970"/>
      <c r="F2765" s="265"/>
      <c r="G2765" s="265"/>
    </row>
    <row r="2766" spans="3:7" s="183" customFormat="1" x14ac:dyDescent="0.5">
      <c r="C2766" s="971"/>
      <c r="D2766" s="970"/>
      <c r="E2766" s="970"/>
      <c r="F2766" s="265"/>
      <c r="G2766" s="265"/>
    </row>
    <row r="2767" spans="3:7" s="183" customFormat="1" x14ac:dyDescent="0.5">
      <c r="C2767" s="971"/>
      <c r="D2767" s="970"/>
      <c r="E2767" s="970"/>
      <c r="F2767" s="265"/>
      <c r="G2767" s="265"/>
    </row>
    <row r="2768" spans="3:7" s="183" customFormat="1" x14ac:dyDescent="0.5">
      <c r="C2768" s="971"/>
      <c r="D2768" s="970"/>
      <c r="E2768" s="970"/>
      <c r="F2768" s="265"/>
      <c r="G2768" s="265"/>
    </row>
    <row r="2769" spans="3:7" s="183" customFormat="1" x14ac:dyDescent="0.5">
      <c r="C2769" s="971"/>
      <c r="D2769" s="970"/>
      <c r="E2769" s="970"/>
      <c r="F2769" s="265"/>
      <c r="G2769" s="265"/>
    </row>
    <row r="2770" spans="3:7" s="183" customFormat="1" x14ac:dyDescent="0.5">
      <c r="C2770" s="971"/>
      <c r="D2770" s="970"/>
      <c r="E2770" s="970"/>
      <c r="F2770" s="265"/>
      <c r="G2770" s="265"/>
    </row>
    <row r="2771" spans="3:7" s="183" customFormat="1" x14ac:dyDescent="0.5">
      <c r="C2771" s="971"/>
      <c r="D2771" s="970"/>
      <c r="E2771" s="970"/>
      <c r="F2771" s="265"/>
      <c r="G2771" s="265"/>
    </row>
    <row r="2772" spans="3:7" s="183" customFormat="1" x14ac:dyDescent="0.5">
      <c r="C2772" s="971"/>
      <c r="D2772" s="970"/>
      <c r="E2772" s="970"/>
      <c r="F2772" s="265"/>
      <c r="G2772" s="265"/>
    </row>
    <row r="2773" spans="3:7" s="183" customFormat="1" x14ac:dyDescent="0.5">
      <c r="C2773" s="971"/>
      <c r="D2773" s="970"/>
      <c r="E2773" s="970"/>
      <c r="F2773" s="265"/>
      <c r="G2773" s="265"/>
    </row>
    <row r="2774" spans="3:7" s="183" customFormat="1" x14ac:dyDescent="0.5">
      <c r="C2774" s="971"/>
      <c r="D2774" s="970"/>
      <c r="E2774" s="970"/>
      <c r="F2774" s="265"/>
      <c r="G2774" s="265"/>
    </row>
    <row r="2775" spans="3:7" s="183" customFormat="1" x14ac:dyDescent="0.5">
      <c r="C2775" s="971"/>
      <c r="D2775" s="970"/>
      <c r="E2775" s="970"/>
      <c r="F2775" s="265"/>
      <c r="G2775" s="265"/>
    </row>
    <row r="2776" spans="3:7" s="183" customFormat="1" x14ac:dyDescent="0.5">
      <c r="C2776" s="971"/>
      <c r="D2776" s="970"/>
      <c r="E2776" s="970"/>
      <c r="F2776" s="265"/>
      <c r="G2776" s="265"/>
    </row>
    <row r="2777" spans="3:7" s="183" customFormat="1" x14ac:dyDescent="0.5">
      <c r="C2777" s="971"/>
      <c r="D2777" s="970"/>
      <c r="E2777" s="970"/>
      <c r="F2777" s="265"/>
      <c r="G2777" s="265"/>
    </row>
    <row r="2778" spans="3:7" s="183" customFormat="1" x14ac:dyDescent="0.5">
      <c r="C2778" s="971"/>
      <c r="D2778" s="970"/>
      <c r="E2778" s="970"/>
      <c r="F2778" s="265"/>
      <c r="G2778" s="265"/>
    </row>
    <row r="2779" spans="3:7" s="183" customFormat="1" x14ac:dyDescent="0.5">
      <c r="C2779" s="971"/>
      <c r="D2779" s="970"/>
      <c r="E2779" s="970"/>
      <c r="F2779" s="265"/>
      <c r="G2779" s="265"/>
    </row>
    <row r="2780" spans="3:7" s="183" customFormat="1" x14ac:dyDescent="0.5">
      <c r="C2780" s="971"/>
      <c r="D2780" s="970"/>
      <c r="E2780" s="970"/>
      <c r="F2780" s="265"/>
      <c r="G2780" s="265"/>
    </row>
    <row r="2781" spans="3:7" s="183" customFormat="1" x14ac:dyDescent="0.5">
      <c r="C2781" s="971"/>
      <c r="D2781" s="970"/>
      <c r="E2781" s="970"/>
      <c r="F2781" s="265"/>
      <c r="G2781" s="265"/>
    </row>
    <row r="2782" spans="3:7" s="183" customFormat="1" x14ac:dyDescent="0.5">
      <c r="C2782" s="971"/>
      <c r="D2782" s="970"/>
      <c r="E2782" s="970"/>
      <c r="F2782" s="265"/>
      <c r="G2782" s="265"/>
    </row>
    <row r="2783" spans="3:7" s="183" customFormat="1" x14ac:dyDescent="0.5">
      <c r="C2783" s="971"/>
      <c r="D2783" s="970"/>
      <c r="E2783" s="970"/>
      <c r="F2783" s="265"/>
      <c r="G2783" s="265"/>
    </row>
    <row r="2784" spans="3:7" s="183" customFormat="1" x14ac:dyDescent="0.5">
      <c r="C2784" s="971"/>
      <c r="D2784" s="970"/>
      <c r="E2784" s="970"/>
      <c r="F2784" s="265"/>
      <c r="G2784" s="265"/>
    </row>
    <row r="2785" spans="3:7" s="183" customFormat="1" x14ac:dyDescent="0.5">
      <c r="C2785" s="971"/>
      <c r="D2785" s="970"/>
      <c r="E2785" s="970"/>
      <c r="F2785" s="265"/>
      <c r="G2785" s="265"/>
    </row>
    <row r="2786" spans="3:7" s="183" customFormat="1" x14ac:dyDescent="0.5">
      <c r="C2786" s="971"/>
      <c r="D2786" s="970"/>
      <c r="E2786" s="970"/>
      <c r="F2786" s="265"/>
      <c r="G2786" s="265"/>
    </row>
    <row r="2787" spans="3:7" s="183" customFormat="1" x14ac:dyDescent="0.5">
      <c r="C2787" s="971"/>
      <c r="D2787" s="970"/>
      <c r="E2787" s="970"/>
      <c r="F2787" s="265"/>
      <c r="G2787" s="265"/>
    </row>
    <row r="2788" spans="3:7" s="183" customFormat="1" x14ac:dyDescent="0.5">
      <c r="C2788" s="971"/>
      <c r="D2788" s="970"/>
      <c r="E2788" s="970"/>
      <c r="F2788" s="265"/>
      <c r="G2788" s="265"/>
    </row>
    <row r="2789" spans="3:7" s="183" customFormat="1" x14ac:dyDescent="0.5">
      <c r="C2789" s="971"/>
      <c r="D2789" s="970"/>
      <c r="E2789" s="970"/>
      <c r="F2789" s="265"/>
      <c r="G2789" s="265"/>
    </row>
    <row r="2790" spans="3:7" s="183" customFormat="1" x14ac:dyDescent="0.5">
      <c r="C2790" s="971"/>
      <c r="D2790" s="970"/>
      <c r="E2790" s="970"/>
      <c r="F2790" s="265"/>
      <c r="G2790" s="265"/>
    </row>
    <row r="2791" spans="3:7" s="183" customFormat="1" x14ac:dyDescent="0.5">
      <c r="C2791" s="971"/>
      <c r="D2791" s="970"/>
      <c r="E2791" s="970"/>
      <c r="F2791" s="265"/>
      <c r="G2791" s="265"/>
    </row>
    <row r="2792" spans="3:7" s="183" customFormat="1" x14ac:dyDescent="0.5">
      <c r="C2792" s="971"/>
      <c r="D2792" s="970"/>
      <c r="E2792" s="970"/>
      <c r="F2792" s="265"/>
      <c r="G2792" s="265"/>
    </row>
    <row r="2793" spans="3:7" s="183" customFormat="1" x14ac:dyDescent="0.5">
      <c r="C2793" s="971"/>
      <c r="D2793" s="970"/>
      <c r="E2793" s="970"/>
      <c r="F2793" s="265"/>
      <c r="G2793" s="265"/>
    </row>
    <row r="2794" spans="3:7" s="183" customFormat="1" x14ac:dyDescent="0.5">
      <c r="C2794" s="971"/>
      <c r="D2794" s="970"/>
      <c r="E2794" s="970"/>
      <c r="F2794" s="265"/>
      <c r="G2794" s="265"/>
    </row>
    <row r="2795" spans="3:7" s="183" customFormat="1" x14ac:dyDescent="0.5">
      <c r="C2795" s="971"/>
      <c r="D2795" s="970"/>
      <c r="E2795" s="970"/>
      <c r="F2795" s="265"/>
      <c r="G2795" s="265"/>
    </row>
    <row r="2796" spans="3:7" s="183" customFormat="1" x14ac:dyDescent="0.5">
      <c r="C2796" s="971"/>
      <c r="D2796" s="970"/>
      <c r="E2796" s="970"/>
      <c r="F2796" s="265"/>
      <c r="G2796" s="265"/>
    </row>
    <row r="2797" spans="3:7" s="183" customFormat="1" x14ac:dyDescent="0.5">
      <c r="C2797" s="971"/>
      <c r="D2797" s="970"/>
      <c r="E2797" s="970"/>
      <c r="F2797" s="265"/>
      <c r="G2797" s="265"/>
    </row>
    <row r="2798" spans="3:7" s="183" customFormat="1" x14ac:dyDescent="0.5">
      <c r="C2798" s="971"/>
      <c r="D2798" s="970"/>
      <c r="E2798" s="970"/>
      <c r="F2798" s="265"/>
      <c r="G2798" s="265"/>
    </row>
    <row r="2799" spans="3:7" s="183" customFormat="1" x14ac:dyDescent="0.5">
      <c r="C2799" s="971"/>
      <c r="D2799" s="970"/>
      <c r="E2799" s="970"/>
      <c r="F2799" s="265"/>
      <c r="G2799" s="265"/>
    </row>
    <row r="2800" spans="3:7" s="183" customFormat="1" x14ac:dyDescent="0.5">
      <c r="C2800" s="971"/>
      <c r="D2800" s="970"/>
      <c r="E2800" s="970"/>
      <c r="F2800" s="265"/>
      <c r="G2800" s="265"/>
    </row>
    <row r="2801" spans="3:7" s="183" customFormat="1" x14ac:dyDescent="0.5">
      <c r="C2801" s="971"/>
      <c r="D2801" s="970"/>
      <c r="E2801" s="970"/>
      <c r="F2801" s="265"/>
      <c r="G2801" s="265"/>
    </row>
    <row r="2802" spans="3:7" s="183" customFormat="1" x14ac:dyDescent="0.5">
      <c r="C2802" s="971"/>
      <c r="D2802" s="970"/>
      <c r="E2802" s="970"/>
      <c r="F2802" s="265"/>
      <c r="G2802" s="265"/>
    </row>
    <row r="2803" spans="3:7" s="183" customFormat="1" x14ac:dyDescent="0.5">
      <c r="C2803" s="971"/>
      <c r="D2803" s="970"/>
      <c r="E2803" s="970"/>
      <c r="F2803" s="265"/>
      <c r="G2803" s="265"/>
    </row>
    <row r="2804" spans="3:7" s="183" customFormat="1" x14ac:dyDescent="0.5">
      <c r="C2804" s="971"/>
      <c r="D2804" s="970"/>
      <c r="E2804" s="970"/>
      <c r="F2804" s="265"/>
      <c r="G2804" s="265"/>
    </row>
    <row r="2805" spans="3:7" s="183" customFormat="1" x14ac:dyDescent="0.5">
      <c r="C2805" s="971"/>
      <c r="D2805" s="970"/>
      <c r="E2805" s="970"/>
      <c r="F2805" s="265"/>
      <c r="G2805" s="265"/>
    </row>
    <row r="2806" spans="3:7" s="183" customFormat="1" x14ac:dyDescent="0.5">
      <c r="C2806" s="971"/>
      <c r="D2806" s="970"/>
      <c r="E2806" s="970"/>
      <c r="F2806" s="265"/>
      <c r="G2806" s="265"/>
    </row>
    <row r="2807" spans="3:7" s="183" customFormat="1" x14ac:dyDescent="0.5">
      <c r="C2807" s="971"/>
      <c r="D2807" s="970"/>
      <c r="E2807" s="970"/>
      <c r="F2807" s="265"/>
      <c r="G2807" s="265"/>
    </row>
    <row r="2808" spans="3:7" s="183" customFormat="1" x14ac:dyDescent="0.5">
      <c r="C2808" s="971"/>
      <c r="D2808" s="970"/>
      <c r="E2808" s="970"/>
      <c r="F2808" s="265"/>
      <c r="G2808" s="265"/>
    </row>
    <row r="2809" spans="3:7" s="183" customFormat="1" x14ac:dyDescent="0.5">
      <c r="C2809" s="971"/>
      <c r="D2809" s="970"/>
      <c r="E2809" s="970"/>
      <c r="F2809" s="265"/>
      <c r="G2809" s="265"/>
    </row>
    <row r="2810" spans="3:7" s="183" customFormat="1" x14ac:dyDescent="0.5">
      <c r="C2810" s="971"/>
      <c r="D2810" s="970"/>
      <c r="E2810" s="970"/>
      <c r="F2810" s="265"/>
      <c r="G2810" s="265"/>
    </row>
    <row r="2811" spans="3:7" s="183" customFormat="1" x14ac:dyDescent="0.5">
      <c r="C2811" s="971"/>
      <c r="D2811" s="970"/>
      <c r="E2811" s="970"/>
      <c r="F2811" s="265"/>
      <c r="G2811" s="265"/>
    </row>
    <row r="2812" spans="3:7" s="183" customFormat="1" x14ac:dyDescent="0.5">
      <c r="C2812" s="971"/>
      <c r="D2812" s="970"/>
      <c r="E2812" s="970"/>
      <c r="F2812" s="265"/>
      <c r="G2812" s="265"/>
    </row>
    <row r="2813" spans="3:7" s="183" customFormat="1" x14ac:dyDescent="0.5">
      <c r="C2813" s="971"/>
      <c r="D2813" s="970"/>
      <c r="E2813" s="970"/>
      <c r="F2813" s="265"/>
      <c r="G2813" s="265"/>
    </row>
    <row r="2814" spans="3:7" s="183" customFormat="1" x14ac:dyDescent="0.5">
      <c r="C2814" s="971"/>
      <c r="D2814" s="970"/>
      <c r="E2814" s="970"/>
      <c r="F2814" s="265"/>
      <c r="G2814" s="265"/>
    </row>
    <row r="2815" spans="3:7" s="183" customFormat="1" x14ac:dyDescent="0.5">
      <c r="C2815" s="971"/>
      <c r="D2815" s="970"/>
      <c r="E2815" s="970"/>
      <c r="F2815" s="265"/>
      <c r="G2815" s="265"/>
    </row>
    <row r="2816" spans="3:7" s="183" customFormat="1" x14ac:dyDescent="0.5">
      <c r="C2816" s="971"/>
      <c r="D2816" s="970"/>
      <c r="E2816" s="970"/>
      <c r="F2816" s="265"/>
      <c r="G2816" s="265"/>
    </row>
    <row r="2817" spans="3:7" s="183" customFormat="1" x14ac:dyDescent="0.5">
      <c r="C2817" s="971"/>
      <c r="D2817" s="970"/>
      <c r="E2817" s="970"/>
      <c r="F2817" s="265"/>
      <c r="G2817" s="265"/>
    </row>
    <row r="2818" spans="3:7" s="183" customFormat="1" x14ac:dyDescent="0.5">
      <c r="C2818" s="971"/>
      <c r="D2818" s="970"/>
      <c r="E2818" s="970"/>
      <c r="F2818" s="265"/>
      <c r="G2818" s="265"/>
    </row>
    <row r="2819" spans="3:7" s="183" customFormat="1" x14ac:dyDescent="0.5">
      <c r="C2819" s="971"/>
      <c r="D2819" s="970"/>
      <c r="E2819" s="970"/>
      <c r="F2819" s="265"/>
      <c r="G2819" s="265"/>
    </row>
    <row r="2820" spans="3:7" s="183" customFormat="1" x14ac:dyDescent="0.5">
      <c r="C2820" s="971"/>
      <c r="D2820" s="970"/>
      <c r="E2820" s="970"/>
      <c r="F2820" s="265"/>
      <c r="G2820" s="265"/>
    </row>
    <row r="2821" spans="3:7" s="183" customFormat="1" x14ac:dyDescent="0.5">
      <c r="C2821" s="971"/>
      <c r="D2821" s="970"/>
      <c r="E2821" s="970"/>
      <c r="F2821" s="265"/>
      <c r="G2821" s="265"/>
    </row>
    <row r="2822" spans="3:7" s="183" customFormat="1" x14ac:dyDescent="0.5">
      <c r="C2822" s="971"/>
      <c r="D2822" s="970"/>
      <c r="E2822" s="970"/>
      <c r="F2822" s="265"/>
      <c r="G2822" s="265"/>
    </row>
    <row r="2823" spans="3:7" s="183" customFormat="1" x14ac:dyDescent="0.5">
      <c r="C2823" s="971"/>
      <c r="D2823" s="970"/>
      <c r="E2823" s="970"/>
      <c r="F2823" s="265"/>
      <c r="G2823" s="265"/>
    </row>
    <row r="2824" spans="3:7" s="183" customFormat="1" x14ac:dyDescent="0.5">
      <c r="C2824" s="971"/>
      <c r="D2824" s="970"/>
      <c r="E2824" s="970"/>
      <c r="F2824" s="265"/>
      <c r="G2824" s="265"/>
    </row>
    <row r="2825" spans="3:7" s="183" customFormat="1" x14ac:dyDescent="0.5">
      <c r="C2825" s="971"/>
      <c r="D2825" s="970"/>
      <c r="E2825" s="970"/>
      <c r="F2825" s="265"/>
      <c r="G2825" s="265"/>
    </row>
    <row r="2826" spans="3:7" s="183" customFormat="1" x14ac:dyDescent="0.5">
      <c r="C2826" s="971"/>
      <c r="D2826" s="970"/>
      <c r="E2826" s="970"/>
      <c r="F2826" s="265"/>
      <c r="G2826" s="265"/>
    </row>
    <row r="2827" spans="3:7" s="183" customFormat="1" x14ac:dyDescent="0.5">
      <c r="C2827" s="971"/>
      <c r="D2827" s="970"/>
      <c r="E2827" s="970"/>
      <c r="F2827" s="265"/>
      <c r="G2827" s="265"/>
    </row>
    <row r="2828" spans="3:7" s="183" customFormat="1" x14ac:dyDescent="0.5">
      <c r="C2828" s="971"/>
      <c r="D2828" s="970"/>
      <c r="E2828" s="970"/>
      <c r="F2828" s="265"/>
      <c r="G2828" s="265"/>
    </row>
    <row r="2829" spans="3:7" s="183" customFormat="1" x14ac:dyDescent="0.5">
      <c r="C2829" s="971"/>
      <c r="D2829" s="970"/>
      <c r="E2829" s="970"/>
      <c r="F2829" s="265"/>
      <c r="G2829" s="265"/>
    </row>
    <row r="2830" spans="3:7" s="183" customFormat="1" x14ac:dyDescent="0.5">
      <c r="C2830" s="971"/>
      <c r="D2830" s="970"/>
      <c r="E2830" s="970"/>
      <c r="F2830" s="265"/>
      <c r="G2830" s="265"/>
    </row>
    <row r="2831" spans="3:7" s="183" customFormat="1" x14ac:dyDescent="0.5">
      <c r="C2831" s="971"/>
      <c r="D2831" s="970"/>
      <c r="E2831" s="970"/>
      <c r="F2831" s="265"/>
      <c r="G2831" s="265"/>
    </row>
    <row r="2832" spans="3:7" s="183" customFormat="1" x14ac:dyDescent="0.5">
      <c r="C2832" s="971"/>
      <c r="D2832" s="970"/>
      <c r="E2832" s="970"/>
      <c r="F2832" s="265"/>
      <c r="G2832" s="265"/>
    </row>
    <row r="2833" spans="3:7" s="183" customFormat="1" x14ac:dyDescent="0.5">
      <c r="C2833" s="971"/>
      <c r="D2833" s="970"/>
      <c r="E2833" s="970"/>
      <c r="F2833" s="265"/>
      <c r="G2833" s="265"/>
    </row>
    <row r="2834" spans="3:7" s="183" customFormat="1" x14ac:dyDescent="0.5">
      <c r="C2834" s="971"/>
      <c r="D2834" s="970"/>
      <c r="E2834" s="970"/>
      <c r="F2834" s="265"/>
      <c r="G2834" s="265"/>
    </row>
    <row r="2835" spans="3:7" s="183" customFormat="1" x14ac:dyDescent="0.5">
      <c r="C2835" s="971"/>
      <c r="D2835" s="970"/>
      <c r="E2835" s="970"/>
      <c r="F2835" s="265"/>
      <c r="G2835" s="265"/>
    </row>
    <row r="2836" spans="3:7" s="183" customFormat="1" x14ac:dyDescent="0.5">
      <c r="C2836" s="971"/>
      <c r="D2836" s="970"/>
      <c r="E2836" s="970"/>
      <c r="F2836" s="265"/>
      <c r="G2836" s="265"/>
    </row>
    <row r="2837" spans="3:7" s="183" customFormat="1" x14ac:dyDescent="0.5">
      <c r="C2837" s="971"/>
      <c r="D2837" s="970"/>
      <c r="E2837" s="970"/>
      <c r="F2837" s="265"/>
      <c r="G2837" s="265"/>
    </row>
    <row r="2838" spans="3:7" s="183" customFormat="1" x14ac:dyDescent="0.5">
      <c r="C2838" s="971"/>
      <c r="D2838" s="970"/>
      <c r="E2838" s="970"/>
      <c r="F2838" s="265"/>
      <c r="G2838" s="265"/>
    </row>
    <row r="2839" spans="3:7" s="183" customFormat="1" x14ac:dyDescent="0.5">
      <c r="C2839" s="971"/>
      <c r="D2839" s="970"/>
      <c r="E2839" s="970"/>
      <c r="F2839" s="265"/>
      <c r="G2839" s="265"/>
    </row>
    <row r="2840" spans="3:7" s="183" customFormat="1" x14ac:dyDescent="0.5">
      <c r="C2840" s="971"/>
      <c r="D2840" s="970"/>
      <c r="E2840" s="970"/>
      <c r="F2840" s="265"/>
      <c r="G2840" s="265"/>
    </row>
    <row r="2841" spans="3:7" s="183" customFormat="1" x14ac:dyDescent="0.5">
      <c r="C2841" s="971"/>
      <c r="D2841" s="970"/>
      <c r="E2841" s="970"/>
      <c r="F2841" s="265"/>
      <c r="G2841" s="265"/>
    </row>
    <row r="2842" spans="3:7" s="183" customFormat="1" x14ac:dyDescent="0.5">
      <c r="C2842" s="971"/>
      <c r="D2842" s="970"/>
      <c r="E2842" s="970"/>
      <c r="F2842" s="265"/>
      <c r="G2842" s="265"/>
    </row>
    <row r="2843" spans="3:7" s="183" customFormat="1" x14ac:dyDescent="0.5">
      <c r="C2843" s="971"/>
      <c r="D2843" s="970"/>
      <c r="E2843" s="970"/>
      <c r="F2843" s="265"/>
      <c r="G2843" s="265"/>
    </row>
    <row r="2844" spans="3:7" s="183" customFormat="1" x14ac:dyDescent="0.5">
      <c r="C2844" s="971"/>
      <c r="D2844" s="970"/>
      <c r="E2844" s="970"/>
      <c r="F2844" s="265"/>
      <c r="G2844" s="265"/>
    </row>
    <row r="2845" spans="3:7" s="183" customFormat="1" x14ac:dyDescent="0.5">
      <c r="C2845" s="971"/>
      <c r="D2845" s="970"/>
      <c r="E2845" s="970"/>
      <c r="F2845" s="265"/>
      <c r="G2845" s="265"/>
    </row>
    <row r="2846" spans="3:7" s="183" customFormat="1" x14ac:dyDescent="0.5">
      <c r="C2846" s="971"/>
      <c r="D2846" s="970"/>
      <c r="E2846" s="970"/>
      <c r="F2846" s="265"/>
      <c r="G2846" s="265"/>
    </row>
    <row r="2847" spans="3:7" s="183" customFormat="1" x14ac:dyDescent="0.5">
      <c r="C2847" s="971"/>
      <c r="D2847" s="970"/>
      <c r="E2847" s="970"/>
      <c r="F2847" s="265"/>
      <c r="G2847" s="265"/>
    </row>
    <row r="2848" spans="3:7" s="183" customFormat="1" x14ac:dyDescent="0.5">
      <c r="C2848" s="971"/>
      <c r="D2848" s="970"/>
      <c r="E2848" s="970"/>
      <c r="F2848" s="265"/>
      <c r="G2848" s="265"/>
    </row>
    <row r="2849" spans="3:7" s="183" customFormat="1" x14ac:dyDescent="0.5">
      <c r="C2849" s="971"/>
      <c r="D2849" s="970"/>
      <c r="E2849" s="970"/>
      <c r="F2849" s="265"/>
      <c r="G2849" s="265"/>
    </row>
    <row r="2850" spans="3:7" s="183" customFormat="1" x14ac:dyDescent="0.5">
      <c r="C2850" s="971"/>
      <c r="D2850" s="970"/>
      <c r="E2850" s="970"/>
      <c r="F2850" s="265"/>
      <c r="G2850" s="265"/>
    </row>
    <row r="2851" spans="3:7" s="183" customFormat="1" x14ac:dyDescent="0.5">
      <c r="C2851" s="971"/>
      <c r="D2851" s="970"/>
      <c r="E2851" s="970"/>
      <c r="F2851" s="265"/>
      <c r="G2851" s="265"/>
    </row>
    <row r="2852" spans="3:7" s="183" customFormat="1" x14ac:dyDescent="0.5">
      <c r="C2852" s="971"/>
      <c r="D2852" s="970"/>
      <c r="E2852" s="970"/>
      <c r="F2852" s="265"/>
      <c r="G2852" s="265"/>
    </row>
    <row r="2853" spans="3:7" s="183" customFormat="1" x14ac:dyDescent="0.5">
      <c r="C2853" s="971"/>
      <c r="D2853" s="970"/>
      <c r="E2853" s="970"/>
      <c r="F2853" s="265"/>
      <c r="G2853" s="265"/>
    </row>
    <row r="2854" spans="3:7" s="183" customFormat="1" x14ac:dyDescent="0.5">
      <c r="C2854" s="971"/>
      <c r="D2854" s="970"/>
      <c r="E2854" s="970"/>
      <c r="F2854" s="265"/>
      <c r="G2854" s="265"/>
    </row>
    <row r="2855" spans="3:7" s="183" customFormat="1" x14ac:dyDescent="0.5">
      <c r="C2855" s="971"/>
      <c r="D2855" s="970"/>
      <c r="E2855" s="970"/>
      <c r="F2855" s="265"/>
      <c r="G2855" s="265"/>
    </row>
    <row r="2856" spans="3:7" s="183" customFormat="1" x14ac:dyDescent="0.5">
      <c r="C2856" s="971"/>
      <c r="D2856" s="970"/>
      <c r="E2856" s="970"/>
      <c r="F2856" s="265"/>
      <c r="G2856" s="265"/>
    </row>
    <row r="2857" spans="3:7" s="183" customFormat="1" x14ac:dyDescent="0.5">
      <c r="C2857" s="971"/>
      <c r="D2857" s="970"/>
      <c r="E2857" s="970"/>
      <c r="F2857" s="265"/>
      <c r="G2857" s="265"/>
    </row>
    <row r="2858" spans="3:7" s="183" customFormat="1" x14ac:dyDescent="0.5">
      <c r="C2858" s="971"/>
      <c r="D2858" s="970"/>
      <c r="E2858" s="970"/>
      <c r="F2858" s="265"/>
      <c r="G2858" s="265"/>
    </row>
    <row r="2859" spans="3:7" s="183" customFormat="1" x14ac:dyDescent="0.5">
      <c r="C2859" s="971"/>
      <c r="D2859" s="970"/>
      <c r="E2859" s="970"/>
      <c r="F2859" s="265"/>
      <c r="G2859" s="265"/>
    </row>
    <row r="2860" spans="3:7" s="183" customFormat="1" x14ac:dyDescent="0.5">
      <c r="C2860" s="971"/>
      <c r="D2860" s="970"/>
      <c r="E2860" s="970"/>
      <c r="F2860" s="265"/>
      <c r="G2860" s="265"/>
    </row>
    <row r="2861" spans="3:7" s="183" customFormat="1" x14ac:dyDescent="0.5">
      <c r="C2861" s="971"/>
      <c r="D2861" s="970"/>
      <c r="E2861" s="970"/>
      <c r="F2861" s="265"/>
      <c r="G2861" s="265"/>
    </row>
    <row r="2862" spans="3:7" s="183" customFormat="1" x14ac:dyDescent="0.5">
      <c r="C2862" s="971"/>
      <c r="D2862" s="970"/>
      <c r="E2862" s="970"/>
      <c r="F2862" s="265"/>
      <c r="G2862" s="265"/>
    </row>
    <row r="2863" spans="3:7" s="183" customFormat="1" x14ac:dyDescent="0.5">
      <c r="C2863" s="971"/>
      <c r="D2863" s="970"/>
      <c r="E2863" s="970"/>
      <c r="F2863" s="265"/>
      <c r="G2863" s="265"/>
    </row>
    <row r="2864" spans="3:7" s="183" customFormat="1" x14ac:dyDescent="0.5">
      <c r="C2864" s="971"/>
      <c r="D2864" s="970"/>
      <c r="E2864" s="970"/>
      <c r="F2864" s="265"/>
      <c r="G2864" s="265"/>
    </row>
    <row r="2865" spans="3:7" s="183" customFormat="1" x14ac:dyDescent="0.5">
      <c r="C2865" s="971"/>
      <c r="D2865" s="970"/>
      <c r="E2865" s="970"/>
      <c r="F2865" s="265"/>
      <c r="G2865" s="265"/>
    </row>
    <row r="2866" spans="3:7" s="183" customFormat="1" x14ac:dyDescent="0.5">
      <c r="C2866" s="971"/>
      <c r="D2866" s="970"/>
      <c r="E2866" s="970"/>
      <c r="F2866" s="265"/>
      <c r="G2866" s="265"/>
    </row>
    <row r="2867" spans="3:7" s="183" customFormat="1" x14ac:dyDescent="0.5">
      <c r="C2867" s="971"/>
      <c r="D2867" s="970"/>
      <c r="E2867" s="970"/>
      <c r="F2867" s="265"/>
      <c r="G2867" s="265"/>
    </row>
    <row r="2868" spans="3:7" s="183" customFormat="1" x14ac:dyDescent="0.5">
      <c r="C2868" s="971"/>
      <c r="D2868" s="970"/>
      <c r="E2868" s="970"/>
      <c r="F2868" s="265"/>
      <c r="G2868" s="265"/>
    </row>
    <row r="2869" spans="3:7" s="183" customFormat="1" x14ac:dyDescent="0.5">
      <c r="C2869" s="971"/>
      <c r="D2869" s="970"/>
      <c r="E2869" s="970"/>
      <c r="F2869" s="265"/>
      <c r="G2869" s="265"/>
    </row>
    <row r="2870" spans="3:7" s="183" customFormat="1" x14ac:dyDescent="0.5">
      <c r="C2870" s="971"/>
      <c r="D2870" s="970"/>
      <c r="E2870" s="970"/>
      <c r="F2870" s="265"/>
      <c r="G2870" s="265"/>
    </row>
    <row r="2871" spans="3:7" s="183" customFormat="1" x14ac:dyDescent="0.5">
      <c r="C2871" s="971"/>
      <c r="D2871" s="970"/>
      <c r="E2871" s="970"/>
      <c r="F2871" s="265"/>
      <c r="G2871" s="265"/>
    </row>
    <row r="2872" spans="3:7" s="183" customFormat="1" x14ac:dyDescent="0.5">
      <c r="C2872" s="971"/>
      <c r="D2872" s="970"/>
      <c r="E2872" s="970"/>
      <c r="F2872" s="265"/>
      <c r="G2872" s="265"/>
    </row>
    <row r="2873" spans="3:7" s="183" customFormat="1" x14ac:dyDescent="0.5">
      <c r="C2873" s="971"/>
      <c r="D2873" s="970"/>
      <c r="E2873" s="970"/>
      <c r="F2873" s="265"/>
      <c r="G2873" s="265"/>
    </row>
    <row r="2874" spans="3:7" s="183" customFormat="1" x14ac:dyDescent="0.5">
      <c r="C2874" s="971"/>
      <c r="D2874" s="970"/>
      <c r="E2874" s="970"/>
      <c r="F2874" s="265"/>
      <c r="G2874" s="265"/>
    </row>
    <row r="2875" spans="3:7" s="183" customFormat="1" x14ac:dyDescent="0.5">
      <c r="C2875" s="971"/>
      <c r="D2875" s="970"/>
      <c r="E2875" s="970"/>
      <c r="F2875" s="265"/>
      <c r="G2875" s="265"/>
    </row>
    <row r="2876" spans="3:7" s="183" customFormat="1" x14ac:dyDescent="0.5">
      <c r="C2876" s="971"/>
      <c r="D2876" s="970"/>
      <c r="E2876" s="970"/>
      <c r="F2876" s="265"/>
      <c r="G2876" s="265"/>
    </row>
    <row r="2877" spans="3:7" s="183" customFormat="1" x14ac:dyDescent="0.5">
      <c r="C2877" s="971"/>
      <c r="D2877" s="970"/>
      <c r="E2877" s="970"/>
      <c r="F2877" s="265"/>
      <c r="G2877" s="265"/>
    </row>
    <row r="2878" spans="3:7" s="183" customFormat="1" x14ac:dyDescent="0.5">
      <c r="C2878" s="971"/>
      <c r="D2878" s="970"/>
      <c r="E2878" s="970"/>
      <c r="F2878" s="265"/>
      <c r="G2878" s="265"/>
    </row>
    <row r="2879" spans="3:7" s="183" customFormat="1" x14ac:dyDescent="0.5">
      <c r="C2879" s="971"/>
      <c r="D2879" s="970"/>
      <c r="E2879" s="970"/>
      <c r="F2879" s="265"/>
      <c r="G2879" s="265"/>
    </row>
    <row r="2880" spans="3:7" s="183" customFormat="1" x14ac:dyDescent="0.5">
      <c r="C2880" s="971"/>
      <c r="D2880" s="970"/>
      <c r="E2880" s="970"/>
      <c r="F2880" s="265"/>
      <c r="G2880" s="265"/>
    </row>
    <row r="2881" spans="3:7" s="183" customFormat="1" x14ac:dyDescent="0.5">
      <c r="C2881" s="971"/>
      <c r="D2881" s="970"/>
      <c r="E2881" s="970"/>
      <c r="F2881" s="265"/>
      <c r="G2881" s="265"/>
    </row>
    <row r="2882" spans="3:7" s="183" customFormat="1" x14ac:dyDescent="0.5">
      <c r="C2882" s="971"/>
      <c r="D2882" s="970"/>
      <c r="E2882" s="970"/>
      <c r="F2882" s="265"/>
      <c r="G2882" s="265"/>
    </row>
    <row r="2883" spans="3:7" s="183" customFormat="1" x14ac:dyDescent="0.5">
      <c r="C2883" s="971"/>
      <c r="D2883" s="970"/>
      <c r="E2883" s="970"/>
      <c r="F2883" s="265"/>
      <c r="G2883" s="265"/>
    </row>
    <row r="2884" spans="3:7" s="183" customFormat="1" x14ac:dyDescent="0.5">
      <c r="C2884" s="971"/>
      <c r="D2884" s="970"/>
      <c r="E2884" s="970"/>
      <c r="F2884" s="265"/>
      <c r="G2884" s="265"/>
    </row>
    <row r="2885" spans="3:7" s="183" customFormat="1" x14ac:dyDescent="0.5">
      <c r="C2885" s="971"/>
      <c r="D2885" s="970"/>
      <c r="E2885" s="970"/>
      <c r="F2885" s="265"/>
      <c r="G2885" s="265"/>
    </row>
    <row r="2886" spans="3:7" s="183" customFormat="1" x14ac:dyDescent="0.5">
      <c r="C2886" s="971"/>
      <c r="D2886" s="970"/>
      <c r="E2886" s="970"/>
      <c r="F2886" s="265"/>
      <c r="G2886" s="265"/>
    </row>
    <row r="2887" spans="3:7" s="183" customFormat="1" x14ac:dyDescent="0.5">
      <c r="C2887" s="971"/>
      <c r="D2887" s="970"/>
      <c r="E2887" s="970"/>
      <c r="F2887" s="265"/>
      <c r="G2887" s="265"/>
    </row>
    <row r="2888" spans="3:7" s="183" customFormat="1" x14ac:dyDescent="0.5">
      <c r="C2888" s="971"/>
      <c r="D2888" s="970"/>
      <c r="E2888" s="970"/>
      <c r="F2888" s="265"/>
      <c r="G2888" s="265"/>
    </row>
    <row r="2889" spans="3:7" s="183" customFormat="1" x14ac:dyDescent="0.5">
      <c r="C2889" s="971"/>
      <c r="D2889" s="970"/>
      <c r="E2889" s="970"/>
      <c r="F2889" s="265"/>
      <c r="G2889" s="265"/>
    </row>
    <row r="2890" spans="3:7" s="183" customFormat="1" x14ac:dyDescent="0.5">
      <c r="C2890" s="971"/>
      <c r="D2890" s="970"/>
      <c r="E2890" s="970"/>
      <c r="F2890" s="265"/>
      <c r="G2890" s="265"/>
    </row>
    <row r="2891" spans="3:7" s="183" customFormat="1" x14ac:dyDescent="0.5">
      <c r="C2891" s="971"/>
      <c r="D2891" s="970"/>
      <c r="E2891" s="970"/>
      <c r="F2891" s="265"/>
      <c r="G2891" s="265"/>
    </row>
    <row r="2892" spans="3:7" s="183" customFormat="1" x14ac:dyDescent="0.5">
      <c r="C2892" s="971"/>
      <c r="D2892" s="970"/>
      <c r="E2892" s="970"/>
      <c r="F2892" s="265"/>
      <c r="G2892" s="265"/>
    </row>
    <row r="2893" spans="3:7" s="183" customFormat="1" x14ac:dyDescent="0.5">
      <c r="C2893" s="971"/>
      <c r="D2893" s="970"/>
      <c r="E2893" s="970"/>
      <c r="F2893" s="265"/>
      <c r="G2893" s="265"/>
    </row>
    <row r="2894" spans="3:7" s="183" customFormat="1" x14ac:dyDescent="0.5">
      <c r="C2894" s="971"/>
      <c r="D2894" s="970"/>
      <c r="E2894" s="970"/>
      <c r="F2894" s="265"/>
      <c r="G2894" s="265"/>
    </row>
    <row r="2895" spans="3:7" s="183" customFormat="1" x14ac:dyDescent="0.5">
      <c r="C2895" s="971"/>
      <c r="D2895" s="970"/>
      <c r="E2895" s="970"/>
      <c r="F2895" s="265"/>
      <c r="G2895" s="265"/>
    </row>
    <row r="2896" spans="3:7" s="183" customFormat="1" x14ac:dyDescent="0.5">
      <c r="C2896" s="971"/>
      <c r="D2896" s="970"/>
      <c r="E2896" s="970"/>
      <c r="F2896" s="265"/>
      <c r="G2896" s="265"/>
    </row>
    <row r="2897" spans="3:7" s="183" customFormat="1" x14ac:dyDescent="0.5">
      <c r="C2897" s="971"/>
      <c r="D2897" s="970"/>
      <c r="E2897" s="970"/>
      <c r="F2897" s="265"/>
      <c r="G2897" s="265"/>
    </row>
    <row r="2898" spans="3:7" s="183" customFormat="1" x14ac:dyDescent="0.5">
      <c r="C2898" s="971"/>
      <c r="D2898" s="970"/>
      <c r="E2898" s="970"/>
      <c r="F2898" s="265"/>
      <c r="G2898" s="265"/>
    </row>
    <row r="2899" spans="3:7" s="183" customFormat="1" x14ac:dyDescent="0.5">
      <c r="C2899" s="971"/>
      <c r="D2899" s="970"/>
      <c r="E2899" s="970"/>
      <c r="F2899" s="265"/>
      <c r="G2899" s="265"/>
    </row>
    <row r="2900" spans="3:7" s="183" customFormat="1" x14ac:dyDescent="0.5">
      <c r="C2900" s="971"/>
      <c r="D2900" s="970"/>
      <c r="E2900" s="970"/>
      <c r="F2900" s="265"/>
      <c r="G2900" s="265"/>
    </row>
    <row r="2901" spans="3:7" s="183" customFormat="1" x14ac:dyDescent="0.5">
      <c r="C2901" s="971"/>
      <c r="D2901" s="970"/>
      <c r="E2901" s="970"/>
      <c r="F2901" s="265"/>
      <c r="G2901" s="265"/>
    </row>
    <row r="2902" spans="3:7" s="183" customFormat="1" x14ac:dyDescent="0.5">
      <c r="C2902" s="971"/>
      <c r="D2902" s="970"/>
      <c r="E2902" s="970"/>
      <c r="F2902" s="265"/>
      <c r="G2902" s="265"/>
    </row>
    <row r="2903" spans="3:7" s="183" customFormat="1" x14ac:dyDescent="0.5">
      <c r="C2903" s="971"/>
      <c r="D2903" s="970"/>
      <c r="E2903" s="970"/>
      <c r="F2903" s="265"/>
      <c r="G2903" s="265"/>
    </row>
    <row r="2904" spans="3:7" s="183" customFormat="1" x14ac:dyDescent="0.5">
      <c r="C2904" s="971"/>
      <c r="D2904" s="970"/>
      <c r="E2904" s="970"/>
      <c r="F2904" s="265"/>
      <c r="G2904" s="265"/>
    </row>
    <row r="2905" spans="3:7" s="183" customFormat="1" x14ac:dyDescent="0.5">
      <c r="C2905" s="971"/>
      <c r="D2905" s="970"/>
      <c r="E2905" s="970"/>
      <c r="F2905" s="265"/>
      <c r="G2905" s="265"/>
    </row>
    <row r="2906" spans="3:7" s="183" customFormat="1" x14ac:dyDescent="0.5">
      <c r="C2906" s="971"/>
      <c r="D2906" s="970"/>
      <c r="E2906" s="970"/>
      <c r="F2906" s="265"/>
      <c r="G2906" s="265"/>
    </row>
    <row r="2907" spans="3:7" s="183" customFormat="1" x14ac:dyDescent="0.5">
      <c r="C2907" s="971"/>
      <c r="D2907" s="970"/>
      <c r="E2907" s="970"/>
      <c r="F2907" s="265"/>
      <c r="G2907" s="265"/>
    </row>
    <row r="2908" spans="3:7" s="183" customFormat="1" x14ac:dyDescent="0.5">
      <c r="C2908" s="971"/>
      <c r="D2908" s="970"/>
      <c r="E2908" s="970"/>
      <c r="F2908" s="265"/>
      <c r="G2908" s="265"/>
    </row>
    <row r="2909" spans="3:7" s="183" customFormat="1" x14ac:dyDescent="0.5">
      <c r="C2909" s="971"/>
      <c r="D2909" s="970"/>
      <c r="E2909" s="970"/>
      <c r="F2909" s="265"/>
      <c r="G2909" s="265"/>
    </row>
    <row r="2910" spans="3:7" s="183" customFormat="1" x14ac:dyDescent="0.5">
      <c r="C2910" s="971"/>
      <c r="D2910" s="970"/>
      <c r="E2910" s="970"/>
      <c r="F2910" s="265"/>
      <c r="G2910" s="265"/>
    </row>
    <row r="2911" spans="3:7" s="183" customFormat="1" x14ac:dyDescent="0.5">
      <c r="C2911" s="971"/>
      <c r="D2911" s="970"/>
      <c r="E2911" s="970"/>
      <c r="F2911" s="265"/>
      <c r="G2911" s="265"/>
    </row>
    <row r="2912" spans="3:7" s="183" customFormat="1" x14ac:dyDescent="0.5">
      <c r="C2912" s="971"/>
      <c r="D2912" s="970"/>
      <c r="E2912" s="970"/>
      <c r="F2912" s="265"/>
      <c r="G2912" s="265"/>
    </row>
    <row r="2913" spans="3:7" s="183" customFormat="1" x14ac:dyDescent="0.5">
      <c r="C2913" s="971"/>
      <c r="D2913" s="970"/>
      <c r="E2913" s="970"/>
      <c r="F2913" s="265"/>
      <c r="G2913" s="265"/>
    </row>
    <row r="2914" spans="3:7" s="183" customFormat="1" x14ac:dyDescent="0.5">
      <c r="C2914" s="971"/>
      <c r="D2914" s="970"/>
      <c r="E2914" s="970"/>
      <c r="F2914" s="265"/>
      <c r="G2914" s="265"/>
    </row>
    <row r="2915" spans="3:7" s="183" customFormat="1" x14ac:dyDescent="0.5">
      <c r="C2915" s="971"/>
      <c r="D2915" s="970"/>
      <c r="E2915" s="970"/>
      <c r="F2915" s="265"/>
      <c r="G2915" s="265"/>
    </row>
    <row r="2916" spans="3:7" s="183" customFormat="1" x14ac:dyDescent="0.5">
      <c r="C2916" s="971"/>
      <c r="D2916" s="970"/>
      <c r="E2916" s="970"/>
      <c r="F2916" s="265"/>
      <c r="G2916" s="265"/>
    </row>
    <row r="2917" spans="3:7" s="183" customFormat="1" x14ac:dyDescent="0.5">
      <c r="C2917" s="971"/>
      <c r="D2917" s="970"/>
      <c r="E2917" s="970"/>
      <c r="F2917" s="265"/>
      <c r="G2917" s="265"/>
    </row>
    <row r="2918" spans="3:7" s="183" customFormat="1" x14ac:dyDescent="0.5">
      <c r="C2918" s="971"/>
      <c r="D2918" s="970"/>
      <c r="E2918" s="970"/>
      <c r="F2918" s="265"/>
      <c r="G2918" s="265"/>
    </row>
    <row r="2919" spans="3:7" s="183" customFormat="1" x14ac:dyDescent="0.5">
      <c r="C2919" s="971"/>
      <c r="D2919" s="970"/>
      <c r="E2919" s="970"/>
      <c r="F2919" s="265"/>
      <c r="G2919" s="265"/>
    </row>
    <row r="2920" spans="3:7" s="183" customFormat="1" x14ac:dyDescent="0.5">
      <c r="C2920" s="971"/>
      <c r="D2920" s="970"/>
      <c r="E2920" s="970"/>
      <c r="F2920" s="265"/>
      <c r="G2920" s="265"/>
    </row>
    <row r="2921" spans="3:7" s="183" customFormat="1" x14ac:dyDescent="0.5">
      <c r="C2921" s="971"/>
      <c r="D2921" s="970"/>
      <c r="E2921" s="970"/>
      <c r="F2921" s="265"/>
      <c r="G2921" s="265"/>
    </row>
    <row r="2922" spans="3:7" s="183" customFormat="1" x14ac:dyDescent="0.5">
      <c r="C2922" s="971"/>
      <c r="D2922" s="970"/>
      <c r="E2922" s="970"/>
      <c r="F2922" s="265"/>
      <c r="G2922" s="265"/>
    </row>
    <row r="2923" spans="3:7" s="183" customFormat="1" x14ac:dyDescent="0.5">
      <c r="C2923" s="971"/>
      <c r="D2923" s="970"/>
      <c r="E2923" s="970"/>
      <c r="F2923" s="265"/>
      <c r="G2923" s="265"/>
    </row>
    <row r="2924" spans="3:7" s="183" customFormat="1" x14ac:dyDescent="0.5">
      <c r="C2924" s="971"/>
      <c r="D2924" s="970"/>
      <c r="E2924" s="970"/>
      <c r="F2924" s="265"/>
      <c r="G2924" s="265"/>
    </row>
    <row r="2925" spans="3:7" s="183" customFormat="1" x14ac:dyDescent="0.5">
      <c r="C2925" s="971"/>
      <c r="D2925" s="970"/>
      <c r="E2925" s="970"/>
      <c r="F2925" s="265"/>
      <c r="G2925" s="265"/>
    </row>
    <row r="2926" spans="3:7" s="183" customFormat="1" x14ac:dyDescent="0.5">
      <c r="C2926" s="971"/>
      <c r="D2926" s="970"/>
      <c r="E2926" s="970"/>
      <c r="F2926" s="265"/>
      <c r="G2926" s="265"/>
    </row>
    <row r="2927" spans="3:7" s="183" customFormat="1" x14ac:dyDescent="0.5">
      <c r="C2927" s="971"/>
      <c r="D2927" s="970"/>
      <c r="E2927" s="970"/>
      <c r="F2927" s="265"/>
      <c r="G2927" s="265"/>
    </row>
    <row r="2928" spans="3:7" s="183" customFormat="1" x14ac:dyDescent="0.5">
      <c r="C2928" s="971"/>
      <c r="D2928" s="970"/>
      <c r="E2928" s="970"/>
      <c r="F2928" s="265"/>
      <c r="G2928" s="265"/>
    </row>
    <row r="2929" spans="3:7" s="183" customFormat="1" x14ac:dyDescent="0.5">
      <c r="C2929" s="971"/>
      <c r="D2929" s="970"/>
      <c r="E2929" s="970"/>
      <c r="F2929" s="265"/>
      <c r="G2929" s="265"/>
    </row>
    <row r="2930" spans="3:7" s="183" customFormat="1" x14ac:dyDescent="0.5">
      <c r="C2930" s="971"/>
      <c r="D2930" s="970"/>
      <c r="E2930" s="970"/>
      <c r="F2930" s="265"/>
      <c r="G2930" s="265"/>
    </row>
    <row r="2931" spans="3:7" s="183" customFormat="1" x14ac:dyDescent="0.5">
      <c r="C2931" s="971"/>
      <c r="D2931" s="970"/>
      <c r="E2931" s="970"/>
      <c r="F2931" s="265"/>
      <c r="G2931" s="265"/>
    </row>
    <row r="2932" spans="3:7" s="183" customFormat="1" x14ac:dyDescent="0.5">
      <c r="C2932" s="971"/>
      <c r="D2932" s="970"/>
      <c r="E2932" s="970"/>
      <c r="F2932" s="265"/>
      <c r="G2932" s="265"/>
    </row>
    <row r="2933" spans="3:7" s="183" customFormat="1" x14ac:dyDescent="0.5">
      <c r="C2933" s="971"/>
      <c r="D2933" s="970"/>
      <c r="E2933" s="970"/>
      <c r="F2933" s="265"/>
      <c r="G2933" s="265"/>
    </row>
    <row r="2934" spans="3:7" s="183" customFormat="1" x14ac:dyDescent="0.5">
      <c r="C2934" s="971"/>
      <c r="D2934" s="970"/>
      <c r="E2934" s="970"/>
      <c r="F2934" s="265"/>
      <c r="G2934" s="265"/>
    </row>
    <row r="2935" spans="3:7" s="183" customFormat="1" x14ac:dyDescent="0.5">
      <c r="C2935" s="971"/>
      <c r="D2935" s="970"/>
      <c r="E2935" s="970"/>
      <c r="F2935" s="265"/>
      <c r="G2935" s="265"/>
    </row>
    <row r="2936" spans="3:7" s="183" customFormat="1" x14ac:dyDescent="0.5">
      <c r="C2936" s="971"/>
      <c r="D2936" s="970"/>
      <c r="E2936" s="970"/>
      <c r="F2936" s="265"/>
      <c r="G2936" s="265"/>
    </row>
    <row r="2937" spans="3:7" s="183" customFormat="1" x14ac:dyDescent="0.5">
      <c r="C2937" s="971"/>
      <c r="D2937" s="970"/>
      <c r="E2937" s="970"/>
      <c r="F2937" s="265"/>
      <c r="G2937" s="265"/>
    </row>
    <row r="2938" spans="3:7" s="183" customFormat="1" x14ac:dyDescent="0.5">
      <c r="C2938" s="971"/>
      <c r="D2938" s="970"/>
      <c r="E2938" s="970"/>
      <c r="F2938" s="265"/>
      <c r="G2938" s="265"/>
    </row>
    <row r="2939" spans="3:7" s="183" customFormat="1" x14ac:dyDescent="0.5">
      <c r="C2939" s="971"/>
      <c r="D2939" s="970"/>
      <c r="E2939" s="970"/>
      <c r="F2939" s="265"/>
      <c r="G2939" s="265"/>
    </row>
    <row r="2940" spans="3:7" s="183" customFormat="1" x14ac:dyDescent="0.5">
      <c r="C2940" s="971"/>
      <c r="D2940" s="970"/>
      <c r="E2940" s="970"/>
      <c r="F2940" s="265"/>
      <c r="G2940" s="265"/>
    </row>
    <row r="2941" spans="3:7" s="183" customFormat="1" x14ac:dyDescent="0.5">
      <c r="C2941" s="971"/>
      <c r="D2941" s="970"/>
      <c r="E2941" s="970"/>
      <c r="F2941" s="265"/>
      <c r="G2941" s="265"/>
    </row>
    <row r="2942" spans="3:7" s="183" customFormat="1" x14ac:dyDescent="0.5">
      <c r="C2942" s="971"/>
      <c r="D2942" s="970"/>
      <c r="E2942" s="970"/>
      <c r="F2942" s="265"/>
      <c r="G2942" s="265"/>
    </row>
    <row r="2943" spans="3:7" s="183" customFormat="1" x14ac:dyDescent="0.5">
      <c r="C2943" s="971"/>
      <c r="D2943" s="970"/>
      <c r="E2943" s="970"/>
      <c r="F2943" s="265"/>
      <c r="G2943" s="265"/>
    </row>
    <row r="2944" spans="3:7" s="183" customFormat="1" x14ac:dyDescent="0.5">
      <c r="C2944" s="971"/>
      <c r="D2944" s="970"/>
      <c r="E2944" s="970"/>
      <c r="F2944" s="265"/>
      <c r="G2944" s="265"/>
    </row>
    <row r="2945" spans="3:7" s="183" customFormat="1" x14ac:dyDescent="0.5">
      <c r="C2945" s="971"/>
      <c r="D2945" s="970"/>
      <c r="E2945" s="970"/>
      <c r="F2945" s="265"/>
      <c r="G2945" s="265"/>
    </row>
    <row r="2946" spans="3:7" s="183" customFormat="1" x14ac:dyDescent="0.5">
      <c r="C2946" s="971"/>
      <c r="D2946" s="970"/>
      <c r="E2946" s="970"/>
      <c r="F2946" s="265"/>
      <c r="G2946" s="265"/>
    </row>
    <row r="2947" spans="3:7" s="183" customFormat="1" x14ac:dyDescent="0.5">
      <c r="C2947" s="971"/>
      <c r="D2947" s="970"/>
      <c r="E2947" s="970"/>
      <c r="F2947" s="265"/>
      <c r="G2947" s="265"/>
    </row>
    <row r="2948" spans="3:7" s="183" customFormat="1" x14ac:dyDescent="0.5">
      <c r="C2948" s="971"/>
      <c r="D2948" s="970"/>
      <c r="E2948" s="970"/>
      <c r="F2948" s="265"/>
      <c r="G2948" s="265"/>
    </row>
    <row r="2949" spans="3:7" s="183" customFormat="1" x14ac:dyDescent="0.5">
      <c r="C2949" s="971"/>
      <c r="D2949" s="970"/>
      <c r="E2949" s="970"/>
      <c r="F2949" s="265"/>
      <c r="G2949" s="265"/>
    </row>
    <row r="2950" spans="3:7" s="183" customFormat="1" x14ac:dyDescent="0.5">
      <c r="C2950" s="971"/>
      <c r="D2950" s="970"/>
      <c r="E2950" s="970"/>
      <c r="F2950" s="265"/>
      <c r="G2950" s="265"/>
    </row>
    <row r="2951" spans="3:7" s="183" customFormat="1" x14ac:dyDescent="0.5">
      <c r="C2951" s="971"/>
      <c r="D2951" s="970"/>
      <c r="E2951" s="970"/>
      <c r="F2951" s="265"/>
      <c r="G2951" s="265"/>
    </row>
    <row r="2952" spans="3:7" s="183" customFormat="1" x14ac:dyDescent="0.5">
      <c r="C2952" s="971"/>
      <c r="D2952" s="970"/>
      <c r="E2952" s="970"/>
      <c r="F2952" s="265"/>
      <c r="G2952" s="265"/>
    </row>
    <row r="2953" spans="3:7" s="183" customFormat="1" x14ac:dyDescent="0.5">
      <c r="C2953" s="971"/>
      <c r="D2953" s="970"/>
      <c r="E2953" s="970"/>
      <c r="F2953" s="265"/>
      <c r="G2953" s="265"/>
    </row>
    <row r="2954" spans="3:7" s="183" customFormat="1" x14ac:dyDescent="0.5">
      <c r="C2954" s="971"/>
      <c r="D2954" s="970"/>
      <c r="E2954" s="970"/>
      <c r="F2954" s="265"/>
      <c r="G2954" s="265"/>
    </row>
    <row r="2955" spans="3:7" s="183" customFormat="1" x14ac:dyDescent="0.5">
      <c r="C2955" s="971"/>
      <c r="D2955" s="970"/>
      <c r="E2955" s="970"/>
      <c r="F2955" s="265"/>
      <c r="G2955" s="265"/>
    </row>
    <row r="2956" spans="3:7" s="183" customFormat="1" x14ac:dyDescent="0.5">
      <c r="C2956" s="971"/>
      <c r="D2956" s="970"/>
      <c r="E2956" s="970"/>
      <c r="F2956" s="265"/>
      <c r="G2956" s="265"/>
    </row>
    <row r="2957" spans="3:7" s="183" customFormat="1" x14ac:dyDescent="0.5">
      <c r="C2957" s="971"/>
      <c r="D2957" s="970"/>
      <c r="E2957" s="970"/>
      <c r="F2957" s="265"/>
      <c r="G2957" s="265"/>
    </row>
    <row r="2958" spans="3:7" s="183" customFormat="1" x14ac:dyDescent="0.5">
      <c r="C2958" s="971"/>
      <c r="D2958" s="970"/>
      <c r="E2958" s="970"/>
      <c r="F2958" s="265"/>
      <c r="G2958" s="265"/>
    </row>
    <row r="2959" spans="3:7" s="183" customFormat="1" x14ac:dyDescent="0.5">
      <c r="C2959" s="971"/>
      <c r="D2959" s="970"/>
      <c r="E2959" s="970"/>
      <c r="F2959" s="265"/>
      <c r="G2959" s="265"/>
    </row>
    <row r="2960" spans="3:7" s="183" customFormat="1" x14ac:dyDescent="0.5">
      <c r="C2960" s="971"/>
      <c r="D2960" s="970"/>
      <c r="E2960" s="970"/>
      <c r="F2960" s="265"/>
      <c r="G2960" s="265"/>
    </row>
    <row r="2961" spans="3:7" s="183" customFormat="1" x14ac:dyDescent="0.5">
      <c r="C2961" s="971"/>
      <c r="D2961" s="970"/>
      <c r="E2961" s="970"/>
      <c r="F2961" s="265"/>
      <c r="G2961" s="265"/>
    </row>
    <row r="2962" spans="3:7" s="183" customFormat="1" x14ac:dyDescent="0.5">
      <c r="C2962" s="971"/>
      <c r="D2962" s="970"/>
      <c r="E2962" s="970"/>
      <c r="F2962" s="265"/>
      <c r="G2962" s="265"/>
    </row>
    <row r="2963" spans="3:7" s="183" customFormat="1" x14ac:dyDescent="0.5">
      <c r="C2963" s="971"/>
      <c r="D2963" s="970"/>
      <c r="E2963" s="970"/>
      <c r="F2963" s="265"/>
      <c r="G2963" s="265"/>
    </row>
    <row r="2964" spans="3:7" s="183" customFormat="1" x14ac:dyDescent="0.5">
      <c r="C2964" s="971"/>
      <c r="D2964" s="970"/>
      <c r="E2964" s="970"/>
      <c r="F2964" s="265"/>
      <c r="G2964" s="265"/>
    </row>
    <row r="2965" spans="3:7" s="183" customFormat="1" x14ac:dyDescent="0.5">
      <c r="C2965" s="971"/>
      <c r="D2965" s="970"/>
      <c r="E2965" s="970"/>
      <c r="F2965" s="265"/>
      <c r="G2965" s="265"/>
    </row>
    <row r="2966" spans="3:7" s="183" customFormat="1" x14ac:dyDescent="0.5">
      <c r="C2966" s="971"/>
      <c r="D2966" s="970"/>
      <c r="E2966" s="970"/>
      <c r="F2966" s="265"/>
      <c r="G2966" s="265"/>
    </row>
    <row r="2967" spans="3:7" s="183" customFormat="1" x14ac:dyDescent="0.5">
      <c r="C2967" s="971"/>
      <c r="D2967" s="970"/>
      <c r="E2967" s="970"/>
      <c r="F2967" s="265"/>
      <c r="G2967" s="265"/>
    </row>
    <row r="2968" spans="3:7" s="183" customFormat="1" x14ac:dyDescent="0.5">
      <c r="C2968" s="971"/>
      <c r="D2968" s="970"/>
      <c r="E2968" s="970"/>
      <c r="F2968" s="265"/>
      <c r="G2968" s="265"/>
    </row>
    <row r="2969" spans="3:7" s="183" customFormat="1" x14ac:dyDescent="0.5">
      <c r="C2969" s="971"/>
      <c r="D2969" s="970"/>
      <c r="E2969" s="970"/>
      <c r="F2969" s="265"/>
      <c r="G2969" s="265"/>
    </row>
    <row r="2970" spans="3:7" s="183" customFormat="1" x14ac:dyDescent="0.5">
      <c r="C2970" s="971"/>
      <c r="D2970" s="970"/>
      <c r="E2970" s="970"/>
      <c r="F2970" s="265"/>
      <c r="G2970" s="265"/>
    </row>
    <row r="2971" spans="3:7" s="183" customFormat="1" x14ac:dyDescent="0.5">
      <c r="C2971" s="971"/>
      <c r="D2971" s="970"/>
      <c r="E2971" s="970"/>
      <c r="F2971" s="265"/>
      <c r="G2971" s="265"/>
    </row>
    <row r="2972" spans="3:7" s="183" customFormat="1" x14ac:dyDescent="0.5">
      <c r="C2972" s="971"/>
      <c r="D2972" s="970"/>
      <c r="E2972" s="970"/>
      <c r="F2972" s="265"/>
      <c r="G2972" s="265"/>
    </row>
    <row r="2973" spans="3:7" s="183" customFormat="1" x14ac:dyDescent="0.5">
      <c r="C2973" s="971"/>
      <c r="D2973" s="970"/>
      <c r="E2973" s="970"/>
      <c r="F2973" s="265"/>
      <c r="G2973" s="265"/>
    </row>
    <row r="2974" spans="3:7" s="183" customFormat="1" x14ac:dyDescent="0.5">
      <c r="C2974" s="971"/>
      <c r="D2974" s="970"/>
      <c r="E2974" s="970"/>
      <c r="F2974" s="265"/>
      <c r="G2974" s="265"/>
    </row>
    <row r="2975" spans="3:7" s="183" customFormat="1" x14ac:dyDescent="0.5">
      <c r="C2975" s="971"/>
      <c r="D2975" s="970"/>
      <c r="E2975" s="970"/>
      <c r="F2975" s="265"/>
      <c r="G2975" s="265"/>
    </row>
    <row r="2976" spans="3:7" s="183" customFormat="1" x14ac:dyDescent="0.5">
      <c r="C2976" s="971"/>
      <c r="D2976" s="970"/>
      <c r="E2976" s="970"/>
      <c r="F2976" s="265"/>
      <c r="G2976" s="265"/>
    </row>
    <row r="2977" spans="3:7" s="183" customFormat="1" x14ac:dyDescent="0.5">
      <c r="C2977" s="971"/>
      <c r="D2977" s="970"/>
      <c r="E2977" s="970"/>
      <c r="F2977" s="265"/>
      <c r="G2977" s="265"/>
    </row>
    <row r="2978" spans="3:7" s="183" customFormat="1" x14ac:dyDescent="0.5">
      <c r="C2978" s="971"/>
      <c r="D2978" s="970"/>
      <c r="E2978" s="970"/>
      <c r="F2978" s="265"/>
      <c r="G2978" s="265"/>
    </row>
    <row r="2979" spans="3:7" s="183" customFormat="1" x14ac:dyDescent="0.5">
      <c r="C2979" s="971"/>
      <c r="D2979" s="970"/>
      <c r="E2979" s="970"/>
      <c r="F2979" s="265"/>
      <c r="G2979" s="265"/>
    </row>
    <row r="2980" spans="3:7" s="183" customFormat="1" x14ac:dyDescent="0.5">
      <c r="C2980" s="971"/>
      <c r="D2980" s="970"/>
      <c r="E2980" s="970"/>
      <c r="F2980" s="265"/>
      <c r="G2980" s="265"/>
    </row>
    <row r="2981" spans="3:7" s="183" customFormat="1" x14ac:dyDescent="0.5">
      <c r="C2981" s="971"/>
      <c r="D2981" s="970"/>
      <c r="E2981" s="970"/>
      <c r="F2981" s="265"/>
      <c r="G2981" s="265"/>
    </row>
    <row r="2982" spans="3:7" s="183" customFormat="1" x14ac:dyDescent="0.5">
      <c r="C2982" s="971"/>
      <c r="D2982" s="970"/>
      <c r="E2982" s="970"/>
      <c r="F2982" s="265"/>
      <c r="G2982" s="265"/>
    </row>
    <row r="2983" spans="3:7" s="183" customFormat="1" x14ac:dyDescent="0.5">
      <c r="C2983" s="971"/>
      <c r="D2983" s="970"/>
      <c r="E2983" s="970"/>
      <c r="F2983" s="265"/>
      <c r="G2983" s="265"/>
    </row>
    <row r="2984" spans="3:7" s="183" customFormat="1" x14ac:dyDescent="0.5">
      <c r="C2984" s="971"/>
      <c r="D2984" s="970"/>
      <c r="E2984" s="970"/>
      <c r="F2984" s="265"/>
      <c r="G2984" s="265"/>
    </row>
    <row r="2985" spans="3:7" s="183" customFormat="1" x14ac:dyDescent="0.5">
      <c r="C2985" s="971"/>
      <c r="D2985" s="970"/>
      <c r="E2985" s="970"/>
      <c r="F2985" s="265"/>
      <c r="G2985" s="265"/>
    </row>
    <row r="2986" spans="3:7" s="183" customFormat="1" x14ac:dyDescent="0.5">
      <c r="C2986" s="971"/>
      <c r="D2986" s="970"/>
      <c r="E2986" s="970"/>
      <c r="F2986" s="265"/>
      <c r="G2986" s="265"/>
    </row>
    <row r="2987" spans="3:7" s="183" customFormat="1" x14ac:dyDescent="0.5">
      <c r="C2987" s="971"/>
      <c r="D2987" s="970"/>
      <c r="E2987" s="970"/>
      <c r="F2987" s="265"/>
      <c r="G2987" s="265"/>
    </row>
    <row r="2988" spans="3:7" s="183" customFormat="1" x14ac:dyDescent="0.5">
      <c r="C2988" s="971"/>
      <c r="D2988" s="970"/>
      <c r="E2988" s="970"/>
      <c r="F2988" s="265"/>
      <c r="G2988" s="265"/>
    </row>
    <row r="2989" spans="3:7" s="183" customFormat="1" x14ac:dyDescent="0.5">
      <c r="C2989" s="971"/>
      <c r="D2989" s="970"/>
      <c r="E2989" s="970"/>
      <c r="F2989" s="265"/>
      <c r="G2989" s="265"/>
    </row>
    <row r="2990" spans="3:7" s="183" customFormat="1" x14ac:dyDescent="0.5">
      <c r="C2990" s="971"/>
      <c r="D2990" s="970"/>
      <c r="E2990" s="970"/>
      <c r="F2990" s="265"/>
      <c r="G2990" s="265"/>
    </row>
    <row r="2991" spans="3:7" s="183" customFormat="1" x14ac:dyDescent="0.5">
      <c r="C2991" s="971"/>
      <c r="D2991" s="970"/>
      <c r="E2991" s="970"/>
      <c r="F2991" s="265"/>
      <c r="G2991" s="265"/>
    </row>
    <row r="2992" spans="3:7" s="183" customFormat="1" x14ac:dyDescent="0.5">
      <c r="C2992" s="971"/>
      <c r="D2992" s="970"/>
      <c r="E2992" s="970"/>
      <c r="F2992" s="265"/>
      <c r="G2992" s="265"/>
    </row>
    <row r="2993" spans="3:7" s="183" customFormat="1" x14ac:dyDescent="0.5">
      <c r="C2993" s="971"/>
      <c r="D2993" s="970"/>
      <c r="E2993" s="970"/>
      <c r="F2993" s="265"/>
      <c r="G2993" s="265"/>
    </row>
    <row r="2994" spans="3:7" s="183" customFormat="1" x14ac:dyDescent="0.5">
      <c r="C2994" s="971"/>
      <c r="D2994" s="970"/>
      <c r="E2994" s="970"/>
      <c r="F2994" s="265"/>
      <c r="G2994" s="265"/>
    </row>
    <row r="2995" spans="3:7" s="183" customFormat="1" x14ac:dyDescent="0.5">
      <c r="C2995" s="971"/>
      <c r="D2995" s="970"/>
      <c r="E2995" s="970"/>
      <c r="F2995" s="265"/>
      <c r="G2995" s="265"/>
    </row>
    <row r="2996" spans="3:7" s="183" customFormat="1" x14ac:dyDescent="0.5">
      <c r="C2996" s="971"/>
      <c r="D2996" s="970"/>
      <c r="E2996" s="970"/>
      <c r="F2996" s="265"/>
      <c r="G2996" s="265"/>
    </row>
    <row r="2997" spans="3:7" s="183" customFormat="1" x14ac:dyDescent="0.5">
      <c r="C2997" s="971"/>
      <c r="D2997" s="970"/>
      <c r="E2997" s="970"/>
      <c r="F2997" s="265"/>
      <c r="G2997" s="265"/>
    </row>
    <row r="2998" spans="3:7" s="183" customFormat="1" x14ac:dyDescent="0.5">
      <c r="C2998" s="971"/>
      <c r="D2998" s="970"/>
      <c r="E2998" s="970"/>
      <c r="F2998" s="265"/>
      <c r="G2998" s="265"/>
    </row>
    <row r="2999" spans="3:7" s="183" customFormat="1" x14ac:dyDescent="0.5">
      <c r="C2999" s="971"/>
      <c r="D2999" s="970"/>
      <c r="E2999" s="970"/>
      <c r="F2999" s="265"/>
      <c r="G2999" s="265"/>
    </row>
    <row r="3000" spans="3:7" s="183" customFormat="1" x14ac:dyDescent="0.5">
      <c r="C3000" s="971"/>
      <c r="D3000" s="970"/>
      <c r="E3000" s="970"/>
      <c r="F3000" s="265"/>
      <c r="G3000" s="265"/>
    </row>
    <row r="3001" spans="3:7" s="183" customFormat="1" x14ac:dyDescent="0.5">
      <c r="C3001" s="971"/>
      <c r="D3001" s="970"/>
      <c r="E3001" s="970"/>
      <c r="F3001" s="265"/>
      <c r="G3001" s="265"/>
    </row>
    <row r="3002" spans="3:7" s="183" customFormat="1" x14ac:dyDescent="0.5">
      <c r="C3002" s="971"/>
      <c r="D3002" s="970"/>
      <c r="E3002" s="970"/>
      <c r="F3002" s="265"/>
      <c r="G3002" s="265"/>
    </row>
    <row r="3003" spans="3:7" s="183" customFormat="1" x14ac:dyDescent="0.5">
      <c r="C3003" s="971"/>
      <c r="D3003" s="970"/>
      <c r="E3003" s="970"/>
      <c r="F3003" s="265"/>
      <c r="G3003" s="265"/>
    </row>
    <row r="3004" spans="3:7" s="183" customFormat="1" x14ac:dyDescent="0.5">
      <c r="C3004" s="971"/>
      <c r="D3004" s="970"/>
      <c r="E3004" s="970"/>
      <c r="F3004" s="265"/>
      <c r="G3004" s="265"/>
    </row>
    <row r="3005" spans="3:7" s="183" customFormat="1" x14ac:dyDescent="0.5">
      <c r="C3005" s="971"/>
      <c r="D3005" s="970"/>
      <c r="E3005" s="970"/>
      <c r="F3005" s="265"/>
      <c r="G3005" s="265"/>
    </row>
    <row r="3006" spans="3:7" s="183" customFormat="1" x14ac:dyDescent="0.5">
      <c r="C3006" s="971"/>
      <c r="D3006" s="970"/>
      <c r="E3006" s="970"/>
      <c r="F3006" s="265"/>
      <c r="G3006" s="265"/>
    </row>
    <row r="3007" spans="3:7" s="183" customFormat="1" x14ac:dyDescent="0.5">
      <c r="C3007" s="971"/>
      <c r="D3007" s="970"/>
      <c r="E3007" s="970"/>
      <c r="F3007" s="265"/>
      <c r="G3007" s="265"/>
    </row>
    <row r="3008" spans="3:7" s="183" customFormat="1" x14ac:dyDescent="0.5">
      <c r="C3008" s="971"/>
      <c r="D3008" s="970"/>
      <c r="E3008" s="970"/>
      <c r="F3008" s="265"/>
      <c r="G3008" s="265"/>
    </row>
    <row r="3009" spans="3:7" s="183" customFormat="1" x14ac:dyDescent="0.5">
      <c r="C3009" s="971"/>
      <c r="D3009" s="970"/>
      <c r="E3009" s="970"/>
      <c r="F3009" s="265"/>
      <c r="G3009" s="265"/>
    </row>
    <row r="3010" spans="3:7" s="183" customFormat="1" x14ac:dyDescent="0.5">
      <c r="C3010" s="971"/>
      <c r="D3010" s="970"/>
      <c r="E3010" s="970"/>
      <c r="F3010" s="265"/>
      <c r="G3010" s="265"/>
    </row>
    <row r="3011" spans="3:7" s="183" customFormat="1" x14ac:dyDescent="0.5">
      <c r="C3011" s="971"/>
      <c r="D3011" s="970"/>
      <c r="E3011" s="970"/>
      <c r="F3011" s="265"/>
      <c r="G3011" s="265"/>
    </row>
    <row r="3012" spans="3:7" s="183" customFormat="1" x14ac:dyDescent="0.5">
      <c r="C3012" s="971"/>
      <c r="D3012" s="970"/>
      <c r="E3012" s="970"/>
      <c r="F3012" s="265"/>
      <c r="G3012" s="265"/>
    </row>
    <row r="3013" spans="3:7" s="183" customFormat="1" x14ac:dyDescent="0.5">
      <c r="C3013" s="971"/>
      <c r="D3013" s="970"/>
      <c r="E3013" s="970"/>
      <c r="F3013" s="265"/>
      <c r="G3013" s="265"/>
    </row>
    <row r="3014" spans="3:7" s="183" customFormat="1" x14ac:dyDescent="0.5">
      <c r="C3014" s="971"/>
      <c r="D3014" s="970"/>
      <c r="E3014" s="970"/>
      <c r="F3014" s="265"/>
      <c r="G3014" s="265"/>
    </row>
    <row r="3015" spans="3:7" s="183" customFormat="1" x14ac:dyDescent="0.5">
      <c r="C3015" s="971"/>
      <c r="D3015" s="970"/>
      <c r="E3015" s="970"/>
      <c r="F3015" s="265"/>
      <c r="G3015" s="265"/>
    </row>
    <row r="3016" spans="3:7" s="183" customFormat="1" x14ac:dyDescent="0.5">
      <c r="C3016" s="971"/>
      <c r="D3016" s="970"/>
      <c r="E3016" s="970"/>
      <c r="F3016" s="265"/>
      <c r="G3016" s="265"/>
    </row>
    <row r="3017" spans="3:7" s="183" customFormat="1" x14ac:dyDescent="0.5">
      <c r="C3017" s="971"/>
      <c r="D3017" s="970"/>
      <c r="E3017" s="970"/>
      <c r="F3017" s="265"/>
      <c r="G3017" s="265"/>
    </row>
    <row r="3018" spans="3:7" s="183" customFormat="1" x14ac:dyDescent="0.5">
      <c r="C3018" s="971"/>
      <c r="D3018" s="970"/>
      <c r="E3018" s="970"/>
      <c r="F3018" s="265"/>
      <c r="G3018" s="265"/>
    </row>
    <row r="3019" spans="3:7" s="183" customFormat="1" x14ac:dyDescent="0.5">
      <c r="C3019" s="971"/>
      <c r="D3019" s="970"/>
      <c r="E3019" s="970"/>
      <c r="F3019" s="265"/>
      <c r="G3019" s="265"/>
    </row>
    <row r="3020" spans="3:7" s="183" customFormat="1" x14ac:dyDescent="0.5">
      <c r="C3020" s="971"/>
      <c r="D3020" s="970"/>
      <c r="E3020" s="970"/>
      <c r="F3020" s="265"/>
      <c r="G3020" s="265"/>
    </row>
    <row r="3021" spans="3:7" s="183" customFormat="1" x14ac:dyDescent="0.5">
      <c r="C3021" s="971"/>
      <c r="D3021" s="970"/>
      <c r="E3021" s="970"/>
      <c r="F3021" s="265"/>
      <c r="G3021" s="265"/>
    </row>
    <row r="3022" spans="3:7" s="183" customFormat="1" x14ac:dyDescent="0.5">
      <c r="C3022" s="971"/>
      <c r="D3022" s="970"/>
      <c r="E3022" s="970"/>
      <c r="F3022" s="265"/>
      <c r="G3022" s="265"/>
    </row>
    <row r="3023" spans="3:7" s="183" customFormat="1" x14ac:dyDescent="0.5">
      <c r="C3023" s="971"/>
      <c r="D3023" s="970"/>
      <c r="E3023" s="970"/>
      <c r="F3023" s="265"/>
      <c r="G3023" s="265"/>
    </row>
    <row r="3024" spans="3:7" s="183" customFormat="1" x14ac:dyDescent="0.5">
      <c r="C3024" s="971"/>
      <c r="D3024" s="970"/>
      <c r="E3024" s="970"/>
      <c r="F3024" s="265"/>
      <c r="G3024" s="265"/>
    </row>
    <row r="3025" spans="3:7" s="183" customFormat="1" x14ac:dyDescent="0.5">
      <c r="C3025" s="971"/>
      <c r="D3025" s="970"/>
      <c r="E3025" s="970"/>
      <c r="F3025" s="265"/>
      <c r="G3025" s="265"/>
    </row>
    <row r="3026" spans="3:7" s="183" customFormat="1" x14ac:dyDescent="0.5">
      <c r="C3026" s="971"/>
      <c r="D3026" s="970"/>
      <c r="E3026" s="970"/>
      <c r="F3026" s="265"/>
      <c r="G3026" s="265"/>
    </row>
    <row r="3027" spans="3:7" s="183" customFormat="1" x14ac:dyDescent="0.5">
      <c r="C3027" s="971"/>
      <c r="D3027" s="970"/>
      <c r="E3027" s="970"/>
      <c r="F3027" s="265"/>
      <c r="G3027" s="265"/>
    </row>
    <row r="3028" spans="3:7" s="183" customFormat="1" x14ac:dyDescent="0.5">
      <c r="C3028" s="971"/>
      <c r="D3028" s="970"/>
      <c r="E3028" s="970"/>
      <c r="F3028" s="265"/>
      <c r="G3028" s="265"/>
    </row>
    <row r="3029" spans="3:7" s="183" customFormat="1" x14ac:dyDescent="0.5">
      <c r="C3029" s="971"/>
      <c r="D3029" s="970"/>
      <c r="E3029" s="970"/>
      <c r="F3029" s="265"/>
      <c r="G3029" s="265"/>
    </row>
    <row r="3030" spans="3:7" s="183" customFormat="1" x14ac:dyDescent="0.5">
      <c r="C3030" s="971"/>
      <c r="D3030" s="970"/>
      <c r="E3030" s="970"/>
      <c r="F3030" s="265"/>
      <c r="G3030" s="265"/>
    </row>
    <row r="3031" spans="3:7" s="183" customFormat="1" x14ac:dyDescent="0.5">
      <c r="C3031" s="971"/>
      <c r="D3031" s="970"/>
      <c r="E3031" s="970"/>
      <c r="F3031" s="265"/>
      <c r="G3031" s="265"/>
    </row>
    <row r="3032" spans="3:7" s="183" customFormat="1" x14ac:dyDescent="0.5">
      <c r="C3032" s="971"/>
      <c r="D3032" s="970"/>
      <c r="E3032" s="970"/>
      <c r="F3032" s="265"/>
      <c r="G3032" s="265"/>
    </row>
    <row r="3033" spans="3:7" s="183" customFormat="1" x14ac:dyDescent="0.5">
      <c r="C3033" s="971"/>
      <c r="D3033" s="970"/>
      <c r="E3033" s="970"/>
      <c r="F3033" s="265"/>
      <c r="G3033" s="265"/>
    </row>
    <row r="3034" spans="3:7" s="183" customFormat="1" x14ac:dyDescent="0.5">
      <c r="C3034" s="971"/>
      <c r="D3034" s="970"/>
      <c r="E3034" s="970"/>
      <c r="F3034" s="265"/>
      <c r="G3034" s="265"/>
    </row>
    <row r="3035" spans="3:7" s="183" customFormat="1" x14ac:dyDescent="0.5">
      <c r="C3035" s="971"/>
      <c r="D3035" s="970"/>
      <c r="E3035" s="970"/>
      <c r="F3035" s="265"/>
      <c r="G3035" s="265"/>
    </row>
    <row r="3036" spans="3:7" s="183" customFormat="1" x14ac:dyDescent="0.5">
      <c r="C3036" s="971"/>
      <c r="D3036" s="970"/>
      <c r="E3036" s="970"/>
      <c r="F3036" s="265"/>
      <c r="G3036" s="265"/>
    </row>
    <row r="3037" spans="3:7" s="183" customFormat="1" x14ac:dyDescent="0.5">
      <c r="C3037" s="971"/>
      <c r="D3037" s="970"/>
      <c r="E3037" s="970"/>
      <c r="F3037" s="265"/>
      <c r="G3037" s="265"/>
    </row>
    <row r="3038" spans="3:7" s="183" customFormat="1" x14ac:dyDescent="0.5">
      <c r="C3038" s="971"/>
      <c r="D3038" s="970"/>
      <c r="E3038" s="970"/>
      <c r="F3038" s="265"/>
      <c r="G3038" s="265"/>
    </row>
    <row r="3039" spans="3:7" s="183" customFormat="1" x14ac:dyDescent="0.5">
      <c r="C3039" s="971"/>
      <c r="D3039" s="970"/>
      <c r="E3039" s="970"/>
      <c r="F3039" s="265"/>
      <c r="G3039" s="265"/>
    </row>
    <row r="3040" spans="3:7" s="183" customFormat="1" x14ac:dyDescent="0.5">
      <c r="C3040" s="971"/>
      <c r="D3040" s="970"/>
      <c r="E3040" s="970"/>
      <c r="F3040" s="265"/>
      <c r="G3040" s="265"/>
    </row>
    <row r="3041" spans="3:7" s="183" customFormat="1" x14ac:dyDescent="0.5">
      <c r="C3041" s="971"/>
      <c r="D3041" s="970"/>
      <c r="E3041" s="970"/>
      <c r="F3041" s="265"/>
      <c r="G3041" s="265"/>
    </row>
    <row r="3042" spans="3:7" s="183" customFormat="1" x14ac:dyDescent="0.5">
      <c r="C3042" s="971"/>
      <c r="D3042" s="970"/>
      <c r="E3042" s="970"/>
      <c r="F3042" s="265"/>
      <c r="G3042" s="265"/>
    </row>
    <row r="3043" spans="3:7" s="183" customFormat="1" x14ac:dyDescent="0.5">
      <c r="C3043" s="971"/>
      <c r="D3043" s="970"/>
      <c r="E3043" s="970"/>
      <c r="F3043" s="265"/>
      <c r="G3043" s="265"/>
    </row>
    <row r="3044" spans="3:7" s="183" customFormat="1" x14ac:dyDescent="0.5">
      <c r="C3044" s="971"/>
      <c r="D3044" s="970"/>
      <c r="E3044" s="970"/>
      <c r="F3044" s="265"/>
      <c r="G3044" s="265"/>
    </row>
    <row r="3045" spans="3:7" s="183" customFormat="1" x14ac:dyDescent="0.5">
      <c r="C3045" s="971"/>
      <c r="D3045" s="970"/>
      <c r="E3045" s="970"/>
      <c r="F3045" s="265"/>
      <c r="G3045" s="265"/>
    </row>
    <row r="3046" spans="3:7" s="183" customFormat="1" x14ac:dyDescent="0.5">
      <c r="C3046" s="971"/>
      <c r="D3046" s="970"/>
      <c r="E3046" s="970"/>
      <c r="F3046" s="265"/>
      <c r="G3046" s="265"/>
    </row>
    <row r="3047" spans="3:7" s="183" customFormat="1" x14ac:dyDescent="0.5">
      <c r="C3047" s="971"/>
      <c r="D3047" s="970"/>
      <c r="E3047" s="970"/>
      <c r="F3047" s="265"/>
      <c r="G3047" s="265"/>
    </row>
    <row r="3048" spans="3:7" s="183" customFormat="1" x14ac:dyDescent="0.5">
      <c r="C3048" s="971"/>
      <c r="D3048" s="970"/>
      <c r="E3048" s="970"/>
      <c r="F3048" s="265"/>
      <c r="G3048" s="265"/>
    </row>
    <row r="3049" spans="3:7" s="183" customFormat="1" x14ac:dyDescent="0.5">
      <c r="C3049" s="971"/>
      <c r="D3049" s="970"/>
      <c r="E3049" s="970"/>
      <c r="F3049" s="265"/>
      <c r="G3049" s="265"/>
    </row>
    <row r="3050" spans="3:7" s="183" customFormat="1" x14ac:dyDescent="0.5">
      <c r="C3050" s="971"/>
      <c r="D3050" s="970"/>
      <c r="E3050" s="970"/>
      <c r="F3050" s="265"/>
      <c r="G3050" s="265"/>
    </row>
    <row r="3051" spans="3:7" s="183" customFormat="1" x14ac:dyDescent="0.5">
      <c r="C3051" s="971"/>
      <c r="D3051" s="970"/>
      <c r="E3051" s="970"/>
      <c r="F3051" s="265"/>
      <c r="G3051" s="265"/>
    </row>
    <row r="3052" spans="3:7" s="183" customFormat="1" x14ac:dyDescent="0.5">
      <c r="C3052" s="971"/>
      <c r="D3052" s="970"/>
      <c r="E3052" s="970"/>
      <c r="F3052" s="265"/>
      <c r="G3052" s="265"/>
    </row>
    <row r="3053" spans="3:7" s="183" customFormat="1" x14ac:dyDescent="0.5">
      <c r="C3053" s="971"/>
      <c r="D3053" s="970"/>
      <c r="E3053" s="970"/>
      <c r="F3053" s="265"/>
      <c r="G3053" s="265"/>
    </row>
    <row r="3054" spans="3:7" s="183" customFormat="1" x14ac:dyDescent="0.5">
      <c r="C3054" s="971"/>
      <c r="D3054" s="970"/>
      <c r="E3054" s="970"/>
      <c r="F3054" s="265"/>
      <c r="G3054" s="265"/>
    </row>
    <row r="3055" spans="3:7" s="183" customFormat="1" x14ac:dyDescent="0.5">
      <c r="C3055" s="971"/>
      <c r="D3055" s="970"/>
      <c r="E3055" s="970"/>
      <c r="F3055" s="265"/>
      <c r="G3055" s="265"/>
    </row>
    <row r="3056" spans="3:7" s="183" customFormat="1" x14ac:dyDescent="0.5">
      <c r="C3056" s="971"/>
      <c r="D3056" s="970"/>
      <c r="E3056" s="970"/>
      <c r="F3056" s="265"/>
      <c r="G3056" s="265"/>
    </row>
    <row r="3057" spans="3:7" s="183" customFormat="1" x14ac:dyDescent="0.5">
      <c r="C3057" s="971"/>
      <c r="D3057" s="970"/>
      <c r="E3057" s="970"/>
      <c r="F3057" s="265"/>
      <c r="G3057" s="265"/>
    </row>
    <row r="3058" spans="3:7" s="183" customFormat="1" x14ac:dyDescent="0.5">
      <c r="C3058" s="971"/>
      <c r="D3058" s="970"/>
      <c r="E3058" s="970"/>
      <c r="F3058" s="265"/>
      <c r="G3058" s="265"/>
    </row>
    <row r="3059" spans="3:7" s="183" customFormat="1" x14ac:dyDescent="0.5">
      <c r="C3059" s="971"/>
      <c r="D3059" s="970"/>
      <c r="E3059" s="970"/>
      <c r="F3059" s="265"/>
      <c r="G3059" s="265"/>
    </row>
    <row r="3060" spans="3:7" s="183" customFormat="1" x14ac:dyDescent="0.5">
      <c r="C3060" s="971"/>
      <c r="D3060" s="970"/>
      <c r="E3060" s="970"/>
      <c r="F3060" s="265"/>
      <c r="G3060" s="265"/>
    </row>
    <row r="3061" spans="3:7" s="183" customFormat="1" x14ac:dyDescent="0.5">
      <c r="C3061" s="971"/>
      <c r="D3061" s="970"/>
      <c r="E3061" s="970"/>
      <c r="F3061" s="265"/>
      <c r="G3061" s="265"/>
    </row>
    <row r="3062" spans="3:7" s="183" customFormat="1" x14ac:dyDescent="0.5">
      <c r="C3062" s="971"/>
      <c r="D3062" s="970"/>
      <c r="E3062" s="970"/>
      <c r="F3062" s="265"/>
      <c r="G3062" s="265"/>
    </row>
    <row r="3063" spans="3:7" s="183" customFormat="1" x14ac:dyDescent="0.5">
      <c r="C3063" s="971"/>
      <c r="D3063" s="970"/>
      <c r="E3063" s="970"/>
      <c r="F3063" s="265"/>
      <c r="G3063" s="265"/>
    </row>
    <row r="3064" spans="3:7" s="183" customFormat="1" x14ac:dyDescent="0.5">
      <c r="C3064" s="971"/>
      <c r="D3064" s="970"/>
      <c r="E3064" s="970"/>
      <c r="F3064" s="265"/>
      <c r="G3064" s="265"/>
    </row>
    <row r="3065" spans="3:7" s="183" customFormat="1" x14ac:dyDescent="0.5">
      <c r="C3065" s="971"/>
      <c r="D3065" s="970"/>
      <c r="E3065" s="970"/>
      <c r="F3065" s="265"/>
      <c r="G3065" s="265"/>
    </row>
    <row r="3066" spans="3:7" s="183" customFormat="1" x14ac:dyDescent="0.5">
      <c r="C3066" s="971"/>
      <c r="D3066" s="970"/>
      <c r="E3066" s="970"/>
      <c r="F3066" s="265"/>
      <c r="G3066" s="265"/>
    </row>
    <row r="3067" spans="3:7" s="183" customFormat="1" x14ac:dyDescent="0.5">
      <c r="C3067" s="971"/>
      <c r="D3067" s="970"/>
      <c r="E3067" s="970"/>
      <c r="F3067" s="265"/>
      <c r="G3067" s="265"/>
    </row>
    <row r="3068" spans="3:7" s="183" customFormat="1" x14ac:dyDescent="0.5">
      <c r="C3068" s="971"/>
      <c r="D3068" s="970"/>
      <c r="E3068" s="970"/>
      <c r="F3068" s="265"/>
      <c r="G3068" s="265"/>
    </row>
    <row r="3069" spans="3:7" s="183" customFormat="1" x14ac:dyDescent="0.5">
      <c r="C3069" s="971"/>
      <c r="D3069" s="970"/>
      <c r="E3069" s="970"/>
      <c r="F3069" s="265"/>
      <c r="G3069" s="265"/>
    </row>
    <row r="3070" spans="3:7" s="183" customFormat="1" x14ac:dyDescent="0.5">
      <c r="C3070" s="971"/>
      <c r="D3070" s="970"/>
      <c r="E3070" s="970"/>
      <c r="F3070" s="265"/>
      <c r="G3070" s="265"/>
    </row>
    <row r="3071" spans="3:7" s="183" customFormat="1" x14ac:dyDescent="0.5">
      <c r="C3071" s="971"/>
      <c r="D3071" s="970"/>
      <c r="E3071" s="970"/>
      <c r="F3071" s="265"/>
      <c r="G3071" s="265"/>
    </row>
    <row r="3072" spans="3:7" s="183" customFormat="1" x14ac:dyDescent="0.5">
      <c r="C3072" s="971"/>
      <c r="D3072" s="970"/>
      <c r="E3072" s="970"/>
      <c r="F3072" s="265"/>
      <c r="G3072" s="265"/>
    </row>
    <row r="3073" spans="3:7" s="183" customFormat="1" x14ac:dyDescent="0.5">
      <c r="C3073" s="971"/>
      <c r="D3073" s="970"/>
      <c r="E3073" s="970"/>
      <c r="F3073" s="265"/>
      <c r="G3073" s="265"/>
    </row>
    <row r="3074" spans="3:7" s="183" customFormat="1" x14ac:dyDescent="0.5">
      <c r="C3074" s="971"/>
      <c r="D3074" s="970"/>
      <c r="E3074" s="970"/>
      <c r="F3074" s="265"/>
      <c r="G3074" s="265"/>
    </row>
    <row r="3075" spans="3:7" s="183" customFormat="1" x14ac:dyDescent="0.5">
      <c r="C3075" s="971"/>
      <c r="D3075" s="970"/>
      <c r="E3075" s="970"/>
      <c r="F3075" s="265"/>
      <c r="G3075" s="265"/>
    </row>
    <row r="3076" spans="3:7" s="183" customFormat="1" x14ac:dyDescent="0.5">
      <c r="C3076" s="971"/>
      <c r="D3076" s="970"/>
      <c r="E3076" s="970"/>
      <c r="F3076" s="265"/>
      <c r="G3076" s="265"/>
    </row>
    <row r="3077" spans="3:7" s="183" customFormat="1" x14ac:dyDescent="0.5">
      <c r="C3077" s="971"/>
      <c r="D3077" s="970"/>
      <c r="E3077" s="970"/>
      <c r="F3077" s="265"/>
      <c r="G3077" s="265"/>
    </row>
    <row r="3078" spans="3:7" s="183" customFormat="1" x14ac:dyDescent="0.5">
      <c r="C3078" s="971"/>
      <c r="D3078" s="970"/>
      <c r="E3078" s="970"/>
      <c r="F3078" s="265"/>
      <c r="G3078" s="265"/>
    </row>
    <row r="3079" spans="3:7" s="183" customFormat="1" x14ac:dyDescent="0.5">
      <c r="C3079" s="971"/>
      <c r="D3079" s="970"/>
      <c r="E3079" s="970"/>
      <c r="F3079" s="265"/>
      <c r="G3079" s="265"/>
    </row>
    <row r="3080" spans="3:7" s="183" customFormat="1" x14ac:dyDescent="0.5">
      <c r="C3080" s="971"/>
      <c r="D3080" s="970"/>
      <c r="E3080" s="970"/>
      <c r="F3080" s="265"/>
      <c r="G3080" s="265"/>
    </row>
    <row r="3081" spans="3:7" s="183" customFormat="1" x14ac:dyDescent="0.5">
      <c r="C3081" s="971"/>
      <c r="D3081" s="970"/>
      <c r="E3081" s="970"/>
      <c r="F3081" s="265"/>
      <c r="G3081" s="265"/>
    </row>
    <row r="3082" spans="3:7" s="183" customFormat="1" x14ac:dyDescent="0.5">
      <c r="C3082" s="971"/>
      <c r="D3082" s="970"/>
      <c r="E3082" s="970"/>
      <c r="F3082" s="265"/>
      <c r="G3082" s="265"/>
    </row>
    <row r="3083" spans="3:7" s="183" customFormat="1" x14ac:dyDescent="0.5">
      <c r="C3083" s="971"/>
      <c r="D3083" s="970"/>
      <c r="E3083" s="970"/>
      <c r="F3083" s="265"/>
      <c r="G3083" s="265"/>
    </row>
    <row r="3084" spans="3:7" s="183" customFormat="1" x14ac:dyDescent="0.5">
      <c r="C3084" s="971"/>
      <c r="D3084" s="970"/>
      <c r="E3084" s="970"/>
      <c r="F3084" s="265"/>
      <c r="G3084" s="265"/>
    </row>
    <row r="3085" spans="3:7" s="183" customFormat="1" x14ac:dyDescent="0.5">
      <c r="C3085" s="971"/>
      <c r="D3085" s="970"/>
      <c r="E3085" s="970"/>
      <c r="F3085" s="265"/>
      <c r="G3085" s="265"/>
    </row>
    <row r="3086" spans="3:7" s="183" customFormat="1" x14ac:dyDescent="0.5">
      <c r="C3086" s="971"/>
      <c r="D3086" s="970"/>
      <c r="E3086" s="970"/>
      <c r="F3086" s="265"/>
      <c r="G3086" s="265"/>
    </row>
    <row r="3087" spans="3:7" s="183" customFormat="1" x14ac:dyDescent="0.5">
      <c r="C3087" s="971"/>
      <c r="D3087" s="970"/>
      <c r="E3087" s="970"/>
      <c r="F3087" s="265"/>
      <c r="G3087" s="265"/>
    </row>
    <row r="3088" spans="3:7" s="183" customFormat="1" x14ac:dyDescent="0.5">
      <c r="C3088" s="971"/>
      <c r="D3088" s="970"/>
      <c r="E3088" s="970"/>
      <c r="F3088" s="265"/>
      <c r="G3088" s="265"/>
    </row>
    <row r="3089" spans="3:7" s="183" customFormat="1" x14ac:dyDescent="0.5">
      <c r="C3089" s="971"/>
      <c r="D3089" s="970"/>
      <c r="E3089" s="970"/>
      <c r="F3089" s="265"/>
      <c r="G3089" s="265"/>
    </row>
    <row r="3090" spans="3:7" s="183" customFormat="1" x14ac:dyDescent="0.5">
      <c r="C3090" s="971"/>
      <c r="D3090" s="970"/>
      <c r="E3090" s="970"/>
      <c r="F3090" s="265"/>
      <c r="G3090" s="265"/>
    </row>
    <row r="3091" spans="3:7" s="183" customFormat="1" x14ac:dyDescent="0.5">
      <c r="C3091" s="971"/>
      <c r="D3091" s="970"/>
      <c r="E3091" s="970"/>
      <c r="F3091" s="265"/>
      <c r="G3091" s="265"/>
    </row>
    <row r="3092" spans="3:7" s="183" customFormat="1" x14ac:dyDescent="0.5">
      <c r="C3092" s="971"/>
      <c r="D3092" s="970"/>
      <c r="E3092" s="970"/>
      <c r="F3092" s="265"/>
      <c r="G3092" s="265"/>
    </row>
    <row r="3093" spans="3:7" s="183" customFormat="1" x14ac:dyDescent="0.5">
      <c r="C3093" s="971"/>
      <c r="D3093" s="970"/>
      <c r="E3093" s="970"/>
      <c r="F3093" s="265"/>
      <c r="G3093" s="265"/>
    </row>
    <row r="3094" spans="3:7" s="183" customFormat="1" x14ac:dyDescent="0.5">
      <c r="C3094" s="971"/>
      <c r="D3094" s="970"/>
      <c r="E3094" s="970"/>
      <c r="F3094" s="265"/>
      <c r="G3094" s="265"/>
    </row>
    <row r="3095" spans="3:7" s="183" customFormat="1" x14ac:dyDescent="0.5">
      <c r="C3095" s="971"/>
      <c r="D3095" s="970"/>
      <c r="E3095" s="970"/>
      <c r="F3095" s="265"/>
      <c r="G3095" s="265"/>
    </row>
    <row r="3096" spans="3:7" s="183" customFormat="1" x14ac:dyDescent="0.5">
      <c r="C3096" s="971"/>
      <c r="D3096" s="970"/>
      <c r="E3096" s="970"/>
      <c r="F3096" s="265"/>
      <c r="G3096" s="265"/>
    </row>
    <row r="3097" spans="3:7" s="183" customFormat="1" x14ac:dyDescent="0.5">
      <c r="C3097" s="971"/>
      <c r="D3097" s="970"/>
      <c r="E3097" s="970"/>
      <c r="F3097" s="265"/>
      <c r="G3097" s="265"/>
    </row>
    <row r="3098" spans="3:7" s="183" customFormat="1" x14ac:dyDescent="0.5">
      <c r="C3098" s="971"/>
      <c r="D3098" s="970"/>
      <c r="E3098" s="970"/>
      <c r="F3098" s="265"/>
      <c r="G3098" s="265"/>
    </row>
    <row r="3099" spans="3:7" s="183" customFormat="1" x14ac:dyDescent="0.5">
      <c r="C3099" s="971"/>
      <c r="D3099" s="970"/>
      <c r="E3099" s="970"/>
      <c r="F3099" s="265"/>
      <c r="G3099" s="265"/>
    </row>
    <row r="3100" spans="3:7" s="183" customFormat="1" x14ac:dyDescent="0.5">
      <c r="C3100" s="971"/>
      <c r="D3100" s="970"/>
      <c r="E3100" s="970"/>
      <c r="F3100" s="265"/>
      <c r="G3100" s="265"/>
    </row>
    <row r="3101" spans="3:7" s="183" customFormat="1" x14ac:dyDescent="0.5">
      <c r="C3101" s="971"/>
      <c r="D3101" s="970"/>
      <c r="E3101" s="970"/>
      <c r="F3101" s="265"/>
      <c r="G3101" s="265"/>
    </row>
    <row r="3102" spans="3:7" s="183" customFormat="1" x14ac:dyDescent="0.5">
      <c r="C3102" s="971"/>
      <c r="D3102" s="970"/>
      <c r="E3102" s="970"/>
      <c r="F3102" s="265"/>
      <c r="G3102" s="265"/>
    </row>
    <row r="3103" spans="3:7" s="183" customFormat="1" x14ac:dyDescent="0.5">
      <c r="C3103" s="971"/>
      <c r="D3103" s="970"/>
      <c r="E3103" s="970"/>
      <c r="F3103" s="265"/>
      <c r="G3103" s="265"/>
    </row>
    <row r="3104" spans="3:7" s="183" customFormat="1" x14ac:dyDescent="0.5">
      <c r="C3104" s="971"/>
      <c r="D3104" s="970"/>
      <c r="E3104" s="970"/>
      <c r="F3104" s="265"/>
      <c r="G3104" s="265"/>
    </row>
    <row r="3105" spans="3:7" s="183" customFormat="1" x14ac:dyDescent="0.5">
      <c r="C3105" s="971"/>
      <c r="D3105" s="970"/>
      <c r="E3105" s="970"/>
      <c r="F3105" s="265"/>
      <c r="G3105" s="265"/>
    </row>
    <row r="3106" spans="3:7" s="183" customFormat="1" x14ac:dyDescent="0.5">
      <c r="C3106" s="971"/>
      <c r="D3106" s="970"/>
      <c r="E3106" s="970"/>
      <c r="F3106" s="265"/>
      <c r="G3106" s="265"/>
    </row>
    <row r="3107" spans="3:7" s="183" customFormat="1" x14ac:dyDescent="0.5">
      <c r="C3107" s="971"/>
      <c r="D3107" s="970"/>
      <c r="E3107" s="970"/>
      <c r="F3107" s="265"/>
      <c r="G3107" s="265"/>
    </row>
    <row r="3108" spans="3:7" s="183" customFormat="1" x14ac:dyDescent="0.5">
      <c r="C3108" s="971"/>
      <c r="D3108" s="970"/>
      <c r="E3108" s="970"/>
      <c r="F3108" s="265"/>
      <c r="G3108" s="265"/>
    </row>
    <row r="3109" spans="3:7" s="183" customFormat="1" x14ac:dyDescent="0.5">
      <c r="C3109" s="971"/>
      <c r="D3109" s="970"/>
      <c r="E3109" s="970"/>
      <c r="F3109" s="265"/>
      <c r="G3109" s="265"/>
    </row>
    <row r="3110" spans="3:7" s="183" customFormat="1" x14ac:dyDescent="0.5">
      <c r="C3110" s="971"/>
      <c r="D3110" s="970"/>
      <c r="E3110" s="970"/>
      <c r="F3110" s="265"/>
      <c r="G3110" s="265"/>
    </row>
    <row r="3111" spans="3:7" s="183" customFormat="1" x14ac:dyDescent="0.5">
      <c r="C3111" s="971"/>
      <c r="D3111" s="970"/>
      <c r="E3111" s="970"/>
      <c r="F3111" s="265"/>
      <c r="G3111" s="265"/>
    </row>
    <row r="3112" spans="3:7" s="183" customFormat="1" x14ac:dyDescent="0.5">
      <c r="C3112" s="971"/>
      <c r="D3112" s="970"/>
      <c r="E3112" s="970"/>
      <c r="F3112" s="265"/>
      <c r="G3112" s="265"/>
    </row>
    <row r="3113" spans="3:7" s="183" customFormat="1" x14ac:dyDescent="0.5">
      <c r="C3113" s="971"/>
      <c r="D3113" s="970"/>
      <c r="E3113" s="970"/>
      <c r="F3113" s="265"/>
      <c r="G3113" s="265"/>
    </row>
    <row r="3114" spans="3:7" s="183" customFormat="1" x14ac:dyDescent="0.5">
      <c r="C3114" s="971"/>
      <c r="D3114" s="970"/>
      <c r="E3114" s="970"/>
      <c r="F3114" s="265"/>
      <c r="G3114" s="265"/>
    </row>
    <row r="3115" spans="3:7" s="183" customFormat="1" x14ac:dyDescent="0.5">
      <c r="C3115" s="971"/>
      <c r="D3115" s="970"/>
      <c r="E3115" s="970"/>
      <c r="F3115" s="265"/>
      <c r="G3115" s="265"/>
    </row>
    <row r="3116" spans="3:7" s="183" customFormat="1" x14ac:dyDescent="0.5">
      <c r="C3116" s="971"/>
      <c r="D3116" s="970"/>
      <c r="E3116" s="970"/>
      <c r="F3116" s="265"/>
      <c r="G3116" s="265"/>
    </row>
    <row r="3117" spans="3:7" s="183" customFormat="1" x14ac:dyDescent="0.5">
      <c r="C3117" s="971"/>
      <c r="D3117" s="970"/>
      <c r="E3117" s="970"/>
      <c r="F3117" s="265"/>
      <c r="G3117" s="265"/>
    </row>
    <row r="3118" spans="3:7" s="183" customFormat="1" x14ac:dyDescent="0.5">
      <c r="C3118" s="971"/>
      <c r="D3118" s="970"/>
      <c r="E3118" s="970"/>
      <c r="F3118" s="265"/>
      <c r="G3118" s="265"/>
    </row>
    <row r="3119" spans="3:7" s="183" customFormat="1" x14ac:dyDescent="0.5">
      <c r="C3119" s="971"/>
      <c r="D3119" s="970"/>
      <c r="E3119" s="970"/>
      <c r="F3119" s="265"/>
      <c r="G3119" s="265"/>
    </row>
    <row r="3120" spans="3:7" s="183" customFormat="1" x14ac:dyDescent="0.5">
      <c r="C3120" s="971"/>
      <c r="D3120" s="970"/>
      <c r="E3120" s="970"/>
      <c r="F3120" s="265"/>
      <c r="G3120" s="265"/>
    </row>
    <row r="3121" spans="3:7" s="183" customFormat="1" x14ac:dyDescent="0.5">
      <c r="C3121" s="971"/>
      <c r="D3121" s="970"/>
      <c r="E3121" s="970"/>
      <c r="F3121" s="265"/>
      <c r="G3121" s="265"/>
    </row>
    <row r="3122" spans="3:7" s="183" customFormat="1" x14ac:dyDescent="0.5">
      <c r="C3122" s="971"/>
      <c r="D3122" s="970"/>
      <c r="E3122" s="970"/>
      <c r="F3122" s="265"/>
      <c r="G3122" s="265"/>
    </row>
    <row r="3123" spans="3:7" s="183" customFormat="1" x14ac:dyDescent="0.5">
      <c r="C3123" s="971"/>
      <c r="D3123" s="970"/>
      <c r="E3123" s="970"/>
      <c r="F3123" s="265"/>
      <c r="G3123" s="265"/>
    </row>
    <row r="3124" spans="3:7" s="183" customFormat="1" x14ac:dyDescent="0.5">
      <c r="C3124" s="971"/>
      <c r="D3124" s="970"/>
      <c r="E3124" s="970"/>
      <c r="F3124" s="265"/>
      <c r="G3124" s="265"/>
    </row>
    <row r="3125" spans="3:7" s="183" customFormat="1" x14ac:dyDescent="0.5">
      <c r="C3125" s="971"/>
      <c r="D3125" s="970"/>
      <c r="E3125" s="970"/>
      <c r="F3125" s="265"/>
      <c r="G3125" s="265"/>
    </row>
    <row r="3126" spans="3:7" s="183" customFormat="1" x14ac:dyDescent="0.5">
      <c r="C3126" s="971"/>
      <c r="D3126" s="970"/>
      <c r="E3126" s="970"/>
      <c r="F3126" s="265"/>
      <c r="G3126" s="265"/>
    </row>
    <row r="3127" spans="3:7" s="183" customFormat="1" x14ac:dyDescent="0.5">
      <c r="C3127" s="971"/>
      <c r="D3127" s="970"/>
      <c r="E3127" s="970"/>
      <c r="F3127" s="265"/>
      <c r="G3127" s="265"/>
    </row>
    <row r="3128" spans="3:7" s="183" customFormat="1" x14ac:dyDescent="0.5">
      <c r="C3128" s="971"/>
      <c r="D3128" s="970"/>
      <c r="E3128" s="970"/>
      <c r="F3128" s="265"/>
      <c r="G3128" s="265"/>
    </row>
    <row r="3129" spans="3:7" s="183" customFormat="1" x14ac:dyDescent="0.5">
      <c r="C3129" s="971"/>
      <c r="D3129" s="970"/>
      <c r="E3129" s="970"/>
      <c r="F3129" s="265"/>
      <c r="G3129" s="265"/>
    </row>
    <row r="3130" spans="3:7" s="183" customFormat="1" x14ac:dyDescent="0.5">
      <c r="C3130" s="971"/>
      <c r="D3130" s="970"/>
      <c r="E3130" s="970"/>
      <c r="F3130" s="265"/>
      <c r="G3130" s="265"/>
    </row>
    <row r="3131" spans="3:7" s="183" customFormat="1" x14ac:dyDescent="0.5">
      <c r="C3131" s="971"/>
      <c r="D3131" s="970"/>
      <c r="E3131" s="970"/>
      <c r="F3131" s="265"/>
      <c r="G3131" s="265"/>
    </row>
    <row r="3132" spans="3:7" s="183" customFormat="1" x14ac:dyDescent="0.5">
      <c r="C3132" s="971"/>
      <c r="D3132" s="970"/>
      <c r="E3132" s="970"/>
      <c r="F3132" s="265"/>
      <c r="G3132" s="265"/>
    </row>
    <row r="3133" spans="3:7" s="183" customFormat="1" x14ac:dyDescent="0.5">
      <c r="C3133" s="971"/>
      <c r="D3133" s="970"/>
      <c r="E3133" s="970"/>
      <c r="F3133" s="265"/>
      <c r="G3133" s="265"/>
    </row>
    <row r="3134" spans="3:7" s="183" customFormat="1" x14ac:dyDescent="0.5">
      <c r="C3134" s="971"/>
      <c r="D3134" s="970"/>
      <c r="E3134" s="970"/>
      <c r="F3134" s="265"/>
      <c r="G3134" s="265"/>
    </row>
    <row r="3135" spans="3:7" s="183" customFormat="1" x14ac:dyDescent="0.5">
      <c r="C3135" s="971"/>
      <c r="D3135" s="970"/>
      <c r="E3135" s="970"/>
      <c r="F3135" s="265"/>
      <c r="G3135" s="265"/>
    </row>
    <row r="3136" spans="3:7" s="183" customFormat="1" x14ac:dyDescent="0.5">
      <c r="C3136" s="971"/>
      <c r="D3136" s="970"/>
      <c r="E3136" s="970"/>
      <c r="F3136" s="265"/>
      <c r="G3136" s="265"/>
    </row>
    <row r="3137" spans="3:7" s="183" customFormat="1" x14ac:dyDescent="0.5">
      <c r="C3137" s="971"/>
      <c r="D3137" s="970"/>
      <c r="E3137" s="970"/>
      <c r="F3137" s="265"/>
      <c r="G3137" s="265"/>
    </row>
    <row r="3138" spans="3:7" s="183" customFormat="1" x14ac:dyDescent="0.5">
      <c r="C3138" s="971"/>
      <c r="D3138" s="970"/>
      <c r="E3138" s="970"/>
      <c r="F3138" s="265"/>
      <c r="G3138" s="265"/>
    </row>
    <row r="3139" spans="3:7" s="183" customFormat="1" x14ac:dyDescent="0.5">
      <c r="C3139" s="971"/>
      <c r="D3139" s="970"/>
      <c r="E3139" s="970"/>
      <c r="F3139" s="265"/>
      <c r="G3139" s="265"/>
    </row>
    <row r="3140" spans="3:7" s="183" customFormat="1" x14ac:dyDescent="0.5">
      <c r="C3140" s="971"/>
      <c r="D3140" s="970"/>
      <c r="E3140" s="970"/>
      <c r="F3140" s="265"/>
      <c r="G3140" s="265"/>
    </row>
    <row r="3141" spans="3:7" s="183" customFormat="1" x14ac:dyDescent="0.5">
      <c r="C3141" s="971"/>
      <c r="D3141" s="970"/>
      <c r="E3141" s="970"/>
      <c r="F3141" s="265"/>
      <c r="G3141" s="265"/>
    </row>
    <row r="3142" spans="3:7" s="183" customFormat="1" x14ac:dyDescent="0.5">
      <c r="C3142" s="971"/>
      <c r="D3142" s="970"/>
      <c r="E3142" s="970"/>
      <c r="F3142" s="265"/>
      <c r="G3142" s="265"/>
    </row>
    <row r="3143" spans="3:7" s="183" customFormat="1" x14ac:dyDescent="0.5">
      <c r="C3143" s="971"/>
      <c r="D3143" s="970"/>
      <c r="E3143" s="970"/>
      <c r="F3143" s="265"/>
      <c r="G3143" s="265"/>
    </row>
    <row r="3144" spans="3:7" s="183" customFormat="1" x14ac:dyDescent="0.5">
      <c r="C3144" s="971"/>
      <c r="D3144" s="970"/>
      <c r="E3144" s="970"/>
      <c r="F3144" s="265"/>
      <c r="G3144" s="265"/>
    </row>
    <row r="3145" spans="3:7" s="183" customFormat="1" x14ac:dyDescent="0.5">
      <c r="C3145" s="971"/>
      <c r="D3145" s="970"/>
      <c r="E3145" s="970"/>
      <c r="F3145" s="265"/>
      <c r="G3145" s="265"/>
    </row>
    <row r="3146" spans="3:7" s="183" customFormat="1" x14ac:dyDescent="0.5">
      <c r="C3146" s="971"/>
      <c r="D3146" s="970"/>
      <c r="E3146" s="970"/>
      <c r="F3146" s="265"/>
      <c r="G3146" s="265"/>
    </row>
    <row r="3147" spans="3:7" s="183" customFormat="1" x14ac:dyDescent="0.5">
      <c r="C3147" s="971"/>
      <c r="D3147" s="970"/>
      <c r="E3147" s="970"/>
      <c r="F3147" s="265"/>
      <c r="G3147" s="265"/>
    </row>
    <row r="3148" spans="3:7" s="183" customFormat="1" x14ac:dyDescent="0.5">
      <c r="C3148" s="971"/>
      <c r="D3148" s="970"/>
      <c r="E3148" s="970"/>
      <c r="F3148" s="265"/>
      <c r="G3148" s="265"/>
    </row>
    <row r="3149" spans="3:7" s="183" customFormat="1" x14ac:dyDescent="0.5">
      <c r="C3149" s="971"/>
      <c r="D3149" s="970"/>
      <c r="E3149" s="970"/>
      <c r="F3149" s="265"/>
      <c r="G3149" s="265"/>
    </row>
    <row r="3150" spans="3:7" s="183" customFormat="1" x14ac:dyDescent="0.5">
      <c r="C3150" s="971"/>
      <c r="D3150" s="970"/>
      <c r="E3150" s="970"/>
      <c r="F3150" s="265"/>
      <c r="G3150" s="265"/>
    </row>
    <row r="3151" spans="3:7" s="183" customFormat="1" x14ac:dyDescent="0.5">
      <c r="C3151" s="971"/>
      <c r="D3151" s="970"/>
      <c r="E3151" s="970"/>
      <c r="F3151" s="265"/>
      <c r="G3151" s="265"/>
    </row>
    <row r="3152" spans="3:7" s="183" customFormat="1" x14ac:dyDescent="0.5">
      <c r="C3152" s="971"/>
      <c r="D3152" s="970"/>
      <c r="E3152" s="970"/>
      <c r="F3152" s="265"/>
      <c r="G3152" s="265"/>
    </row>
    <row r="3153" spans="3:7" s="183" customFormat="1" x14ac:dyDescent="0.5">
      <c r="C3153" s="971"/>
      <c r="D3153" s="970"/>
      <c r="E3153" s="970"/>
      <c r="F3153" s="265"/>
      <c r="G3153" s="265"/>
    </row>
    <row r="3154" spans="3:7" s="183" customFormat="1" x14ac:dyDescent="0.5">
      <c r="C3154" s="971"/>
      <c r="D3154" s="970"/>
      <c r="E3154" s="970"/>
      <c r="F3154" s="265"/>
      <c r="G3154" s="265"/>
    </row>
    <row r="3155" spans="3:7" s="183" customFormat="1" x14ac:dyDescent="0.5">
      <c r="C3155" s="971"/>
      <c r="D3155" s="970"/>
      <c r="E3155" s="970"/>
      <c r="F3155" s="265"/>
      <c r="G3155" s="265"/>
    </row>
    <row r="3156" spans="3:7" s="183" customFormat="1" x14ac:dyDescent="0.5">
      <c r="C3156" s="971"/>
      <c r="D3156" s="970"/>
      <c r="E3156" s="970"/>
      <c r="F3156" s="265"/>
      <c r="G3156" s="265"/>
    </row>
    <row r="3157" spans="3:7" s="183" customFormat="1" x14ac:dyDescent="0.5">
      <c r="C3157" s="971"/>
      <c r="D3157" s="970"/>
      <c r="E3157" s="970"/>
      <c r="F3157" s="265"/>
      <c r="G3157" s="265"/>
    </row>
    <row r="3158" spans="3:7" s="183" customFormat="1" x14ac:dyDescent="0.5">
      <c r="C3158" s="971"/>
      <c r="D3158" s="970"/>
      <c r="E3158" s="970"/>
      <c r="F3158" s="265"/>
      <c r="G3158" s="265"/>
    </row>
    <row r="3159" spans="3:7" s="183" customFormat="1" x14ac:dyDescent="0.5">
      <c r="C3159" s="971"/>
      <c r="D3159" s="970"/>
      <c r="E3159" s="970"/>
      <c r="F3159" s="265"/>
      <c r="G3159" s="265"/>
    </row>
    <row r="3160" spans="3:7" s="183" customFormat="1" x14ac:dyDescent="0.5">
      <c r="C3160" s="971"/>
      <c r="D3160" s="970"/>
      <c r="E3160" s="970"/>
      <c r="F3160" s="265"/>
      <c r="G3160" s="265"/>
    </row>
    <row r="3161" spans="3:7" s="183" customFormat="1" x14ac:dyDescent="0.5">
      <c r="C3161" s="971"/>
      <c r="D3161" s="970"/>
      <c r="E3161" s="970"/>
      <c r="F3161" s="265"/>
      <c r="G3161" s="265"/>
    </row>
    <row r="3162" spans="3:7" s="183" customFormat="1" x14ac:dyDescent="0.5">
      <c r="C3162" s="971"/>
      <c r="D3162" s="970"/>
      <c r="E3162" s="970"/>
      <c r="F3162" s="265"/>
      <c r="G3162" s="265"/>
    </row>
    <row r="3163" spans="3:7" s="183" customFormat="1" x14ac:dyDescent="0.5">
      <c r="C3163" s="971"/>
      <c r="D3163" s="970"/>
      <c r="E3163" s="970"/>
      <c r="F3163" s="265"/>
      <c r="G3163" s="265"/>
    </row>
    <row r="3164" spans="3:7" s="183" customFormat="1" x14ac:dyDescent="0.5">
      <c r="C3164" s="971"/>
      <c r="D3164" s="970"/>
      <c r="E3164" s="970"/>
      <c r="F3164" s="265"/>
      <c r="G3164" s="265"/>
    </row>
    <row r="3165" spans="3:7" s="183" customFormat="1" x14ac:dyDescent="0.5">
      <c r="C3165" s="971"/>
      <c r="D3165" s="970"/>
      <c r="E3165" s="970"/>
      <c r="F3165" s="265"/>
      <c r="G3165" s="265"/>
    </row>
    <row r="3166" spans="3:7" s="183" customFormat="1" x14ac:dyDescent="0.5">
      <c r="C3166" s="971"/>
      <c r="D3166" s="970"/>
      <c r="E3166" s="970"/>
      <c r="F3166" s="265"/>
      <c r="G3166" s="265"/>
    </row>
    <row r="3167" spans="3:7" s="183" customFormat="1" x14ac:dyDescent="0.5">
      <c r="C3167" s="971"/>
      <c r="D3167" s="970"/>
      <c r="E3167" s="970"/>
      <c r="F3167" s="265"/>
      <c r="G3167" s="265"/>
    </row>
    <row r="3168" spans="3:7" s="183" customFormat="1" x14ac:dyDescent="0.5">
      <c r="C3168" s="971"/>
      <c r="D3168" s="970"/>
      <c r="E3168" s="970"/>
      <c r="F3168" s="265"/>
      <c r="G3168" s="265"/>
    </row>
    <row r="3169" spans="3:7" s="183" customFormat="1" x14ac:dyDescent="0.5">
      <c r="C3169" s="971"/>
      <c r="D3169" s="970"/>
      <c r="E3169" s="970"/>
      <c r="F3169" s="265"/>
      <c r="G3169" s="265"/>
    </row>
    <row r="3170" spans="3:7" s="183" customFormat="1" x14ac:dyDescent="0.5">
      <c r="C3170" s="971"/>
      <c r="D3170" s="970"/>
      <c r="E3170" s="970"/>
      <c r="F3170" s="265"/>
      <c r="G3170" s="265"/>
    </row>
    <row r="3171" spans="3:7" s="183" customFormat="1" x14ac:dyDescent="0.5">
      <c r="C3171" s="971"/>
      <c r="D3171" s="970"/>
      <c r="E3171" s="970"/>
      <c r="F3171" s="265"/>
      <c r="G3171" s="265"/>
    </row>
    <row r="3172" spans="3:7" s="183" customFormat="1" x14ac:dyDescent="0.5">
      <c r="C3172" s="971"/>
      <c r="D3172" s="970"/>
      <c r="E3172" s="970"/>
      <c r="F3172" s="265"/>
      <c r="G3172" s="265"/>
    </row>
    <row r="3173" spans="3:7" s="183" customFormat="1" x14ac:dyDescent="0.5">
      <c r="C3173" s="971"/>
      <c r="D3173" s="970"/>
      <c r="E3173" s="970"/>
      <c r="F3173" s="265"/>
      <c r="G3173" s="265"/>
    </row>
    <row r="3174" spans="3:7" s="183" customFormat="1" x14ac:dyDescent="0.5">
      <c r="C3174" s="971"/>
      <c r="D3174" s="970"/>
      <c r="E3174" s="970"/>
      <c r="F3174" s="265"/>
      <c r="G3174" s="265"/>
    </row>
    <row r="3175" spans="3:7" s="183" customFormat="1" x14ac:dyDescent="0.5">
      <c r="C3175" s="971"/>
      <c r="D3175" s="970"/>
      <c r="E3175" s="970"/>
      <c r="F3175" s="265"/>
      <c r="G3175" s="265"/>
    </row>
    <row r="3176" spans="3:7" s="183" customFormat="1" x14ac:dyDescent="0.5">
      <c r="C3176" s="971"/>
      <c r="D3176" s="970"/>
      <c r="E3176" s="970"/>
      <c r="F3176" s="265"/>
      <c r="G3176" s="265"/>
    </row>
    <row r="3177" spans="3:7" s="183" customFormat="1" x14ac:dyDescent="0.5">
      <c r="C3177" s="971"/>
      <c r="D3177" s="970"/>
      <c r="E3177" s="970"/>
      <c r="F3177" s="265"/>
      <c r="G3177" s="265"/>
    </row>
    <row r="3178" spans="3:7" s="183" customFormat="1" x14ac:dyDescent="0.5">
      <c r="C3178" s="971"/>
      <c r="D3178" s="970"/>
      <c r="E3178" s="970"/>
      <c r="F3178" s="265"/>
      <c r="G3178" s="265"/>
    </row>
    <row r="3179" spans="3:7" s="183" customFormat="1" x14ac:dyDescent="0.5">
      <c r="C3179" s="971"/>
      <c r="D3179" s="970"/>
      <c r="E3179" s="970"/>
      <c r="F3179" s="265"/>
      <c r="G3179" s="265"/>
    </row>
    <row r="3180" spans="3:7" s="183" customFormat="1" x14ac:dyDescent="0.5">
      <c r="C3180" s="971"/>
      <c r="D3180" s="970"/>
      <c r="E3180" s="970"/>
      <c r="F3180" s="265"/>
      <c r="G3180" s="265"/>
    </row>
    <row r="3181" spans="3:7" s="183" customFormat="1" x14ac:dyDescent="0.5">
      <c r="C3181" s="971"/>
      <c r="D3181" s="970"/>
      <c r="E3181" s="970"/>
      <c r="F3181" s="265"/>
      <c r="G3181" s="265"/>
    </row>
    <row r="3182" spans="3:7" s="183" customFormat="1" x14ac:dyDescent="0.5">
      <c r="C3182" s="971"/>
      <c r="D3182" s="970"/>
      <c r="E3182" s="970"/>
      <c r="F3182" s="265"/>
      <c r="G3182" s="265"/>
    </row>
    <row r="3183" spans="3:7" s="183" customFormat="1" x14ac:dyDescent="0.5">
      <c r="C3183" s="971"/>
      <c r="D3183" s="970"/>
      <c r="E3183" s="970"/>
      <c r="F3183" s="265"/>
      <c r="G3183" s="265"/>
    </row>
    <row r="3184" spans="3:7" s="183" customFormat="1" x14ac:dyDescent="0.5">
      <c r="C3184" s="971"/>
      <c r="D3184" s="970"/>
      <c r="E3184" s="970"/>
      <c r="F3184" s="265"/>
      <c r="G3184" s="265"/>
    </row>
    <row r="3185" spans="3:7" s="183" customFormat="1" x14ac:dyDescent="0.5">
      <c r="C3185" s="971"/>
      <c r="D3185" s="970"/>
      <c r="E3185" s="970"/>
      <c r="F3185" s="265"/>
      <c r="G3185" s="265"/>
    </row>
    <row r="3186" spans="3:7" s="183" customFormat="1" x14ac:dyDescent="0.5">
      <c r="C3186" s="971"/>
      <c r="D3186" s="970"/>
      <c r="E3186" s="970"/>
      <c r="F3186" s="265"/>
      <c r="G3186" s="265"/>
    </row>
    <row r="3187" spans="3:7" s="183" customFormat="1" x14ac:dyDescent="0.5">
      <c r="C3187" s="971"/>
      <c r="D3187" s="970"/>
      <c r="E3187" s="970"/>
      <c r="F3187" s="265"/>
      <c r="G3187" s="265"/>
    </row>
    <row r="3188" spans="3:7" s="183" customFormat="1" x14ac:dyDescent="0.5">
      <c r="C3188" s="971"/>
      <c r="D3188" s="970"/>
      <c r="E3188" s="970"/>
      <c r="F3188" s="265"/>
      <c r="G3188" s="265"/>
    </row>
    <row r="3189" spans="3:7" s="183" customFormat="1" x14ac:dyDescent="0.5">
      <c r="C3189" s="971"/>
      <c r="D3189" s="970"/>
      <c r="E3189" s="970"/>
      <c r="F3189" s="265"/>
      <c r="G3189" s="265"/>
    </row>
    <row r="3190" spans="3:7" s="183" customFormat="1" x14ac:dyDescent="0.5">
      <c r="C3190" s="971"/>
      <c r="D3190" s="970"/>
      <c r="E3190" s="970"/>
      <c r="F3190" s="265"/>
      <c r="G3190" s="265"/>
    </row>
    <row r="3191" spans="3:7" s="183" customFormat="1" x14ac:dyDescent="0.5">
      <c r="C3191" s="971"/>
      <c r="D3191" s="970"/>
      <c r="E3191" s="970"/>
      <c r="F3191" s="265"/>
      <c r="G3191" s="265"/>
    </row>
    <row r="3192" spans="3:7" s="183" customFormat="1" x14ac:dyDescent="0.5">
      <c r="C3192" s="971"/>
      <c r="D3192" s="970"/>
      <c r="E3192" s="970"/>
      <c r="F3192" s="265"/>
      <c r="G3192" s="265"/>
    </row>
    <row r="3193" spans="3:7" s="183" customFormat="1" x14ac:dyDescent="0.5">
      <c r="C3193" s="971"/>
      <c r="D3193" s="970"/>
      <c r="E3193" s="970"/>
      <c r="F3193" s="265"/>
      <c r="G3193" s="265"/>
    </row>
    <row r="3194" spans="3:7" s="183" customFormat="1" x14ac:dyDescent="0.5">
      <c r="C3194" s="971"/>
      <c r="D3194" s="970"/>
      <c r="E3194" s="970"/>
      <c r="F3194" s="265"/>
      <c r="G3194" s="265"/>
    </row>
    <row r="3195" spans="3:7" s="183" customFormat="1" x14ac:dyDescent="0.5">
      <c r="C3195" s="971"/>
      <c r="D3195" s="970"/>
      <c r="E3195" s="970"/>
      <c r="F3195" s="265"/>
      <c r="G3195" s="265"/>
    </row>
    <row r="3196" spans="3:7" s="183" customFormat="1" x14ac:dyDescent="0.5">
      <c r="C3196" s="971"/>
      <c r="D3196" s="970"/>
      <c r="E3196" s="970"/>
      <c r="F3196" s="265"/>
      <c r="G3196" s="265"/>
    </row>
    <row r="3197" spans="3:7" s="183" customFormat="1" x14ac:dyDescent="0.5">
      <c r="C3197" s="971"/>
      <c r="D3197" s="970"/>
      <c r="E3197" s="970"/>
      <c r="F3197" s="265"/>
      <c r="G3197" s="265"/>
    </row>
    <row r="3198" spans="3:7" s="183" customFormat="1" x14ac:dyDescent="0.5">
      <c r="C3198" s="971"/>
      <c r="D3198" s="970"/>
      <c r="E3198" s="970"/>
      <c r="F3198" s="265"/>
      <c r="G3198" s="265"/>
    </row>
    <row r="3199" spans="3:7" s="183" customFormat="1" x14ac:dyDescent="0.5">
      <c r="C3199" s="971"/>
      <c r="D3199" s="970"/>
      <c r="E3199" s="970"/>
      <c r="F3199" s="265"/>
      <c r="G3199" s="265"/>
    </row>
    <row r="3200" spans="3:7" s="183" customFormat="1" x14ac:dyDescent="0.5">
      <c r="C3200" s="971"/>
      <c r="D3200" s="970"/>
      <c r="E3200" s="970"/>
      <c r="F3200" s="265"/>
      <c r="G3200" s="265"/>
    </row>
    <row r="3201" spans="3:7" s="183" customFormat="1" x14ac:dyDescent="0.5">
      <c r="C3201" s="971"/>
      <c r="D3201" s="970"/>
      <c r="E3201" s="970"/>
      <c r="F3201" s="265"/>
      <c r="G3201" s="265"/>
    </row>
    <row r="3202" spans="3:7" s="183" customFormat="1" x14ac:dyDescent="0.5">
      <c r="C3202" s="971"/>
      <c r="D3202" s="970"/>
      <c r="E3202" s="970"/>
      <c r="F3202" s="265"/>
      <c r="G3202" s="265"/>
    </row>
    <row r="3203" spans="3:7" s="183" customFormat="1" x14ac:dyDescent="0.5">
      <c r="C3203" s="971"/>
      <c r="D3203" s="970"/>
      <c r="E3203" s="970"/>
      <c r="F3203" s="265"/>
      <c r="G3203" s="265"/>
    </row>
    <row r="3204" spans="3:7" s="183" customFormat="1" x14ac:dyDescent="0.5">
      <c r="C3204" s="971"/>
      <c r="D3204" s="970"/>
      <c r="E3204" s="970"/>
      <c r="F3204" s="265"/>
      <c r="G3204" s="265"/>
    </row>
    <row r="3205" spans="3:7" s="183" customFormat="1" x14ac:dyDescent="0.5">
      <c r="C3205" s="971"/>
      <c r="D3205" s="970"/>
      <c r="E3205" s="970"/>
      <c r="F3205" s="265"/>
      <c r="G3205" s="265"/>
    </row>
    <row r="3206" spans="3:7" s="183" customFormat="1" x14ac:dyDescent="0.5">
      <c r="C3206" s="971"/>
      <c r="D3206" s="970"/>
      <c r="E3206" s="970"/>
      <c r="F3206" s="265"/>
      <c r="G3206" s="265"/>
    </row>
    <row r="3207" spans="3:7" s="183" customFormat="1" x14ac:dyDescent="0.5">
      <c r="C3207" s="971"/>
      <c r="D3207" s="970"/>
      <c r="E3207" s="970"/>
      <c r="F3207" s="265"/>
      <c r="G3207" s="265"/>
    </row>
    <row r="3208" spans="3:7" s="183" customFormat="1" x14ac:dyDescent="0.5">
      <c r="C3208" s="971"/>
      <c r="D3208" s="970"/>
      <c r="E3208" s="970"/>
      <c r="F3208" s="265"/>
      <c r="G3208" s="265"/>
    </row>
    <row r="3209" spans="3:7" s="183" customFormat="1" x14ac:dyDescent="0.5">
      <c r="C3209" s="971"/>
      <c r="D3209" s="970"/>
      <c r="E3209" s="970"/>
      <c r="F3209" s="265"/>
      <c r="G3209" s="265"/>
    </row>
    <row r="3210" spans="3:7" s="183" customFormat="1" x14ac:dyDescent="0.5">
      <c r="C3210" s="971"/>
      <c r="D3210" s="970"/>
      <c r="E3210" s="970"/>
      <c r="F3210" s="265"/>
      <c r="G3210" s="265"/>
    </row>
    <row r="3211" spans="3:7" s="183" customFormat="1" x14ac:dyDescent="0.5">
      <c r="C3211" s="971"/>
      <c r="D3211" s="970"/>
      <c r="E3211" s="970"/>
      <c r="F3211" s="265"/>
      <c r="G3211" s="265"/>
    </row>
    <row r="3212" spans="3:7" s="183" customFormat="1" x14ac:dyDescent="0.5">
      <c r="C3212" s="971"/>
      <c r="D3212" s="970"/>
      <c r="E3212" s="970"/>
      <c r="F3212" s="265"/>
      <c r="G3212" s="265"/>
    </row>
    <row r="3213" spans="3:7" s="183" customFormat="1" x14ac:dyDescent="0.5">
      <c r="C3213" s="971"/>
      <c r="D3213" s="970"/>
      <c r="E3213" s="970"/>
      <c r="F3213" s="265"/>
      <c r="G3213" s="265"/>
    </row>
    <row r="3214" spans="3:7" s="183" customFormat="1" x14ac:dyDescent="0.5">
      <c r="C3214" s="971"/>
      <c r="D3214" s="970"/>
      <c r="E3214" s="970"/>
      <c r="F3214" s="265"/>
      <c r="G3214" s="265"/>
    </row>
    <row r="3215" spans="3:7" s="183" customFormat="1" x14ac:dyDescent="0.5">
      <c r="C3215" s="971"/>
      <c r="D3215" s="970"/>
      <c r="E3215" s="970"/>
      <c r="F3215" s="265"/>
      <c r="G3215" s="265"/>
    </row>
    <row r="3216" spans="3:7" s="183" customFormat="1" x14ac:dyDescent="0.5">
      <c r="C3216" s="971"/>
      <c r="D3216" s="970"/>
      <c r="E3216" s="970"/>
      <c r="F3216" s="265"/>
      <c r="G3216" s="265"/>
    </row>
    <row r="3217" spans="3:7" s="183" customFormat="1" x14ac:dyDescent="0.5">
      <c r="C3217" s="971"/>
      <c r="D3217" s="970"/>
      <c r="E3217" s="970"/>
      <c r="F3217" s="265"/>
      <c r="G3217" s="265"/>
    </row>
    <row r="3218" spans="3:7" s="183" customFormat="1" x14ac:dyDescent="0.5">
      <c r="C3218" s="971"/>
      <c r="D3218" s="970"/>
      <c r="E3218" s="970"/>
      <c r="F3218" s="265"/>
      <c r="G3218" s="265"/>
    </row>
    <row r="3219" spans="3:7" s="183" customFormat="1" x14ac:dyDescent="0.5">
      <c r="C3219" s="971"/>
      <c r="D3219" s="970"/>
      <c r="E3219" s="970"/>
      <c r="F3219" s="265"/>
      <c r="G3219" s="265"/>
    </row>
    <row r="3220" spans="3:7" s="183" customFormat="1" x14ac:dyDescent="0.5">
      <c r="C3220" s="971"/>
      <c r="D3220" s="970"/>
      <c r="E3220" s="970"/>
      <c r="F3220" s="265"/>
      <c r="G3220" s="265"/>
    </row>
    <row r="3221" spans="3:7" s="183" customFormat="1" x14ac:dyDescent="0.5">
      <c r="C3221" s="971"/>
      <c r="D3221" s="970"/>
      <c r="E3221" s="970"/>
      <c r="F3221" s="265"/>
      <c r="G3221" s="265"/>
    </row>
    <row r="3222" spans="3:7" s="183" customFormat="1" x14ac:dyDescent="0.5">
      <c r="C3222" s="971"/>
      <c r="D3222" s="970"/>
      <c r="E3222" s="970"/>
      <c r="F3222" s="265"/>
      <c r="G3222" s="265"/>
    </row>
    <row r="3223" spans="3:7" s="183" customFormat="1" x14ac:dyDescent="0.5">
      <c r="C3223" s="971"/>
      <c r="D3223" s="970"/>
      <c r="E3223" s="970"/>
      <c r="F3223" s="265"/>
      <c r="G3223" s="265"/>
    </row>
    <row r="3224" spans="3:7" s="183" customFormat="1" x14ac:dyDescent="0.5">
      <c r="C3224" s="971"/>
      <c r="D3224" s="970"/>
      <c r="E3224" s="970"/>
      <c r="F3224" s="265"/>
      <c r="G3224" s="265"/>
    </row>
    <row r="3225" spans="3:7" s="183" customFormat="1" x14ac:dyDescent="0.5">
      <c r="C3225" s="971"/>
      <c r="D3225" s="970"/>
      <c r="E3225" s="970"/>
      <c r="F3225" s="265"/>
      <c r="G3225" s="265"/>
    </row>
    <row r="3226" spans="3:7" s="183" customFormat="1" x14ac:dyDescent="0.5">
      <c r="C3226" s="971"/>
      <c r="D3226" s="970"/>
      <c r="E3226" s="970"/>
      <c r="F3226" s="265"/>
      <c r="G3226" s="265"/>
    </row>
    <row r="3227" spans="3:7" s="183" customFormat="1" x14ac:dyDescent="0.5">
      <c r="C3227" s="971"/>
      <c r="D3227" s="970"/>
      <c r="E3227" s="970"/>
      <c r="F3227" s="265"/>
      <c r="G3227" s="265"/>
    </row>
    <row r="3228" spans="3:7" s="183" customFormat="1" x14ac:dyDescent="0.5">
      <c r="C3228" s="971"/>
      <c r="D3228" s="970"/>
      <c r="E3228" s="970"/>
      <c r="F3228" s="265"/>
      <c r="G3228" s="265"/>
    </row>
    <row r="3229" spans="3:7" s="183" customFormat="1" x14ac:dyDescent="0.5">
      <c r="C3229" s="971"/>
      <c r="D3229" s="970"/>
      <c r="E3229" s="970"/>
      <c r="F3229" s="265"/>
      <c r="G3229" s="265"/>
    </row>
    <row r="3230" spans="3:7" s="183" customFormat="1" x14ac:dyDescent="0.5">
      <c r="C3230" s="971"/>
      <c r="D3230" s="970"/>
      <c r="E3230" s="970"/>
      <c r="F3230" s="265"/>
      <c r="G3230" s="265"/>
    </row>
    <row r="3231" spans="3:7" s="183" customFormat="1" x14ac:dyDescent="0.5">
      <c r="C3231" s="971"/>
      <c r="D3231" s="970"/>
      <c r="E3231" s="970"/>
      <c r="F3231" s="265"/>
      <c r="G3231" s="265"/>
    </row>
    <row r="3232" spans="3:7" s="183" customFormat="1" x14ac:dyDescent="0.5">
      <c r="C3232" s="971"/>
      <c r="D3232" s="970"/>
      <c r="E3232" s="970"/>
      <c r="F3232" s="265"/>
      <c r="G3232" s="265"/>
    </row>
    <row r="3233" spans="3:7" s="183" customFormat="1" x14ac:dyDescent="0.5">
      <c r="C3233" s="971"/>
      <c r="D3233" s="970"/>
      <c r="E3233" s="970"/>
      <c r="F3233" s="265"/>
      <c r="G3233" s="265"/>
    </row>
    <row r="3234" spans="3:7" s="183" customFormat="1" x14ac:dyDescent="0.5">
      <c r="C3234" s="971"/>
      <c r="D3234" s="970"/>
      <c r="E3234" s="970"/>
      <c r="F3234" s="265"/>
      <c r="G3234" s="265"/>
    </row>
    <row r="3235" spans="3:7" s="183" customFormat="1" x14ac:dyDescent="0.5">
      <c r="C3235" s="971"/>
      <c r="D3235" s="970"/>
      <c r="E3235" s="970"/>
      <c r="F3235" s="265"/>
      <c r="G3235" s="265"/>
    </row>
    <row r="3236" spans="3:7" s="183" customFormat="1" x14ac:dyDescent="0.5">
      <c r="C3236" s="971"/>
      <c r="D3236" s="970"/>
      <c r="E3236" s="970"/>
      <c r="F3236" s="265"/>
      <c r="G3236" s="265"/>
    </row>
    <row r="3237" spans="3:7" s="183" customFormat="1" x14ac:dyDescent="0.5">
      <c r="C3237" s="971"/>
      <c r="D3237" s="970"/>
      <c r="E3237" s="970"/>
      <c r="F3237" s="265"/>
      <c r="G3237" s="265"/>
    </row>
    <row r="3238" spans="3:7" s="183" customFormat="1" x14ac:dyDescent="0.5">
      <c r="C3238" s="971"/>
      <c r="D3238" s="970"/>
      <c r="E3238" s="970"/>
      <c r="F3238" s="265"/>
      <c r="G3238" s="265"/>
    </row>
    <row r="3239" spans="3:7" s="183" customFormat="1" x14ac:dyDescent="0.5">
      <c r="C3239" s="971"/>
      <c r="D3239" s="970"/>
      <c r="E3239" s="970"/>
      <c r="F3239" s="265"/>
      <c r="G3239" s="265"/>
    </row>
    <row r="3240" spans="3:7" s="183" customFormat="1" x14ac:dyDescent="0.5">
      <c r="C3240" s="971"/>
      <c r="D3240" s="970"/>
      <c r="E3240" s="970"/>
      <c r="F3240" s="265"/>
      <c r="G3240" s="265"/>
    </row>
    <row r="3241" spans="3:7" s="183" customFormat="1" x14ac:dyDescent="0.5">
      <c r="C3241" s="971"/>
      <c r="D3241" s="970"/>
      <c r="E3241" s="970"/>
      <c r="F3241" s="265"/>
      <c r="G3241" s="265"/>
    </row>
    <row r="3242" spans="3:7" s="183" customFormat="1" x14ac:dyDescent="0.5">
      <c r="C3242" s="971"/>
      <c r="D3242" s="970"/>
      <c r="E3242" s="970"/>
      <c r="F3242" s="265"/>
      <c r="G3242" s="265"/>
    </row>
    <row r="3243" spans="3:7" s="183" customFormat="1" x14ac:dyDescent="0.5">
      <c r="C3243" s="971"/>
      <c r="D3243" s="970"/>
      <c r="E3243" s="970"/>
      <c r="F3243" s="265"/>
      <c r="G3243" s="265"/>
    </row>
    <row r="3244" spans="3:7" s="183" customFormat="1" x14ac:dyDescent="0.5">
      <c r="C3244" s="971"/>
      <c r="D3244" s="970"/>
      <c r="E3244" s="970"/>
      <c r="F3244" s="265"/>
      <c r="G3244" s="265"/>
    </row>
    <row r="3245" spans="3:7" s="183" customFormat="1" x14ac:dyDescent="0.5">
      <c r="C3245" s="971"/>
      <c r="D3245" s="970"/>
      <c r="E3245" s="970"/>
      <c r="F3245" s="265"/>
      <c r="G3245" s="265"/>
    </row>
    <row r="3246" spans="3:7" s="183" customFormat="1" x14ac:dyDescent="0.5">
      <c r="C3246" s="971"/>
      <c r="D3246" s="970"/>
      <c r="E3246" s="970"/>
      <c r="F3246" s="265"/>
      <c r="G3246" s="265"/>
    </row>
    <row r="3247" spans="3:7" s="183" customFormat="1" x14ac:dyDescent="0.5">
      <c r="C3247" s="971"/>
      <c r="D3247" s="970"/>
      <c r="E3247" s="970"/>
      <c r="F3247" s="265"/>
      <c r="G3247" s="265"/>
    </row>
    <row r="3248" spans="3:7" s="183" customFormat="1" x14ac:dyDescent="0.5">
      <c r="C3248" s="971"/>
      <c r="D3248" s="970"/>
      <c r="E3248" s="970"/>
      <c r="F3248" s="265"/>
      <c r="G3248" s="265"/>
    </row>
    <row r="3249" spans="3:7" s="183" customFormat="1" x14ac:dyDescent="0.5">
      <c r="C3249" s="971"/>
      <c r="D3249" s="970"/>
      <c r="E3249" s="970"/>
      <c r="F3249" s="265"/>
      <c r="G3249" s="265"/>
    </row>
    <row r="3250" spans="3:7" s="183" customFormat="1" x14ac:dyDescent="0.5">
      <c r="C3250" s="971"/>
      <c r="D3250" s="970"/>
      <c r="E3250" s="970"/>
      <c r="F3250" s="265"/>
      <c r="G3250" s="265"/>
    </row>
    <row r="3251" spans="3:7" s="183" customFormat="1" x14ac:dyDescent="0.5">
      <c r="C3251" s="971"/>
      <c r="D3251" s="970"/>
      <c r="E3251" s="970"/>
      <c r="F3251" s="265"/>
      <c r="G3251" s="265"/>
    </row>
    <row r="3252" spans="3:7" s="183" customFormat="1" x14ac:dyDescent="0.5">
      <c r="C3252" s="971"/>
      <c r="D3252" s="970"/>
      <c r="E3252" s="970"/>
      <c r="F3252" s="265"/>
      <c r="G3252" s="265"/>
    </row>
    <row r="3253" spans="3:7" s="183" customFormat="1" x14ac:dyDescent="0.5">
      <c r="C3253" s="971"/>
      <c r="D3253" s="970"/>
      <c r="E3253" s="970"/>
      <c r="F3253" s="265"/>
      <c r="G3253" s="265"/>
    </row>
    <row r="3254" spans="3:7" s="183" customFormat="1" x14ac:dyDescent="0.5">
      <c r="C3254" s="971"/>
      <c r="D3254" s="970"/>
      <c r="E3254" s="970"/>
      <c r="F3254" s="265"/>
      <c r="G3254" s="265"/>
    </row>
    <row r="3255" spans="3:7" s="183" customFormat="1" x14ac:dyDescent="0.5">
      <c r="C3255" s="971"/>
      <c r="D3255" s="970"/>
      <c r="E3255" s="970"/>
      <c r="F3255" s="265"/>
      <c r="G3255" s="265"/>
    </row>
    <row r="3256" spans="3:7" s="183" customFormat="1" x14ac:dyDescent="0.5">
      <c r="C3256" s="971"/>
      <c r="D3256" s="970"/>
      <c r="E3256" s="970"/>
      <c r="F3256" s="265"/>
      <c r="G3256" s="265"/>
    </row>
    <row r="3257" spans="3:7" s="183" customFormat="1" x14ac:dyDescent="0.5">
      <c r="C3257" s="971"/>
      <c r="D3257" s="970"/>
      <c r="E3257" s="970"/>
      <c r="F3257" s="265"/>
      <c r="G3257" s="265"/>
    </row>
    <row r="3258" spans="3:7" s="183" customFormat="1" x14ac:dyDescent="0.5">
      <c r="C3258" s="971"/>
      <c r="D3258" s="970"/>
      <c r="E3258" s="970"/>
      <c r="F3258" s="265"/>
      <c r="G3258" s="265"/>
    </row>
    <row r="3259" spans="3:7" s="183" customFormat="1" x14ac:dyDescent="0.5">
      <c r="C3259" s="971"/>
      <c r="D3259" s="970"/>
      <c r="E3259" s="970"/>
      <c r="F3259" s="265"/>
      <c r="G3259" s="265"/>
    </row>
    <row r="3260" spans="3:7" s="183" customFormat="1" x14ac:dyDescent="0.5">
      <c r="C3260" s="971"/>
      <c r="D3260" s="970"/>
      <c r="E3260" s="970"/>
      <c r="F3260" s="265"/>
      <c r="G3260" s="265"/>
    </row>
    <row r="3261" spans="3:7" s="183" customFormat="1" x14ac:dyDescent="0.5">
      <c r="C3261" s="971"/>
      <c r="D3261" s="970"/>
      <c r="E3261" s="970"/>
      <c r="F3261" s="265"/>
      <c r="G3261" s="265"/>
    </row>
    <row r="3262" spans="3:7" s="183" customFormat="1" x14ac:dyDescent="0.5">
      <c r="C3262" s="971"/>
      <c r="D3262" s="970"/>
      <c r="E3262" s="970"/>
      <c r="F3262" s="265"/>
      <c r="G3262" s="265"/>
    </row>
    <row r="3263" spans="3:7" s="183" customFormat="1" x14ac:dyDescent="0.5">
      <c r="C3263" s="971"/>
      <c r="D3263" s="970"/>
      <c r="E3263" s="970"/>
      <c r="F3263" s="265"/>
      <c r="G3263" s="265"/>
    </row>
    <row r="3264" spans="3:7" s="183" customFormat="1" x14ac:dyDescent="0.5">
      <c r="C3264" s="971"/>
      <c r="D3264" s="970"/>
      <c r="E3264" s="970"/>
      <c r="F3264" s="265"/>
      <c r="G3264" s="265"/>
    </row>
    <row r="3265" spans="3:7" s="183" customFormat="1" x14ac:dyDescent="0.5">
      <c r="C3265" s="971"/>
      <c r="D3265" s="970"/>
      <c r="E3265" s="970"/>
      <c r="F3265" s="265"/>
      <c r="G3265" s="265"/>
    </row>
    <row r="3266" spans="3:7" s="183" customFormat="1" x14ac:dyDescent="0.5">
      <c r="C3266" s="971"/>
      <c r="D3266" s="970"/>
      <c r="E3266" s="970"/>
      <c r="F3266" s="265"/>
      <c r="G3266" s="265"/>
    </row>
    <row r="3267" spans="3:7" s="183" customFormat="1" x14ac:dyDescent="0.5">
      <c r="C3267" s="971"/>
      <c r="D3267" s="970"/>
      <c r="E3267" s="970"/>
      <c r="F3267" s="265"/>
      <c r="G3267" s="265"/>
    </row>
    <row r="3268" spans="3:7" s="183" customFormat="1" x14ac:dyDescent="0.5">
      <c r="C3268" s="971"/>
      <c r="D3268" s="970"/>
      <c r="E3268" s="970"/>
      <c r="F3268" s="265"/>
      <c r="G3268" s="265"/>
    </row>
    <row r="3269" spans="3:7" s="183" customFormat="1" x14ac:dyDescent="0.5">
      <c r="C3269" s="971"/>
      <c r="D3269" s="970"/>
      <c r="E3269" s="970"/>
      <c r="F3269" s="265"/>
      <c r="G3269" s="265"/>
    </row>
    <row r="3270" spans="3:7" s="183" customFormat="1" x14ac:dyDescent="0.5">
      <c r="C3270" s="971"/>
      <c r="D3270" s="970"/>
      <c r="E3270" s="970"/>
      <c r="F3270" s="265"/>
      <c r="G3270" s="265"/>
    </row>
    <row r="3271" spans="3:7" s="183" customFormat="1" x14ac:dyDescent="0.5">
      <c r="C3271" s="971"/>
      <c r="D3271" s="970"/>
      <c r="E3271" s="970"/>
      <c r="F3271" s="265"/>
      <c r="G3271" s="265"/>
    </row>
    <row r="3272" spans="3:7" s="183" customFormat="1" x14ac:dyDescent="0.5">
      <c r="C3272" s="971"/>
      <c r="D3272" s="970"/>
      <c r="E3272" s="970"/>
      <c r="F3272" s="265"/>
      <c r="G3272" s="265"/>
    </row>
    <row r="3273" spans="3:7" s="183" customFormat="1" x14ac:dyDescent="0.5">
      <c r="C3273" s="971"/>
      <c r="D3273" s="970"/>
      <c r="E3273" s="970"/>
      <c r="F3273" s="265"/>
      <c r="G3273" s="265"/>
    </row>
    <row r="3274" spans="3:7" s="183" customFormat="1" x14ac:dyDescent="0.5">
      <c r="C3274" s="971"/>
      <c r="D3274" s="970"/>
      <c r="E3274" s="970"/>
      <c r="F3274" s="265"/>
      <c r="G3274" s="265"/>
    </row>
    <row r="3275" spans="3:7" s="183" customFormat="1" x14ac:dyDescent="0.5">
      <c r="C3275" s="971"/>
      <c r="D3275" s="970"/>
      <c r="E3275" s="970"/>
      <c r="F3275" s="265"/>
      <c r="G3275" s="265"/>
    </row>
    <row r="3276" spans="3:7" s="183" customFormat="1" x14ac:dyDescent="0.5">
      <c r="C3276" s="971"/>
      <c r="D3276" s="970"/>
      <c r="E3276" s="970"/>
      <c r="F3276" s="265"/>
      <c r="G3276" s="265"/>
    </row>
    <row r="3277" spans="3:7" s="183" customFormat="1" x14ac:dyDescent="0.5">
      <c r="C3277" s="971"/>
      <c r="D3277" s="970"/>
      <c r="E3277" s="970"/>
      <c r="F3277" s="265"/>
      <c r="G3277" s="265"/>
    </row>
    <row r="3278" spans="3:7" s="183" customFormat="1" x14ac:dyDescent="0.5">
      <c r="C3278" s="971"/>
      <c r="D3278" s="970"/>
      <c r="E3278" s="970"/>
      <c r="F3278" s="265"/>
      <c r="G3278" s="265"/>
    </row>
    <row r="3279" spans="3:7" s="183" customFormat="1" x14ac:dyDescent="0.5">
      <c r="C3279" s="971"/>
      <c r="D3279" s="970"/>
      <c r="E3279" s="970"/>
      <c r="F3279" s="265"/>
      <c r="G3279" s="265"/>
    </row>
    <row r="3280" spans="3:7" s="183" customFormat="1" x14ac:dyDescent="0.5">
      <c r="C3280" s="971"/>
      <c r="D3280" s="970"/>
      <c r="E3280" s="970"/>
      <c r="F3280" s="265"/>
      <c r="G3280" s="265"/>
    </row>
    <row r="3281" spans="3:7" s="183" customFormat="1" x14ac:dyDescent="0.5">
      <c r="C3281" s="971"/>
      <c r="D3281" s="970"/>
      <c r="E3281" s="970"/>
      <c r="F3281" s="265"/>
      <c r="G3281" s="265"/>
    </row>
    <row r="3282" spans="3:7" s="183" customFormat="1" x14ac:dyDescent="0.5">
      <c r="C3282" s="971"/>
      <c r="D3282" s="970"/>
      <c r="E3282" s="970"/>
      <c r="F3282" s="265"/>
      <c r="G3282" s="265"/>
    </row>
    <row r="3283" spans="3:7" s="183" customFormat="1" x14ac:dyDescent="0.5">
      <c r="C3283" s="971"/>
      <c r="D3283" s="970"/>
      <c r="E3283" s="970"/>
      <c r="F3283" s="265"/>
      <c r="G3283" s="265"/>
    </row>
    <row r="3284" spans="3:7" s="183" customFormat="1" x14ac:dyDescent="0.5">
      <c r="C3284" s="971"/>
      <c r="D3284" s="970"/>
      <c r="E3284" s="970"/>
      <c r="F3284" s="265"/>
      <c r="G3284" s="265"/>
    </row>
    <row r="3285" spans="3:7" s="183" customFormat="1" x14ac:dyDescent="0.5">
      <c r="C3285" s="971"/>
      <c r="D3285" s="970"/>
      <c r="E3285" s="970"/>
      <c r="F3285" s="265"/>
      <c r="G3285" s="265"/>
    </row>
    <row r="3286" spans="3:7" s="183" customFormat="1" x14ac:dyDescent="0.5">
      <c r="C3286" s="971"/>
      <c r="D3286" s="970"/>
      <c r="E3286" s="970"/>
      <c r="F3286" s="265"/>
      <c r="G3286" s="265"/>
    </row>
    <row r="3287" spans="3:7" s="183" customFormat="1" x14ac:dyDescent="0.5">
      <c r="C3287" s="971"/>
      <c r="D3287" s="970"/>
      <c r="E3287" s="970"/>
      <c r="F3287" s="265"/>
      <c r="G3287" s="265"/>
    </row>
    <row r="3288" spans="3:7" s="183" customFormat="1" x14ac:dyDescent="0.5">
      <c r="C3288" s="971"/>
      <c r="D3288" s="970"/>
      <c r="E3288" s="970"/>
      <c r="F3288" s="265"/>
      <c r="G3288" s="265"/>
    </row>
    <row r="3289" spans="3:7" s="183" customFormat="1" x14ac:dyDescent="0.5">
      <c r="C3289" s="971"/>
      <c r="D3289" s="970"/>
      <c r="E3289" s="970"/>
      <c r="F3289" s="265"/>
      <c r="G3289" s="265"/>
    </row>
    <row r="3290" spans="3:7" s="183" customFormat="1" x14ac:dyDescent="0.5">
      <c r="C3290" s="971"/>
      <c r="D3290" s="970"/>
      <c r="E3290" s="970"/>
      <c r="F3290" s="265"/>
      <c r="G3290" s="265"/>
    </row>
    <row r="3291" spans="3:7" s="183" customFormat="1" x14ac:dyDescent="0.5">
      <c r="C3291" s="971"/>
      <c r="D3291" s="970"/>
      <c r="E3291" s="970"/>
      <c r="F3291" s="265"/>
      <c r="G3291" s="265"/>
    </row>
    <row r="3292" spans="3:7" s="183" customFormat="1" x14ac:dyDescent="0.5">
      <c r="C3292" s="971"/>
      <c r="D3292" s="970"/>
      <c r="E3292" s="970"/>
      <c r="F3292" s="265"/>
      <c r="G3292" s="265"/>
    </row>
    <row r="3293" spans="3:7" s="183" customFormat="1" x14ac:dyDescent="0.5">
      <c r="C3293" s="971"/>
      <c r="D3293" s="970"/>
      <c r="E3293" s="970"/>
      <c r="F3293" s="265"/>
      <c r="G3293" s="265"/>
    </row>
    <row r="3294" spans="3:7" s="183" customFormat="1" x14ac:dyDescent="0.5">
      <c r="C3294" s="971"/>
      <c r="D3294" s="970"/>
      <c r="E3294" s="970"/>
      <c r="F3294" s="265"/>
      <c r="G3294" s="265"/>
    </row>
    <row r="3295" spans="3:7" s="183" customFormat="1" x14ac:dyDescent="0.5">
      <c r="C3295" s="971"/>
      <c r="D3295" s="970"/>
      <c r="E3295" s="970"/>
      <c r="F3295" s="265"/>
      <c r="G3295" s="265"/>
    </row>
    <row r="3296" spans="3:7" s="183" customFormat="1" x14ac:dyDescent="0.5">
      <c r="C3296" s="971"/>
      <c r="D3296" s="970"/>
      <c r="E3296" s="970"/>
      <c r="F3296" s="265"/>
      <c r="G3296" s="265"/>
    </row>
    <row r="3297" spans="3:7" s="183" customFormat="1" x14ac:dyDescent="0.5">
      <c r="C3297" s="971"/>
      <c r="D3297" s="970"/>
      <c r="E3297" s="970"/>
      <c r="F3297" s="265"/>
      <c r="G3297" s="265"/>
    </row>
    <row r="3298" spans="3:7" s="183" customFormat="1" x14ac:dyDescent="0.5">
      <c r="C3298" s="971"/>
      <c r="D3298" s="970"/>
      <c r="E3298" s="970"/>
      <c r="F3298" s="265"/>
      <c r="G3298" s="265"/>
    </row>
    <row r="3299" spans="3:7" s="183" customFormat="1" x14ac:dyDescent="0.5">
      <c r="C3299" s="971"/>
      <c r="D3299" s="970"/>
      <c r="E3299" s="970"/>
      <c r="F3299" s="265"/>
      <c r="G3299" s="265"/>
    </row>
    <row r="3300" spans="3:7" s="183" customFormat="1" x14ac:dyDescent="0.5">
      <c r="C3300" s="971"/>
      <c r="D3300" s="970"/>
      <c r="E3300" s="970"/>
      <c r="F3300" s="265"/>
      <c r="G3300" s="265"/>
    </row>
    <row r="3301" spans="3:7" s="183" customFormat="1" x14ac:dyDescent="0.5">
      <c r="C3301" s="971"/>
      <c r="D3301" s="970"/>
      <c r="E3301" s="970"/>
      <c r="F3301" s="265"/>
      <c r="G3301" s="265"/>
    </row>
    <row r="3302" spans="3:7" s="183" customFormat="1" x14ac:dyDescent="0.5">
      <c r="C3302" s="971"/>
      <c r="D3302" s="970"/>
      <c r="E3302" s="970"/>
      <c r="F3302" s="265"/>
      <c r="G3302" s="265"/>
    </row>
    <row r="3303" spans="3:7" s="183" customFormat="1" x14ac:dyDescent="0.5">
      <c r="C3303" s="971"/>
      <c r="D3303" s="970"/>
      <c r="E3303" s="970"/>
      <c r="F3303" s="265"/>
      <c r="G3303" s="265"/>
    </row>
    <row r="3304" spans="3:7" s="183" customFormat="1" x14ac:dyDescent="0.5">
      <c r="C3304" s="971"/>
      <c r="D3304" s="970"/>
      <c r="E3304" s="970"/>
      <c r="F3304" s="265"/>
      <c r="G3304" s="265"/>
    </row>
    <row r="3305" spans="3:7" s="183" customFormat="1" x14ac:dyDescent="0.5">
      <c r="C3305" s="971"/>
      <c r="D3305" s="970"/>
      <c r="E3305" s="970"/>
      <c r="F3305" s="265"/>
      <c r="G3305" s="265"/>
    </row>
    <row r="3306" spans="3:7" s="183" customFormat="1" x14ac:dyDescent="0.5">
      <c r="C3306" s="971"/>
      <c r="D3306" s="970"/>
      <c r="E3306" s="970"/>
      <c r="F3306" s="265"/>
      <c r="G3306" s="265"/>
    </row>
    <row r="3307" spans="3:7" s="183" customFormat="1" x14ac:dyDescent="0.5">
      <c r="C3307" s="971"/>
      <c r="D3307" s="970"/>
      <c r="E3307" s="970"/>
      <c r="F3307" s="265"/>
      <c r="G3307" s="265"/>
    </row>
    <row r="3308" spans="3:7" s="183" customFormat="1" x14ac:dyDescent="0.5">
      <c r="C3308" s="971"/>
      <c r="D3308" s="970"/>
      <c r="E3308" s="970"/>
      <c r="F3308" s="265"/>
      <c r="G3308" s="265"/>
    </row>
    <row r="3309" spans="3:7" s="183" customFormat="1" x14ac:dyDescent="0.5">
      <c r="C3309" s="971"/>
      <c r="D3309" s="970"/>
      <c r="E3309" s="970"/>
      <c r="F3309" s="265"/>
      <c r="G3309" s="265"/>
    </row>
    <row r="3310" spans="3:7" s="183" customFormat="1" x14ac:dyDescent="0.5">
      <c r="C3310" s="971"/>
      <c r="D3310" s="970"/>
      <c r="E3310" s="970"/>
      <c r="F3310" s="265"/>
      <c r="G3310" s="265"/>
    </row>
    <row r="3311" spans="3:7" s="183" customFormat="1" x14ac:dyDescent="0.5">
      <c r="C3311" s="971"/>
      <c r="D3311" s="970"/>
      <c r="E3311" s="970"/>
      <c r="F3311" s="265"/>
      <c r="G3311" s="265"/>
    </row>
    <row r="3312" spans="3:7" s="183" customFormat="1" x14ac:dyDescent="0.5">
      <c r="C3312" s="971"/>
      <c r="D3312" s="970"/>
      <c r="E3312" s="970"/>
      <c r="F3312" s="265"/>
      <c r="G3312" s="265"/>
    </row>
    <row r="3313" spans="3:7" s="183" customFormat="1" x14ac:dyDescent="0.5">
      <c r="C3313" s="971"/>
      <c r="D3313" s="970"/>
      <c r="E3313" s="970"/>
      <c r="F3313" s="265"/>
      <c r="G3313" s="265"/>
    </row>
    <row r="3314" spans="3:7" s="183" customFormat="1" x14ac:dyDescent="0.5">
      <c r="C3314" s="971"/>
      <c r="D3314" s="970"/>
      <c r="E3314" s="970"/>
      <c r="F3314" s="265"/>
      <c r="G3314" s="265"/>
    </row>
    <row r="3315" spans="3:7" s="183" customFormat="1" x14ac:dyDescent="0.5">
      <c r="C3315" s="971"/>
      <c r="D3315" s="970"/>
      <c r="E3315" s="970"/>
      <c r="F3315" s="265"/>
      <c r="G3315" s="265"/>
    </row>
    <row r="3316" spans="3:7" s="183" customFormat="1" x14ac:dyDescent="0.5">
      <c r="C3316" s="971"/>
      <c r="D3316" s="970"/>
      <c r="E3316" s="970"/>
      <c r="F3316" s="265"/>
      <c r="G3316" s="265"/>
    </row>
    <row r="3317" spans="3:7" s="183" customFormat="1" x14ac:dyDescent="0.5">
      <c r="C3317" s="971"/>
      <c r="D3317" s="970"/>
      <c r="E3317" s="970"/>
      <c r="F3317" s="265"/>
      <c r="G3317" s="265"/>
    </row>
    <row r="3318" spans="3:7" s="183" customFormat="1" x14ac:dyDescent="0.5">
      <c r="C3318" s="971"/>
      <c r="D3318" s="970"/>
      <c r="E3318" s="970"/>
      <c r="F3318" s="265"/>
      <c r="G3318" s="265"/>
    </row>
    <row r="3319" spans="3:7" s="183" customFormat="1" x14ac:dyDescent="0.5">
      <c r="C3319" s="971"/>
      <c r="D3319" s="970"/>
      <c r="E3319" s="970"/>
      <c r="F3319" s="265"/>
      <c r="G3319" s="265"/>
    </row>
    <row r="3320" spans="3:7" s="183" customFormat="1" x14ac:dyDescent="0.5">
      <c r="C3320" s="971"/>
      <c r="D3320" s="970"/>
      <c r="E3320" s="970"/>
      <c r="F3320" s="265"/>
      <c r="G3320" s="265"/>
    </row>
    <row r="3321" spans="3:7" s="183" customFormat="1" x14ac:dyDescent="0.5">
      <c r="C3321" s="971"/>
      <c r="D3321" s="970"/>
      <c r="E3321" s="970"/>
      <c r="F3321" s="265"/>
      <c r="G3321" s="265"/>
    </row>
    <row r="3322" spans="3:7" s="183" customFormat="1" x14ac:dyDescent="0.5">
      <c r="C3322" s="971"/>
      <c r="D3322" s="970"/>
      <c r="E3322" s="970"/>
      <c r="F3322" s="265"/>
      <c r="G3322" s="265"/>
    </row>
    <row r="3323" spans="3:7" s="183" customFormat="1" x14ac:dyDescent="0.5">
      <c r="C3323" s="971"/>
      <c r="D3323" s="970"/>
      <c r="E3323" s="970"/>
      <c r="F3323" s="265"/>
      <c r="G3323" s="265"/>
    </row>
    <row r="3324" spans="3:7" s="183" customFormat="1" x14ac:dyDescent="0.5">
      <c r="C3324" s="971"/>
      <c r="D3324" s="970"/>
      <c r="E3324" s="970"/>
      <c r="F3324" s="265"/>
      <c r="G3324" s="265"/>
    </row>
    <row r="3325" spans="3:7" s="183" customFormat="1" x14ac:dyDescent="0.5">
      <c r="C3325" s="971"/>
      <c r="D3325" s="970"/>
      <c r="E3325" s="970"/>
      <c r="F3325" s="265"/>
      <c r="G3325" s="265"/>
    </row>
    <row r="3326" spans="3:7" s="183" customFormat="1" x14ac:dyDescent="0.5">
      <c r="C3326" s="971"/>
      <c r="D3326" s="970"/>
      <c r="E3326" s="970"/>
      <c r="F3326" s="265"/>
      <c r="G3326" s="265"/>
    </row>
    <row r="3327" spans="3:7" s="183" customFormat="1" x14ac:dyDescent="0.5">
      <c r="C3327" s="971"/>
      <c r="D3327" s="970"/>
      <c r="E3327" s="970"/>
      <c r="F3327" s="265"/>
      <c r="G3327" s="265"/>
    </row>
    <row r="3328" spans="3:7" s="183" customFormat="1" x14ac:dyDescent="0.5">
      <c r="C3328" s="971"/>
      <c r="D3328" s="970"/>
      <c r="E3328" s="970"/>
      <c r="F3328" s="265"/>
      <c r="G3328" s="265"/>
    </row>
    <row r="3329" spans="3:7" s="183" customFormat="1" x14ac:dyDescent="0.5">
      <c r="C3329" s="971"/>
      <c r="D3329" s="970"/>
      <c r="E3329" s="970"/>
      <c r="F3329" s="265"/>
      <c r="G3329" s="265"/>
    </row>
    <row r="3330" spans="3:7" s="183" customFormat="1" x14ac:dyDescent="0.5">
      <c r="C3330" s="971"/>
      <c r="D3330" s="970"/>
      <c r="E3330" s="970"/>
      <c r="F3330" s="265"/>
      <c r="G3330" s="265"/>
    </row>
    <row r="3331" spans="3:7" s="183" customFormat="1" x14ac:dyDescent="0.5">
      <c r="C3331" s="971"/>
      <c r="D3331" s="970"/>
      <c r="E3331" s="970"/>
      <c r="F3331" s="265"/>
      <c r="G3331" s="265"/>
    </row>
    <row r="3332" spans="3:7" s="183" customFormat="1" x14ac:dyDescent="0.5">
      <c r="C3332" s="971"/>
      <c r="D3332" s="970"/>
      <c r="E3332" s="970"/>
      <c r="F3332" s="265"/>
      <c r="G3332" s="265"/>
    </row>
    <row r="3333" spans="3:7" s="183" customFormat="1" x14ac:dyDescent="0.5">
      <c r="C3333" s="971"/>
      <c r="D3333" s="970"/>
      <c r="E3333" s="970"/>
      <c r="F3333" s="265"/>
      <c r="G3333" s="265"/>
    </row>
    <row r="3334" spans="3:7" s="183" customFormat="1" x14ac:dyDescent="0.5">
      <c r="C3334" s="971"/>
      <c r="D3334" s="970"/>
      <c r="E3334" s="970"/>
      <c r="F3334" s="265"/>
      <c r="G3334" s="265"/>
    </row>
    <row r="3335" spans="3:7" s="183" customFormat="1" x14ac:dyDescent="0.5">
      <c r="C3335" s="971"/>
      <c r="D3335" s="970"/>
      <c r="E3335" s="970"/>
      <c r="F3335" s="265"/>
      <c r="G3335" s="265"/>
    </row>
    <row r="3336" spans="3:7" s="183" customFormat="1" x14ac:dyDescent="0.5">
      <c r="C3336" s="971"/>
      <c r="D3336" s="970"/>
      <c r="E3336" s="970"/>
      <c r="F3336" s="265"/>
      <c r="G3336" s="265"/>
    </row>
    <row r="3337" spans="3:7" s="183" customFormat="1" x14ac:dyDescent="0.5">
      <c r="C3337" s="971"/>
      <c r="D3337" s="970"/>
      <c r="E3337" s="970"/>
      <c r="F3337" s="265"/>
      <c r="G3337" s="265"/>
    </row>
    <row r="3338" spans="3:7" s="183" customFormat="1" x14ac:dyDescent="0.5">
      <c r="C3338" s="971"/>
      <c r="D3338" s="970"/>
      <c r="E3338" s="970"/>
      <c r="F3338" s="265"/>
      <c r="G3338" s="265"/>
    </row>
    <row r="3339" spans="3:7" s="183" customFormat="1" x14ac:dyDescent="0.5">
      <c r="C3339" s="971"/>
      <c r="D3339" s="970"/>
      <c r="E3339" s="970"/>
      <c r="F3339" s="265"/>
      <c r="G3339" s="265"/>
    </row>
    <row r="3340" spans="3:7" s="183" customFormat="1" x14ac:dyDescent="0.5">
      <c r="C3340" s="971"/>
      <c r="D3340" s="970"/>
      <c r="E3340" s="970"/>
      <c r="F3340" s="265"/>
      <c r="G3340" s="265"/>
    </row>
    <row r="3341" spans="3:7" s="183" customFormat="1" x14ac:dyDescent="0.5">
      <c r="C3341" s="971"/>
      <c r="D3341" s="970"/>
      <c r="E3341" s="970"/>
      <c r="F3341" s="265"/>
      <c r="G3341" s="265"/>
    </row>
    <row r="3342" spans="3:7" s="183" customFormat="1" x14ac:dyDescent="0.5">
      <c r="C3342" s="971"/>
      <c r="D3342" s="970"/>
      <c r="E3342" s="970"/>
      <c r="F3342" s="265"/>
      <c r="G3342" s="265"/>
    </row>
    <row r="3343" spans="3:7" s="183" customFormat="1" x14ac:dyDescent="0.5">
      <c r="C3343" s="971"/>
      <c r="D3343" s="970"/>
      <c r="E3343" s="970"/>
      <c r="F3343" s="265"/>
      <c r="G3343" s="265"/>
    </row>
    <row r="3344" spans="3:7" s="183" customFormat="1" x14ac:dyDescent="0.5">
      <c r="C3344" s="971"/>
      <c r="D3344" s="970"/>
      <c r="E3344" s="970"/>
      <c r="F3344" s="265"/>
      <c r="G3344" s="265"/>
    </row>
    <row r="3345" spans="3:7" s="183" customFormat="1" x14ac:dyDescent="0.5">
      <c r="C3345" s="971"/>
      <c r="D3345" s="970"/>
      <c r="E3345" s="970"/>
      <c r="F3345" s="265"/>
      <c r="G3345" s="265"/>
    </row>
    <row r="3346" spans="3:7" s="183" customFormat="1" x14ac:dyDescent="0.5">
      <c r="C3346" s="971"/>
      <c r="D3346" s="970"/>
      <c r="E3346" s="970"/>
      <c r="F3346" s="265"/>
      <c r="G3346" s="265"/>
    </row>
    <row r="3347" spans="3:7" s="183" customFormat="1" x14ac:dyDescent="0.5">
      <c r="C3347" s="971"/>
      <c r="D3347" s="970"/>
      <c r="E3347" s="970"/>
      <c r="F3347" s="265"/>
      <c r="G3347" s="265"/>
    </row>
    <row r="3348" spans="3:7" s="183" customFormat="1" x14ac:dyDescent="0.5">
      <c r="C3348" s="971"/>
      <c r="D3348" s="970"/>
      <c r="E3348" s="970"/>
      <c r="F3348" s="265"/>
      <c r="G3348" s="265"/>
    </row>
    <row r="3349" spans="3:7" s="183" customFormat="1" x14ac:dyDescent="0.5">
      <c r="C3349" s="971"/>
      <c r="D3349" s="970"/>
      <c r="E3349" s="970"/>
      <c r="F3349" s="265"/>
      <c r="G3349" s="265"/>
    </row>
    <row r="3350" spans="3:7" s="183" customFormat="1" x14ac:dyDescent="0.5">
      <c r="C3350" s="971"/>
      <c r="D3350" s="970"/>
      <c r="E3350" s="970"/>
      <c r="F3350" s="265"/>
      <c r="G3350" s="265"/>
    </row>
    <row r="3351" spans="3:7" s="183" customFormat="1" x14ac:dyDescent="0.5">
      <c r="C3351" s="971"/>
      <c r="D3351" s="970"/>
      <c r="E3351" s="970"/>
      <c r="F3351" s="265"/>
      <c r="G3351" s="265"/>
    </row>
    <row r="3352" spans="3:7" s="183" customFormat="1" x14ac:dyDescent="0.5">
      <c r="C3352" s="971"/>
      <c r="D3352" s="970"/>
      <c r="E3352" s="970"/>
      <c r="F3352" s="265"/>
      <c r="G3352" s="265"/>
    </row>
    <row r="3353" spans="3:7" s="183" customFormat="1" x14ac:dyDescent="0.5">
      <c r="C3353" s="971"/>
      <c r="D3353" s="970"/>
      <c r="E3353" s="970"/>
      <c r="F3353" s="265"/>
      <c r="G3353" s="265"/>
    </row>
    <row r="3354" spans="3:7" s="183" customFormat="1" x14ac:dyDescent="0.5">
      <c r="C3354" s="971"/>
      <c r="D3354" s="970"/>
      <c r="E3354" s="970"/>
      <c r="F3354" s="265"/>
      <c r="G3354" s="265"/>
    </row>
    <row r="3355" spans="3:7" s="183" customFormat="1" x14ac:dyDescent="0.5">
      <c r="C3355" s="971"/>
      <c r="D3355" s="970"/>
      <c r="E3355" s="970"/>
      <c r="F3355" s="265"/>
      <c r="G3355" s="265"/>
    </row>
    <row r="3356" spans="3:7" s="183" customFormat="1" x14ac:dyDescent="0.5">
      <c r="C3356" s="971"/>
      <c r="D3356" s="970"/>
      <c r="E3356" s="970"/>
      <c r="F3356" s="265"/>
      <c r="G3356" s="265"/>
    </row>
    <row r="3357" spans="3:7" s="183" customFormat="1" x14ac:dyDescent="0.5">
      <c r="C3357" s="971"/>
      <c r="D3357" s="970"/>
      <c r="E3357" s="970"/>
      <c r="F3357" s="265"/>
      <c r="G3357" s="265"/>
    </row>
    <row r="3358" spans="3:7" s="183" customFormat="1" x14ac:dyDescent="0.5">
      <c r="C3358" s="971"/>
      <c r="D3358" s="970"/>
      <c r="E3358" s="970"/>
      <c r="F3358" s="265"/>
      <c r="G3358" s="265"/>
    </row>
    <row r="3359" spans="3:7" s="183" customFormat="1" x14ac:dyDescent="0.5">
      <c r="C3359" s="971"/>
      <c r="D3359" s="970"/>
      <c r="E3359" s="970"/>
      <c r="F3359" s="265"/>
      <c r="G3359" s="265"/>
    </row>
    <row r="3360" spans="3:7" s="183" customFormat="1" x14ac:dyDescent="0.5">
      <c r="C3360" s="971"/>
      <c r="D3360" s="970"/>
      <c r="E3360" s="970"/>
      <c r="F3360" s="265"/>
      <c r="G3360" s="265"/>
    </row>
    <row r="3361" spans="3:7" s="183" customFormat="1" x14ac:dyDescent="0.5">
      <c r="C3361" s="971"/>
      <c r="D3361" s="970"/>
      <c r="E3361" s="970"/>
      <c r="F3361" s="265"/>
      <c r="G3361" s="265"/>
    </row>
    <row r="3362" spans="3:7" s="183" customFormat="1" x14ac:dyDescent="0.5">
      <c r="C3362" s="971"/>
      <c r="D3362" s="970"/>
      <c r="E3362" s="970"/>
      <c r="F3362" s="265"/>
      <c r="G3362" s="265"/>
    </row>
    <row r="3363" spans="3:7" s="183" customFormat="1" x14ac:dyDescent="0.5">
      <c r="C3363" s="971"/>
      <c r="D3363" s="970"/>
      <c r="E3363" s="970"/>
      <c r="F3363" s="265"/>
      <c r="G3363" s="265"/>
    </row>
    <row r="3364" spans="3:7" s="183" customFormat="1" x14ac:dyDescent="0.5">
      <c r="C3364" s="971"/>
      <c r="D3364" s="970"/>
      <c r="E3364" s="970"/>
      <c r="F3364" s="265"/>
      <c r="G3364" s="265"/>
    </row>
    <row r="3365" spans="3:7" s="183" customFormat="1" x14ac:dyDescent="0.5">
      <c r="C3365" s="971"/>
      <c r="D3365" s="970"/>
      <c r="E3365" s="970"/>
      <c r="F3365" s="265"/>
      <c r="G3365" s="265"/>
    </row>
    <row r="3366" spans="3:7" s="183" customFormat="1" x14ac:dyDescent="0.5">
      <c r="C3366" s="971"/>
      <c r="D3366" s="970"/>
      <c r="E3366" s="970"/>
      <c r="F3366" s="265"/>
      <c r="G3366" s="265"/>
    </row>
    <row r="3367" spans="3:7" s="183" customFormat="1" x14ac:dyDescent="0.5">
      <c r="C3367" s="971"/>
      <c r="D3367" s="970"/>
      <c r="E3367" s="970"/>
      <c r="F3367" s="265"/>
      <c r="G3367" s="265"/>
    </row>
    <row r="3368" spans="3:7" s="183" customFormat="1" x14ac:dyDescent="0.5">
      <c r="C3368" s="971"/>
      <c r="D3368" s="970"/>
      <c r="E3368" s="970"/>
      <c r="F3368" s="265"/>
      <c r="G3368" s="265"/>
    </row>
    <row r="3369" spans="3:7" s="183" customFormat="1" x14ac:dyDescent="0.5">
      <c r="C3369" s="971"/>
      <c r="D3369" s="970"/>
      <c r="E3369" s="970"/>
      <c r="F3369" s="265"/>
      <c r="G3369" s="265"/>
    </row>
    <row r="3370" spans="3:7" s="183" customFormat="1" x14ac:dyDescent="0.5">
      <c r="C3370" s="971"/>
      <c r="D3370" s="970"/>
      <c r="E3370" s="970"/>
      <c r="F3370" s="265"/>
      <c r="G3370" s="265"/>
    </row>
    <row r="3371" spans="3:7" s="183" customFormat="1" x14ac:dyDescent="0.5">
      <c r="C3371" s="971"/>
      <c r="D3371" s="970"/>
      <c r="E3371" s="970"/>
      <c r="F3371" s="265"/>
      <c r="G3371" s="265"/>
    </row>
    <row r="3372" spans="3:7" s="183" customFormat="1" x14ac:dyDescent="0.5">
      <c r="C3372" s="971"/>
      <c r="D3372" s="970"/>
      <c r="E3372" s="970"/>
      <c r="F3372" s="265"/>
      <c r="G3372" s="265"/>
    </row>
    <row r="3373" spans="3:7" s="183" customFormat="1" x14ac:dyDescent="0.5">
      <c r="C3373" s="971"/>
      <c r="D3373" s="970"/>
      <c r="E3373" s="970"/>
      <c r="F3373" s="265"/>
      <c r="G3373" s="265"/>
    </row>
    <row r="3374" spans="3:7" s="183" customFormat="1" x14ac:dyDescent="0.5">
      <c r="C3374" s="971"/>
      <c r="D3374" s="970"/>
      <c r="E3374" s="970"/>
      <c r="F3374" s="265"/>
      <c r="G3374" s="265"/>
    </row>
    <row r="3375" spans="3:7" s="183" customFormat="1" x14ac:dyDescent="0.5">
      <c r="C3375" s="971"/>
      <c r="D3375" s="970"/>
      <c r="E3375" s="970"/>
      <c r="F3375" s="265"/>
      <c r="G3375" s="265"/>
    </row>
    <row r="3376" spans="3:7" s="183" customFormat="1" x14ac:dyDescent="0.5">
      <c r="C3376" s="971"/>
      <c r="D3376" s="970"/>
      <c r="E3376" s="970"/>
      <c r="F3376" s="265"/>
      <c r="G3376" s="265"/>
    </row>
    <row r="3377" spans="3:7" s="183" customFormat="1" x14ac:dyDescent="0.5">
      <c r="C3377" s="971"/>
      <c r="D3377" s="970"/>
      <c r="E3377" s="970"/>
      <c r="F3377" s="265"/>
      <c r="G3377" s="265"/>
    </row>
    <row r="3378" spans="3:7" s="183" customFormat="1" x14ac:dyDescent="0.5">
      <c r="C3378" s="971"/>
      <c r="D3378" s="970"/>
      <c r="E3378" s="970"/>
      <c r="F3378" s="265"/>
      <c r="G3378" s="265"/>
    </row>
    <row r="3379" spans="3:7" s="183" customFormat="1" x14ac:dyDescent="0.5">
      <c r="C3379" s="971"/>
      <c r="D3379" s="970"/>
      <c r="E3379" s="970"/>
      <c r="F3379" s="265"/>
      <c r="G3379" s="265"/>
    </row>
    <row r="3380" spans="3:7" s="183" customFormat="1" x14ac:dyDescent="0.5">
      <c r="C3380" s="971"/>
      <c r="D3380" s="970"/>
      <c r="E3380" s="970"/>
      <c r="F3380" s="265"/>
      <c r="G3380" s="265"/>
    </row>
    <row r="3381" spans="3:7" s="183" customFormat="1" x14ac:dyDescent="0.5">
      <c r="C3381" s="971"/>
      <c r="D3381" s="970"/>
      <c r="E3381" s="970"/>
      <c r="F3381" s="265"/>
      <c r="G3381" s="265"/>
    </row>
    <row r="3382" spans="3:7" s="183" customFormat="1" x14ac:dyDescent="0.5">
      <c r="C3382" s="971"/>
      <c r="D3382" s="970"/>
      <c r="E3382" s="970"/>
      <c r="F3382" s="265"/>
      <c r="G3382" s="265"/>
    </row>
    <row r="3383" spans="3:7" s="183" customFormat="1" x14ac:dyDescent="0.5">
      <c r="C3383" s="971"/>
      <c r="D3383" s="970"/>
      <c r="E3383" s="970"/>
      <c r="F3383" s="265"/>
      <c r="G3383" s="265"/>
    </row>
    <row r="3384" spans="3:7" s="183" customFormat="1" x14ac:dyDescent="0.5">
      <c r="C3384" s="971"/>
      <c r="D3384" s="970"/>
      <c r="E3384" s="970"/>
      <c r="F3384" s="265"/>
      <c r="G3384" s="265"/>
    </row>
    <row r="3385" spans="3:7" s="183" customFormat="1" x14ac:dyDescent="0.5">
      <c r="C3385" s="971"/>
      <c r="D3385" s="970"/>
      <c r="E3385" s="970"/>
      <c r="F3385" s="265"/>
      <c r="G3385" s="265"/>
    </row>
    <row r="3386" spans="3:7" s="183" customFormat="1" x14ac:dyDescent="0.5">
      <c r="C3386" s="971"/>
      <c r="D3386" s="970"/>
      <c r="E3386" s="970"/>
      <c r="F3386" s="265"/>
      <c r="G3386" s="265"/>
    </row>
    <row r="3387" spans="3:7" s="183" customFormat="1" x14ac:dyDescent="0.5">
      <c r="C3387" s="971"/>
      <c r="D3387" s="970"/>
      <c r="E3387" s="970"/>
      <c r="F3387" s="265"/>
      <c r="G3387" s="265"/>
    </row>
    <row r="3388" spans="3:7" s="183" customFormat="1" x14ac:dyDescent="0.5">
      <c r="C3388" s="971"/>
      <c r="D3388" s="970"/>
      <c r="E3388" s="970"/>
      <c r="F3388" s="265"/>
      <c r="G3388" s="265"/>
    </row>
    <row r="3389" spans="3:7" s="183" customFormat="1" x14ac:dyDescent="0.5">
      <c r="C3389" s="971"/>
      <c r="D3389" s="970"/>
      <c r="E3389" s="970"/>
      <c r="F3389" s="265"/>
      <c r="G3389" s="265"/>
    </row>
    <row r="3390" spans="3:7" s="183" customFormat="1" x14ac:dyDescent="0.5">
      <c r="C3390" s="971"/>
      <c r="D3390" s="970"/>
      <c r="E3390" s="970"/>
      <c r="F3390" s="265"/>
      <c r="G3390" s="265"/>
    </row>
    <row r="3391" spans="3:7" s="183" customFormat="1" x14ac:dyDescent="0.5">
      <c r="C3391" s="971"/>
      <c r="D3391" s="970"/>
      <c r="E3391" s="970"/>
      <c r="F3391" s="265"/>
      <c r="G3391" s="265"/>
    </row>
    <row r="3392" spans="3:7" s="183" customFormat="1" x14ac:dyDescent="0.5">
      <c r="C3392" s="971"/>
      <c r="D3392" s="970"/>
      <c r="E3392" s="970"/>
      <c r="F3392" s="265"/>
      <c r="G3392" s="265"/>
    </row>
    <row r="3393" spans="3:7" s="183" customFormat="1" x14ac:dyDescent="0.5">
      <c r="C3393" s="971"/>
      <c r="D3393" s="970"/>
      <c r="E3393" s="970"/>
      <c r="F3393" s="265"/>
      <c r="G3393" s="265"/>
    </row>
    <row r="3394" spans="3:7" s="183" customFormat="1" x14ac:dyDescent="0.5">
      <c r="C3394" s="971"/>
      <c r="D3394" s="970"/>
      <c r="E3394" s="970"/>
      <c r="F3394" s="265"/>
      <c r="G3394" s="265"/>
    </row>
    <row r="3395" spans="3:7" s="183" customFormat="1" x14ac:dyDescent="0.5">
      <c r="C3395" s="971"/>
      <c r="D3395" s="970"/>
      <c r="E3395" s="970"/>
      <c r="F3395" s="265"/>
      <c r="G3395" s="265"/>
    </row>
    <row r="3396" spans="3:7" s="183" customFormat="1" x14ac:dyDescent="0.5">
      <c r="C3396" s="971"/>
      <c r="D3396" s="970"/>
      <c r="E3396" s="970"/>
      <c r="F3396" s="265"/>
      <c r="G3396" s="265"/>
    </row>
    <row r="3397" spans="3:7" s="183" customFormat="1" x14ac:dyDescent="0.5">
      <c r="C3397" s="971"/>
      <c r="D3397" s="970"/>
      <c r="E3397" s="970"/>
      <c r="F3397" s="265"/>
      <c r="G3397" s="265"/>
    </row>
    <row r="3398" spans="3:7" s="183" customFormat="1" x14ac:dyDescent="0.5">
      <c r="C3398" s="971"/>
      <c r="D3398" s="970"/>
      <c r="E3398" s="970"/>
      <c r="F3398" s="265"/>
      <c r="G3398" s="265"/>
    </row>
    <row r="3399" spans="3:7" s="183" customFormat="1" x14ac:dyDescent="0.5">
      <c r="C3399" s="971"/>
      <c r="D3399" s="970"/>
      <c r="E3399" s="970"/>
      <c r="F3399" s="265"/>
      <c r="G3399" s="265"/>
    </row>
    <row r="3400" spans="3:7" s="183" customFormat="1" x14ac:dyDescent="0.5">
      <c r="C3400" s="971"/>
      <c r="D3400" s="970"/>
      <c r="E3400" s="970"/>
      <c r="F3400" s="265"/>
      <c r="G3400" s="265"/>
    </row>
    <row r="3401" spans="3:7" s="183" customFormat="1" x14ac:dyDescent="0.5">
      <c r="C3401" s="971"/>
      <c r="D3401" s="970"/>
      <c r="E3401" s="970"/>
      <c r="F3401" s="265"/>
      <c r="G3401" s="265"/>
    </row>
    <row r="3402" spans="3:7" s="183" customFormat="1" x14ac:dyDescent="0.5">
      <c r="C3402" s="971"/>
      <c r="D3402" s="970"/>
      <c r="E3402" s="970"/>
      <c r="F3402" s="265"/>
      <c r="G3402" s="265"/>
    </row>
    <row r="3403" spans="3:7" s="183" customFormat="1" x14ac:dyDescent="0.5">
      <c r="C3403" s="971"/>
      <c r="D3403" s="970"/>
      <c r="E3403" s="970"/>
      <c r="F3403" s="265"/>
      <c r="G3403" s="265"/>
    </row>
    <row r="3404" spans="3:7" s="183" customFormat="1" x14ac:dyDescent="0.5">
      <c r="C3404" s="971"/>
      <c r="D3404" s="970"/>
      <c r="E3404" s="970"/>
      <c r="F3404" s="265"/>
      <c r="G3404" s="265"/>
    </row>
    <row r="3405" spans="3:7" s="183" customFormat="1" x14ac:dyDescent="0.5">
      <c r="C3405" s="971"/>
      <c r="D3405" s="970"/>
      <c r="E3405" s="970"/>
      <c r="F3405" s="265"/>
      <c r="G3405" s="265"/>
    </row>
    <row r="3406" spans="3:7" s="183" customFormat="1" x14ac:dyDescent="0.5">
      <c r="C3406" s="971"/>
      <c r="D3406" s="970"/>
      <c r="E3406" s="970"/>
      <c r="F3406" s="265"/>
      <c r="G3406" s="265"/>
    </row>
    <row r="3407" spans="3:7" s="183" customFormat="1" x14ac:dyDescent="0.5">
      <c r="C3407" s="971"/>
      <c r="D3407" s="970"/>
      <c r="E3407" s="970"/>
      <c r="F3407" s="265"/>
      <c r="G3407" s="265"/>
    </row>
    <row r="3408" spans="3:7" s="183" customFormat="1" x14ac:dyDescent="0.5">
      <c r="C3408" s="971"/>
      <c r="D3408" s="970"/>
      <c r="E3408" s="970"/>
      <c r="F3408" s="265"/>
      <c r="G3408" s="265"/>
    </row>
    <row r="3409" spans="3:7" s="183" customFormat="1" x14ac:dyDescent="0.5">
      <c r="C3409" s="971"/>
      <c r="D3409" s="970"/>
      <c r="E3409" s="970"/>
      <c r="F3409" s="265"/>
      <c r="G3409" s="265"/>
    </row>
    <row r="3410" spans="3:7" s="183" customFormat="1" x14ac:dyDescent="0.5">
      <c r="C3410" s="971"/>
      <c r="D3410" s="970"/>
      <c r="E3410" s="970"/>
      <c r="F3410" s="265"/>
      <c r="G3410" s="265"/>
    </row>
    <row r="3411" spans="3:7" s="183" customFormat="1" x14ac:dyDescent="0.5">
      <c r="C3411" s="971"/>
      <c r="D3411" s="970"/>
      <c r="E3411" s="970"/>
      <c r="F3411" s="265"/>
      <c r="G3411" s="265"/>
    </row>
    <row r="3412" spans="3:7" s="183" customFormat="1" x14ac:dyDescent="0.5">
      <c r="C3412" s="971"/>
      <c r="D3412" s="970"/>
      <c r="E3412" s="970"/>
      <c r="F3412" s="265"/>
      <c r="G3412" s="265"/>
    </row>
    <row r="3413" spans="3:7" s="183" customFormat="1" x14ac:dyDescent="0.5">
      <c r="C3413" s="971"/>
      <c r="D3413" s="970"/>
      <c r="E3413" s="970"/>
      <c r="F3413" s="265"/>
      <c r="G3413" s="265"/>
    </row>
    <row r="3414" spans="3:7" s="183" customFormat="1" x14ac:dyDescent="0.5">
      <c r="C3414" s="971"/>
      <c r="D3414" s="970"/>
      <c r="E3414" s="970"/>
      <c r="F3414" s="265"/>
      <c r="G3414" s="265"/>
    </row>
    <row r="3415" spans="3:7" s="183" customFormat="1" x14ac:dyDescent="0.5">
      <c r="C3415" s="971"/>
      <c r="D3415" s="970"/>
      <c r="E3415" s="970"/>
      <c r="F3415" s="265"/>
      <c r="G3415" s="265"/>
    </row>
    <row r="3416" spans="3:7" s="183" customFormat="1" x14ac:dyDescent="0.5">
      <c r="C3416" s="971"/>
      <c r="D3416" s="970"/>
      <c r="E3416" s="970"/>
      <c r="F3416" s="265"/>
      <c r="G3416" s="265"/>
    </row>
    <row r="3417" spans="3:7" s="183" customFormat="1" x14ac:dyDescent="0.5">
      <c r="C3417" s="971"/>
      <c r="D3417" s="970"/>
      <c r="E3417" s="970"/>
      <c r="F3417" s="265"/>
      <c r="G3417" s="265"/>
    </row>
    <row r="3418" spans="3:7" s="183" customFormat="1" x14ac:dyDescent="0.5">
      <c r="C3418" s="971"/>
      <c r="D3418" s="970"/>
      <c r="E3418" s="970"/>
      <c r="F3418" s="265"/>
      <c r="G3418" s="265"/>
    </row>
    <row r="3419" spans="3:7" s="183" customFormat="1" x14ac:dyDescent="0.5">
      <c r="C3419" s="971"/>
      <c r="D3419" s="970"/>
      <c r="E3419" s="970"/>
      <c r="F3419" s="265"/>
      <c r="G3419" s="265"/>
    </row>
    <row r="3420" spans="3:7" s="183" customFormat="1" x14ac:dyDescent="0.5">
      <c r="C3420" s="971"/>
      <c r="D3420" s="970"/>
      <c r="E3420" s="970"/>
      <c r="F3420" s="265"/>
      <c r="G3420" s="265"/>
    </row>
    <row r="3421" spans="3:7" s="183" customFormat="1" x14ac:dyDescent="0.5">
      <c r="C3421" s="971"/>
      <c r="D3421" s="970"/>
      <c r="E3421" s="970"/>
      <c r="F3421" s="265"/>
      <c r="G3421" s="265"/>
    </row>
    <row r="3422" spans="3:7" s="183" customFormat="1" x14ac:dyDescent="0.5">
      <c r="C3422" s="971"/>
      <c r="D3422" s="970"/>
      <c r="E3422" s="970"/>
      <c r="F3422" s="265"/>
      <c r="G3422" s="265"/>
    </row>
    <row r="3423" spans="3:7" s="183" customFormat="1" x14ac:dyDescent="0.5">
      <c r="C3423" s="971"/>
      <c r="D3423" s="970"/>
      <c r="E3423" s="970"/>
      <c r="F3423" s="265"/>
      <c r="G3423" s="265"/>
    </row>
    <row r="3424" spans="3:7" s="183" customFormat="1" x14ac:dyDescent="0.5">
      <c r="C3424" s="971"/>
      <c r="D3424" s="970"/>
      <c r="E3424" s="970"/>
      <c r="F3424" s="265"/>
      <c r="G3424" s="265"/>
    </row>
    <row r="3425" spans="3:7" s="183" customFormat="1" x14ac:dyDescent="0.5">
      <c r="C3425" s="971"/>
      <c r="D3425" s="970"/>
      <c r="E3425" s="970"/>
      <c r="F3425" s="265"/>
      <c r="G3425" s="265"/>
    </row>
    <row r="3426" spans="3:7" s="183" customFormat="1" x14ac:dyDescent="0.5">
      <c r="C3426" s="971"/>
      <c r="D3426" s="970"/>
      <c r="E3426" s="970"/>
      <c r="F3426" s="265"/>
      <c r="G3426" s="265"/>
    </row>
    <row r="3427" spans="3:7" s="183" customFormat="1" x14ac:dyDescent="0.5">
      <c r="C3427" s="971"/>
      <c r="D3427" s="970"/>
      <c r="E3427" s="970"/>
      <c r="F3427" s="265"/>
      <c r="G3427" s="265"/>
    </row>
    <row r="3428" spans="3:7" s="183" customFormat="1" x14ac:dyDescent="0.5">
      <c r="C3428" s="971"/>
      <c r="D3428" s="970"/>
      <c r="E3428" s="970"/>
      <c r="F3428" s="265"/>
      <c r="G3428" s="265"/>
    </row>
    <row r="3429" spans="3:7" s="183" customFormat="1" x14ac:dyDescent="0.5">
      <c r="C3429" s="971"/>
      <c r="D3429" s="970"/>
      <c r="E3429" s="970"/>
      <c r="F3429" s="265"/>
      <c r="G3429" s="265"/>
    </row>
    <row r="3430" spans="3:7" s="183" customFormat="1" x14ac:dyDescent="0.5">
      <c r="C3430" s="971"/>
      <c r="D3430" s="970"/>
      <c r="E3430" s="970"/>
      <c r="F3430" s="265"/>
      <c r="G3430" s="265"/>
    </row>
    <row r="3431" spans="3:7" s="183" customFormat="1" x14ac:dyDescent="0.5">
      <c r="C3431" s="971"/>
      <c r="D3431" s="970"/>
      <c r="E3431" s="970"/>
      <c r="F3431" s="265"/>
      <c r="G3431" s="265"/>
    </row>
    <row r="3432" spans="3:7" s="183" customFormat="1" x14ac:dyDescent="0.5">
      <c r="C3432" s="971"/>
      <c r="D3432" s="970"/>
      <c r="E3432" s="970"/>
      <c r="F3432" s="265"/>
      <c r="G3432" s="265"/>
    </row>
    <row r="3433" spans="3:7" s="183" customFormat="1" x14ac:dyDescent="0.5">
      <c r="C3433" s="971"/>
      <c r="D3433" s="970"/>
      <c r="E3433" s="970"/>
      <c r="F3433" s="265"/>
      <c r="G3433" s="265"/>
    </row>
    <row r="3434" spans="3:7" s="183" customFormat="1" x14ac:dyDescent="0.5">
      <c r="C3434" s="971"/>
      <c r="D3434" s="970"/>
      <c r="E3434" s="970"/>
      <c r="F3434" s="265"/>
      <c r="G3434" s="265"/>
    </row>
    <row r="3435" spans="3:7" s="183" customFormat="1" x14ac:dyDescent="0.5">
      <c r="C3435" s="971"/>
      <c r="D3435" s="970"/>
      <c r="E3435" s="970"/>
      <c r="F3435" s="265"/>
      <c r="G3435" s="265"/>
    </row>
    <row r="3436" spans="3:7" s="183" customFormat="1" x14ac:dyDescent="0.5">
      <c r="C3436" s="971"/>
      <c r="D3436" s="970"/>
      <c r="E3436" s="970"/>
      <c r="F3436" s="265"/>
      <c r="G3436" s="265"/>
    </row>
    <row r="3437" spans="3:7" s="183" customFormat="1" x14ac:dyDescent="0.5">
      <c r="C3437" s="971"/>
      <c r="D3437" s="970"/>
      <c r="E3437" s="970"/>
      <c r="F3437" s="265"/>
      <c r="G3437" s="265"/>
    </row>
    <row r="3438" spans="3:7" s="183" customFormat="1" x14ac:dyDescent="0.5">
      <c r="C3438" s="971"/>
      <c r="D3438" s="970"/>
      <c r="E3438" s="970"/>
      <c r="F3438" s="265"/>
      <c r="G3438" s="265"/>
    </row>
    <row r="3439" spans="3:7" s="183" customFormat="1" x14ac:dyDescent="0.5">
      <c r="C3439" s="971"/>
      <c r="D3439" s="970"/>
      <c r="E3439" s="970"/>
      <c r="F3439" s="265"/>
      <c r="G3439" s="265"/>
    </row>
    <row r="3440" spans="3:7" s="183" customFormat="1" x14ac:dyDescent="0.5">
      <c r="C3440" s="971"/>
      <c r="D3440" s="970"/>
      <c r="E3440" s="970"/>
      <c r="F3440" s="265"/>
      <c r="G3440" s="265"/>
    </row>
    <row r="3441" spans="3:7" s="183" customFormat="1" x14ac:dyDescent="0.5">
      <c r="C3441" s="971"/>
      <c r="D3441" s="970"/>
      <c r="E3441" s="970"/>
      <c r="F3441" s="265"/>
      <c r="G3441" s="265"/>
    </row>
    <row r="3442" spans="3:7" s="183" customFormat="1" x14ac:dyDescent="0.5">
      <c r="C3442" s="971"/>
      <c r="D3442" s="970"/>
      <c r="E3442" s="970"/>
      <c r="F3442" s="265"/>
      <c r="G3442" s="265"/>
    </row>
    <row r="3443" spans="3:7" s="183" customFormat="1" x14ac:dyDescent="0.5">
      <c r="C3443" s="971"/>
      <c r="D3443" s="970"/>
      <c r="E3443" s="970"/>
      <c r="F3443" s="265"/>
      <c r="G3443" s="265"/>
    </row>
    <row r="3444" spans="3:7" s="183" customFormat="1" x14ac:dyDescent="0.5">
      <c r="C3444" s="971"/>
      <c r="D3444" s="970"/>
      <c r="E3444" s="970"/>
      <c r="F3444" s="265"/>
      <c r="G3444" s="265"/>
    </row>
    <row r="3445" spans="3:7" s="183" customFormat="1" x14ac:dyDescent="0.5">
      <c r="C3445" s="971"/>
      <c r="D3445" s="970"/>
      <c r="E3445" s="970"/>
      <c r="F3445" s="265"/>
      <c r="G3445" s="265"/>
    </row>
    <row r="3446" spans="3:7" s="183" customFormat="1" x14ac:dyDescent="0.5">
      <c r="C3446" s="971"/>
      <c r="D3446" s="970"/>
      <c r="E3446" s="970"/>
      <c r="F3446" s="265"/>
      <c r="G3446" s="265"/>
    </row>
    <row r="3447" spans="3:7" s="183" customFormat="1" x14ac:dyDescent="0.5">
      <c r="C3447" s="971"/>
      <c r="D3447" s="970"/>
      <c r="E3447" s="970"/>
      <c r="F3447" s="265"/>
      <c r="G3447" s="265"/>
    </row>
    <row r="3448" spans="3:7" s="183" customFormat="1" x14ac:dyDescent="0.5">
      <c r="C3448" s="971"/>
      <c r="D3448" s="970"/>
      <c r="E3448" s="970"/>
      <c r="F3448" s="265"/>
      <c r="G3448" s="265"/>
    </row>
    <row r="3449" spans="3:7" s="183" customFormat="1" x14ac:dyDescent="0.5">
      <c r="C3449" s="971"/>
      <c r="D3449" s="970"/>
      <c r="E3449" s="970"/>
      <c r="F3449" s="265"/>
      <c r="G3449" s="265"/>
    </row>
    <row r="3450" spans="3:7" s="183" customFormat="1" x14ac:dyDescent="0.5">
      <c r="C3450" s="971"/>
      <c r="D3450" s="970"/>
      <c r="E3450" s="970"/>
      <c r="F3450" s="265"/>
      <c r="G3450" s="265"/>
    </row>
    <row r="3451" spans="3:7" s="183" customFormat="1" x14ac:dyDescent="0.5">
      <c r="C3451" s="971"/>
      <c r="D3451" s="970"/>
      <c r="E3451" s="970"/>
      <c r="F3451" s="265"/>
      <c r="G3451" s="265"/>
    </row>
    <row r="3452" spans="3:7" s="183" customFormat="1" x14ac:dyDescent="0.5">
      <c r="C3452" s="971"/>
      <c r="D3452" s="970"/>
      <c r="E3452" s="970"/>
      <c r="F3452" s="265"/>
      <c r="G3452" s="265"/>
    </row>
    <row r="3453" spans="3:7" s="183" customFormat="1" x14ac:dyDescent="0.5">
      <c r="C3453" s="971"/>
      <c r="D3453" s="970"/>
      <c r="E3453" s="970"/>
      <c r="F3453" s="265"/>
      <c r="G3453" s="265"/>
    </row>
    <row r="3454" spans="3:7" s="183" customFormat="1" x14ac:dyDescent="0.5">
      <c r="C3454" s="971"/>
      <c r="D3454" s="970"/>
      <c r="E3454" s="970"/>
      <c r="F3454" s="265"/>
      <c r="G3454" s="265"/>
    </row>
    <row r="3455" spans="3:7" s="183" customFormat="1" x14ac:dyDescent="0.5">
      <c r="C3455" s="971"/>
      <c r="D3455" s="970"/>
      <c r="E3455" s="970"/>
      <c r="F3455" s="265"/>
      <c r="G3455" s="265"/>
    </row>
    <row r="3456" spans="3:7" s="183" customFormat="1" x14ac:dyDescent="0.5">
      <c r="C3456" s="971"/>
      <c r="D3456" s="970"/>
      <c r="E3456" s="970"/>
      <c r="F3456" s="265"/>
      <c r="G3456" s="265"/>
    </row>
    <row r="3457" spans="3:7" s="183" customFormat="1" x14ac:dyDescent="0.5">
      <c r="C3457" s="971"/>
      <c r="D3457" s="970"/>
      <c r="E3457" s="970"/>
      <c r="F3457" s="265"/>
      <c r="G3457" s="265"/>
    </row>
    <row r="3458" spans="3:7" s="183" customFormat="1" x14ac:dyDescent="0.5">
      <c r="C3458" s="971"/>
      <c r="D3458" s="970"/>
      <c r="E3458" s="970"/>
      <c r="F3458" s="265"/>
      <c r="G3458" s="265"/>
    </row>
    <row r="3459" spans="3:7" s="183" customFormat="1" x14ac:dyDescent="0.5">
      <c r="C3459" s="971"/>
      <c r="D3459" s="970"/>
      <c r="E3459" s="970"/>
      <c r="F3459" s="265"/>
      <c r="G3459" s="265"/>
    </row>
    <row r="3460" spans="3:7" s="183" customFormat="1" x14ac:dyDescent="0.5">
      <c r="C3460" s="971"/>
      <c r="D3460" s="970"/>
      <c r="E3460" s="970"/>
      <c r="F3460" s="265"/>
      <c r="G3460" s="265"/>
    </row>
    <row r="3461" spans="3:7" s="183" customFormat="1" x14ac:dyDescent="0.5">
      <c r="C3461" s="971"/>
      <c r="D3461" s="970"/>
      <c r="E3461" s="970"/>
      <c r="F3461" s="265"/>
      <c r="G3461" s="265"/>
    </row>
    <row r="3462" spans="3:7" s="183" customFormat="1" x14ac:dyDescent="0.5">
      <c r="C3462" s="971"/>
      <c r="D3462" s="970"/>
      <c r="E3462" s="970"/>
      <c r="F3462" s="265"/>
      <c r="G3462" s="265"/>
    </row>
    <row r="3463" spans="3:7" s="183" customFormat="1" x14ac:dyDescent="0.5">
      <c r="C3463" s="971"/>
      <c r="D3463" s="970"/>
      <c r="E3463" s="970"/>
      <c r="F3463" s="265"/>
      <c r="G3463" s="265"/>
    </row>
    <row r="3464" spans="3:7" s="183" customFormat="1" x14ac:dyDescent="0.5">
      <c r="C3464" s="971"/>
      <c r="D3464" s="970"/>
      <c r="E3464" s="970"/>
      <c r="F3464" s="265"/>
      <c r="G3464" s="265"/>
    </row>
    <row r="3465" spans="3:7" s="183" customFormat="1" x14ac:dyDescent="0.5">
      <c r="C3465" s="971"/>
      <c r="D3465" s="970"/>
      <c r="E3465" s="970"/>
      <c r="F3465" s="265"/>
      <c r="G3465" s="265"/>
    </row>
    <row r="3466" spans="3:7" s="183" customFormat="1" x14ac:dyDescent="0.5">
      <c r="C3466" s="971"/>
      <c r="D3466" s="970"/>
      <c r="E3466" s="970"/>
      <c r="F3466" s="265"/>
      <c r="G3466" s="265"/>
    </row>
    <row r="3467" spans="3:7" s="183" customFormat="1" x14ac:dyDescent="0.5">
      <c r="C3467" s="971"/>
      <c r="D3467" s="970"/>
      <c r="E3467" s="970"/>
      <c r="F3467" s="265"/>
      <c r="G3467" s="265"/>
    </row>
    <row r="3468" spans="3:7" s="183" customFormat="1" x14ac:dyDescent="0.5">
      <c r="C3468" s="971"/>
      <c r="D3468" s="970"/>
      <c r="E3468" s="970"/>
      <c r="F3468" s="265"/>
      <c r="G3468" s="265"/>
    </row>
    <row r="3469" spans="3:7" s="183" customFormat="1" x14ac:dyDescent="0.5">
      <c r="C3469" s="971"/>
      <c r="D3469" s="970"/>
      <c r="E3469" s="970"/>
      <c r="F3469" s="265"/>
      <c r="G3469" s="265"/>
    </row>
    <row r="3470" spans="3:7" s="183" customFormat="1" x14ac:dyDescent="0.5">
      <c r="C3470" s="971"/>
      <c r="D3470" s="970"/>
      <c r="E3470" s="970"/>
      <c r="F3470" s="265"/>
      <c r="G3470" s="265"/>
    </row>
    <row r="3471" spans="3:7" s="183" customFormat="1" x14ac:dyDescent="0.5">
      <c r="C3471" s="971"/>
      <c r="D3471" s="970"/>
      <c r="E3471" s="970"/>
      <c r="F3471" s="265"/>
      <c r="G3471" s="265"/>
    </row>
    <row r="3472" spans="3:7" s="183" customFormat="1" x14ac:dyDescent="0.5">
      <c r="C3472" s="971"/>
      <c r="D3472" s="970"/>
      <c r="E3472" s="970"/>
      <c r="F3472" s="265"/>
      <c r="G3472" s="265"/>
    </row>
    <row r="3473" spans="3:7" s="183" customFormat="1" x14ac:dyDescent="0.5">
      <c r="C3473" s="971"/>
      <c r="D3473" s="970"/>
      <c r="E3473" s="970"/>
      <c r="F3473" s="265"/>
      <c r="G3473" s="265"/>
    </row>
    <row r="3474" spans="3:7" s="183" customFormat="1" x14ac:dyDescent="0.5">
      <c r="C3474" s="971"/>
      <c r="D3474" s="970"/>
      <c r="E3474" s="970"/>
      <c r="F3474" s="265"/>
      <c r="G3474" s="265"/>
    </row>
    <row r="3475" spans="3:7" s="183" customFormat="1" x14ac:dyDescent="0.5">
      <c r="C3475" s="971"/>
      <c r="D3475" s="970"/>
      <c r="E3475" s="970"/>
      <c r="F3475" s="265"/>
      <c r="G3475" s="265"/>
    </row>
    <row r="3476" spans="3:7" s="183" customFormat="1" x14ac:dyDescent="0.5">
      <c r="C3476" s="971"/>
      <c r="D3476" s="970"/>
      <c r="E3476" s="970"/>
      <c r="F3476" s="265"/>
      <c r="G3476" s="265"/>
    </row>
    <row r="3477" spans="3:7" s="183" customFormat="1" x14ac:dyDescent="0.5">
      <c r="C3477" s="971"/>
      <c r="D3477" s="970"/>
      <c r="E3477" s="970"/>
      <c r="F3477" s="265"/>
      <c r="G3477" s="265"/>
    </row>
    <row r="3478" spans="3:7" s="183" customFormat="1" x14ac:dyDescent="0.5">
      <c r="C3478" s="971"/>
      <c r="D3478" s="970"/>
      <c r="E3478" s="970"/>
      <c r="F3478" s="265"/>
      <c r="G3478" s="265"/>
    </row>
    <row r="3479" spans="3:7" s="183" customFormat="1" x14ac:dyDescent="0.5">
      <c r="C3479" s="971"/>
      <c r="D3479" s="970"/>
      <c r="E3479" s="970"/>
      <c r="F3479" s="265"/>
      <c r="G3479" s="265"/>
    </row>
    <row r="3480" spans="3:7" s="183" customFormat="1" x14ac:dyDescent="0.5">
      <c r="C3480" s="971"/>
      <c r="D3480" s="970"/>
      <c r="E3480" s="970"/>
      <c r="F3480" s="265"/>
      <c r="G3480" s="265"/>
    </row>
    <row r="3481" spans="3:7" s="183" customFormat="1" x14ac:dyDescent="0.5">
      <c r="C3481" s="971"/>
      <c r="D3481" s="970"/>
      <c r="E3481" s="970"/>
      <c r="F3481" s="265"/>
      <c r="G3481" s="265"/>
    </row>
    <row r="3482" spans="3:7" s="183" customFormat="1" x14ac:dyDescent="0.5">
      <c r="C3482" s="971"/>
      <c r="D3482" s="970"/>
      <c r="E3482" s="970"/>
      <c r="F3482" s="265"/>
      <c r="G3482" s="265"/>
    </row>
    <row r="3483" spans="3:7" s="183" customFormat="1" x14ac:dyDescent="0.5">
      <c r="C3483" s="971"/>
      <c r="D3483" s="970"/>
      <c r="E3483" s="970"/>
      <c r="F3483" s="265"/>
      <c r="G3483" s="265"/>
    </row>
    <row r="3484" spans="3:7" s="183" customFormat="1" x14ac:dyDescent="0.5">
      <c r="C3484" s="971"/>
      <c r="D3484" s="970"/>
      <c r="E3484" s="970"/>
      <c r="F3484" s="265"/>
      <c r="G3484" s="265"/>
    </row>
    <row r="3485" spans="3:7" s="183" customFormat="1" x14ac:dyDescent="0.5">
      <c r="C3485" s="971"/>
      <c r="D3485" s="970"/>
      <c r="E3485" s="970"/>
      <c r="F3485" s="265"/>
      <c r="G3485" s="265"/>
    </row>
    <row r="3486" spans="3:7" s="183" customFormat="1" x14ac:dyDescent="0.5">
      <c r="C3486" s="971"/>
      <c r="D3486" s="970"/>
      <c r="E3486" s="970"/>
      <c r="F3486" s="265"/>
      <c r="G3486" s="265"/>
    </row>
    <row r="3487" spans="3:7" s="183" customFormat="1" x14ac:dyDescent="0.5">
      <c r="C3487" s="971"/>
      <c r="D3487" s="970"/>
      <c r="E3487" s="970"/>
      <c r="F3487" s="265"/>
      <c r="G3487" s="265"/>
    </row>
    <row r="3488" spans="3:7" s="183" customFormat="1" x14ac:dyDescent="0.5">
      <c r="C3488" s="971"/>
      <c r="D3488" s="970"/>
      <c r="E3488" s="970"/>
      <c r="F3488" s="265"/>
      <c r="G3488" s="265"/>
    </row>
    <row r="3489" spans="3:7" s="183" customFormat="1" x14ac:dyDescent="0.5">
      <c r="C3489" s="971"/>
      <c r="D3489" s="970"/>
      <c r="E3489" s="970"/>
      <c r="F3489" s="265"/>
      <c r="G3489" s="265"/>
    </row>
    <row r="3490" spans="3:7" s="183" customFormat="1" x14ac:dyDescent="0.5">
      <c r="C3490" s="971"/>
      <c r="D3490" s="970"/>
      <c r="E3490" s="970"/>
      <c r="F3490" s="265"/>
      <c r="G3490" s="265"/>
    </row>
    <row r="3491" spans="3:7" s="183" customFormat="1" x14ac:dyDescent="0.5">
      <c r="C3491" s="971"/>
      <c r="D3491" s="970"/>
      <c r="E3491" s="970"/>
      <c r="F3491" s="265"/>
      <c r="G3491" s="265"/>
    </row>
    <row r="3492" spans="3:7" s="183" customFormat="1" x14ac:dyDescent="0.5">
      <c r="C3492" s="971"/>
      <c r="D3492" s="970"/>
      <c r="E3492" s="970"/>
      <c r="F3492" s="265"/>
      <c r="G3492" s="265"/>
    </row>
    <row r="3493" spans="3:7" s="183" customFormat="1" x14ac:dyDescent="0.5">
      <c r="C3493" s="971"/>
      <c r="D3493" s="970"/>
      <c r="E3493" s="970"/>
      <c r="F3493" s="265"/>
      <c r="G3493" s="265"/>
    </row>
    <row r="3494" spans="3:7" s="183" customFormat="1" x14ac:dyDescent="0.5">
      <c r="C3494" s="971"/>
      <c r="D3494" s="970"/>
      <c r="E3494" s="970"/>
      <c r="F3494" s="265"/>
      <c r="G3494" s="265"/>
    </row>
    <row r="3495" spans="3:7" s="183" customFormat="1" x14ac:dyDescent="0.5">
      <c r="C3495" s="971"/>
      <c r="D3495" s="970"/>
      <c r="E3495" s="970"/>
      <c r="F3495" s="265"/>
      <c r="G3495" s="265"/>
    </row>
    <row r="3496" spans="3:7" s="183" customFormat="1" x14ac:dyDescent="0.5">
      <c r="C3496" s="971"/>
      <c r="D3496" s="970"/>
      <c r="E3496" s="970"/>
      <c r="F3496" s="265"/>
      <c r="G3496" s="265"/>
    </row>
    <row r="3497" spans="3:7" s="183" customFormat="1" x14ac:dyDescent="0.5">
      <c r="C3497" s="971"/>
      <c r="D3497" s="970"/>
      <c r="E3497" s="970"/>
      <c r="F3497" s="265"/>
      <c r="G3497" s="265"/>
    </row>
    <row r="3498" spans="3:7" s="183" customFormat="1" x14ac:dyDescent="0.5">
      <c r="C3498" s="971"/>
      <c r="D3498" s="970"/>
      <c r="E3498" s="970"/>
      <c r="F3498" s="265"/>
      <c r="G3498" s="265"/>
    </row>
    <row r="3499" spans="3:7" s="183" customFormat="1" x14ac:dyDescent="0.5">
      <c r="C3499" s="971"/>
      <c r="D3499" s="970"/>
      <c r="E3499" s="970"/>
      <c r="F3499" s="265"/>
      <c r="G3499" s="265"/>
    </row>
    <row r="3500" spans="3:7" s="183" customFormat="1" x14ac:dyDescent="0.5">
      <c r="C3500" s="971"/>
      <c r="D3500" s="970"/>
      <c r="E3500" s="970"/>
      <c r="F3500" s="265"/>
      <c r="G3500" s="265"/>
    </row>
    <row r="3501" spans="3:7" s="183" customFormat="1" x14ac:dyDescent="0.5">
      <c r="C3501" s="971"/>
      <c r="D3501" s="970"/>
      <c r="E3501" s="970"/>
      <c r="F3501" s="265"/>
      <c r="G3501" s="265"/>
    </row>
    <row r="3502" spans="3:7" s="183" customFormat="1" x14ac:dyDescent="0.5">
      <c r="C3502" s="971"/>
      <c r="D3502" s="970"/>
      <c r="E3502" s="970"/>
      <c r="F3502" s="265"/>
      <c r="G3502" s="265"/>
    </row>
    <row r="3503" spans="3:7" s="183" customFormat="1" x14ac:dyDescent="0.5">
      <c r="C3503" s="971"/>
      <c r="D3503" s="970"/>
      <c r="E3503" s="970"/>
      <c r="F3503" s="265"/>
      <c r="G3503" s="265"/>
    </row>
    <row r="3504" spans="3:7" s="183" customFormat="1" x14ac:dyDescent="0.5">
      <c r="C3504" s="971"/>
      <c r="D3504" s="970"/>
      <c r="E3504" s="970"/>
      <c r="F3504" s="265"/>
      <c r="G3504" s="265"/>
    </row>
    <row r="3505" spans="3:7" s="183" customFormat="1" x14ac:dyDescent="0.5">
      <c r="C3505" s="971"/>
      <c r="D3505" s="970"/>
      <c r="E3505" s="970"/>
      <c r="F3505" s="265"/>
      <c r="G3505" s="265"/>
    </row>
    <row r="3506" spans="3:7" s="183" customFormat="1" x14ac:dyDescent="0.5">
      <c r="C3506" s="971"/>
      <c r="D3506" s="970"/>
      <c r="E3506" s="970"/>
      <c r="F3506" s="265"/>
      <c r="G3506" s="265"/>
    </row>
    <row r="3507" spans="3:7" s="183" customFormat="1" x14ac:dyDescent="0.5">
      <c r="C3507" s="971"/>
      <c r="D3507" s="970"/>
      <c r="E3507" s="970"/>
      <c r="F3507" s="265"/>
      <c r="G3507" s="265"/>
    </row>
    <row r="3508" spans="3:7" s="183" customFormat="1" x14ac:dyDescent="0.5">
      <c r="C3508" s="971"/>
      <c r="D3508" s="970"/>
      <c r="E3508" s="970"/>
      <c r="F3508" s="265"/>
      <c r="G3508" s="265"/>
    </row>
    <row r="3509" spans="3:7" s="183" customFormat="1" x14ac:dyDescent="0.5">
      <c r="C3509" s="971"/>
      <c r="D3509" s="970"/>
      <c r="E3509" s="970"/>
      <c r="F3509" s="265"/>
      <c r="G3509" s="265"/>
    </row>
    <row r="3510" spans="3:7" s="183" customFormat="1" x14ac:dyDescent="0.5">
      <c r="C3510" s="971"/>
      <c r="D3510" s="970"/>
      <c r="E3510" s="970"/>
      <c r="F3510" s="265"/>
      <c r="G3510" s="265"/>
    </row>
    <row r="3511" spans="3:7" s="183" customFormat="1" x14ac:dyDescent="0.5">
      <c r="C3511" s="971"/>
      <c r="D3511" s="970"/>
      <c r="E3511" s="970"/>
      <c r="F3511" s="265"/>
      <c r="G3511" s="265"/>
    </row>
    <row r="3512" spans="3:7" s="183" customFormat="1" x14ac:dyDescent="0.5">
      <c r="C3512" s="971"/>
      <c r="D3512" s="970"/>
      <c r="E3512" s="970"/>
      <c r="F3512" s="265"/>
      <c r="G3512" s="265"/>
    </row>
    <row r="3513" spans="3:7" s="183" customFormat="1" x14ac:dyDescent="0.5">
      <c r="C3513" s="971"/>
      <c r="D3513" s="970"/>
      <c r="E3513" s="970"/>
      <c r="F3513" s="265"/>
      <c r="G3513" s="265"/>
    </row>
    <row r="3514" spans="3:7" s="183" customFormat="1" x14ac:dyDescent="0.5">
      <c r="C3514" s="971"/>
      <c r="D3514" s="970"/>
      <c r="E3514" s="970"/>
      <c r="F3514" s="265"/>
      <c r="G3514" s="265"/>
    </row>
    <row r="3515" spans="3:7" s="183" customFormat="1" x14ac:dyDescent="0.5">
      <c r="C3515" s="971"/>
      <c r="D3515" s="970"/>
      <c r="E3515" s="970"/>
      <c r="F3515" s="265"/>
      <c r="G3515" s="265"/>
    </row>
    <row r="3516" spans="3:7" s="183" customFormat="1" x14ac:dyDescent="0.5">
      <c r="C3516" s="971"/>
      <c r="D3516" s="970"/>
      <c r="E3516" s="970"/>
      <c r="F3516" s="265"/>
      <c r="G3516" s="265"/>
    </row>
    <row r="3517" spans="3:7" s="183" customFormat="1" x14ac:dyDescent="0.5">
      <c r="C3517" s="971"/>
      <c r="D3517" s="970"/>
      <c r="E3517" s="970"/>
      <c r="F3517" s="265"/>
      <c r="G3517" s="265"/>
    </row>
    <row r="3518" spans="3:7" s="183" customFormat="1" x14ac:dyDescent="0.5">
      <c r="C3518" s="971"/>
      <c r="D3518" s="970"/>
      <c r="E3518" s="970"/>
      <c r="F3518" s="265"/>
      <c r="G3518" s="265"/>
    </row>
    <row r="3519" spans="3:7" s="183" customFormat="1" x14ac:dyDescent="0.5">
      <c r="C3519" s="971"/>
      <c r="D3519" s="970"/>
      <c r="E3519" s="970"/>
      <c r="F3519" s="265"/>
      <c r="G3519" s="265"/>
    </row>
    <row r="3520" spans="3:7" s="183" customFormat="1" x14ac:dyDescent="0.5">
      <c r="C3520" s="971"/>
      <c r="D3520" s="970"/>
      <c r="E3520" s="970"/>
      <c r="F3520" s="265"/>
      <c r="G3520" s="265"/>
    </row>
    <row r="3521" spans="3:7" s="183" customFormat="1" x14ac:dyDescent="0.5">
      <c r="C3521" s="971"/>
      <c r="D3521" s="970"/>
      <c r="E3521" s="970"/>
      <c r="F3521" s="265"/>
      <c r="G3521" s="265"/>
    </row>
    <row r="3522" spans="3:7" s="183" customFormat="1" x14ac:dyDescent="0.5">
      <c r="C3522" s="971"/>
      <c r="D3522" s="970"/>
      <c r="E3522" s="970"/>
      <c r="F3522" s="265"/>
      <c r="G3522" s="265"/>
    </row>
    <row r="3523" spans="3:7" s="183" customFormat="1" x14ac:dyDescent="0.5">
      <c r="C3523" s="971"/>
      <c r="D3523" s="970"/>
      <c r="E3523" s="970"/>
      <c r="F3523" s="265"/>
      <c r="G3523" s="265"/>
    </row>
    <row r="3524" spans="3:7" s="183" customFormat="1" x14ac:dyDescent="0.5">
      <c r="C3524" s="971"/>
      <c r="D3524" s="970"/>
      <c r="E3524" s="970"/>
      <c r="F3524" s="265"/>
      <c r="G3524" s="265"/>
    </row>
    <row r="3525" spans="3:7" s="183" customFormat="1" x14ac:dyDescent="0.5">
      <c r="C3525" s="971"/>
      <c r="D3525" s="970"/>
      <c r="E3525" s="970"/>
      <c r="F3525" s="265"/>
      <c r="G3525" s="265"/>
    </row>
    <row r="3526" spans="3:7" s="183" customFormat="1" x14ac:dyDescent="0.5">
      <c r="C3526" s="971"/>
      <c r="D3526" s="970"/>
      <c r="E3526" s="970"/>
      <c r="F3526" s="265"/>
      <c r="G3526" s="265"/>
    </row>
    <row r="3527" spans="3:7" s="183" customFormat="1" x14ac:dyDescent="0.5">
      <c r="C3527" s="971"/>
      <c r="D3527" s="970"/>
      <c r="E3527" s="970"/>
      <c r="F3527" s="265"/>
      <c r="G3527" s="265"/>
    </row>
    <row r="3528" spans="3:7" s="183" customFormat="1" x14ac:dyDescent="0.5">
      <c r="C3528" s="971"/>
      <c r="D3528" s="970"/>
      <c r="E3528" s="970"/>
      <c r="F3528" s="265"/>
      <c r="G3528" s="265"/>
    </row>
    <row r="3529" spans="3:7" s="183" customFormat="1" x14ac:dyDescent="0.5">
      <c r="C3529" s="971"/>
      <c r="D3529" s="970"/>
      <c r="E3529" s="970"/>
      <c r="F3529" s="265"/>
      <c r="G3529" s="265"/>
    </row>
    <row r="3530" spans="3:7" s="183" customFormat="1" x14ac:dyDescent="0.5">
      <c r="C3530" s="971"/>
      <c r="D3530" s="970"/>
      <c r="E3530" s="970"/>
      <c r="F3530" s="265"/>
      <c r="G3530" s="265"/>
    </row>
    <row r="3531" spans="3:7" s="183" customFormat="1" x14ac:dyDescent="0.5">
      <c r="C3531" s="971"/>
      <c r="D3531" s="970"/>
      <c r="E3531" s="970"/>
      <c r="F3531" s="265"/>
      <c r="G3531" s="265"/>
    </row>
    <row r="3532" spans="3:7" s="183" customFormat="1" x14ac:dyDescent="0.5">
      <c r="C3532" s="971"/>
      <c r="D3532" s="970"/>
      <c r="E3532" s="970"/>
      <c r="F3532" s="265"/>
      <c r="G3532" s="265"/>
    </row>
    <row r="3533" spans="3:7" s="183" customFormat="1" x14ac:dyDescent="0.5">
      <c r="C3533" s="971"/>
      <c r="D3533" s="970"/>
      <c r="E3533" s="970"/>
      <c r="F3533" s="265"/>
      <c r="G3533" s="265"/>
    </row>
    <row r="3534" spans="3:7" s="183" customFormat="1" x14ac:dyDescent="0.5">
      <c r="C3534" s="971"/>
      <c r="D3534" s="970"/>
      <c r="E3534" s="970"/>
      <c r="F3534" s="265"/>
      <c r="G3534" s="265"/>
    </row>
    <row r="3535" spans="3:7" s="183" customFormat="1" x14ac:dyDescent="0.5">
      <c r="C3535" s="971"/>
      <c r="D3535" s="970"/>
      <c r="E3535" s="970"/>
      <c r="F3535" s="265"/>
      <c r="G3535" s="265"/>
    </row>
    <row r="3536" spans="3:7" s="183" customFormat="1" x14ac:dyDescent="0.5">
      <c r="C3536" s="971"/>
      <c r="D3536" s="970"/>
      <c r="E3536" s="970"/>
      <c r="F3536" s="265"/>
      <c r="G3536" s="265"/>
    </row>
    <row r="3537" spans="3:7" s="183" customFormat="1" x14ac:dyDescent="0.5">
      <c r="C3537" s="971"/>
      <c r="D3537" s="970"/>
      <c r="E3537" s="970"/>
      <c r="F3537" s="265"/>
      <c r="G3537" s="265"/>
    </row>
    <row r="3538" spans="3:7" s="183" customFormat="1" x14ac:dyDescent="0.5">
      <c r="C3538" s="971"/>
      <c r="D3538" s="970"/>
      <c r="E3538" s="970"/>
      <c r="F3538" s="265"/>
      <c r="G3538" s="265"/>
    </row>
    <row r="3539" spans="3:7" s="183" customFormat="1" x14ac:dyDescent="0.5">
      <c r="C3539" s="971"/>
      <c r="D3539" s="970"/>
      <c r="E3539" s="970"/>
      <c r="F3539" s="265"/>
      <c r="G3539" s="265"/>
    </row>
    <row r="3540" spans="3:7" s="183" customFormat="1" x14ac:dyDescent="0.5">
      <c r="C3540" s="971"/>
      <c r="D3540" s="970"/>
      <c r="E3540" s="970"/>
      <c r="F3540" s="265"/>
      <c r="G3540" s="265"/>
    </row>
    <row r="3541" spans="3:7" s="183" customFormat="1" x14ac:dyDescent="0.5">
      <c r="C3541" s="971"/>
      <c r="D3541" s="970"/>
      <c r="E3541" s="970"/>
      <c r="F3541" s="265"/>
      <c r="G3541" s="265"/>
    </row>
    <row r="3542" spans="3:7" s="183" customFormat="1" x14ac:dyDescent="0.5">
      <c r="C3542" s="971"/>
      <c r="D3542" s="970"/>
      <c r="E3542" s="970"/>
      <c r="F3542" s="265"/>
      <c r="G3542" s="265"/>
    </row>
    <row r="3543" spans="3:7" s="183" customFormat="1" x14ac:dyDescent="0.5">
      <c r="C3543" s="971"/>
      <c r="D3543" s="970"/>
      <c r="E3543" s="970"/>
      <c r="F3543" s="265"/>
      <c r="G3543" s="265"/>
    </row>
    <row r="3544" spans="3:7" s="183" customFormat="1" x14ac:dyDescent="0.5">
      <c r="C3544" s="971"/>
      <c r="D3544" s="970"/>
      <c r="E3544" s="970"/>
      <c r="F3544" s="265"/>
      <c r="G3544" s="265"/>
    </row>
    <row r="3545" spans="3:7" s="183" customFormat="1" x14ac:dyDescent="0.5">
      <c r="C3545" s="971"/>
      <c r="D3545" s="970"/>
      <c r="E3545" s="970"/>
      <c r="F3545" s="265"/>
      <c r="G3545" s="265"/>
    </row>
    <row r="3546" spans="3:7" s="183" customFormat="1" x14ac:dyDescent="0.5">
      <c r="C3546" s="971"/>
      <c r="D3546" s="970"/>
      <c r="E3546" s="970"/>
      <c r="F3546" s="265"/>
      <c r="G3546" s="265"/>
    </row>
    <row r="3547" spans="3:7" s="183" customFormat="1" x14ac:dyDescent="0.5">
      <c r="C3547" s="971"/>
      <c r="D3547" s="970"/>
      <c r="E3547" s="970"/>
      <c r="F3547" s="265"/>
      <c r="G3547" s="265"/>
    </row>
    <row r="3548" spans="3:7" s="183" customFormat="1" x14ac:dyDescent="0.5">
      <c r="C3548" s="971"/>
      <c r="D3548" s="970"/>
      <c r="E3548" s="970"/>
      <c r="F3548" s="265"/>
      <c r="G3548" s="265"/>
    </row>
    <row r="3549" spans="3:7" s="183" customFormat="1" x14ac:dyDescent="0.5">
      <c r="C3549" s="971"/>
      <c r="D3549" s="970"/>
      <c r="E3549" s="970"/>
      <c r="F3549" s="265"/>
      <c r="G3549" s="265"/>
    </row>
    <row r="3550" spans="3:7" s="183" customFormat="1" x14ac:dyDescent="0.5">
      <c r="C3550" s="971"/>
      <c r="D3550" s="970"/>
      <c r="E3550" s="970"/>
      <c r="F3550" s="265"/>
      <c r="G3550" s="265"/>
    </row>
    <row r="3551" spans="3:7" s="183" customFormat="1" x14ac:dyDescent="0.5">
      <c r="C3551" s="971"/>
      <c r="D3551" s="970"/>
      <c r="E3551" s="970"/>
      <c r="F3551" s="265"/>
      <c r="G3551" s="265"/>
    </row>
    <row r="3552" spans="3:7" s="183" customFormat="1" x14ac:dyDescent="0.5">
      <c r="C3552" s="971"/>
      <c r="D3552" s="970"/>
      <c r="E3552" s="970"/>
      <c r="F3552" s="265"/>
      <c r="G3552" s="265"/>
    </row>
    <row r="3553" spans="3:7" s="183" customFormat="1" x14ac:dyDescent="0.5">
      <c r="C3553" s="971"/>
      <c r="D3553" s="970"/>
      <c r="E3553" s="970"/>
      <c r="F3553" s="265"/>
      <c r="G3553" s="265"/>
    </row>
    <row r="3554" spans="3:7" s="183" customFormat="1" x14ac:dyDescent="0.5">
      <c r="C3554" s="971"/>
      <c r="D3554" s="970"/>
      <c r="E3554" s="970"/>
      <c r="F3554" s="265"/>
      <c r="G3554" s="265"/>
    </row>
    <row r="3555" spans="3:7" s="183" customFormat="1" x14ac:dyDescent="0.5">
      <c r="C3555" s="971"/>
      <c r="D3555" s="970"/>
      <c r="E3555" s="970"/>
      <c r="F3555" s="265"/>
      <c r="G3555" s="265"/>
    </row>
    <row r="3556" spans="3:7" s="183" customFormat="1" x14ac:dyDescent="0.5">
      <c r="C3556" s="971"/>
      <c r="D3556" s="970"/>
      <c r="E3556" s="970"/>
      <c r="F3556" s="265"/>
      <c r="G3556" s="265"/>
    </row>
    <row r="3557" spans="3:7" s="183" customFormat="1" x14ac:dyDescent="0.5">
      <c r="C3557" s="971"/>
      <c r="D3557" s="970"/>
      <c r="E3557" s="970"/>
      <c r="F3557" s="265"/>
      <c r="G3557" s="265"/>
    </row>
    <row r="3558" spans="3:7" s="183" customFormat="1" x14ac:dyDescent="0.5">
      <c r="C3558" s="971"/>
      <c r="D3558" s="970"/>
      <c r="E3558" s="970"/>
      <c r="F3558" s="265"/>
      <c r="G3558" s="265"/>
    </row>
    <row r="3559" spans="3:7" s="183" customFormat="1" x14ac:dyDescent="0.5">
      <c r="C3559" s="971"/>
      <c r="D3559" s="970"/>
      <c r="E3559" s="970"/>
      <c r="F3559" s="265"/>
      <c r="G3559" s="265"/>
    </row>
    <row r="3560" spans="3:7" s="183" customFormat="1" x14ac:dyDescent="0.5">
      <c r="C3560" s="971"/>
      <c r="D3560" s="970"/>
      <c r="E3560" s="970"/>
      <c r="F3560" s="265"/>
      <c r="G3560" s="265"/>
    </row>
    <row r="3561" spans="3:7" s="183" customFormat="1" x14ac:dyDescent="0.5">
      <c r="C3561" s="971"/>
      <c r="D3561" s="970"/>
      <c r="E3561" s="970"/>
      <c r="F3561" s="265"/>
      <c r="G3561" s="265"/>
    </row>
    <row r="3562" spans="3:7" s="183" customFormat="1" x14ac:dyDescent="0.5">
      <c r="C3562" s="971"/>
      <c r="D3562" s="970"/>
      <c r="E3562" s="970"/>
      <c r="F3562" s="265"/>
      <c r="G3562" s="265"/>
    </row>
    <row r="3563" spans="3:7" s="183" customFormat="1" x14ac:dyDescent="0.5">
      <c r="C3563" s="971"/>
      <c r="D3563" s="970"/>
      <c r="E3563" s="970"/>
      <c r="F3563" s="265"/>
      <c r="G3563" s="265"/>
    </row>
    <row r="3564" spans="3:7" s="183" customFormat="1" x14ac:dyDescent="0.5">
      <c r="C3564" s="971"/>
      <c r="D3564" s="970"/>
      <c r="E3564" s="970"/>
      <c r="F3564" s="265"/>
      <c r="G3564" s="265"/>
    </row>
    <row r="3565" spans="3:7" s="183" customFormat="1" x14ac:dyDescent="0.5">
      <c r="C3565" s="971"/>
      <c r="D3565" s="970"/>
      <c r="E3565" s="970"/>
      <c r="F3565" s="265"/>
      <c r="G3565" s="265"/>
    </row>
    <row r="3566" spans="3:7" s="183" customFormat="1" x14ac:dyDescent="0.5">
      <c r="C3566" s="971"/>
      <c r="D3566" s="970"/>
      <c r="E3566" s="970"/>
      <c r="F3566" s="265"/>
      <c r="G3566" s="265"/>
    </row>
    <row r="3567" spans="3:7" s="183" customFormat="1" x14ac:dyDescent="0.5">
      <c r="C3567" s="971"/>
      <c r="D3567" s="970"/>
      <c r="E3567" s="970"/>
      <c r="F3567" s="265"/>
      <c r="G3567" s="265"/>
    </row>
    <row r="3568" spans="3:7" s="183" customFormat="1" x14ac:dyDescent="0.5">
      <c r="C3568" s="971"/>
      <c r="D3568" s="970"/>
      <c r="E3568" s="970"/>
      <c r="F3568" s="265"/>
      <c r="G3568" s="265"/>
    </row>
    <row r="3569" spans="3:7" s="183" customFormat="1" x14ac:dyDescent="0.5">
      <c r="C3569" s="971"/>
      <c r="D3569" s="970"/>
      <c r="E3569" s="970"/>
      <c r="F3569" s="265"/>
      <c r="G3569" s="265"/>
    </row>
    <row r="3570" spans="3:7" s="183" customFormat="1" x14ac:dyDescent="0.5">
      <c r="C3570" s="971"/>
      <c r="D3570" s="970"/>
      <c r="E3570" s="970"/>
      <c r="F3570" s="265"/>
      <c r="G3570" s="265"/>
    </row>
    <row r="3571" spans="3:7" s="183" customFormat="1" x14ac:dyDescent="0.5">
      <c r="C3571" s="971"/>
      <c r="D3571" s="970"/>
      <c r="E3571" s="970"/>
      <c r="F3571" s="265"/>
      <c r="G3571" s="265"/>
    </row>
    <row r="3572" spans="3:7" s="183" customFormat="1" x14ac:dyDescent="0.5">
      <c r="C3572" s="971"/>
      <c r="D3572" s="970"/>
      <c r="E3572" s="970"/>
      <c r="F3572" s="265"/>
      <c r="G3572" s="265"/>
    </row>
    <row r="3573" spans="3:7" s="183" customFormat="1" x14ac:dyDescent="0.5">
      <c r="C3573" s="971"/>
      <c r="D3573" s="970"/>
      <c r="E3573" s="970"/>
      <c r="F3573" s="265"/>
      <c r="G3573" s="265"/>
    </row>
    <row r="3574" spans="3:7" s="183" customFormat="1" x14ac:dyDescent="0.5">
      <c r="C3574" s="971"/>
      <c r="D3574" s="970"/>
      <c r="E3574" s="970"/>
      <c r="F3574" s="265"/>
      <c r="G3574" s="265"/>
    </row>
    <row r="3575" spans="3:7" s="183" customFormat="1" x14ac:dyDescent="0.5">
      <c r="C3575" s="971"/>
      <c r="D3575" s="970"/>
      <c r="E3575" s="970"/>
      <c r="F3575" s="265"/>
      <c r="G3575" s="265"/>
    </row>
    <row r="3576" spans="3:7" s="183" customFormat="1" x14ac:dyDescent="0.5">
      <c r="C3576" s="971"/>
      <c r="D3576" s="970"/>
      <c r="E3576" s="970"/>
      <c r="F3576" s="265"/>
      <c r="G3576" s="265"/>
    </row>
    <row r="3577" spans="3:7" s="183" customFormat="1" x14ac:dyDescent="0.5">
      <c r="C3577" s="971"/>
      <c r="D3577" s="970"/>
      <c r="E3577" s="970"/>
      <c r="F3577" s="265"/>
      <c r="G3577" s="265"/>
    </row>
    <row r="3578" spans="3:7" s="183" customFormat="1" x14ac:dyDescent="0.5">
      <c r="C3578" s="971"/>
      <c r="D3578" s="970"/>
      <c r="E3578" s="970"/>
      <c r="F3578" s="265"/>
      <c r="G3578" s="265"/>
    </row>
    <row r="3579" spans="3:7" s="183" customFormat="1" x14ac:dyDescent="0.5">
      <c r="C3579" s="971"/>
      <c r="D3579" s="970"/>
      <c r="E3579" s="970"/>
      <c r="F3579" s="265"/>
      <c r="G3579" s="265"/>
    </row>
    <row r="3580" spans="3:7" s="183" customFormat="1" x14ac:dyDescent="0.5">
      <c r="C3580" s="971"/>
      <c r="D3580" s="970"/>
      <c r="E3580" s="970"/>
      <c r="F3580" s="265"/>
      <c r="G3580" s="265"/>
    </row>
    <row r="3581" spans="3:7" s="183" customFormat="1" x14ac:dyDescent="0.5">
      <c r="C3581" s="971"/>
      <c r="D3581" s="970"/>
      <c r="E3581" s="970"/>
      <c r="F3581" s="265"/>
      <c r="G3581" s="265"/>
    </row>
    <row r="3582" spans="3:7" s="183" customFormat="1" x14ac:dyDescent="0.5">
      <c r="C3582" s="971"/>
      <c r="D3582" s="970"/>
      <c r="E3582" s="970"/>
      <c r="F3582" s="265"/>
      <c r="G3582" s="265"/>
    </row>
    <row r="3583" spans="3:7" s="183" customFormat="1" x14ac:dyDescent="0.5">
      <c r="C3583" s="971"/>
      <c r="D3583" s="970"/>
      <c r="E3583" s="970"/>
      <c r="F3583" s="265"/>
      <c r="G3583" s="265"/>
    </row>
    <row r="3584" spans="3:7" s="183" customFormat="1" x14ac:dyDescent="0.5">
      <c r="C3584" s="971"/>
      <c r="D3584" s="970"/>
      <c r="E3584" s="970"/>
      <c r="F3584" s="265"/>
      <c r="G3584" s="265"/>
    </row>
    <row r="3585" spans="3:7" s="183" customFormat="1" x14ac:dyDescent="0.5">
      <c r="C3585" s="971"/>
      <c r="D3585" s="970"/>
      <c r="E3585" s="970"/>
      <c r="F3585" s="265"/>
      <c r="G3585" s="265"/>
    </row>
    <row r="3586" spans="3:7" s="183" customFormat="1" x14ac:dyDescent="0.5">
      <c r="C3586" s="971"/>
      <c r="D3586" s="970"/>
      <c r="E3586" s="970"/>
      <c r="F3586" s="265"/>
      <c r="G3586" s="265"/>
    </row>
    <row r="3587" spans="3:7" s="183" customFormat="1" x14ac:dyDescent="0.5">
      <c r="C3587" s="971"/>
      <c r="D3587" s="970"/>
      <c r="E3587" s="970"/>
      <c r="F3587" s="265"/>
      <c r="G3587" s="265"/>
    </row>
    <row r="3588" spans="3:7" s="183" customFormat="1" x14ac:dyDescent="0.5">
      <c r="C3588" s="971"/>
      <c r="D3588" s="970"/>
      <c r="E3588" s="970"/>
      <c r="F3588" s="265"/>
      <c r="G3588" s="265"/>
    </row>
    <row r="3589" spans="3:7" s="183" customFormat="1" x14ac:dyDescent="0.5">
      <c r="C3589" s="971"/>
      <c r="D3589" s="970"/>
      <c r="E3589" s="970"/>
      <c r="F3589" s="265"/>
      <c r="G3589" s="265"/>
    </row>
    <row r="3590" spans="3:7" s="183" customFormat="1" x14ac:dyDescent="0.5">
      <c r="C3590" s="971"/>
      <c r="D3590" s="970"/>
      <c r="E3590" s="970"/>
      <c r="F3590" s="265"/>
      <c r="G3590" s="265"/>
    </row>
    <row r="3591" spans="3:7" s="183" customFormat="1" x14ac:dyDescent="0.5">
      <c r="C3591" s="971"/>
      <c r="D3591" s="970"/>
      <c r="E3591" s="970"/>
      <c r="F3591" s="265"/>
      <c r="G3591" s="265"/>
    </row>
    <row r="3592" spans="3:7" s="183" customFormat="1" x14ac:dyDescent="0.5">
      <c r="C3592" s="971"/>
      <c r="D3592" s="970"/>
      <c r="E3592" s="970"/>
      <c r="F3592" s="265"/>
      <c r="G3592" s="265"/>
    </row>
    <row r="3593" spans="3:7" s="183" customFormat="1" x14ac:dyDescent="0.5">
      <c r="C3593" s="971"/>
      <c r="D3593" s="970"/>
      <c r="E3593" s="970"/>
      <c r="F3593" s="265"/>
      <c r="G3593" s="265"/>
    </row>
    <row r="3594" spans="3:7" s="183" customFormat="1" x14ac:dyDescent="0.5">
      <c r="C3594" s="971"/>
      <c r="D3594" s="970"/>
      <c r="E3594" s="970"/>
      <c r="F3594" s="265"/>
      <c r="G3594" s="265"/>
    </row>
    <row r="3595" spans="3:7" s="183" customFormat="1" x14ac:dyDescent="0.5">
      <c r="C3595" s="971"/>
      <c r="D3595" s="970"/>
      <c r="E3595" s="970"/>
      <c r="F3595" s="265"/>
      <c r="G3595" s="265"/>
    </row>
    <row r="3596" spans="3:7" s="183" customFormat="1" x14ac:dyDescent="0.5">
      <c r="C3596" s="971"/>
      <c r="D3596" s="970"/>
      <c r="E3596" s="970"/>
      <c r="F3596" s="265"/>
      <c r="G3596" s="265"/>
    </row>
    <row r="3597" spans="3:7" s="183" customFormat="1" x14ac:dyDescent="0.5">
      <c r="C3597" s="971"/>
      <c r="D3597" s="970"/>
      <c r="E3597" s="970"/>
      <c r="F3597" s="265"/>
      <c r="G3597" s="265"/>
    </row>
    <row r="3598" spans="3:7" s="183" customFormat="1" x14ac:dyDescent="0.5">
      <c r="C3598" s="971"/>
      <c r="D3598" s="970"/>
      <c r="E3598" s="970"/>
      <c r="F3598" s="265"/>
      <c r="G3598" s="265"/>
    </row>
    <row r="3599" spans="3:7" s="183" customFormat="1" x14ac:dyDescent="0.5">
      <c r="C3599" s="971"/>
      <c r="D3599" s="970"/>
      <c r="E3599" s="970"/>
      <c r="F3599" s="265"/>
      <c r="G3599" s="265"/>
    </row>
    <row r="3600" spans="3:7" s="183" customFormat="1" x14ac:dyDescent="0.5">
      <c r="C3600" s="971"/>
      <c r="D3600" s="970"/>
      <c r="E3600" s="970"/>
      <c r="F3600" s="265"/>
      <c r="G3600" s="265"/>
    </row>
    <row r="3601" spans="3:7" s="183" customFormat="1" x14ac:dyDescent="0.5">
      <c r="C3601" s="971"/>
      <c r="D3601" s="970"/>
      <c r="E3601" s="970"/>
      <c r="F3601" s="265"/>
      <c r="G3601" s="265"/>
    </row>
    <row r="3602" spans="3:7" s="183" customFormat="1" x14ac:dyDescent="0.5">
      <c r="C3602" s="971"/>
      <c r="D3602" s="970"/>
      <c r="E3602" s="970"/>
      <c r="F3602" s="265"/>
      <c r="G3602" s="265"/>
    </row>
    <row r="3603" spans="3:7" s="183" customFormat="1" x14ac:dyDescent="0.5">
      <c r="C3603" s="971"/>
      <c r="D3603" s="970"/>
      <c r="E3603" s="970"/>
      <c r="F3603" s="265"/>
      <c r="G3603" s="265"/>
    </row>
    <row r="3604" spans="3:7" s="183" customFormat="1" x14ac:dyDescent="0.5">
      <c r="C3604" s="971"/>
      <c r="D3604" s="970"/>
      <c r="E3604" s="970"/>
      <c r="F3604" s="265"/>
      <c r="G3604" s="265"/>
    </row>
    <row r="3605" spans="3:7" s="183" customFormat="1" x14ac:dyDescent="0.5">
      <c r="C3605" s="971"/>
      <c r="D3605" s="970"/>
      <c r="E3605" s="970"/>
      <c r="F3605" s="265"/>
      <c r="G3605" s="265"/>
    </row>
    <row r="3606" spans="3:7" s="183" customFormat="1" x14ac:dyDescent="0.5">
      <c r="C3606" s="971"/>
      <c r="D3606" s="970"/>
      <c r="E3606" s="970"/>
      <c r="F3606" s="265"/>
      <c r="G3606" s="265"/>
    </row>
    <row r="3607" spans="3:7" s="183" customFormat="1" x14ac:dyDescent="0.5">
      <c r="C3607" s="971"/>
      <c r="D3607" s="970"/>
      <c r="E3607" s="970"/>
      <c r="F3607" s="265"/>
      <c r="G3607" s="265"/>
    </row>
    <row r="3608" spans="3:7" s="183" customFormat="1" x14ac:dyDescent="0.5">
      <c r="C3608" s="971"/>
      <c r="D3608" s="970"/>
      <c r="E3608" s="970"/>
      <c r="F3608" s="265"/>
      <c r="G3608" s="265"/>
    </row>
    <row r="3609" spans="3:7" s="183" customFormat="1" x14ac:dyDescent="0.5">
      <c r="C3609" s="971"/>
      <c r="D3609" s="970"/>
      <c r="E3609" s="970"/>
      <c r="F3609" s="265"/>
      <c r="G3609" s="265"/>
    </row>
    <row r="3610" spans="3:7" s="183" customFormat="1" x14ac:dyDescent="0.5">
      <c r="C3610" s="971"/>
      <c r="D3610" s="970"/>
      <c r="E3610" s="970"/>
      <c r="F3610" s="265"/>
      <c r="G3610" s="265"/>
    </row>
    <row r="3611" spans="3:7" s="183" customFormat="1" x14ac:dyDescent="0.5">
      <c r="C3611" s="971"/>
      <c r="D3611" s="970"/>
      <c r="E3611" s="970"/>
      <c r="F3611" s="265"/>
      <c r="G3611" s="265"/>
    </row>
    <row r="3612" spans="3:7" s="183" customFormat="1" x14ac:dyDescent="0.5">
      <c r="C3612" s="971"/>
      <c r="D3612" s="970"/>
      <c r="E3612" s="970"/>
      <c r="F3612" s="265"/>
      <c r="G3612" s="265"/>
    </row>
    <row r="3613" spans="3:7" s="183" customFormat="1" x14ac:dyDescent="0.5">
      <c r="C3613" s="971"/>
      <c r="D3613" s="970"/>
      <c r="E3613" s="970"/>
      <c r="F3613" s="265"/>
      <c r="G3613" s="265"/>
    </row>
    <row r="3614" spans="3:7" s="183" customFormat="1" x14ac:dyDescent="0.5">
      <c r="C3614" s="971"/>
      <c r="D3614" s="970"/>
      <c r="E3614" s="970"/>
      <c r="F3614" s="265"/>
      <c r="G3614" s="265"/>
    </row>
    <row r="3615" spans="3:7" s="183" customFormat="1" x14ac:dyDescent="0.5">
      <c r="C3615" s="971"/>
      <c r="D3615" s="970"/>
      <c r="E3615" s="970"/>
      <c r="F3615" s="265"/>
      <c r="G3615" s="265"/>
    </row>
    <row r="3616" spans="3:7" s="183" customFormat="1" x14ac:dyDescent="0.5">
      <c r="C3616" s="971"/>
      <c r="D3616" s="970"/>
      <c r="E3616" s="970"/>
      <c r="F3616" s="265"/>
      <c r="G3616" s="265"/>
    </row>
    <row r="3617" spans="3:7" s="183" customFormat="1" x14ac:dyDescent="0.5">
      <c r="C3617" s="971"/>
      <c r="D3617" s="970"/>
      <c r="E3617" s="970"/>
      <c r="F3617" s="265"/>
      <c r="G3617" s="265"/>
    </row>
    <row r="3618" spans="3:7" s="183" customFormat="1" x14ac:dyDescent="0.5">
      <c r="C3618" s="971"/>
      <c r="D3618" s="970"/>
      <c r="E3618" s="970"/>
      <c r="F3618" s="265"/>
      <c r="G3618" s="265"/>
    </row>
    <row r="3619" spans="3:7" s="183" customFormat="1" x14ac:dyDescent="0.5">
      <c r="C3619" s="971"/>
      <c r="D3619" s="970"/>
      <c r="E3619" s="970"/>
      <c r="F3619" s="265"/>
      <c r="G3619" s="265"/>
    </row>
    <row r="3620" spans="3:7" s="183" customFormat="1" x14ac:dyDescent="0.5">
      <c r="C3620" s="971"/>
      <c r="D3620" s="970"/>
      <c r="E3620" s="970"/>
      <c r="F3620" s="265"/>
      <c r="G3620" s="265"/>
    </row>
    <row r="3621" spans="3:7" s="183" customFormat="1" x14ac:dyDescent="0.5">
      <c r="C3621" s="971"/>
      <c r="D3621" s="970"/>
      <c r="E3621" s="970"/>
      <c r="F3621" s="265"/>
      <c r="G3621" s="265"/>
    </row>
    <row r="3622" spans="3:7" s="183" customFormat="1" x14ac:dyDescent="0.5">
      <c r="C3622" s="971"/>
      <c r="D3622" s="970"/>
      <c r="E3622" s="970"/>
      <c r="F3622" s="265"/>
      <c r="G3622" s="265"/>
    </row>
    <row r="3623" spans="3:7" s="183" customFormat="1" x14ac:dyDescent="0.5">
      <c r="C3623" s="971"/>
      <c r="D3623" s="970"/>
      <c r="E3623" s="970"/>
      <c r="F3623" s="265"/>
      <c r="G3623" s="265"/>
    </row>
    <row r="3624" spans="3:7" s="183" customFormat="1" x14ac:dyDescent="0.5">
      <c r="C3624" s="971"/>
      <c r="D3624" s="970"/>
      <c r="E3624" s="970"/>
      <c r="F3624" s="265"/>
      <c r="G3624" s="265"/>
    </row>
    <row r="3625" spans="3:7" s="183" customFormat="1" x14ac:dyDescent="0.5">
      <c r="C3625" s="971"/>
      <c r="D3625" s="970"/>
      <c r="E3625" s="970"/>
      <c r="F3625" s="265"/>
      <c r="G3625" s="265"/>
    </row>
    <row r="3626" spans="3:7" s="183" customFormat="1" x14ac:dyDescent="0.5">
      <c r="C3626" s="971"/>
      <c r="D3626" s="970"/>
      <c r="E3626" s="970"/>
      <c r="F3626" s="265"/>
      <c r="G3626" s="265"/>
    </row>
    <row r="3627" spans="3:7" s="183" customFormat="1" x14ac:dyDescent="0.5">
      <c r="C3627" s="971"/>
      <c r="D3627" s="970"/>
      <c r="E3627" s="970"/>
      <c r="F3627" s="265"/>
      <c r="G3627" s="265"/>
    </row>
    <row r="3628" spans="3:7" s="183" customFormat="1" x14ac:dyDescent="0.5">
      <c r="C3628" s="971"/>
      <c r="D3628" s="970"/>
      <c r="E3628" s="970"/>
      <c r="F3628" s="265"/>
      <c r="G3628" s="265"/>
    </row>
    <row r="3629" spans="3:7" s="183" customFormat="1" x14ac:dyDescent="0.5">
      <c r="C3629" s="971"/>
      <c r="D3629" s="970"/>
      <c r="E3629" s="970"/>
      <c r="F3629" s="265"/>
      <c r="G3629" s="265"/>
    </row>
    <row r="3630" spans="3:7" s="183" customFormat="1" x14ac:dyDescent="0.5">
      <c r="C3630" s="971"/>
      <c r="D3630" s="970"/>
      <c r="E3630" s="970"/>
      <c r="F3630" s="265"/>
      <c r="G3630" s="265"/>
    </row>
    <row r="3631" spans="3:7" s="183" customFormat="1" x14ac:dyDescent="0.5">
      <c r="C3631" s="971"/>
      <c r="D3631" s="970"/>
      <c r="E3631" s="970"/>
      <c r="F3631" s="265"/>
      <c r="G3631" s="265"/>
    </row>
    <row r="3632" spans="3:7" s="183" customFormat="1" x14ac:dyDescent="0.5">
      <c r="C3632" s="971"/>
      <c r="D3632" s="970"/>
      <c r="E3632" s="970"/>
      <c r="F3632" s="265"/>
      <c r="G3632" s="265"/>
    </row>
    <row r="3633" spans="3:7" s="183" customFormat="1" x14ac:dyDescent="0.5">
      <c r="C3633" s="971"/>
      <c r="D3633" s="970"/>
      <c r="E3633" s="970"/>
      <c r="F3633" s="265"/>
      <c r="G3633" s="265"/>
    </row>
    <row r="3634" spans="3:7" s="183" customFormat="1" x14ac:dyDescent="0.5">
      <c r="C3634" s="971"/>
      <c r="D3634" s="970"/>
      <c r="E3634" s="970"/>
      <c r="F3634" s="265"/>
      <c r="G3634" s="265"/>
    </row>
    <row r="3635" spans="3:7" s="183" customFormat="1" x14ac:dyDescent="0.5">
      <c r="C3635" s="971"/>
      <c r="D3635" s="970"/>
      <c r="E3635" s="970"/>
      <c r="F3635" s="265"/>
      <c r="G3635" s="265"/>
    </row>
    <row r="3636" spans="3:7" s="183" customFormat="1" x14ac:dyDescent="0.5">
      <c r="C3636" s="971"/>
      <c r="D3636" s="970"/>
      <c r="E3636" s="970"/>
      <c r="F3636" s="265"/>
      <c r="G3636" s="265"/>
    </row>
    <row r="3637" spans="3:7" s="183" customFormat="1" x14ac:dyDescent="0.5">
      <c r="C3637" s="971"/>
      <c r="D3637" s="970"/>
      <c r="E3637" s="970"/>
      <c r="F3637" s="265"/>
      <c r="G3637" s="265"/>
    </row>
    <row r="3638" spans="3:7" s="183" customFormat="1" x14ac:dyDescent="0.5">
      <c r="C3638" s="971"/>
      <c r="D3638" s="970"/>
      <c r="E3638" s="970"/>
      <c r="F3638" s="265"/>
      <c r="G3638" s="265"/>
    </row>
    <row r="3639" spans="3:7" s="183" customFormat="1" x14ac:dyDescent="0.5">
      <c r="C3639" s="971"/>
      <c r="D3639" s="970"/>
      <c r="E3639" s="970"/>
      <c r="F3639" s="265"/>
      <c r="G3639" s="265"/>
    </row>
    <row r="3640" spans="3:7" s="183" customFormat="1" x14ac:dyDescent="0.5">
      <c r="C3640" s="971"/>
      <c r="D3640" s="970"/>
      <c r="E3640" s="970"/>
      <c r="F3640" s="265"/>
      <c r="G3640" s="265"/>
    </row>
    <row r="3641" spans="3:7" s="183" customFormat="1" x14ac:dyDescent="0.5">
      <c r="C3641" s="971"/>
      <c r="D3641" s="970"/>
      <c r="E3641" s="970"/>
      <c r="F3641" s="265"/>
      <c r="G3641" s="265"/>
    </row>
    <row r="3642" spans="3:7" s="183" customFormat="1" x14ac:dyDescent="0.5">
      <c r="C3642" s="971"/>
      <c r="D3642" s="970"/>
      <c r="E3642" s="970"/>
      <c r="F3642" s="265"/>
      <c r="G3642" s="265"/>
    </row>
    <row r="3643" spans="3:7" s="183" customFormat="1" x14ac:dyDescent="0.5">
      <c r="C3643" s="971"/>
      <c r="D3643" s="970"/>
      <c r="E3643" s="970"/>
      <c r="F3643" s="265"/>
      <c r="G3643" s="265"/>
    </row>
    <row r="3644" spans="3:7" s="183" customFormat="1" x14ac:dyDescent="0.5">
      <c r="C3644" s="971"/>
      <c r="D3644" s="970"/>
      <c r="E3644" s="970"/>
      <c r="F3644" s="265"/>
      <c r="G3644" s="265"/>
    </row>
    <row r="3645" spans="3:7" s="183" customFormat="1" x14ac:dyDescent="0.5">
      <c r="C3645" s="971"/>
      <c r="D3645" s="970"/>
      <c r="E3645" s="970"/>
      <c r="F3645" s="265"/>
      <c r="G3645" s="265"/>
    </row>
    <row r="3646" spans="3:7" s="183" customFormat="1" x14ac:dyDescent="0.5">
      <c r="C3646" s="971"/>
      <c r="D3646" s="970"/>
      <c r="E3646" s="970"/>
      <c r="F3646" s="265"/>
      <c r="G3646" s="265"/>
    </row>
    <row r="3647" spans="3:7" s="183" customFormat="1" x14ac:dyDescent="0.5">
      <c r="C3647" s="971"/>
      <c r="D3647" s="970"/>
      <c r="E3647" s="970"/>
      <c r="F3647" s="265"/>
      <c r="G3647" s="265"/>
    </row>
    <row r="3648" spans="3:7" s="183" customFormat="1" x14ac:dyDescent="0.5">
      <c r="C3648" s="971"/>
      <c r="D3648" s="970"/>
      <c r="E3648" s="970"/>
      <c r="F3648" s="265"/>
      <c r="G3648" s="265"/>
    </row>
    <row r="3649" spans="3:7" s="183" customFormat="1" x14ac:dyDescent="0.5">
      <c r="C3649" s="971"/>
      <c r="D3649" s="970"/>
      <c r="E3649" s="970"/>
      <c r="F3649" s="265"/>
      <c r="G3649" s="265"/>
    </row>
    <row r="3650" spans="3:7" s="183" customFormat="1" x14ac:dyDescent="0.5">
      <c r="C3650" s="971"/>
      <c r="D3650" s="970"/>
      <c r="E3650" s="970"/>
      <c r="F3650" s="265"/>
      <c r="G3650" s="265"/>
    </row>
    <row r="3651" spans="3:7" s="183" customFormat="1" x14ac:dyDescent="0.5">
      <c r="C3651" s="971"/>
      <c r="D3651" s="970"/>
      <c r="E3651" s="970"/>
      <c r="F3651" s="265"/>
      <c r="G3651" s="265"/>
    </row>
    <row r="3652" spans="3:7" s="183" customFormat="1" x14ac:dyDescent="0.5">
      <c r="C3652" s="971"/>
      <c r="D3652" s="970"/>
      <c r="E3652" s="970"/>
      <c r="F3652" s="265"/>
      <c r="G3652" s="265"/>
    </row>
    <row r="3653" spans="3:7" s="183" customFormat="1" x14ac:dyDescent="0.5">
      <c r="C3653" s="971"/>
      <c r="D3653" s="970"/>
      <c r="E3653" s="970"/>
      <c r="F3653" s="265"/>
      <c r="G3653" s="265"/>
    </row>
    <row r="3654" spans="3:7" s="183" customFormat="1" x14ac:dyDescent="0.5">
      <c r="C3654" s="971"/>
      <c r="D3654" s="970"/>
      <c r="E3654" s="970"/>
      <c r="F3654" s="265"/>
      <c r="G3654" s="265"/>
    </row>
    <row r="3655" spans="3:7" s="183" customFormat="1" x14ac:dyDescent="0.5">
      <c r="C3655" s="971"/>
      <c r="D3655" s="970"/>
      <c r="E3655" s="970"/>
      <c r="F3655" s="265"/>
      <c r="G3655" s="265"/>
    </row>
    <row r="3656" spans="3:7" s="183" customFormat="1" x14ac:dyDescent="0.5">
      <c r="C3656" s="971"/>
      <c r="D3656" s="970"/>
      <c r="E3656" s="970"/>
      <c r="F3656" s="265"/>
      <c r="G3656" s="265"/>
    </row>
    <row r="3657" spans="3:7" s="183" customFormat="1" x14ac:dyDescent="0.5">
      <c r="C3657" s="971"/>
      <c r="D3657" s="970"/>
      <c r="E3657" s="970"/>
      <c r="F3657" s="265"/>
      <c r="G3657" s="265"/>
    </row>
    <row r="3658" spans="3:7" s="183" customFormat="1" x14ac:dyDescent="0.5">
      <c r="C3658" s="971"/>
      <c r="D3658" s="970"/>
      <c r="E3658" s="970"/>
      <c r="F3658" s="265"/>
      <c r="G3658" s="265"/>
    </row>
    <row r="3659" spans="3:7" s="183" customFormat="1" x14ac:dyDescent="0.5">
      <c r="C3659" s="971"/>
      <c r="D3659" s="970"/>
      <c r="E3659" s="970"/>
      <c r="F3659" s="265"/>
      <c r="G3659" s="265"/>
    </row>
    <row r="3660" spans="3:7" s="183" customFormat="1" x14ac:dyDescent="0.5">
      <c r="C3660" s="971"/>
      <c r="D3660" s="970"/>
      <c r="E3660" s="970"/>
      <c r="F3660" s="265"/>
      <c r="G3660" s="265"/>
    </row>
    <row r="3661" spans="3:7" s="183" customFormat="1" x14ac:dyDescent="0.5">
      <c r="C3661" s="971"/>
      <c r="D3661" s="970"/>
      <c r="E3661" s="970"/>
      <c r="F3661" s="265"/>
      <c r="G3661" s="265"/>
    </row>
    <row r="3662" spans="3:7" s="183" customFormat="1" x14ac:dyDescent="0.5">
      <c r="C3662" s="971"/>
      <c r="D3662" s="970"/>
      <c r="E3662" s="970"/>
      <c r="F3662" s="265"/>
      <c r="G3662" s="265"/>
    </row>
    <row r="3663" spans="3:7" s="183" customFormat="1" x14ac:dyDescent="0.5">
      <c r="C3663" s="971"/>
      <c r="D3663" s="970"/>
      <c r="E3663" s="970"/>
      <c r="F3663" s="265"/>
      <c r="G3663" s="265"/>
    </row>
    <row r="3664" spans="3:7" s="183" customFormat="1" x14ac:dyDescent="0.5">
      <c r="C3664" s="971"/>
      <c r="D3664" s="970"/>
      <c r="E3664" s="970"/>
      <c r="F3664" s="265"/>
      <c r="G3664" s="265"/>
    </row>
    <row r="3665" spans="3:7" s="183" customFormat="1" x14ac:dyDescent="0.5">
      <c r="C3665" s="971"/>
      <c r="D3665" s="970"/>
      <c r="E3665" s="970"/>
      <c r="F3665" s="265"/>
      <c r="G3665" s="265"/>
    </row>
    <row r="3666" spans="3:7" s="183" customFormat="1" x14ac:dyDescent="0.5">
      <c r="C3666" s="971"/>
      <c r="D3666" s="970"/>
      <c r="E3666" s="970"/>
      <c r="F3666" s="265"/>
      <c r="G3666" s="265"/>
    </row>
    <row r="3667" spans="3:7" s="183" customFormat="1" x14ac:dyDescent="0.5">
      <c r="C3667" s="971"/>
      <c r="D3667" s="970"/>
      <c r="E3667" s="970"/>
      <c r="F3667" s="265"/>
      <c r="G3667" s="265"/>
    </row>
    <row r="3668" spans="3:7" s="183" customFormat="1" x14ac:dyDescent="0.5">
      <c r="C3668" s="971"/>
      <c r="D3668" s="970"/>
      <c r="E3668" s="970"/>
      <c r="F3668" s="265"/>
      <c r="G3668" s="265"/>
    </row>
    <row r="3669" spans="3:7" s="183" customFormat="1" x14ac:dyDescent="0.5">
      <c r="C3669" s="971"/>
      <c r="D3669" s="970"/>
      <c r="E3669" s="970"/>
      <c r="F3669" s="265"/>
      <c r="G3669" s="265"/>
    </row>
    <row r="3670" spans="3:7" s="183" customFormat="1" x14ac:dyDescent="0.5">
      <c r="C3670" s="971"/>
      <c r="D3670" s="970"/>
      <c r="E3670" s="970"/>
      <c r="F3670" s="265"/>
      <c r="G3670" s="265"/>
    </row>
    <row r="3671" spans="3:7" s="183" customFormat="1" x14ac:dyDescent="0.5">
      <c r="C3671" s="971"/>
      <c r="D3671" s="970"/>
      <c r="E3671" s="970"/>
      <c r="F3671" s="265"/>
      <c r="G3671" s="265"/>
    </row>
    <row r="3672" spans="3:7" s="183" customFormat="1" x14ac:dyDescent="0.5">
      <c r="C3672" s="971"/>
      <c r="D3672" s="970"/>
      <c r="E3672" s="970"/>
      <c r="F3672" s="265"/>
      <c r="G3672" s="265"/>
    </row>
    <row r="3673" spans="3:7" s="183" customFormat="1" x14ac:dyDescent="0.5">
      <c r="C3673" s="971"/>
      <c r="D3673" s="970"/>
      <c r="E3673" s="970"/>
      <c r="F3673" s="265"/>
      <c r="G3673" s="265"/>
    </row>
    <row r="3674" spans="3:7" s="183" customFormat="1" x14ac:dyDescent="0.5">
      <c r="C3674" s="971"/>
      <c r="D3674" s="970"/>
      <c r="E3674" s="970"/>
      <c r="F3674" s="265"/>
      <c r="G3674" s="265"/>
    </row>
    <row r="3675" spans="3:7" s="183" customFormat="1" x14ac:dyDescent="0.5">
      <c r="C3675" s="971"/>
      <c r="D3675" s="970"/>
      <c r="E3675" s="970"/>
      <c r="F3675" s="265"/>
      <c r="G3675" s="265"/>
    </row>
    <row r="3676" spans="3:7" s="183" customFormat="1" x14ac:dyDescent="0.5">
      <c r="C3676" s="971"/>
      <c r="D3676" s="970"/>
      <c r="E3676" s="970"/>
      <c r="F3676" s="265"/>
      <c r="G3676" s="265"/>
    </row>
    <row r="3677" spans="3:7" s="183" customFormat="1" x14ac:dyDescent="0.5">
      <c r="C3677" s="971"/>
      <c r="D3677" s="970"/>
      <c r="E3677" s="970"/>
      <c r="F3677" s="265"/>
      <c r="G3677" s="265"/>
    </row>
    <row r="3678" spans="3:7" s="183" customFormat="1" x14ac:dyDescent="0.5">
      <c r="C3678" s="971"/>
      <c r="D3678" s="970"/>
      <c r="E3678" s="970"/>
      <c r="F3678" s="265"/>
      <c r="G3678" s="265"/>
    </row>
    <row r="3679" spans="3:7" s="183" customFormat="1" x14ac:dyDescent="0.5">
      <c r="C3679" s="971"/>
      <c r="D3679" s="970"/>
      <c r="E3679" s="970"/>
      <c r="F3679" s="265"/>
      <c r="G3679" s="265"/>
    </row>
    <row r="3680" spans="3:7" s="183" customFormat="1" x14ac:dyDescent="0.5">
      <c r="C3680" s="971"/>
      <c r="D3680" s="970"/>
      <c r="E3680" s="970"/>
      <c r="F3680" s="265"/>
      <c r="G3680" s="265"/>
    </row>
    <row r="3681" spans="3:7" s="183" customFormat="1" x14ac:dyDescent="0.5">
      <c r="C3681" s="971"/>
      <c r="D3681" s="970"/>
      <c r="E3681" s="970"/>
      <c r="F3681" s="265"/>
      <c r="G3681" s="265"/>
    </row>
    <row r="3682" spans="3:7" s="183" customFormat="1" x14ac:dyDescent="0.5">
      <c r="C3682" s="971"/>
      <c r="D3682" s="970"/>
      <c r="E3682" s="970"/>
      <c r="F3682" s="265"/>
      <c r="G3682" s="265"/>
    </row>
    <row r="3683" spans="3:7" s="183" customFormat="1" x14ac:dyDescent="0.5">
      <c r="C3683" s="971"/>
      <c r="D3683" s="970"/>
      <c r="E3683" s="970"/>
      <c r="F3683" s="265"/>
      <c r="G3683" s="265"/>
    </row>
    <row r="3684" spans="3:7" s="183" customFormat="1" x14ac:dyDescent="0.5">
      <c r="C3684" s="971"/>
      <c r="D3684" s="970"/>
      <c r="E3684" s="970"/>
      <c r="F3684" s="265"/>
      <c r="G3684" s="265"/>
    </row>
    <row r="3685" spans="3:7" s="183" customFormat="1" x14ac:dyDescent="0.5">
      <c r="C3685" s="971"/>
      <c r="D3685" s="970"/>
      <c r="E3685" s="970"/>
      <c r="F3685" s="265"/>
      <c r="G3685" s="265"/>
    </row>
    <row r="3686" spans="3:7" s="183" customFormat="1" x14ac:dyDescent="0.5">
      <c r="C3686" s="971"/>
      <c r="D3686" s="970"/>
      <c r="E3686" s="970"/>
      <c r="F3686" s="265"/>
      <c r="G3686" s="265"/>
    </row>
    <row r="3687" spans="3:7" s="183" customFormat="1" x14ac:dyDescent="0.5">
      <c r="C3687" s="971"/>
      <c r="D3687" s="970"/>
      <c r="E3687" s="970"/>
      <c r="F3687" s="265"/>
      <c r="G3687" s="265"/>
    </row>
    <row r="3688" spans="3:7" s="183" customFormat="1" x14ac:dyDescent="0.5">
      <c r="C3688" s="971"/>
      <c r="D3688" s="970"/>
      <c r="E3688" s="970"/>
      <c r="F3688" s="265"/>
      <c r="G3688" s="265"/>
    </row>
    <row r="3689" spans="3:7" s="183" customFormat="1" x14ac:dyDescent="0.5">
      <c r="C3689" s="971"/>
      <c r="D3689" s="970"/>
      <c r="E3689" s="970"/>
      <c r="F3689" s="265"/>
      <c r="G3689" s="265"/>
    </row>
    <row r="3690" spans="3:7" s="183" customFormat="1" x14ac:dyDescent="0.5">
      <c r="C3690" s="971"/>
      <c r="D3690" s="970"/>
      <c r="E3690" s="970"/>
      <c r="F3690" s="265"/>
      <c r="G3690" s="265"/>
    </row>
    <row r="3691" spans="3:7" s="183" customFormat="1" x14ac:dyDescent="0.5">
      <c r="C3691" s="971"/>
      <c r="D3691" s="970"/>
      <c r="E3691" s="970"/>
      <c r="F3691" s="265"/>
      <c r="G3691" s="265"/>
    </row>
    <row r="3692" spans="3:7" s="183" customFormat="1" x14ac:dyDescent="0.5">
      <c r="C3692" s="971"/>
      <c r="D3692" s="970"/>
      <c r="E3692" s="970"/>
      <c r="F3692" s="265"/>
      <c r="G3692" s="265"/>
    </row>
    <row r="3693" spans="3:7" s="183" customFormat="1" x14ac:dyDescent="0.5">
      <c r="C3693" s="971"/>
      <c r="D3693" s="970"/>
      <c r="E3693" s="970"/>
      <c r="F3693" s="265"/>
      <c r="G3693" s="265"/>
    </row>
    <row r="3694" spans="3:7" s="183" customFormat="1" x14ac:dyDescent="0.5">
      <c r="C3694" s="971"/>
      <c r="D3694" s="970"/>
      <c r="E3694" s="970"/>
      <c r="F3694" s="265"/>
      <c r="G3694" s="265"/>
    </row>
    <row r="3695" spans="3:7" s="183" customFormat="1" x14ac:dyDescent="0.5">
      <c r="C3695" s="971"/>
      <c r="D3695" s="970"/>
      <c r="E3695" s="970"/>
      <c r="F3695" s="265"/>
      <c r="G3695" s="265"/>
    </row>
    <row r="3696" spans="3:7" s="183" customFormat="1" x14ac:dyDescent="0.5">
      <c r="C3696" s="971"/>
      <c r="D3696" s="970"/>
      <c r="E3696" s="970"/>
      <c r="F3696" s="265"/>
      <c r="G3696" s="265"/>
    </row>
    <row r="3697" spans="3:7" s="183" customFormat="1" x14ac:dyDescent="0.5">
      <c r="C3697" s="971"/>
      <c r="D3697" s="970"/>
      <c r="E3697" s="970"/>
      <c r="F3697" s="265"/>
      <c r="G3697" s="265"/>
    </row>
    <row r="3698" spans="3:7" s="183" customFormat="1" x14ac:dyDescent="0.5">
      <c r="C3698" s="971"/>
      <c r="D3698" s="970"/>
      <c r="E3698" s="970"/>
      <c r="F3698" s="265"/>
      <c r="G3698" s="265"/>
    </row>
    <row r="3699" spans="3:7" s="183" customFormat="1" x14ac:dyDescent="0.5">
      <c r="C3699" s="971"/>
      <c r="D3699" s="970"/>
      <c r="E3699" s="970"/>
      <c r="F3699" s="265"/>
      <c r="G3699" s="265"/>
    </row>
    <row r="3700" spans="3:7" s="183" customFormat="1" x14ac:dyDescent="0.5">
      <c r="C3700" s="971"/>
      <c r="D3700" s="970"/>
      <c r="E3700" s="970"/>
      <c r="F3700" s="265"/>
      <c r="G3700" s="265"/>
    </row>
    <row r="3701" spans="3:7" s="183" customFormat="1" x14ac:dyDescent="0.5">
      <c r="C3701" s="971"/>
      <c r="D3701" s="970"/>
      <c r="E3701" s="970"/>
      <c r="F3701" s="265"/>
      <c r="G3701" s="265"/>
    </row>
    <row r="3702" spans="3:7" s="183" customFormat="1" x14ac:dyDescent="0.5">
      <c r="C3702" s="971"/>
      <c r="D3702" s="970"/>
      <c r="E3702" s="970"/>
      <c r="F3702" s="265"/>
      <c r="G3702" s="265"/>
    </row>
    <row r="3703" spans="3:7" s="183" customFormat="1" x14ac:dyDescent="0.5">
      <c r="C3703" s="971"/>
      <c r="D3703" s="970"/>
      <c r="E3703" s="970"/>
      <c r="F3703" s="265"/>
      <c r="G3703" s="265"/>
    </row>
    <row r="3704" spans="3:7" s="183" customFormat="1" x14ac:dyDescent="0.5">
      <c r="C3704" s="971"/>
      <c r="D3704" s="970"/>
      <c r="E3704" s="970"/>
      <c r="F3704" s="265"/>
      <c r="G3704" s="265"/>
    </row>
    <row r="3705" spans="3:7" s="183" customFormat="1" x14ac:dyDescent="0.5">
      <c r="C3705" s="971"/>
      <c r="D3705" s="970"/>
      <c r="E3705" s="970"/>
      <c r="F3705" s="265"/>
      <c r="G3705" s="265"/>
    </row>
    <row r="3706" spans="3:7" s="183" customFormat="1" x14ac:dyDescent="0.5">
      <c r="C3706" s="971"/>
      <c r="D3706" s="970"/>
      <c r="E3706" s="970"/>
      <c r="F3706" s="265"/>
      <c r="G3706" s="265"/>
    </row>
    <row r="3707" spans="3:7" s="183" customFormat="1" x14ac:dyDescent="0.5">
      <c r="C3707" s="971"/>
      <c r="D3707" s="970"/>
      <c r="E3707" s="970"/>
      <c r="F3707" s="265"/>
      <c r="G3707" s="265"/>
    </row>
    <row r="3708" spans="3:7" s="183" customFormat="1" x14ac:dyDescent="0.5">
      <c r="C3708" s="971"/>
      <c r="D3708" s="970"/>
      <c r="E3708" s="970"/>
      <c r="F3708" s="265"/>
      <c r="G3708" s="265"/>
    </row>
    <row r="3709" spans="3:7" s="183" customFormat="1" x14ac:dyDescent="0.5">
      <c r="C3709" s="971"/>
      <c r="D3709" s="970"/>
      <c r="E3709" s="970"/>
      <c r="F3709" s="265"/>
      <c r="G3709" s="265"/>
    </row>
    <row r="3710" spans="3:7" s="183" customFormat="1" x14ac:dyDescent="0.5">
      <c r="C3710" s="971"/>
      <c r="D3710" s="970"/>
      <c r="E3710" s="970"/>
      <c r="F3710" s="265"/>
      <c r="G3710" s="265"/>
    </row>
    <row r="3711" spans="3:7" s="183" customFormat="1" x14ac:dyDescent="0.5">
      <c r="C3711" s="971"/>
      <c r="D3711" s="970"/>
      <c r="E3711" s="970"/>
      <c r="F3711" s="265"/>
      <c r="G3711" s="265"/>
    </row>
    <row r="3712" spans="3:7" s="183" customFormat="1" x14ac:dyDescent="0.5">
      <c r="C3712" s="971"/>
      <c r="D3712" s="970"/>
      <c r="E3712" s="970"/>
      <c r="F3712" s="265"/>
      <c r="G3712" s="265"/>
    </row>
    <row r="3713" spans="3:7" s="183" customFormat="1" x14ac:dyDescent="0.5">
      <c r="C3713" s="971"/>
      <c r="D3713" s="970"/>
      <c r="E3713" s="970"/>
      <c r="F3713" s="265"/>
      <c r="G3713" s="265"/>
    </row>
    <row r="3714" spans="3:7" s="183" customFormat="1" x14ac:dyDescent="0.5">
      <c r="C3714" s="971"/>
      <c r="D3714" s="970"/>
      <c r="E3714" s="970"/>
      <c r="F3714" s="265"/>
      <c r="G3714" s="265"/>
    </row>
    <row r="3715" spans="3:7" s="183" customFormat="1" x14ac:dyDescent="0.5">
      <c r="C3715" s="971"/>
      <c r="D3715" s="970"/>
      <c r="E3715" s="970"/>
      <c r="F3715" s="265"/>
      <c r="G3715" s="265"/>
    </row>
    <row r="3716" spans="3:7" s="183" customFormat="1" x14ac:dyDescent="0.5">
      <c r="C3716" s="971"/>
      <c r="D3716" s="970"/>
      <c r="E3716" s="970"/>
      <c r="F3716" s="265"/>
      <c r="G3716" s="265"/>
    </row>
    <row r="3717" spans="3:7" s="183" customFormat="1" x14ac:dyDescent="0.5">
      <c r="C3717" s="971"/>
      <c r="D3717" s="970"/>
      <c r="E3717" s="970"/>
      <c r="F3717" s="265"/>
      <c r="G3717" s="265"/>
    </row>
    <row r="3718" spans="3:7" s="183" customFormat="1" x14ac:dyDescent="0.5">
      <c r="C3718" s="971"/>
      <c r="D3718" s="970"/>
      <c r="E3718" s="970"/>
      <c r="F3718" s="265"/>
      <c r="G3718" s="265"/>
    </row>
    <row r="3719" spans="3:7" s="183" customFormat="1" x14ac:dyDescent="0.5">
      <c r="C3719" s="971"/>
      <c r="D3719" s="970"/>
      <c r="E3719" s="970"/>
      <c r="F3719" s="265"/>
      <c r="G3719" s="265"/>
    </row>
    <row r="3720" spans="3:7" s="183" customFormat="1" x14ac:dyDescent="0.5">
      <c r="C3720" s="971"/>
      <c r="D3720" s="970"/>
      <c r="E3720" s="970"/>
      <c r="F3720" s="265"/>
      <c r="G3720" s="265"/>
    </row>
    <row r="3721" spans="3:7" s="183" customFormat="1" x14ac:dyDescent="0.5">
      <c r="C3721" s="971"/>
      <c r="D3721" s="970"/>
      <c r="E3721" s="970"/>
      <c r="F3721" s="265"/>
      <c r="G3721" s="265"/>
    </row>
    <row r="3722" spans="3:7" s="183" customFormat="1" x14ac:dyDescent="0.5">
      <c r="C3722" s="971"/>
      <c r="D3722" s="970"/>
      <c r="E3722" s="970"/>
      <c r="F3722" s="265"/>
      <c r="G3722" s="265"/>
    </row>
    <row r="3723" spans="3:7" s="183" customFormat="1" x14ac:dyDescent="0.5">
      <c r="C3723" s="971"/>
      <c r="D3723" s="970"/>
      <c r="E3723" s="970"/>
      <c r="F3723" s="265"/>
      <c r="G3723" s="265"/>
    </row>
    <row r="3724" spans="3:7" s="183" customFormat="1" x14ac:dyDescent="0.5">
      <c r="C3724" s="971"/>
      <c r="D3724" s="970"/>
      <c r="E3724" s="970"/>
      <c r="F3724" s="265"/>
      <c r="G3724" s="265"/>
    </row>
    <row r="3725" spans="3:7" s="183" customFormat="1" x14ac:dyDescent="0.5">
      <c r="C3725" s="971"/>
      <c r="D3725" s="970"/>
      <c r="E3725" s="970"/>
      <c r="F3725" s="265"/>
      <c r="G3725" s="265"/>
    </row>
    <row r="3726" spans="3:7" s="183" customFormat="1" x14ac:dyDescent="0.5">
      <c r="C3726" s="971"/>
      <c r="D3726" s="970"/>
      <c r="E3726" s="970"/>
      <c r="F3726" s="265"/>
      <c r="G3726" s="265"/>
    </row>
    <row r="3727" spans="3:7" s="183" customFormat="1" x14ac:dyDescent="0.5">
      <c r="C3727" s="971"/>
      <c r="D3727" s="970"/>
      <c r="E3727" s="970"/>
      <c r="F3727" s="265"/>
      <c r="G3727" s="265"/>
    </row>
    <row r="3728" spans="3:7" s="183" customFormat="1" x14ac:dyDescent="0.5">
      <c r="C3728" s="971"/>
      <c r="D3728" s="970"/>
      <c r="E3728" s="970"/>
      <c r="F3728" s="265"/>
      <c r="G3728" s="265"/>
    </row>
    <row r="3729" spans="3:7" s="183" customFormat="1" x14ac:dyDescent="0.5">
      <c r="C3729" s="971"/>
      <c r="D3729" s="970"/>
      <c r="E3729" s="970"/>
      <c r="F3729" s="265"/>
      <c r="G3729" s="265"/>
    </row>
    <row r="3730" spans="3:7" s="183" customFormat="1" x14ac:dyDescent="0.5">
      <c r="C3730" s="971"/>
      <c r="D3730" s="970"/>
      <c r="E3730" s="970"/>
      <c r="F3730" s="265"/>
      <c r="G3730" s="265"/>
    </row>
    <row r="3731" spans="3:7" s="183" customFormat="1" x14ac:dyDescent="0.5">
      <c r="C3731" s="971"/>
      <c r="D3731" s="970"/>
      <c r="E3731" s="970"/>
      <c r="F3731" s="265"/>
      <c r="G3731" s="265"/>
    </row>
    <row r="3732" spans="3:7" s="183" customFormat="1" x14ac:dyDescent="0.5">
      <c r="C3732" s="971"/>
      <c r="D3732" s="970"/>
      <c r="E3732" s="970"/>
      <c r="F3732" s="265"/>
      <c r="G3732" s="265"/>
    </row>
    <row r="3733" spans="3:7" s="183" customFormat="1" x14ac:dyDescent="0.5">
      <c r="C3733" s="971"/>
      <c r="D3733" s="970"/>
      <c r="E3733" s="970"/>
      <c r="F3733" s="265"/>
      <c r="G3733" s="265"/>
    </row>
    <row r="3734" spans="3:7" s="183" customFormat="1" x14ac:dyDescent="0.5">
      <c r="C3734" s="971"/>
      <c r="D3734" s="970"/>
      <c r="E3734" s="970"/>
      <c r="F3734" s="265"/>
      <c r="G3734" s="265"/>
    </row>
    <row r="3735" spans="3:7" s="183" customFormat="1" x14ac:dyDescent="0.5">
      <c r="C3735" s="971"/>
      <c r="D3735" s="970"/>
      <c r="E3735" s="970"/>
      <c r="F3735" s="265"/>
      <c r="G3735" s="265"/>
    </row>
    <row r="3736" spans="3:7" s="183" customFormat="1" x14ac:dyDescent="0.5">
      <c r="C3736" s="971"/>
      <c r="D3736" s="970"/>
      <c r="E3736" s="970"/>
      <c r="F3736" s="265"/>
      <c r="G3736" s="265"/>
    </row>
    <row r="3737" spans="3:7" s="183" customFormat="1" x14ac:dyDescent="0.5">
      <c r="C3737" s="971"/>
      <c r="D3737" s="970"/>
      <c r="E3737" s="970"/>
      <c r="F3737" s="265"/>
      <c r="G3737" s="265"/>
    </row>
    <row r="3738" spans="3:7" s="183" customFormat="1" x14ac:dyDescent="0.5">
      <c r="C3738" s="971"/>
      <c r="D3738" s="970"/>
      <c r="E3738" s="970"/>
      <c r="F3738" s="265"/>
      <c r="G3738" s="265"/>
    </row>
    <row r="3739" spans="3:7" s="183" customFormat="1" x14ac:dyDescent="0.5">
      <c r="C3739" s="971"/>
      <c r="D3739" s="970"/>
      <c r="E3739" s="970"/>
      <c r="F3739" s="265"/>
      <c r="G3739" s="265"/>
    </row>
    <row r="3740" spans="3:7" s="183" customFormat="1" x14ac:dyDescent="0.5">
      <c r="C3740" s="971"/>
      <c r="D3740" s="970"/>
      <c r="E3740" s="970"/>
      <c r="F3740" s="265"/>
      <c r="G3740" s="265"/>
    </row>
    <row r="3741" spans="3:7" s="183" customFormat="1" x14ac:dyDescent="0.5">
      <c r="C3741" s="971"/>
      <c r="D3741" s="970"/>
      <c r="E3741" s="970"/>
      <c r="F3741" s="265"/>
      <c r="G3741" s="265"/>
    </row>
    <row r="3742" spans="3:7" s="183" customFormat="1" x14ac:dyDescent="0.5">
      <c r="C3742" s="971"/>
      <c r="D3742" s="970"/>
      <c r="E3742" s="970"/>
      <c r="F3742" s="265"/>
      <c r="G3742" s="265"/>
    </row>
    <row r="3743" spans="3:7" s="183" customFormat="1" x14ac:dyDescent="0.5">
      <c r="C3743" s="971"/>
      <c r="D3743" s="970"/>
      <c r="E3743" s="970"/>
      <c r="F3743" s="265"/>
      <c r="G3743" s="265"/>
    </row>
    <row r="3744" spans="3:7" s="183" customFormat="1" x14ac:dyDescent="0.5">
      <c r="C3744" s="971"/>
      <c r="D3744" s="970"/>
      <c r="E3744" s="970"/>
      <c r="F3744" s="265"/>
      <c r="G3744" s="265"/>
    </row>
    <row r="3745" spans="3:7" s="183" customFormat="1" x14ac:dyDescent="0.5">
      <c r="C3745" s="971"/>
      <c r="D3745" s="970"/>
      <c r="E3745" s="970"/>
      <c r="F3745" s="265"/>
      <c r="G3745" s="265"/>
    </row>
    <row r="3746" spans="3:7" s="183" customFormat="1" x14ac:dyDescent="0.5">
      <c r="C3746" s="971"/>
      <c r="D3746" s="970"/>
      <c r="E3746" s="970"/>
      <c r="F3746" s="265"/>
      <c r="G3746" s="265"/>
    </row>
    <row r="3747" spans="3:7" s="183" customFormat="1" x14ac:dyDescent="0.5">
      <c r="C3747" s="971"/>
      <c r="D3747" s="970"/>
      <c r="E3747" s="970"/>
      <c r="F3747" s="265"/>
      <c r="G3747" s="265"/>
    </row>
    <row r="3748" spans="3:7" s="183" customFormat="1" x14ac:dyDescent="0.5">
      <c r="C3748" s="971"/>
      <c r="D3748" s="970"/>
      <c r="E3748" s="970"/>
      <c r="F3748" s="265"/>
      <c r="G3748" s="265"/>
    </row>
    <row r="3749" spans="3:7" s="183" customFormat="1" x14ac:dyDescent="0.5">
      <c r="C3749" s="971"/>
      <c r="D3749" s="970"/>
      <c r="E3749" s="970"/>
      <c r="F3749" s="265"/>
      <c r="G3749" s="265"/>
    </row>
    <row r="3750" spans="3:7" s="183" customFormat="1" x14ac:dyDescent="0.5">
      <c r="C3750" s="971"/>
      <c r="D3750" s="970"/>
      <c r="E3750" s="970"/>
      <c r="F3750" s="265"/>
      <c r="G3750" s="265"/>
    </row>
    <row r="3751" spans="3:7" s="183" customFormat="1" x14ac:dyDescent="0.5">
      <c r="C3751" s="971"/>
      <c r="D3751" s="970"/>
      <c r="E3751" s="970"/>
      <c r="F3751" s="265"/>
      <c r="G3751" s="265"/>
    </row>
    <row r="3752" spans="3:7" s="183" customFormat="1" x14ac:dyDescent="0.5">
      <c r="C3752" s="971"/>
      <c r="D3752" s="970"/>
      <c r="E3752" s="970"/>
      <c r="F3752" s="265"/>
      <c r="G3752" s="265"/>
    </row>
    <row r="3753" spans="3:7" s="183" customFormat="1" x14ac:dyDescent="0.5">
      <c r="C3753" s="971"/>
      <c r="D3753" s="970"/>
      <c r="E3753" s="970"/>
      <c r="F3753" s="265"/>
      <c r="G3753" s="265"/>
    </row>
    <row r="3754" spans="3:7" s="183" customFormat="1" x14ac:dyDescent="0.5">
      <c r="C3754" s="971"/>
      <c r="D3754" s="970"/>
      <c r="E3754" s="970"/>
      <c r="F3754" s="265"/>
      <c r="G3754" s="265"/>
    </row>
    <row r="3755" spans="3:7" s="183" customFormat="1" x14ac:dyDescent="0.5">
      <c r="C3755" s="971"/>
      <c r="D3755" s="970"/>
      <c r="E3755" s="970"/>
      <c r="F3755" s="265"/>
      <c r="G3755" s="265"/>
    </row>
    <row r="3756" spans="3:7" s="183" customFormat="1" x14ac:dyDescent="0.5">
      <c r="C3756" s="971"/>
      <c r="D3756" s="970"/>
      <c r="E3756" s="970"/>
      <c r="F3756" s="265"/>
      <c r="G3756" s="265"/>
    </row>
    <row r="3757" spans="3:7" s="183" customFormat="1" x14ac:dyDescent="0.5">
      <c r="C3757" s="971"/>
      <c r="D3757" s="970"/>
      <c r="E3757" s="970"/>
      <c r="F3757" s="265"/>
      <c r="G3757" s="265"/>
    </row>
    <row r="3758" spans="3:7" s="183" customFormat="1" x14ac:dyDescent="0.5">
      <c r="C3758" s="971"/>
      <c r="D3758" s="970"/>
      <c r="E3758" s="970"/>
      <c r="F3758" s="265"/>
      <c r="G3758" s="265"/>
    </row>
    <row r="3759" spans="3:7" s="183" customFormat="1" x14ac:dyDescent="0.5">
      <c r="C3759" s="971"/>
      <c r="D3759" s="970"/>
      <c r="E3759" s="970"/>
      <c r="F3759" s="265"/>
      <c r="G3759" s="265"/>
    </row>
    <row r="3760" spans="3:7" s="183" customFormat="1" x14ac:dyDescent="0.5">
      <c r="C3760" s="971"/>
      <c r="D3760" s="970"/>
      <c r="E3760" s="970"/>
      <c r="F3760" s="265"/>
      <c r="G3760" s="265"/>
    </row>
    <row r="3761" spans="3:7" s="183" customFormat="1" x14ac:dyDescent="0.5">
      <c r="C3761" s="971"/>
      <c r="D3761" s="970"/>
      <c r="E3761" s="970"/>
      <c r="F3761" s="265"/>
      <c r="G3761" s="265"/>
    </row>
    <row r="3762" spans="3:7" s="183" customFormat="1" x14ac:dyDescent="0.5">
      <c r="C3762" s="971"/>
      <c r="D3762" s="970"/>
      <c r="E3762" s="970"/>
      <c r="F3762" s="265"/>
      <c r="G3762" s="265"/>
    </row>
    <row r="3763" spans="3:7" s="183" customFormat="1" x14ac:dyDescent="0.5">
      <c r="C3763" s="971"/>
      <c r="D3763" s="970"/>
      <c r="E3763" s="970"/>
      <c r="F3763" s="265"/>
      <c r="G3763" s="265"/>
    </row>
    <row r="3764" spans="3:7" s="183" customFormat="1" x14ac:dyDescent="0.5">
      <c r="C3764" s="971"/>
      <c r="D3764" s="970"/>
      <c r="E3764" s="970"/>
      <c r="F3764" s="265"/>
      <c r="G3764" s="265"/>
    </row>
    <row r="3765" spans="3:7" s="183" customFormat="1" x14ac:dyDescent="0.5">
      <c r="C3765" s="971"/>
      <c r="D3765" s="970"/>
      <c r="E3765" s="970"/>
      <c r="F3765" s="265"/>
      <c r="G3765" s="265"/>
    </row>
    <row r="3766" spans="3:7" s="183" customFormat="1" x14ac:dyDescent="0.5">
      <c r="C3766" s="971"/>
      <c r="D3766" s="970"/>
      <c r="E3766" s="970"/>
      <c r="F3766" s="265"/>
      <c r="G3766" s="265"/>
    </row>
    <row r="3767" spans="3:7" s="183" customFormat="1" x14ac:dyDescent="0.5">
      <c r="C3767" s="971"/>
      <c r="D3767" s="970"/>
      <c r="E3767" s="970"/>
      <c r="F3767" s="265"/>
      <c r="G3767" s="265"/>
    </row>
    <row r="3768" spans="3:7" s="183" customFormat="1" x14ac:dyDescent="0.5">
      <c r="C3768" s="971"/>
      <c r="D3768" s="970"/>
      <c r="E3768" s="970"/>
      <c r="F3768" s="265"/>
      <c r="G3768" s="265"/>
    </row>
    <row r="3769" spans="3:7" s="183" customFormat="1" x14ac:dyDescent="0.5">
      <c r="C3769" s="971"/>
      <c r="D3769" s="970"/>
      <c r="E3769" s="970"/>
      <c r="F3769" s="265"/>
      <c r="G3769" s="265"/>
    </row>
    <row r="3770" spans="3:7" s="183" customFormat="1" x14ac:dyDescent="0.5">
      <c r="C3770" s="971"/>
      <c r="D3770" s="970"/>
      <c r="E3770" s="970"/>
      <c r="F3770" s="265"/>
      <c r="G3770" s="265"/>
    </row>
    <row r="3771" spans="3:7" s="183" customFormat="1" x14ac:dyDescent="0.5">
      <c r="C3771" s="971"/>
      <c r="D3771" s="970"/>
      <c r="E3771" s="970"/>
      <c r="F3771" s="265"/>
      <c r="G3771" s="265"/>
    </row>
    <row r="3772" spans="3:7" s="183" customFormat="1" x14ac:dyDescent="0.5">
      <c r="C3772" s="971"/>
      <c r="D3772" s="970"/>
      <c r="E3772" s="970"/>
      <c r="F3772" s="265"/>
      <c r="G3772" s="265"/>
    </row>
    <row r="3773" spans="3:7" s="183" customFormat="1" x14ac:dyDescent="0.5">
      <c r="C3773" s="971"/>
      <c r="D3773" s="970"/>
      <c r="E3773" s="970"/>
      <c r="F3773" s="265"/>
      <c r="G3773" s="265"/>
    </row>
    <row r="3774" spans="3:7" s="183" customFormat="1" x14ac:dyDescent="0.5">
      <c r="C3774" s="971"/>
      <c r="D3774" s="970"/>
      <c r="E3774" s="970"/>
      <c r="F3774" s="265"/>
      <c r="G3774" s="265"/>
    </row>
    <row r="3775" spans="3:7" s="183" customFormat="1" x14ac:dyDescent="0.5">
      <c r="C3775" s="971"/>
      <c r="D3775" s="970"/>
      <c r="E3775" s="970"/>
      <c r="F3775" s="265"/>
      <c r="G3775" s="265"/>
    </row>
    <row r="3776" spans="3:7" s="183" customFormat="1" x14ac:dyDescent="0.5">
      <c r="C3776" s="971"/>
      <c r="D3776" s="970"/>
      <c r="E3776" s="970"/>
      <c r="F3776" s="265"/>
      <c r="G3776" s="265"/>
    </row>
    <row r="3777" spans="3:7" s="183" customFormat="1" x14ac:dyDescent="0.5">
      <c r="C3777" s="971"/>
      <c r="D3777" s="970"/>
      <c r="E3777" s="970"/>
      <c r="F3777" s="265"/>
      <c r="G3777" s="265"/>
    </row>
    <row r="3778" spans="3:7" s="183" customFormat="1" x14ac:dyDescent="0.5">
      <c r="C3778" s="971"/>
      <c r="D3778" s="970"/>
      <c r="E3778" s="970"/>
      <c r="F3778" s="265"/>
      <c r="G3778" s="265"/>
    </row>
    <row r="3779" spans="3:7" s="183" customFormat="1" x14ac:dyDescent="0.5">
      <c r="C3779" s="971"/>
      <c r="D3779" s="970"/>
      <c r="E3779" s="970"/>
      <c r="F3779" s="265"/>
      <c r="G3779" s="265"/>
    </row>
    <row r="3780" spans="3:7" s="183" customFormat="1" x14ac:dyDescent="0.5">
      <c r="C3780" s="971"/>
      <c r="D3780" s="970"/>
      <c r="E3780" s="970"/>
      <c r="F3780" s="265"/>
      <c r="G3780" s="265"/>
    </row>
    <row r="3781" spans="3:7" s="183" customFormat="1" x14ac:dyDescent="0.5">
      <c r="C3781" s="971"/>
      <c r="D3781" s="970"/>
      <c r="E3781" s="970"/>
      <c r="F3781" s="265"/>
      <c r="G3781" s="265"/>
    </row>
    <row r="3782" spans="3:7" s="183" customFormat="1" x14ac:dyDescent="0.5">
      <c r="C3782" s="971"/>
      <c r="D3782" s="970"/>
      <c r="E3782" s="970"/>
      <c r="F3782" s="265"/>
      <c r="G3782" s="265"/>
    </row>
    <row r="3783" spans="3:7" s="183" customFormat="1" x14ac:dyDescent="0.5">
      <c r="C3783" s="971"/>
      <c r="D3783" s="970"/>
      <c r="E3783" s="970"/>
      <c r="F3783" s="265"/>
      <c r="G3783" s="265"/>
    </row>
    <row r="3784" spans="3:7" s="183" customFormat="1" x14ac:dyDescent="0.5">
      <c r="C3784" s="971"/>
      <c r="D3784" s="970"/>
      <c r="E3784" s="970"/>
      <c r="F3784" s="265"/>
      <c r="G3784" s="265"/>
    </row>
    <row r="3785" spans="3:7" s="183" customFormat="1" x14ac:dyDescent="0.5">
      <c r="C3785" s="971"/>
      <c r="D3785" s="970"/>
      <c r="E3785" s="970"/>
      <c r="F3785" s="265"/>
      <c r="G3785" s="265"/>
    </row>
    <row r="3786" spans="3:7" s="183" customFormat="1" x14ac:dyDescent="0.5">
      <c r="C3786" s="971"/>
      <c r="D3786" s="970"/>
      <c r="E3786" s="970"/>
      <c r="F3786" s="265"/>
      <c r="G3786" s="265"/>
    </row>
    <row r="3787" spans="3:7" s="183" customFormat="1" x14ac:dyDescent="0.5">
      <c r="C3787" s="971"/>
      <c r="D3787" s="970"/>
      <c r="E3787" s="970"/>
      <c r="F3787" s="265"/>
      <c r="G3787" s="265"/>
    </row>
    <row r="3788" spans="3:7" s="183" customFormat="1" x14ac:dyDescent="0.5">
      <c r="C3788" s="971"/>
      <c r="D3788" s="970"/>
      <c r="E3788" s="970"/>
      <c r="F3788" s="265"/>
      <c r="G3788" s="265"/>
    </row>
    <row r="3789" spans="3:7" s="183" customFormat="1" x14ac:dyDescent="0.5">
      <c r="C3789" s="971"/>
      <c r="D3789" s="970"/>
      <c r="E3789" s="970"/>
      <c r="F3789" s="265"/>
      <c r="G3789" s="265"/>
    </row>
    <row r="3790" spans="3:7" s="183" customFormat="1" x14ac:dyDescent="0.5">
      <c r="C3790" s="971"/>
      <c r="D3790" s="970"/>
      <c r="E3790" s="970"/>
      <c r="F3790" s="265"/>
      <c r="G3790" s="265"/>
    </row>
    <row r="3791" spans="3:7" s="183" customFormat="1" x14ac:dyDescent="0.5">
      <c r="C3791" s="971"/>
      <c r="D3791" s="970"/>
      <c r="E3791" s="970"/>
      <c r="F3791" s="265"/>
      <c r="G3791" s="265"/>
    </row>
    <row r="3792" spans="3:7" s="183" customFormat="1" x14ac:dyDescent="0.5">
      <c r="C3792" s="971"/>
      <c r="D3792" s="970"/>
      <c r="E3792" s="970"/>
      <c r="F3792" s="265"/>
      <c r="G3792" s="265"/>
    </row>
    <row r="3793" spans="3:7" s="183" customFormat="1" x14ac:dyDescent="0.5">
      <c r="C3793" s="971"/>
      <c r="D3793" s="970"/>
      <c r="E3793" s="970"/>
      <c r="F3793" s="265"/>
      <c r="G3793" s="265"/>
    </row>
    <row r="3794" spans="3:7" s="183" customFormat="1" x14ac:dyDescent="0.5">
      <c r="C3794" s="971"/>
      <c r="D3794" s="970"/>
      <c r="E3794" s="970"/>
      <c r="F3794" s="265"/>
      <c r="G3794" s="265"/>
    </row>
    <row r="3795" spans="3:7" s="183" customFormat="1" x14ac:dyDescent="0.5">
      <c r="C3795" s="971"/>
      <c r="D3795" s="970"/>
      <c r="E3795" s="970"/>
      <c r="F3795" s="265"/>
      <c r="G3795" s="265"/>
    </row>
    <row r="3796" spans="3:7" s="183" customFormat="1" x14ac:dyDescent="0.5">
      <c r="C3796" s="971"/>
      <c r="D3796" s="970"/>
      <c r="E3796" s="970"/>
      <c r="F3796" s="265"/>
      <c r="G3796" s="265"/>
    </row>
    <row r="3797" spans="3:7" s="183" customFormat="1" x14ac:dyDescent="0.5">
      <c r="C3797" s="971"/>
      <c r="D3797" s="970"/>
      <c r="E3797" s="970"/>
      <c r="F3797" s="265"/>
      <c r="G3797" s="265"/>
    </row>
    <row r="3798" spans="3:7" s="183" customFormat="1" x14ac:dyDescent="0.5">
      <c r="C3798" s="971"/>
      <c r="D3798" s="970"/>
      <c r="E3798" s="970"/>
      <c r="F3798" s="265"/>
      <c r="G3798" s="265"/>
    </row>
    <row r="3799" spans="3:7" s="183" customFormat="1" x14ac:dyDescent="0.5">
      <c r="C3799" s="971"/>
      <c r="D3799" s="970"/>
      <c r="E3799" s="970"/>
      <c r="F3799" s="265"/>
      <c r="G3799" s="265"/>
    </row>
    <row r="3800" spans="3:7" s="183" customFormat="1" x14ac:dyDescent="0.5">
      <c r="C3800" s="971"/>
      <c r="D3800" s="970"/>
      <c r="E3800" s="970"/>
      <c r="F3800" s="265"/>
      <c r="G3800" s="265"/>
    </row>
    <row r="3801" spans="3:7" s="183" customFormat="1" x14ac:dyDescent="0.5">
      <c r="C3801" s="971"/>
      <c r="D3801" s="970"/>
      <c r="E3801" s="970"/>
      <c r="F3801" s="265"/>
      <c r="G3801" s="265"/>
    </row>
    <row r="3802" spans="3:7" s="183" customFormat="1" x14ac:dyDescent="0.5">
      <c r="C3802" s="971"/>
      <c r="D3802" s="970"/>
      <c r="E3802" s="970"/>
      <c r="F3802" s="265"/>
      <c r="G3802" s="265"/>
    </row>
    <row r="3803" spans="3:7" s="183" customFormat="1" x14ac:dyDescent="0.5">
      <c r="C3803" s="971"/>
      <c r="D3803" s="970"/>
      <c r="E3803" s="970"/>
      <c r="F3803" s="265"/>
      <c r="G3803" s="265"/>
    </row>
    <row r="3804" spans="3:7" s="183" customFormat="1" x14ac:dyDescent="0.5">
      <c r="C3804" s="971"/>
      <c r="D3804" s="970"/>
      <c r="E3804" s="970"/>
      <c r="F3804" s="265"/>
      <c r="G3804" s="265"/>
    </row>
    <row r="3805" spans="3:7" s="183" customFormat="1" x14ac:dyDescent="0.5">
      <c r="C3805" s="971"/>
      <c r="D3805" s="970"/>
      <c r="E3805" s="970"/>
      <c r="F3805" s="265"/>
      <c r="G3805" s="265"/>
    </row>
    <row r="3806" spans="3:7" s="183" customFormat="1" x14ac:dyDescent="0.5">
      <c r="C3806" s="971"/>
      <c r="D3806" s="970"/>
      <c r="E3806" s="970"/>
      <c r="F3806" s="265"/>
      <c r="G3806" s="265"/>
    </row>
    <row r="3807" spans="3:7" s="183" customFormat="1" x14ac:dyDescent="0.5">
      <c r="C3807" s="971"/>
      <c r="D3807" s="970"/>
      <c r="E3807" s="970"/>
      <c r="F3807" s="265"/>
      <c r="G3807" s="265"/>
    </row>
    <row r="3808" spans="3:7" s="183" customFormat="1" x14ac:dyDescent="0.5">
      <c r="C3808" s="971"/>
      <c r="D3808" s="970"/>
      <c r="E3808" s="970"/>
      <c r="F3808" s="265"/>
      <c r="G3808" s="265"/>
    </row>
    <row r="3809" spans="3:7" s="183" customFormat="1" x14ac:dyDescent="0.5">
      <c r="C3809" s="971"/>
      <c r="D3809" s="970"/>
      <c r="E3809" s="970"/>
      <c r="F3809" s="265"/>
      <c r="G3809" s="265"/>
    </row>
    <row r="3810" spans="3:7" s="183" customFormat="1" x14ac:dyDescent="0.5">
      <c r="C3810" s="971"/>
      <c r="D3810" s="970"/>
      <c r="E3810" s="970"/>
      <c r="F3810" s="265"/>
      <c r="G3810" s="265"/>
    </row>
    <row r="3811" spans="3:7" s="183" customFormat="1" x14ac:dyDescent="0.5">
      <c r="C3811" s="971"/>
      <c r="D3811" s="970"/>
      <c r="E3811" s="970"/>
      <c r="F3811" s="265"/>
      <c r="G3811" s="265"/>
    </row>
    <row r="3812" spans="3:7" s="183" customFormat="1" x14ac:dyDescent="0.5">
      <c r="C3812" s="971"/>
      <c r="D3812" s="970"/>
      <c r="E3812" s="970"/>
      <c r="F3812" s="265"/>
      <c r="G3812" s="265"/>
    </row>
    <row r="3813" spans="3:7" s="183" customFormat="1" x14ac:dyDescent="0.5">
      <c r="C3813" s="971"/>
      <c r="D3813" s="970"/>
      <c r="E3813" s="970"/>
      <c r="F3813" s="265"/>
      <c r="G3813" s="265"/>
    </row>
    <row r="3814" spans="3:7" s="183" customFormat="1" x14ac:dyDescent="0.5">
      <c r="C3814" s="971"/>
      <c r="D3814" s="970"/>
      <c r="E3814" s="970"/>
      <c r="F3814" s="265"/>
      <c r="G3814" s="265"/>
    </row>
    <row r="3815" spans="3:7" s="183" customFormat="1" x14ac:dyDescent="0.5">
      <c r="C3815" s="971"/>
      <c r="D3815" s="970"/>
      <c r="E3815" s="970"/>
      <c r="F3815" s="265"/>
      <c r="G3815" s="265"/>
    </row>
    <row r="3816" spans="3:7" s="183" customFormat="1" x14ac:dyDescent="0.5">
      <c r="C3816" s="971"/>
      <c r="D3816" s="970"/>
      <c r="E3816" s="970"/>
      <c r="F3816" s="265"/>
      <c r="G3816" s="265"/>
    </row>
    <row r="3817" spans="3:7" s="183" customFormat="1" x14ac:dyDescent="0.5">
      <c r="C3817" s="971"/>
      <c r="D3817" s="970"/>
      <c r="E3817" s="970"/>
      <c r="F3817" s="265"/>
      <c r="G3817" s="265"/>
    </row>
    <row r="3818" spans="3:7" s="183" customFormat="1" x14ac:dyDescent="0.5">
      <c r="C3818" s="971"/>
      <c r="D3818" s="970"/>
      <c r="E3818" s="970"/>
      <c r="F3818" s="265"/>
      <c r="G3818" s="265"/>
    </row>
    <row r="3819" spans="3:7" s="183" customFormat="1" x14ac:dyDescent="0.5">
      <c r="C3819" s="971"/>
      <c r="D3819" s="970"/>
      <c r="E3819" s="970"/>
      <c r="F3819" s="265"/>
      <c r="G3819" s="265"/>
    </row>
    <row r="3820" spans="3:7" s="183" customFormat="1" x14ac:dyDescent="0.5">
      <c r="C3820" s="971"/>
      <c r="D3820" s="970"/>
      <c r="E3820" s="970"/>
      <c r="F3820" s="265"/>
      <c r="G3820" s="265"/>
    </row>
    <row r="3821" spans="3:7" s="183" customFormat="1" x14ac:dyDescent="0.5">
      <c r="C3821" s="971"/>
      <c r="D3821" s="970"/>
      <c r="E3821" s="970"/>
      <c r="F3821" s="265"/>
      <c r="G3821" s="265"/>
    </row>
    <row r="3822" spans="3:7" s="183" customFormat="1" x14ac:dyDescent="0.5">
      <c r="C3822" s="971"/>
      <c r="D3822" s="970"/>
      <c r="E3822" s="970"/>
      <c r="F3822" s="265"/>
      <c r="G3822" s="265"/>
    </row>
    <row r="3823" spans="3:7" s="183" customFormat="1" x14ac:dyDescent="0.5">
      <c r="C3823" s="971"/>
      <c r="D3823" s="970"/>
      <c r="E3823" s="970"/>
      <c r="F3823" s="265"/>
      <c r="G3823" s="265"/>
    </row>
    <row r="3824" spans="3:7" s="183" customFormat="1" x14ac:dyDescent="0.5">
      <c r="C3824" s="971"/>
      <c r="D3824" s="970"/>
      <c r="E3824" s="970"/>
      <c r="F3824" s="265"/>
      <c r="G3824" s="265"/>
    </row>
    <row r="3825" spans="3:7" s="183" customFormat="1" x14ac:dyDescent="0.5">
      <c r="C3825" s="971"/>
      <c r="D3825" s="970"/>
      <c r="E3825" s="970"/>
      <c r="F3825" s="265"/>
      <c r="G3825" s="265"/>
    </row>
    <row r="3826" spans="3:7" s="183" customFormat="1" x14ac:dyDescent="0.5">
      <c r="C3826" s="971"/>
      <c r="D3826" s="970"/>
      <c r="E3826" s="970"/>
      <c r="F3826" s="265"/>
      <c r="G3826" s="265"/>
    </row>
    <row r="3827" spans="3:7" s="183" customFormat="1" x14ac:dyDescent="0.5">
      <c r="C3827" s="971"/>
      <c r="D3827" s="970"/>
      <c r="E3827" s="970"/>
      <c r="F3827" s="265"/>
      <c r="G3827" s="265"/>
    </row>
    <row r="3828" spans="3:7" s="183" customFormat="1" x14ac:dyDescent="0.5">
      <c r="C3828" s="971"/>
      <c r="D3828" s="970"/>
      <c r="E3828" s="970"/>
      <c r="F3828" s="265"/>
      <c r="G3828" s="265"/>
    </row>
    <row r="3829" spans="3:7" s="183" customFormat="1" x14ac:dyDescent="0.5">
      <c r="C3829" s="971"/>
      <c r="D3829" s="970"/>
      <c r="E3829" s="970"/>
      <c r="F3829" s="265"/>
      <c r="G3829" s="265"/>
    </row>
    <row r="3830" spans="3:7" s="183" customFormat="1" x14ac:dyDescent="0.5">
      <c r="C3830" s="971"/>
      <c r="D3830" s="970"/>
      <c r="E3830" s="970"/>
      <c r="F3830" s="265"/>
      <c r="G3830" s="265"/>
    </row>
    <row r="3831" spans="3:7" s="183" customFormat="1" x14ac:dyDescent="0.5">
      <c r="C3831" s="971"/>
      <c r="D3831" s="970"/>
      <c r="E3831" s="970"/>
      <c r="F3831" s="265"/>
      <c r="G3831" s="265"/>
    </row>
    <row r="3832" spans="3:7" s="183" customFormat="1" x14ac:dyDescent="0.5">
      <c r="C3832" s="971"/>
      <c r="D3832" s="970"/>
      <c r="E3832" s="970"/>
      <c r="F3832" s="265"/>
      <c r="G3832" s="265"/>
    </row>
    <row r="3833" spans="3:7" s="183" customFormat="1" x14ac:dyDescent="0.5">
      <c r="C3833" s="971"/>
      <c r="D3833" s="970"/>
      <c r="E3833" s="970"/>
      <c r="F3833" s="265"/>
      <c r="G3833" s="265"/>
    </row>
    <row r="3834" spans="3:7" s="183" customFormat="1" x14ac:dyDescent="0.5">
      <c r="C3834" s="971"/>
      <c r="D3834" s="970"/>
      <c r="E3834" s="970"/>
      <c r="F3834" s="265"/>
      <c r="G3834" s="265"/>
    </row>
    <row r="3835" spans="3:7" s="183" customFormat="1" x14ac:dyDescent="0.5">
      <c r="C3835" s="971"/>
      <c r="D3835" s="970"/>
      <c r="E3835" s="970"/>
      <c r="F3835" s="265"/>
      <c r="G3835" s="265"/>
    </row>
    <row r="3836" spans="3:7" s="183" customFormat="1" x14ac:dyDescent="0.5">
      <c r="C3836" s="971"/>
      <c r="D3836" s="970"/>
      <c r="E3836" s="970"/>
      <c r="F3836" s="265"/>
      <c r="G3836" s="265"/>
    </row>
    <row r="3837" spans="3:7" s="183" customFormat="1" x14ac:dyDescent="0.5">
      <c r="C3837" s="971"/>
      <c r="D3837" s="970"/>
      <c r="E3837" s="970"/>
      <c r="F3837" s="265"/>
      <c r="G3837" s="265"/>
    </row>
    <row r="3838" spans="3:7" s="183" customFormat="1" x14ac:dyDescent="0.5">
      <c r="C3838" s="971"/>
      <c r="D3838" s="970"/>
      <c r="E3838" s="970"/>
      <c r="F3838" s="265"/>
      <c r="G3838" s="265"/>
    </row>
    <row r="3839" spans="3:7" s="183" customFormat="1" x14ac:dyDescent="0.5">
      <c r="C3839" s="971"/>
      <c r="D3839" s="970"/>
      <c r="E3839" s="970"/>
      <c r="F3839" s="265"/>
      <c r="G3839" s="265"/>
    </row>
    <row r="3840" spans="3:7" s="183" customFormat="1" x14ac:dyDescent="0.5">
      <c r="C3840" s="971"/>
      <c r="D3840" s="970"/>
      <c r="E3840" s="970"/>
      <c r="F3840" s="265"/>
      <c r="G3840" s="265"/>
    </row>
    <row r="3841" spans="3:7" s="183" customFormat="1" x14ac:dyDescent="0.5">
      <c r="C3841" s="971"/>
      <c r="D3841" s="970"/>
      <c r="E3841" s="970"/>
      <c r="F3841" s="265"/>
      <c r="G3841" s="265"/>
    </row>
    <row r="3842" spans="3:7" s="183" customFormat="1" x14ac:dyDescent="0.5">
      <c r="C3842" s="971"/>
      <c r="D3842" s="970"/>
      <c r="E3842" s="970"/>
      <c r="F3842" s="265"/>
      <c r="G3842" s="265"/>
    </row>
    <row r="3843" spans="3:7" s="183" customFormat="1" x14ac:dyDescent="0.5">
      <c r="C3843" s="971"/>
      <c r="D3843" s="970"/>
      <c r="E3843" s="970"/>
      <c r="F3843" s="265"/>
      <c r="G3843" s="265"/>
    </row>
    <row r="3844" spans="3:7" s="183" customFormat="1" x14ac:dyDescent="0.5">
      <c r="C3844" s="971"/>
      <c r="D3844" s="970"/>
      <c r="E3844" s="970"/>
      <c r="F3844" s="265"/>
      <c r="G3844" s="265"/>
    </row>
    <row r="3845" spans="3:7" s="183" customFormat="1" x14ac:dyDescent="0.5">
      <c r="C3845" s="971"/>
      <c r="D3845" s="970"/>
      <c r="E3845" s="970"/>
      <c r="F3845" s="265"/>
      <c r="G3845" s="265"/>
    </row>
    <row r="3846" spans="3:7" s="183" customFormat="1" x14ac:dyDescent="0.5">
      <c r="C3846" s="971"/>
      <c r="D3846" s="970"/>
      <c r="E3846" s="970"/>
      <c r="F3846" s="265"/>
      <c r="G3846" s="265"/>
    </row>
    <row r="3847" spans="3:7" s="183" customFormat="1" x14ac:dyDescent="0.5">
      <c r="C3847" s="971"/>
      <c r="D3847" s="970"/>
      <c r="E3847" s="970"/>
      <c r="F3847" s="265"/>
      <c r="G3847" s="265"/>
    </row>
    <row r="3848" spans="3:7" s="183" customFormat="1" x14ac:dyDescent="0.5">
      <c r="C3848" s="971"/>
      <c r="D3848" s="970"/>
      <c r="E3848" s="970"/>
      <c r="F3848" s="265"/>
      <c r="G3848" s="265"/>
    </row>
    <row r="3849" spans="3:7" s="183" customFormat="1" x14ac:dyDescent="0.5">
      <c r="C3849" s="971"/>
      <c r="D3849" s="970"/>
      <c r="E3849" s="970"/>
      <c r="F3849" s="265"/>
      <c r="G3849" s="265"/>
    </row>
    <row r="3850" spans="3:7" s="183" customFormat="1" x14ac:dyDescent="0.5">
      <c r="C3850" s="971"/>
      <c r="D3850" s="970"/>
      <c r="E3850" s="970"/>
      <c r="F3850" s="265"/>
      <c r="G3850" s="265"/>
    </row>
    <row r="3851" spans="3:7" s="183" customFormat="1" x14ac:dyDescent="0.5">
      <c r="C3851" s="971"/>
      <c r="D3851" s="970"/>
      <c r="E3851" s="970"/>
      <c r="F3851" s="265"/>
      <c r="G3851" s="265"/>
    </row>
    <row r="3852" spans="3:7" s="183" customFormat="1" x14ac:dyDescent="0.5">
      <c r="C3852" s="971"/>
      <c r="D3852" s="970"/>
      <c r="E3852" s="970"/>
      <c r="F3852" s="265"/>
      <c r="G3852" s="265"/>
    </row>
    <row r="3853" spans="3:7" s="183" customFormat="1" x14ac:dyDescent="0.5">
      <c r="C3853" s="971"/>
      <c r="D3853" s="970"/>
      <c r="E3853" s="970"/>
      <c r="F3853" s="265"/>
      <c r="G3853" s="265"/>
    </row>
    <row r="3854" spans="3:7" s="183" customFormat="1" x14ac:dyDescent="0.5">
      <c r="C3854" s="971"/>
      <c r="D3854" s="970"/>
      <c r="E3854" s="970"/>
      <c r="F3854" s="265"/>
      <c r="G3854" s="265"/>
    </row>
    <row r="3855" spans="3:7" s="183" customFormat="1" x14ac:dyDescent="0.5">
      <c r="C3855" s="971"/>
      <c r="D3855" s="970"/>
      <c r="E3855" s="970"/>
      <c r="F3855" s="265"/>
      <c r="G3855" s="265"/>
    </row>
    <row r="3856" spans="3:7" s="183" customFormat="1" x14ac:dyDescent="0.5">
      <c r="C3856" s="971"/>
      <c r="D3856" s="970"/>
      <c r="E3856" s="970"/>
      <c r="F3856" s="265"/>
      <c r="G3856" s="265"/>
    </row>
    <row r="3857" spans="3:7" s="183" customFormat="1" x14ac:dyDescent="0.5">
      <c r="C3857" s="971"/>
      <c r="D3857" s="970"/>
      <c r="E3857" s="970"/>
      <c r="F3857" s="265"/>
      <c r="G3857" s="265"/>
    </row>
    <row r="3858" spans="3:7" s="183" customFormat="1" x14ac:dyDescent="0.5">
      <c r="C3858" s="971"/>
      <c r="D3858" s="970"/>
      <c r="E3858" s="970"/>
      <c r="F3858" s="265"/>
      <c r="G3858" s="265"/>
    </row>
    <row r="3859" spans="3:7" s="183" customFormat="1" x14ac:dyDescent="0.5">
      <c r="C3859" s="971"/>
      <c r="D3859" s="970"/>
      <c r="E3859" s="970"/>
      <c r="F3859" s="265"/>
      <c r="G3859" s="265"/>
    </row>
    <row r="3860" spans="3:7" s="183" customFormat="1" x14ac:dyDescent="0.5">
      <c r="C3860" s="971"/>
      <c r="D3860" s="970"/>
      <c r="E3860" s="970"/>
      <c r="F3860" s="265"/>
      <c r="G3860" s="265"/>
    </row>
    <row r="3861" spans="3:7" s="183" customFormat="1" x14ac:dyDescent="0.5">
      <c r="C3861" s="971"/>
      <c r="D3861" s="970"/>
      <c r="E3861" s="970"/>
      <c r="F3861" s="265"/>
      <c r="G3861" s="265"/>
    </row>
    <row r="3862" spans="3:7" s="183" customFormat="1" x14ac:dyDescent="0.5">
      <c r="C3862" s="971"/>
      <c r="D3862" s="970"/>
      <c r="E3862" s="970"/>
      <c r="F3862" s="265"/>
      <c r="G3862" s="265"/>
    </row>
    <row r="3863" spans="3:7" s="183" customFormat="1" x14ac:dyDescent="0.5">
      <c r="C3863" s="971"/>
      <c r="D3863" s="970"/>
      <c r="E3863" s="970"/>
      <c r="F3863" s="265"/>
      <c r="G3863" s="265"/>
    </row>
    <row r="3864" spans="3:7" s="183" customFormat="1" x14ac:dyDescent="0.5">
      <c r="C3864" s="971"/>
      <c r="D3864" s="970"/>
      <c r="E3864" s="970"/>
      <c r="F3864" s="265"/>
      <c r="G3864" s="265"/>
    </row>
    <row r="3865" spans="3:7" s="183" customFormat="1" x14ac:dyDescent="0.5">
      <c r="C3865" s="971"/>
      <c r="D3865" s="970"/>
      <c r="E3865" s="970"/>
      <c r="F3865" s="265"/>
      <c r="G3865" s="265"/>
    </row>
    <row r="3866" spans="3:7" s="183" customFormat="1" x14ac:dyDescent="0.5">
      <c r="C3866" s="971"/>
      <c r="D3866" s="970"/>
      <c r="E3866" s="970"/>
      <c r="F3866" s="265"/>
      <c r="G3866" s="265"/>
    </row>
    <row r="3867" spans="3:7" s="183" customFormat="1" x14ac:dyDescent="0.5">
      <c r="C3867" s="971"/>
      <c r="D3867" s="970"/>
      <c r="E3867" s="970"/>
      <c r="F3867" s="265"/>
      <c r="G3867" s="265"/>
    </row>
    <row r="3868" spans="3:7" s="183" customFormat="1" x14ac:dyDescent="0.5">
      <c r="C3868" s="971"/>
      <c r="D3868" s="970"/>
      <c r="E3868" s="970"/>
      <c r="F3868" s="265"/>
      <c r="G3868" s="265"/>
    </row>
    <row r="3869" spans="3:7" s="183" customFormat="1" x14ac:dyDescent="0.5">
      <c r="C3869" s="971"/>
      <c r="D3869" s="970"/>
      <c r="E3869" s="970"/>
      <c r="F3869" s="265"/>
      <c r="G3869" s="265"/>
    </row>
    <row r="3870" spans="3:7" s="183" customFormat="1" x14ac:dyDescent="0.5">
      <c r="C3870" s="971"/>
      <c r="D3870" s="970"/>
      <c r="E3870" s="970"/>
      <c r="F3870" s="265"/>
      <c r="G3870" s="265"/>
    </row>
    <row r="3871" spans="3:7" s="183" customFormat="1" x14ac:dyDescent="0.5">
      <c r="C3871" s="971"/>
      <c r="D3871" s="970"/>
      <c r="E3871" s="970"/>
      <c r="F3871" s="265"/>
      <c r="G3871" s="265"/>
    </row>
    <row r="3872" spans="3:7" s="183" customFormat="1" x14ac:dyDescent="0.5">
      <c r="C3872" s="971"/>
      <c r="D3872" s="970"/>
      <c r="E3872" s="970"/>
      <c r="F3872" s="265"/>
      <c r="G3872" s="265"/>
    </row>
    <row r="3873" spans="3:7" s="183" customFormat="1" x14ac:dyDescent="0.5">
      <c r="C3873" s="971"/>
      <c r="D3873" s="970"/>
      <c r="E3873" s="970"/>
      <c r="F3873" s="265"/>
      <c r="G3873" s="265"/>
    </row>
    <row r="3874" spans="3:7" s="183" customFormat="1" x14ac:dyDescent="0.5">
      <c r="C3874" s="971"/>
      <c r="D3874" s="970"/>
      <c r="E3874" s="970"/>
      <c r="F3874" s="265"/>
      <c r="G3874" s="265"/>
    </row>
    <row r="3875" spans="3:7" s="183" customFormat="1" x14ac:dyDescent="0.5">
      <c r="C3875" s="971"/>
      <c r="D3875" s="970"/>
      <c r="E3875" s="970"/>
      <c r="F3875" s="265"/>
      <c r="G3875" s="265"/>
    </row>
    <row r="3876" spans="3:7" s="183" customFormat="1" x14ac:dyDescent="0.5">
      <c r="C3876" s="971"/>
      <c r="D3876" s="970"/>
      <c r="E3876" s="970"/>
      <c r="F3876" s="265"/>
      <c r="G3876" s="265"/>
    </row>
    <row r="3877" spans="3:7" s="183" customFormat="1" x14ac:dyDescent="0.5">
      <c r="C3877" s="971"/>
      <c r="D3877" s="970"/>
      <c r="E3877" s="970"/>
      <c r="F3877" s="265"/>
      <c r="G3877" s="265"/>
    </row>
    <row r="3878" spans="3:7" s="183" customFormat="1" x14ac:dyDescent="0.5">
      <c r="C3878" s="971"/>
      <c r="D3878" s="970"/>
      <c r="E3878" s="970"/>
      <c r="F3878" s="265"/>
      <c r="G3878" s="265"/>
    </row>
    <row r="3879" spans="3:7" s="183" customFormat="1" x14ac:dyDescent="0.5">
      <c r="C3879" s="971"/>
      <c r="D3879" s="970"/>
      <c r="E3879" s="970"/>
      <c r="F3879" s="265"/>
      <c r="G3879" s="265"/>
    </row>
    <row r="3880" spans="3:7" s="183" customFormat="1" x14ac:dyDescent="0.5">
      <c r="C3880" s="971"/>
      <c r="D3880" s="970"/>
      <c r="E3880" s="970"/>
      <c r="F3880" s="265"/>
      <c r="G3880" s="265"/>
    </row>
    <row r="3881" spans="3:7" s="183" customFormat="1" x14ac:dyDescent="0.5">
      <c r="C3881" s="971"/>
      <c r="D3881" s="970"/>
      <c r="E3881" s="970"/>
      <c r="F3881" s="265"/>
      <c r="G3881" s="265"/>
    </row>
    <row r="3882" spans="3:7" s="183" customFormat="1" x14ac:dyDescent="0.5">
      <c r="C3882" s="971"/>
      <c r="D3882" s="970"/>
      <c r="E3882" s="970"/>
      <c r="F3882" s="265"/>
      <c r="G3882" s="265"/>
    </row>
    <row r="3883" spans="3:7" s="183" customFormat="1" x14ac:dyDescent="0.5">
      <c r="C3883" s="971"/>
      <c r="D3883" s="970"/>
      <c r="E3883" s="970"/>
      <c r="F3883" s="265"/>
      <c r="G3883" s="265"/>
    </row>
    <row r="3884" spans="3:7" s="183" customFormat="1" x14ac:dyDescent="0.5">
      <c r="C3884" s="971"/>
      <c r="D3884" s="970"/>
      <c r="E3884" s="970"/>
      <c r="F3884" s="265"/>
      <c r="G3884" s="265"/>
    </row>
    <row r="3885" spans="3:7" s="183" customFormat="1" x14ac:dyDescent="0.5">
      <c r="C3885" s="971"/>
      <c r="D3885" s="970"/>
      <c r="E3885" s="970"/>
      <c r="F3885" s="265"/>
      <c r="G3885" s="265"/>
    </row>
    <row r="3886" spans="3:7" s="183" customFormat="1" x14ac:dyDescent="0.5">
      <c r="C3886" s="971"/>
      <c r="D3886" s="970"/>
      <c r="E3886" s="970"/>
      <c r="F3886" s="265"/>
      <c r="G3886" s="265"/>
    </row>
    <row r="3887" spans="3:7" s="183" customFormat="1" x14ac:dyDescent="0.5">
      <c r="C3887" s="971"/>
      <c r="D3887" s="970"/>
      <c r="E3887" s="970"/>
      <c r="F3887" s="265"/>
      <c r="G3887" s="265"/>
    </row>
    <row r="3888" spans="3:7" s="183" customFormat="1" x14ac:dyDescent="0.5">
      <c r="C3888" s="971"/>
      <c r="D3888" s="970"/>
      <c r="E3888" s="970"/>
      <c r="F3888" s="265"/>
      <c r="G3888" s="265"/>
    </row>
    <row r="3889" spans="3:7" s="183" customFormat="1" x14ac:dyDescent="0.5">
      <c r="C3889" s="971"/>
      <c r="D3889" s="970"/>
      <c r="E3889" s="970"/>
      <c r="F3889" s="265"/>
      <c r="G3889" s="265"/>
    </row>
    <row r="3890" spans="3:7" s="183" customFormat="1" x14ac:dyDescent="0.5">
      <c r="C3890" s="971"/>
      <c r="D3890" s="970"/>
      <c r="E3890" s="970"/>
      <c r="F3890" s="265"/>
      <c r="G3890" s="265"/>
    </row>
    <row r="3891" spans="3:7" s="183" customFormat="1" x14ac:dyDescent="0.5">
      <c r="C3891" s="971"/>
      <c r="D3891" s="970"/>
      <c r="E3891" s="970"/>
      <c r="F3891" s="265"/>
      <c r="G3891" s="265"/>
    </row>
    <row r="3892" spans="3:7" s="183" customFormat="1" x14ac:dyDescent="0.5">
      <c r="C3892" s="971"/>
      <c r="D3892" s="970"/>
      <c r="E3892" s="970"/>
      <c r="F3892" s="265"/>
      <c r="G3892" s="265"/>
    </row>
    <row r="3893" spans="3:7" s="183" customFormat="1" x14ac:dyDescent="0.5">
      <c r="C3893" s="971"/>
      <c r="D3893" s="970"/>
      <c r="E3893" s="970"/>
      <c r="F3893" s="265"/>
      <c r="G3893" s="265"/>
    </row>
    <row r="3894" spans="3:7" s="183" customFormat="1" x14ac:dyDescent="0.5">
      <c r="C3894" s="971"/>
      <c r="D3894" s="970"/>
      <c r="E3894" s="970"/>
      <c r="F3894" s="265"/>
      <c r="G3894" s="265"/>
    </row>
    <row r="3895" spans="3:7" s="183" customFormat="1" x14ac:dyDescent="0.5">
      <c r="C3895" s="971"/>
      <c r="D3895" s="970"/>
      <c r="E3895" s="970"/>
      <c r="F3895" s="265"/>
      <c r="G3895" s="265"/>
    </row>
    <row r="3896" spans="3:7" s="183" customFormat="1" x14ac:dyDescent="0.5">
      <c r="C3896" s="971"/>
      <c r="D3896" s="970"/>
      <c r="E3896" s="970"/>
      <c r="F3896" s="265"/>
      <c r="G3896" s="265"/>
    </row>
    <row r="3897" spans="3:7" s="183" customFormat="1" x14ac:dyDescent="0.5">
      <c r="C3897" s="971"/>
      <c r="D3897" s="970"/>
      <c r="E3897" s="970"/>
      <c r="F3897" s="265"/>
      <c r="G3897" s="265"/>
    </row>
    <row r="3898" spans="3:7" s="183" customFormat="1" x14ac:dyDescent="0.5">
      <c r="C3898" s="971"/>
      <c r="D3898" s="970"/>
      <c r="E3898" s="970"/>
      <c r="F3898" s="265"/>
      <c r="G3898" s="265"/>
    </row>
    <row r="3899" spans="3:7" s="183" customFormat="1" x14ac:dyDescent="0.5">
      <c r="C3899" s="971"/>
      <c r="D3899" s="970"/>
      <c r="E3899" s="970"/>
      <c r="F3899" s="265"/>
      <c r="G3899" s="265"/>
    </row>
    <row r="3900" spans="3:7" s="183" customFormat="1" x14ac:dyDescent="0.5">
      <c r="C3900" s="971"/>
      <c r="D3900" s="970"/>
      <c r="E3900" s="970"/>
      <c r="F3900" s="265"/>
      <c r="G3900" s="265"/>
    </row>
    <row r="3901" spans="3:7" s="183" customFormat="1" x14ac:dyDescent="0.5">
      <c r="C3901" s="971"/>
      <c r="D3901" s="970"/>
      <c r="E3901" s="970"/>
      <c r="F3901" s="265"/>
      <c r="G3901" s="265"/>
    </row>
    <row r="3902" spans="3:7" s="183" customFormat="1" x14ac:dyDescent="0.5">
      <c r="C3902" s="971"/>
      <c r="D3902" s="970"/>
      <c r="E3902" s="970"/>
      <c r="F3902" s="265"/>
      <c r="G3902" s="265"/>
    </row>
    <row r="3903" spans="3:7" s="183" customFormat="1" x14ac:dyDescent="0.5">
      <c r="C3903" s="971"/>
      <c r="D3903" s="970"/>
      <c r="E3903" s="970"/>
      <c r="F3903" s="265"/>
      <c r="G3903" s="265"/>
    </row>
    <row r="3904" spans="3:7" s="183" customFormat="1" x14ac:dyDescent="0.5">
      <c r="C3904" s="971"/>
      <c r="D3904" s="970"/>
      <c r="E3904" s="970"/>
      <c r="F3904" s="265"/>
      <c r="G3904" s="265"/>
    </row>
    <row r="3905" spans="3:7" s="183" customFormat="1" x14ac:dyDescent="0.5">
      <c r="C3905" s="971"/>
      <c r="D3905" s="970"/>
      <c r="E3905" s="970"/>
      <c r="F3905" s="265"/>
      <c r="G3905" s="265"/>
    </row>
    <row r="3906" spans="3:7" s="183" customFormat="1" x14ac:dyDescent="0.5">
      <c r="C3906" s="971"/>
      <c r="D3906" s="970"/>
      <c r="E3906" s="970"/>
      <c r="F3906" s="265"/>
      <c r="G3906" s="265"/>
    </row>
    <row r="3907" spans="3:7" s="183" customFormat="1" x14ac:dyDescent="0.5">
      <c r="C3907" s="971"/>
      <c r="D3907" s="970"/>
      <c r="E3907" s="970"/>
      <c r="F3907" s="265"/>
      <c r="G3907" s="265"/>
    </row>
    <row r="3908" spans="3:7" s="183" customFormat="1" x14ac:dyDescent="0.5">
      <c r="C3908" s="971"/>
      <c r="D3908" s="970"/>
      <c r="E3908" s="970"/>
      <c r="F3908" s="265"/>
      <c r="G3908" s="265"/>
    </row>
    <row r="3909" spans="3:7" s="183" customFormat="1" x14ac:dyDescent="0.5">
      <c r="C3909" s="971"/>
      <c r="D3909" s="970"/>
      <c r="E3909" s="970"/>
      <c r="F3909" s="265"/>
      <c r="G3909" s="265"/>
    </row>
    <row r="3910" spans="3:7" s="183" customFormat="1" x14ac:dyDescent="0.5">
      <c r="C3910" s="971"/>
      <c r="D3910" s="970"/>
      <c r="E3910" s="970"/>
      <c r="F3910" s="265"/>
      <c r="G3910" s="265"/>
    </row>
    <row r="3911" spans="3:7" s="183" customFormat="1" x14ac:dyDescent="0.5">
      <c r="C3911" s="971"/>
      <c r="D3911" s="970"/>
      <c r="E3911" s="970"/>
      <c r="F3911" s="265"/>
      <c r="G3911" s="265"/>
    </row>
    <row r="3912" spans="3:7" s="183" customFormat="1" x14ac:dyDescent="0.5">
      <c r="C3912" s="971"/>
      <c r="D3912" s="970"/>
      <c r="E3912" s="970"/>
      <c r="F3912" s="265"/>
      <c r="G3912" s="265"/>
    </row>
    <row r="3913" spans="3:7" s="183" customFormat="1" x14ac:dyDescent="0.5">
      <c r="C3913" s="971"/>
      <c r="D3913" s="970"/>
      <c r="E3913" s="970"/>
      <c r="F3913" s="265"/>
      <c r="G3913" s="265"/>
    </row>
    <row r="3914" spans="3:7" s="183" customFormat="1" x14ac:dyDescent="0.5">
      <c r="C3914" s="971"/>
      <c r="D3914" s="970"/>
      <c r="E3914" s="970"/>
      <c r="F3914" s="265"/>
      <c r="G3914" s="265"/>
    </row>
    <row r="3915" spans="3:7" s="183" customFormat="1" x14ac:dyDescent="0.5">
      <c r="C3915" s="971"/>
      <c r="D3915" s="970"/>
      <c r="E3915" s="970"/>
      <c r="F3915" s="265"/>
      <c r="G3915" s="265"/>
    </row>
    <row r="3916" spans="3:7" s="183" customFormat="1" x14ac:dyDescent="0.5">
      <c r="C3916" s="971"/>
      <c r="D3916" s="970"/>
      <c r="E3916" s="970"/>
      <c r="F3916" s="265"/>
      <c r="G3916" s="265"/>
    </row>
    <row r="3917" spans="3:7" s="183" customFormat="1" x14ac:dyDescent="0.5">
      <c r="C3917" s="971"/>
      <c r="D3917" s="970"/>
      <c r="E3917" s="970"/>
      <c r="F3917" s="265"/>
      <c r="G3917" s="265"/>
    </row>
    <row r="3918" spans="3:7" s="183" customFormat="1" x14ac:dyDescent="0.5">
      <c r="C3918" s="971"/>
      <c r="D3918" s="970"/>
      <c r="E3918" s="970"/>
      <c r="F3918" s="265"/>
      <c r="G3918" s="265"/>
    </row>
    <row r="3919" spans="3:7" s="183" customFormat="1" x14ac:dyDescent="0.5">
      <c r="C3919" s="971"/>
      <c r="D3919" s="970"/>
      <c r="E3919" s="970"/>
      <c r="F3919" s="265"/>
      <c r="G3919" s="265"/>
    </row>
    <row r="3920" spans="3:7" s="183" customFormat="1" x14ac:dyDescent="0.5">
      <c r="C3920" s="971"/>
      <c r="D3920" s="970"/>
      <c r="E3920" s="970"/>
      <c r="F3920" s="265"/>
      <c r="G3920" s="265"/>
    </row>
    <row r="3921" spans="3:7" s="183" customFormat="1" x14ac:dyDescent="0.5">
      <c r="C3921" s="971"/>
      <c r="D3921" s="970"/>
      <c r="E3921" s="970"/>
      <c r="F3921" s="265"/>
      <c r="G3921" s="265"/>
    </row>
    <row r="3922" spans="3:7" s="183" customFormat="1" x14ac:dyDescent="0.5">
      <c r="C3922" s="971"/>
      <c r="D3922" s="970"/>
      <c r="E3922" s="970"/>
      <c r="F3922" s="265"/>
      <c r="G3922" s="265"/>
    </row>
    <row r="3923" spans="3:7" s="183" customFormat="1" x14ac:dyDescent="0.5">
      <c r="C3923" s="971"/>
      <c r="D3923" s="970"/>
      <c r="E3923" s="970"/>
      <c r="F3923" s="265"/>
      <c r="G3923" s="265"/>
    </row>
    <row r="3924" spans="3:7" s="183" customFormat="1" x14ac:dyDescent="0.5">
      <c r="C3924" s="971"/>
      <c r="D3924" s="970"/>
      <c r="E3924" s="970"/>
      <c r="F3924" s="265"/>
      <c r="G3924" s="265"/>
    </row>
    <row r="3925" spans="3:7" s="183" customFormat="1" x14ac:dyDescent="0.5">
      <c r="C3925" s="971"/>
      <c r="D3925" s="970"/>
      <c r="E3925" s="970"/>
      <c r="F3925" s="265"/>
      <c r="G3925" s="265"/>
    </row>
    <row r="3926" spans="3:7" s="183" customFormat="1" x14ac:dyDescent="0.5">
      <c r="C3926" s="971"/>
      <c r="D3926" s="970"/>
      <c r="E3926" s="970"/>
      <c r="F3926" s="265"/>
      <c r="G3926" s="265"/>
    </row>
    <row r="3927" spans="3:7" s="183" customFormat="1" x14ac:dyDescent="0.5">
      <c r="C3927" s="971"/>
      <c r="D3927" s="970"/>
      <c r="E3927" s="970"/>
      <c r="F3927" s="265"/>
      <c r="G3927" s="265"/>
    </row>
    <row r="3928" spans="3:7" s="183" customFormat="1" x14ac:dyDescent="0.5">
      <c r="C3928" s="971"/>
      <c r="D3928" s="970"/>
      <c r="E3928" s="970"/>
      <c r="F3928" s="265"/>
      <c r="G3928" s="265"/>
    </row>
    <row r="3929" spans="3:7" s="183" customFormat="1" x14ac:dyDescent="0.5">
      <c r="C3929" s="971"/>
      <c r="D3929" s="970"/>
      <c r="E3929" s="970"/>
      <c r="F3929" s="265"/>
      <c r="G3929" s="265"/>
    </row>
    <row r="3930" spans="3:7" s="183" customFormat="1" x14ac:dyDescent="0.5">
      <c r="C3930" s="971"/>
      <c r="D3930" s="970"/>
      <c r="E3930" s="970"/>
      <c r="F3930" s="265"/>
      <c r="G3930" s="265"/>
    </row>
    <row r="3931" spans="3:7" s="183" customFormat="1" x14ac:dyDescent="0.5">
      <c r="C3931" s="971"/>
      <c r="D3931" s="970"/>
      <c r="E3931" s="970"/>
      <c r="F3931" s="265"/>
      <c r="G3931" s="265"/>
    </row>
    <row r="3932" spans="3:7" s="183" customFormat="1" x14ac:dyDescent="0.5">
      <c r="C3932" s="971"/>
      <c r="D3932" s="970"/>
      <c r="E3932" s="970"/>
      <c r="F3932" s="265"/>
      <c r="G3932" s="265"/>
    </row>
    <row r="3933" spans="3:7" s="183" customFormat="1" x14ac:dyDescent="0.5">
      <c r="C3933" s="971"/>
      <c r="D3933" s="970"/>
      <c r="E3933" s="970"/>
      <c r="F3933" s="265"/>
      <c r="G3933" s="265"/>
    </row>
    <row r="3934" spans="3:7" s="183" customFormat="1" x14ac:dyDescent="0.5">
      <c r="C3934" s="971"/>
      <c r="D3934" s="970"/>
      <c r="E3934" s="970"/>
      <c r="F3934" s="265"/>
      <c r="G3934" s="265"/>
    </row>
    <row r="3935" spans="3:7" s="183" customFormat="1" x14ac:dyDescent="0.5">
      <c r="C3935" s="971"/>
      <c r="D3935" s="970"/>
      <c r="E3935" s="970"/>
      <c r="F3935" s="265"/>
      <c r="G3935" s="265"/>
    </row>
    <row r="3936" spans="3:7" s="183" customFormat="1" x14ac:dyDescent="0.5">
      <c r="C3936" s="971"/>
      <c r="D3936" s="970"/>
      <c r="E3936" s="970"/>
      <c r="F3936" s="265"/>
      <c r="G3936" s="265"/>
    </row>
    <row r="3937" spans="3:7" s="183" customFormat="1" x14ac:dyDescent="0.5">
      <c r="C3937" s="971"/>
      <c r="D3937" s="970"/>
      <c r="E3937" s="970"/>
      <c r="F3937" s="265"/>
      <c r="G3937" s="265"/>
    </row>
    <row r="3938" spans="3:7" s="183" customFormat="1" x14ac:dyDescent="0.5">
      <c r="C3938" s="971"/>
      <c r="D3938" s="970"/>
      <c r="E3938" s="970"/>
      <c r="F3938" s="265"/>
      <c r="G3938" s="265"/>
    </row>
    <row r="3939" spans="3:7" s="183" customFormat="1" x14ac:dyDescent="0.5">
      <c r="C3939" s="971"/>
      <c r="D3939" s="970"/>
      <c r="E3939" s="970"/>
      <c r="F3939" s="265"/>
      <c r="G3939" s="265"/>
    </row>
    <row r="3940" spans="3:7" s="183" customFormat="1" x14ac:dyDescent="0.5">
      <c r="C3940" s="971"/>
      <c r="D3940" s="970"/>
      <c r="E3940" s="970"/>
      <c r="F3940" s="265"/>
      <c r="G3940" s="265"/>
    </row>
    <row r="3941" spans="3:7" s="183" customFormat="1" x14ac:dyDescent="0.5">
      <c r="C3941" s="971"/>
      <c r="D3941" s="970"/>
      <c r="E3941" s="970"/>
      <c r="F3941" s="265"/>
      <c r="G3941" s="265"/>
    </row>
    <row r="3942" spans="3:7" s="183" customFormat="1" x14ac:dyDescent="0.5">
      <c r="C3942" s="971"/>
      <c r="D3942" s="970"/>
      <c r="E3942" s="970"/>
      <c r="F3942" s="265"/>
      <c r="G3942" s="265"/>
    </row>
    <row r="3943" spans="3:7" s="183" customFormat="1" x14ac:dyDescent="0.5">
      <c r="C3943" s="971"/>
      <c r="D3943" s="970"/>
      <c r="E3943" s="970"/>
      <c r="F3943" s="265"/>
      <c r="G3943" s="265"/>
    </row>
    <row r="3944" spans="3:7" s="183" customFormat="1" x14ac:dyDescent="0.5">
      <c r="C3944" s="971"/>
      <c r="D3944" s="970"/>
      <c r="E3944" s="970"/>
      <c r="F3944" s="265"/>
      <c r="G3944" s="265"/>
    </row>
    <row r="3945" spans="3:7" s="183" customFormat="1" x14ac:dyDescent="0.5">
      <c r="C3945" s="971"/>
      <c r="D3945" s="970"/>
      <c r="E3945" s="970"/>
      <c r="F3945" s="265"/>
      <c r="G3945" s="265"/>
    </row>
    <row r="3946" spans="3:7" s="183" customFormat="1" x14ac:dyDescent="0.5">
      <c r="C3946" s="971"/>
      <c r="D3946" s="970"/>
      <c r="E3946" s="970"/>
      <c r="F3946" s="265"/>
      <c r="G3946" s="265"/>
    </row>
    <row r="3947" spans="3:7" s="183" customFormat="1" x14ac:dyDescent="0.5">
      <c r="C3947" s="971"/>
      <c r="D3947" s="970"/>
      <c r="E3947" s="970"/>
      <c r="F3947" s="265"/>
      <c r="G3947" s="265"/>
    </row>
    <row r="3948" spans="3:7" s="183" customFormat="1" x14ac:dyDescent="0.5">
      <c r="C3948" s="971"/>
      <c r="D3948" s="970"/>
      <c r="E3948" s="970"/>
      <c r="F3948" s="265"/>
      <c r="G3948" s="265"/>
    </row>
    <row r="3949" spans="3:7" s="183" customFormat="1" x14ac:dyDescent="0.5">
      <c r="C3949" s="971"/>
      <c r="D3949" s="970"/>
      <c r="E3949" s="970"/>
      <c r="F3949" s="265"/>
      <c r="G3949" s="265"/>
    </row>
    <row r="3950" spans="3:7" s="183" customFormat="1" x14ac:dyDescent="0.5">
      <c r="C3950" s="971"/>
      <c r="D3950" s="970"/>
      <c r="E3950" s="970"/>
      <c r="F3950" s="265"/>
      <c r="G3950" s="265"/>
    </row>
    <row r="3951" spans="3:7" s="183" customFormat="1" x14ac:dyDescent="0.5">
      <c r="C3951" s="971"/>
      <c r="D3951" s="970"/>
      <c r="E3951" s="970"/>
      <c r="F3951" s="265"/>
      <c r="G3951" s="265"/>
    </row>
    <row r="3952" spans="3:7" s="183" customFormat="1" x14ac:dyDescent="0.5">
      <c r="C3952" s="971"/>
      <c r="D3952" s="970"/>
      <c r="E3952" s="970"/>
      <c r="F3952" s="265"/>
      <c r="G3952" s="265"/>
    </row>
    <row r="3953" spans="3:7" s="183" customFormat="1" x14ac:dyDescent="0.5">
      <c r="C3953" s="971"/>
      <c r="D3953" s="970"/>
      <c r="E3953" s="970"/>
      <c r="F3953" s="265"/>
      <c r="G3953" s="265"/>
    </row>
    <row r="3954" spans="3:7" s="183" customFormat="1" x14ac:dyDescent="0.5">
      <c r="C3954" s="971"/>
      <c r="D3954" s="970"/>
      <c r="E3954" s="970"/>
      <c r="F3954" s="265"/>
      <c r="G3954" s="265"/>
    </row>
    <row r="3955" spans="3:7" s="183" customFormat="1" x14ac:dyDescent="0.5">
      <c r="C3955" s="971"/>
      <c r="D3955" s="970"/>
      <c r="E3955" s="970"/>
      <c r="F3955" s="265"/>
      <c r="G3955" s="265"/>
    </row>
    <row r="3956" spans="3:7" s="183" customFormat="1" x14ac:dyDescent="0.5">
      <c r="C3956" s="971"/>
      <c r="D3956" s="970"/>
      <c r="E3956" s="970"/>
      <c r="F3956" s="265"/>
      <c r="G3956" s="265"/>
    </row>
    <row r="3957" spans="3:7" s="183" customFormat="1" x14ac:dyDescent="0.5">
      <c r="C3957" s="971"/>
      <c r="D3957" s="970"/>
      <c r="E3957" s="970"/>
      <c r="F3957" s="265"/>
      <c r="G3957" s="265"/>
    </row>
    <row r="3958" spans="3:7" s="183" customFormat="1" x14ac:dyDescent="0.5">
      <c r="C3958" s="971"/>
      <c r="D3958" s="970"/>
      <c r="E3958" s="970"/>
      <c r="F3958" s="265"/>
      <c r="G3958" s="265"/>
    </row>
    <row r="3959" spans="3:7" s="183" customFormat="1" x14ac:dyDescent="0.5">
      <c r="C3959" s="971"/>
      <c r="D3959" s="970"/>
      <c r="E3959" s="970"/>
      <c r="F3959" s="265"/>
      <c r="G3959" s="265"/>
    </row>
    <row r="3960" spans="3:7" s="183" customFormat="1" x14ac:dyDescent="0.5">
      <c r="C3960" s="971"/>
      <c r="D3960" s="970"/>
      <c r="E3960" s="970"/>
      <c r="F3960" s="265"/>
      <c r="G3960" s="265"/>
    </row>
    <row r="3961" spans="3:7" s="183" customFormat="1" x14ac:dyDescent="0.5">
      <c r="C3961" s="971"/>
      <c r="D3961" s="970"/>
      <c r="E3961" s="970"/>
      <c r="F3961" s="265"/>
      <c r="G3961" s="265"/>
    </row>
    <row r="3962" spans="3:7" s="183" customFormat="1" x14ac:dyDescent="0.5">
      <c r="C3962" s="971"/>
      <c r="D3962" s="970"/>
      <c r="E3962" s="970"/>
      <c r="F3962" s="265"/>
      <c r="G3962" s="265"/>
    </row>
    <row r="3963" spans="3:7" s="183" customFormat="1" x14ac:dyDescent="0.5">
      <c r="C3963" s="971"/>
      <c r="D3963" s="970"/>
      <c r="E3963" s="970"/>
      <c r="F3963" s="265"/>
      <c r="G3963" s="265"/>
    </row>
    <row r="3964" spans="3:7" s="183" customFormat="1" x14ac:dyDescent="0.5">
      <c r="C3964" s="971"/>
      <c r="D3964" s="970"/>
      <c r="E3964" s="970"/>
      <c r="F3964" s="265"/>
      <c r="G3964" s="265"/>
    </row>
    <row r="3965" spans="3:7" s="183" customFormat="1" x14ac:dyDescent="0.5">
      <c r="C3965" s="971"/>
      <c r="D3965" s="970"/>
      <c r="E3965" s="970"/>
      <c r="F3965" s="265"/>
      <c r="G3965" s="265"/>
    </row>
    <row r="3966" spans="3:7" s="183" customFormat="1" x14ac:dyDescent="0.5">
      <c r="C3966" s="971"/>
      <c r="D3966" s="970"/>
      <c r="E3966" s="970"/>
      <c r="F3966" s="265"/>
      <c r="G3966" s="265"/>
    </row>
    <row r="3967" spans="3:7" s="183" customFormat="1" x14ac:dyDescent="0.5">
      <c r="C3967" s="971"/>
      <c r="D3967" s="970"/>
      <c r="E3967" s="970"/>
      <c r="F3967" s="265"/>
      <c r="G3967" s="265"/>
    </row>
    <row r="3968" spans="3:7" s="183" customFormat="1" x14ac:dyDescent="0.5">
      <c r="C3968" s="971"/>
      <c r="D3968" s="970"/>
      <c r="E3968" s="970"/>
      <c r="F3968" s="265"/>
      <c r="G3968" s="265"/>
    </row>
    <row r="3969" spans="3:7" s="183" customFormat="1" x14ac:dyDescent="0.5">
      <c r="C3969" s="971"/>
      <c r="D3969" s="970"/>
      <c r="E3969" s="970"/>
      <c r="F3969" s="265"/>
      <c r="G3969" s="265"/>
    </row>
    <row r="3970" spans="3:7" s="183" customFormat="1" x14ac:dyDescent="0.5">
      <c r="C3970" s="971"/>
      <c r="D3970" s="970"/>
      <c r="E3970" s="970"/>
      <c r="F3970" s="265"/>
      <c r="G3970" s="265"/>
    </row>
    <row r="3971" spans="3:7" s="183" customFormat="1" x14ac:dyDescent="0.5">
      <c r="C3971" s="971"/>
      <c r="D3971" s="970"/>
      <c r="E3971" s="970"/>
      <c r="F3971" s="265"/>
      <c r="G3971" s="265"/>
    </row>
    <row r="3972" spans="3:7" s="183" customFormat="1" x14ac:dyDescent="0.5">
      <c r="C3972" s="971"/>
      <c r="D3972" s="970"/>
      <c r="E3972" s="970"/>
      <c r="F3972" s="265"/>
      <c r="G3972" s="265"/>
    </row>
    <row r="3973" spans="3:7" s="183" customFormat="1" x14ac:dyDescent="0.5">
      <c r="C3973" s="971"/>
      <c r="D3973" s="970"/>
      <c r="E3973" s="970"/>
      <c r="F3973" s="265"/>
      <c r="G3973" s="265"/>
    </row>
    <row r="3974" spans="3:7" s="183" customFormat="1" x14ac:dyDescent="0.5">
      <c r="C3974" s="971"/>
      <c r="D3974" s="970"/>
      <c r="E3974" s="970"/>
      <c r="F3974" s="265"/>
      <c r="G3974" s="265"/>
    </row>
    <row r="3975" spans="3:7" s="183" customFormat="1" x14ac:dyDescent="0.5">
      <c r="C3975" s="971"/>
      <c r="D3975" s="970"/>
      <c r="E3975" s="970"/>
      <c r="F3975" s="265"/>
      <c r="G3975" s="265"/>
    </row>
    <row r="3976" spans="3:7" s="183" customFormat="1" x14ac:dyDescent="0.5">
      <c r="C3976" s="971"/>
      <c r="D3976" s="970"/>
      <c r="E3976" s="970"/>
      <c r="F3976" s="265"/>
      <c r="G3976" s="265"/>
    </row>
    <row r="3977" spans="3:7" s="183" customFormat="1" x14ac:dyDescent="0.5">
      <c r="C3977" s="971"/>
      <c r="D3977" s="970"/>
      <c r="E3977" s="970"/>
      <c r="F3977" s="265"/>
      <c r="G3977" s="265"/>
    </row>
    <row r="3978" spans="3:7" s="183" customFormat="1" x14ac:dyDescent="0.5">
      <c r="C3978" s="971"/>
      <c r="D3978" s="970"/>
      <c r="E3978" s="970"/>
      <c r="F3978" s="265"/>
      <c r="G3978" s="265"/>
    </row>
    <row r="3979" spans="3:7" s="183" customFormat="1" x14ac:dyDescent="0.5">
      <c r="C3979" s="971"/>
      <c r="D3979" s="970"/>
      <c r="E3979" s="970"/>
      <c r="F3979" s="265"/>
      <c r="G3979" s="265"/>
    </row>
    <row r="3980" spans="3:7" s="183" customFormat="1" x14ac:dyDescent="0.5">
      <c r="C3980" s="971"/>
      <c r="D3980" s="970"/>
      <c r="E3980" s="970"/>
      <c r="F3980" s="265"/>
      <c r="G3980" s="265"/>
    </row>
    <row r="3981" spans="3:7" s="183" customFormat="1" x14ac:dyDescent="0.5">
      <c r="C3981" s="971"/>
      <c r="D3981" s="970"/>
      <c r="E3981" s="970"/>
      <c r="F3981" s="265"/>
      <c r="G3981" s="265"/>
    </row>
    <row r="3982" spans="3:7" s="183" customFormat="1" x14ac:dyDescent="0.5">
      <c r="C3982" s="971"/>
      <c r="D3982" s="970"/>
      <c r="E3982" s="970"/>
      <c r="F3982" s="265"/>
      <c r="G3982" s="265"/>
    </row>
    <row r="3983" spans="3:7" s="183" customFormat="1" x14ac:dyDescent="0.5">
      <c r="C3983" s="971"/>
      <c r="D3983" s="970"/>
      <c r="E3983" s="970"/>
      <c r="F3983" s="265"/>
      <c r="G3983" s="265"/>
    </row>
    <row r="3984" spans="3:7" s="183" customFormat="1" x14ac:dyDescent="0.5">
      <c r="C3984" s="971"/>
      <c r="D3984" s="970"/>
      <c r="E3984" s="970"/>
      <c r="F3984" s="265"/>
      <c r="G3984" s="265"/>
    </row>
    <row r="3985" spans="3:7" s="183" customFormat="1" x14ac:dyDescent="0.5">
      <c r="C3985" s="971"/>
      <c r="D3985" s="970"/>
      <c r="E3985" s="970"/>
      <c r="F3985" s="265"/>
      <c r="G3985" s="265"/>
    </row>
    <row r="3986" spans="3:7" s="183" customFormat="1" x14ac:dyDescent="0.5">
      <c r="C3986" s="971"/>
      <c r="D3986" s="970"/>
      <c r="E3986" s="970"/>
      <c r="F3986" s="265"/>
      <c r="G3986" s="265"/>
    </row>
    <row r="3987" spans="3:7" s="183" customFormat="1" x14ac:dyDescent="0.5">
      <c r="C3987" s="971"/>
      <c r="D3987" s="970"/>
      <c r="E3987" s="970"/>
      <c r="F3987" s="265"/>
      <c r="G3987" s="265"/>
    </row>
    <row r="3988" spans="3:7" s="183" customFormat="1" x14ac:dyDescent="0.5">
      <c r="C3988" s="971"/>
      <c r="D3988" s="970"/>
      <c r="E3988" s="970"/>
      <c r="F3988" s="265"/>
      <c r="G3988" s="265"/>
    </row>
    <row r="3989" spans="3:7" s="183" customFormat="1" x14ac:dyDescent="0.5">
      <c r="C3989" s="971"/>
      <c r="D3989" s="970"/>
      <c r="E3989" s="970"/>
      <c r="F3989" s="265"/>
      <c r="G3989" s="265"/>
    </row>
    <row r="3990" spans="3:7" s="183" customFormat="1" x14ac:dyDescent="0.5">
      <c r="C3990" s="971"/>
      <c r="D3990" s="970"/>
      <c r="E3990" s="970"/>
      <c r="F3990" s="265"/>
      <c r="G3990" s="265"/>
    </row>
    <row r="3991" spans="3:7" s="183" customFormat="1" x14ac:dyDescent="0.5">
      <c r="C3991" s="971"/>
      <c r="D3991" s="970"/>
      <c r="E3991" s="970"/>
      <c r="F3991" s="265"/>
      <c r="G3991" s="265"/>
    </row>
    <row r="3992" spans="3:7" s="183" customFormat="1" x14ac:dyDescent="0.5">
      <c r="C3992" s="971"/>
      <c r="D3992" s="970"/>
      <c r="E3992" s="970"/>
      <c r="F3992" s="265"/>
      <c r="G3992" s="265"/>
    </row>
    <row r="3993" spans="3:7" s="183" customFormat="1" x14ac:dyDescent="0.5">
      <c r="C3993" s="971"/>
      <c r="D3993" s="970"/>
      <c r="E3993" s="970"/>
      <c r="F3993" s="265"/>
      <c r="G3993" s="265"/>
    </row>
    <row r="3994" spans="3:7" s="183" customFormat="1" x14ac:dyDescent="0.5">
      <c r="C3994" s="971"/>
      <c r="D3994" s="970"/>
      <c r="E3994" s="970"/>
      <c r="F3994" s="265"/>
      <c r="G3994" s="265"/>
    </row>
    <row r="3995" spans="3:7" s="183" customFormat="1" x14ac:dyDescent="0.5">
      <c r="C3995" s="971"/>
      <c r="D3995" s="970"/>
      <c r="E3995" s="970"/>
      <c r="F3995" s="265"/>
      <c r="G3995" s="265"/>
    </row>
    <row r="3996" spans="3:7" s="183" customFormat="1" x14ac:dyDescent="0.5">
      <c r="C3996" s="971"/>
      <c r="D3996" s="970"/>
      <c r="E3996" s="970"/>
      <c r="F3996" s="265"/>
      <c r="G3996" s="265"/>
    </row>
    <row r="3997" spans="3:7" s="183" customFormat="1" x14ac:dyDescent="0.5">
      <c r="C3997" s="971"/>
      <c r="D3997" s="970"/>
      <c r="E3997" s="970"/>
      <c r="F3997" s="265"/>
      <c r="G3997" s="265"/>
    </row>
    <row r="3998" spans="3:7" s="183" customFormat="1" x14ac:dyDescent="0.5">
      <c r="C3998" s="971"/>
      <c r="D3998" s="970"/>
      <c r="E3998" s="970"/>
      <c r="F3998" s="265"/>
      <c r="G3998" s="265"/>
    </row>
    <row r="3999" spans="3:7" s="183" customFormat="1" x14ac:dyDescent="0.5">
      <c r="C3999" s="971"/>
      <c r="D3999" s="970"/>
      <c r="E3999" s="970"/>
      <c r="F3999" s="265"/>
      <c r="G3999" s="265"/>
    </row>
    <row r="4000" spans="3:7" s="183" customFormat="1" x14ac:dyDescent="0.5">
      <c r="C4000" s="971"/>
      <c r="D4000" s="970"/>
      <c r="E4000" s="970"/>
      <c r="F4000" s="265"/>
      <c r="G4000" s="265"/>
    </row>
    <row r="4001" spans="3:7" s="183" customFormat="1" x14ac:dyDescent="0.5">
      <c r="C4001" s="971"/>
      <c r="D4001" s="970"/>
      <c r="E4001" s="970"/>
      <c r="F4001" s="265"/>
      <c r="G4001" s="265"/>
    </row>
    <row r="4002" spans="3:7" s="183" customFormat="1" x14ac:dyDescent="0.5">
      <c r="C4002" s="971"/>
      <c r="D4002" s="970"/>
      <c r="E4002" s="970"/>
      <c r="F4002" s="265"/>
      <c r="G4002" s="265"/>
    </row>
    <row r="4003" spans="3:7" s="183" customFormat="1" x14ac:dyDescent="0.5">
      <c r="C4003" s="971"/>
      <c r="D4003" s="970"/>
      <c r="E4003" s="970"/>
      <c r="F4003" s="265"/>
      <c r="G4003" s="265"/>
    </row>
    <row r="4004" spans="3:7" s="183" customFormat="1" x14ac:dyDescent="0.5">
      <c r="C4004" s="971"/>
      <c r="D4004" s="970"/>
      <c r="E4004" s="970"/>
      <c r="F4004" s="265"/>
      <c r="G4004" s="265"/>
    </row>
    <row r="4005" spans="3:7" s="183" customFormat="1" x14ac:dyDescent="0.5">
      <c r="C4005" s="971"/>
      <c r="D4005" s="970"/>
      <c r="E4005" s="970"/>
      <c r="F4005" s="265"/>
      <c r="G4005" s="265"/>
    </row>
    <row r="4006" spans="3:7" s="183" customFormat="1" x14ac:dyDescent="0.5">
      <c r="C4006" s="971"/>
      <c r="D4006" s="970"/>
      <c r="E4006" s="970"/>
      <c r="F4006" s="265"/>
      <c r="G4006" s="265"/>
    </row>
    <row r="4007" spans="3:7" s="183" customFormat="1" x14ac:dyDescent="0.5">
      <c r="C4007" s="971"/>
      <c r="D4007" s="970"/>
      <c r="E4007" s="970"/>
      <c r="F4007" s="265"/>
      <c r="G4007" s="265"/>
    </row>
    <row r="4008" spans="3:7" s="183" customFormat="1" x14ac:dyDescent="0.5">
      <c r="C4008" s="971"/>
      <c r="D4008" s="970"/>
      <c r="E4008" s="970"/>
      <c r="F4008" s="265"/>
      <c r="G4008" s="265"/>
    </row>
    <row r="4009" spans="3:7" s="183" customFormat="1" x14ac:dyDescent="0.5">
      <c r="C4009" s="971"/>
      <c r="D4009" s="970"/>
      <c r="E4009" s="970"/>
      <c r="F4009" s="265"/>
      <c r="G4009" s="265"/>
    </row>
    <row r="4010" spans="3:7" s="183" customFormat="1" x14ac:dyDescent="0.5">
      <c r="C4010" s="971"/>
      <c r="D4010" s="970"/>
      <c r="E4010" s="970"/>
      <c r="F4010" s="265"/>
      <c r="G4010" s="265"/>
    </row>
    <row r="4011" spans="3:7" s="183" customFormat="1" x14ac:dyDescent="0.5">
      <c r="C4011" s="971"/>
      <c r="D4011" s="970"/>
      <c r="E4011" s="970"/>
      <c r="F4011" s="265"/>
      <c r="G4011" s="265"/>
    </row>
    <row r="4012" spans="3:7" s="183" customFormat="1" x14ac:dyDescent="0.5">
      <c r="C4012" s="971"/>
      <c r="D4012" s="970"/>
      <c r="E4012" s="970"/>
      <c r="F4012" s="265"/>
      <c r="G4012" s="265"/>
    </row>
    <row r="4013" spans="3:7" s="183" customFormat="1" x14ac:dyDescent="0.5">
      <c r="C4013" s="971"/>
      <c r="D4013" s="970"/>
      <c r="E4013" s="970"/>
      <c r="F4013" s="265"/>
      <c r="G4013" s="265"/>
    </row>
    <row r="4014" spans="3:7" s="183" customFormat="1" x14ac:dyDescent="0.5">
      <c r="C4014" s="971"/>
      <c r="D4014" s="970"/>
      <c r="E4014" s="970"/>
      <c r="F4014" s="265"/>
      <c r="G4014" s="265"/>
    </row>
    <row r="4015" spans="3:7" s="183" customFormat="1" x14ac:dyDescent="0.5">
      <c r="C4015" s="971"/>
      <c r="D4015" s="970"/>
      <c r="E4015" s="970"/>
      <c r="F4015" s="265"/>
      <c r="G4015" s="265"/>
    </row>
    <row r="4016" spans="3:7" s="183" customFormat="1" x14ac:dyDescent="0.5">
      <c r="C4016" s="971"/>
      <c r="D4016" s="970"/>
      <c r="E4016" s="970"/>
      <c r="F4016" s="265"/>
      <c r="G4016" s="265"/>
    </row>
    <row r="4017" spans="3:7" s="183" customFormat="1" x14ac:dyDescent="0.5">
      <c r="C4017" s="971"/>
      <c r="D4017" s="970"/>
      <c r="E4017" s="970"/>
      <c r="F4017" s="265"/>
      <c r="G4017" s="265"/>
    </row>
    <row r="4018" spans="3:7" s="183" customFormat="1" x14ac:dyDescent="0.5">
      <c r="C4018" s="971"/>
      <c r="D4018" s="970"/>
      <c r="E4018" s="970"/>
      <c r="F4018" s="265"/>
      <c r="G4018" s="265"/>
    </row>
    <row r="4019" spans="3:7" s="183" customFormat="1" x14ac:dyDescent="0.5">
      <c r="C4019" s="971"/>
      <c r="D4019" s="970"/>
      <c r="E4019" s="970"/>
      <c r="F4019" s="265"/>
      <c r="G4019" s="265"/>
    </row>
    <row r="4020" spans="3:7" s="183" customFormat="1" x14ac:dyDescent="0.5">
      <c r="C4020" s="971"/>
      <c r="D4020" s="970"/>
      <c r="E4020" s="970"/>
      <c r="F4020" s="265"/>
      <c r="G4020" s="265"/>
    </row>
    <row r="4021" spans="3:7" s="183" customFormat="1" x14ac:dyDescent="0.5">
      <c r="C4021" s="971"/>
      <c r="D4021" s="970"/>
      <c r="E4021" s="970"/>
      <c r="F4021" s="265"/>
      <c r="G4021" s="265"/>
    </row>
    <row r="4022" spans="3:7" s="183" customFormat="1" x14ac:dyDescent="0.5">
      <c r="C4022" s="971"/>
      <c r="D4022" s="970"/>
      <c r="E4022" s="970"/>
      <c r="F4022" s="265"/>
      <c r="G4022" s="265"/>
    </row>
    <row r="4023" spans="3:7" s="183" customFormat="1" x14ac:dyDescent="0.5">
      <c r="C4023" s="971"/>
      <c r="D4023" s="970"/>
      <c r="E4023" s="970"/>
      <c r="F4023" s="265"/>
      <c r="G4023" s="265"/>
    </row>
    <row r="4024" spans="3:7" s="183" customFormat="1" x14ac:dyDescent="0.5">
      <c r="C4024" s="971"/>
      <c r="D4024" s="970"/>
      <c r="E4024" s="970"/>
      <c r="F4024" s="265"/>
      <c r="G4024" s="265"/>
    </row>
    <row r="4025" spans="3:7" s="183" customFormat="1" x14ac:dyDescent="0.5">
      <c r="C4025" s="971"/>
      <c r="D4025" s="970"/>
      <c r="E4025" s="970"/>
      <c r="F4025" s="265"/>
      <c r="G4025" s="265"/>
    </row>
    <row r="4026" spans="3:7" s="183" customFormat="1" x14ac:dyDescent="0.5">
      <c r="C4026" s="971"/>
      <c r="D4026" s="970"/>
      <c r="E4026" s="970"/>
      <c r="F4026" s="265"/>
      <c r="G4026" s="265"/>
    </row>
    <row r="4027" spans="3:7" s="183" customFormat="1" x14ac:dyDescent="0.5">
      <c r="C4027" s="971"/>
      <c r="D4027" s="970"/>
      <c r="E4027" s="970"/>
      <c r="F4027" s="265"/>
      <c r="G4027" s="265"/>
    </row>
    <row r="4028" spans="3:7" s="183" customFormat="1" x14ac:dyDescent="0.5">
      <c r="C4028" s="971"/>
      <c r="D4028" s="970"/>
      <c r="E4028" s="970"/>
      <c r="F4028" s="265"/>
      <c r="G4028" s="265"/>
    </row>
    <row r="4029" spans="3:7" s="183" customFormat="1" x14ac:dyDescent="0.5">
      <c r="C4029" s="971"/>
      <c r="D4029" s="970"/>
      <c r="E4029" s="970"/>
      <c r="F4029" s="265"/>
      <c r="G4029" s="265"/>
    </row>
    <row r="4030" spans="3:7" s="183" customFormat="1" x14ac:dyDescent="0.5">
      <c r="C4030" s="971"/>
      <c r="D4030" s="970"/>
      <c r="E4030" s="970"/>
      <c r="F4030" s="265"/>
      <c r="G4030" s="265"/>
    </row>
    <row r="4031" spans="3:7" s="183" customFormat="1" x14ac:dyDescent="0.5">
      <c r="C4031" s="971"/>
      <c r="D4031" s="970"/>
      <c r="E4031" s="970"/>
      <c r="F4031" s="265"/>
      <c r="G4031" s="265"/>
    </row>
    <row r="4032" spans="3:7" s="183" customFormat="1" x14ac:dyDescent="0.5">
      <c r="C4032" s="971"/>
      <c r="D4032" s="970"/>
      <c r="E4032" s="970"/>
      <c r="F4032" s="265"/>
      <c r="G4032" s="265"/>
    </row>
    <row r="4033" spans="3:7" s="183" customFormat="1" x14ac:dyDescent="0.5">
      <c r="C4033" s="971"/>
      <c r="D4033" s="970"/>
      <c r="E4033" s="970"/>
      <c r="F4033" s="265"/>
      <c r="G4033" s="265"/>
    </row>
    <row r="4034" spans="3:7" s="183" customFormat="1" x14ac:dyDescent="0.5">
      <c r="C4034" s="971"/>
      <c r="D4034" s="970"/>
      <c r="E4034" s="970"/>
      <c r="F4034" s="265"/>
      <c r="G4034" s="265"/>
    </row>
    <row r="4035" spans="3:7" s="183" customFormat="1" x14ac:dyDescent="0.5">
      <c r="C4035" s="971"/>
      <c r="D4035" s="970"/>
      <c r="E4035" s="970"/>
      <c r="F4035" s="265"/>
      <c r="G4035" s="265"/>
    </row>
    <row r="4036" spans="3:7" s="183" customFormat="1" x14ac:dyDescent="0.5">
      <c r="C4036" s="971"/>
      <c r="D4036" s="970"/>
      <c r="E4036" s="970"/>
      <c r="F4036" s="265"/>
      <c r="G4036" s="265"/>
    </row>
    <row r="4037" spans="3:7" s="183" customFormat="1" x14ac:dyDescent="0.5">
      <c r="C4037" s="971"/>
      <c r="D4037" s="970"/>
      <c r="E4037" s="970"/>
      <c r="F4037" s="265"/>
      <c r="G4037" s="265"/>
    </row>
    <row r="4038" spans="3:7" s="183" customFormat="1" x14ac:dyDescent="0.5">
      <c r="C4038" s="971"/>
      <c r="D4038" s="970"/>
      <c r="E4038" s="970"/>
      <c r="F4038" s="265"/>
      <c r="G4038" s="265"/>
    </row>
    <row r="4039" spans="3:7" s="183" customFormat="1" x14ac:dyDescent="0.5">
      <c r="C4039" s="971"/>
      <c r="D4039" s="970"/>
      <c r="E4039" s="970"/>
      <c r="F4039" s="265"/>
      <c r="G4039" s="265"/>
    </row>
    <row r="4040" spans="3:7" s="183" customFormat="1" x14ac:dyDescent="0.5">
      <c r="C4040" s="971"/>
      <c r="D4040" s="970"/>
      <c r="E4040" s="970"/>
      <c r="F4040" s="265"/>
      <c r="G4040" s="265"/>
    </row>
    <row r="4041" spans="3:7" s="183" customFormat="1" x14ac:dyDescent="0.5">
      <c r="C4041" s="971"/>
      <c r="D4041" s="970"/>
      <c r="E4041" s="970"/>
      <c r="F4041" s="265"/>
      <c r="G4041" s="265"/>
    </row>
    <row r="4042" spans="3:7" s="183" customFormat="1" x14ac:dyDescent="0.5">
      <c r="C4042" s="971"/>
      <c r="D4042" s="970"/>
      <c r="E4042" s="970"/>
      <c r="F4042" s="265"/>
      <c r="G4042" s="265"/>
    </row>
    <row r="4043" spans="3:7" s="183" customFormat="1" x14ac:dyDescent="0.5">
      <c r="C4043" s="971"/>
      <c r="D4043" s="970"/>
      <c r="E4043" s="970"/>
      <c r="F4043" s="265"/>
      <c r="G4043" s="265"/>
    </row>
    <row r="4044" spans="3:7" s="183" customFormat="1" x14ac:dyDescent="0.5">
      <c r="C4044" s="971"/>
      <c r="D4044" s="970"/>
      <c r="E4044" s="970"/>
      <c r="F4044" s="265"/>
      <c r="G4044" s="265"/>
    </row>
    <row r="4045" spans="3:7" s="183" customFormat="1" x14ac:dyDescent="0.5">
      <c r="C4045" s="971"/>
      <c r="D4045" s="970"/>
      <c r="E4045" s="970"/>
      <c r="F4045" s="265"/>
      <c r="G4045" s="265"/>
    </row>
    <row r="4046" spans="3:7" s="183" customFormat="1" x14ac:dyDescent="0.5">
      <c r="C4046" s="971"/>
      <c r="D4046" s="970"/>
      <c r="E4046" s="970"/>
      <c r="F4046" s="265"/>
      <c r="G4046" s="265"/>
    </row>
    <row r="4047" spans="3:7" s="183" customFormat="1" x14ac:dyDescent="0.5">
      <c r="C4047" s="971"/>
      <c r="D4047" s="970"/>
      <c r="E4047" s="970"/>
      <c r="F4047" s="265"/>
      <c r="G4047" s="265"/>
    </row>
    <row r="4048" spans="3:7" s="183" customFormat="1" x14ac:dyDescent="0.5">
      <c r="C4048" s="971"/>
      <c r="D4048" s="970"/>
      <c r="E4048" s="970"/>
      <c r="F4048" s="265"/>
      <c r="G4048" s="265"/>
    </row>
    <row r="4049" spans="3:7" s="183" customFormat="1" x14ac:dyDescent="0.5">
      <c r="C4049" s="971"/>
      <c r="D4049" s="970"/>
      <c r="E4049" s="970"/>
      <c r="F4049" s="265"/>
      <c r="G4049" s="265"/>
    </row>
    <row r="4050" spans="3:7" s="183" customFormat="1" x14ac:dyDescent="0.5">
      <c r="C4050" s="971"/>
      <c r="D4050" s="970"/>
      <c r="E4050" s="970"/>
      <c r="F4050" s="265"/>
      <c r="G4050" s="265"/>
    </row>
    <row r="4051" spans="3:7" s="183" customFormat="1" x14ac:dyDescent="0.5">
      <c r="C4051" s="971"/>
      <c r="D4051" s="970"/>
      <c r="E4051" s="970"/>
      <c r="F4051" s="265"/>
      <c r="G4051" s="265"/>
    </row>
    <row r="4052" spans="3:7" s="183" customFormat="1" x14ac:dyDescent="0.5">
      <c r="C4052" s="971"/>
      <c r="D4052" s="970"/>
      <c r="E4052" s="970"/>
      <c r="F4052" s="265"/>
      <c r="G4052" s="265"/>
    </row>
    <row r="4053" spans="3:7" s="183" customFormat="1" x14ac:dyDescent="0.5">
      <c r="C4053" s="971"/>
      <c r="D4053" s="970"/>
      <c r="E4053" s="970"/>
      <c r="F4053" s="265"/>
      <c r="G4053" s="265"/>
    </row>
    <row r="4054" spans="3:7" s="183" customFormat="1" x14ac:dyDescent="0.5">
      <c r="C4054" s="971"/>
      <c r="D4054" s="970"/>
      <c r="E4054" s="970"/>
      <c r="F4054" s="265"/>
      <c r="G4054" s="265"/>
    </row>
    <row r="4055" spans="3:7" s="183" customFormat="1" x14ac:dyDescent="0.5">
      <c r="C4055" s="971"/>
      <c r="D4055" s="970"/>
      <c r="E4055" s="970"/>
      <c r="F4055" s="265"/>
      <c r="G4055" s="265"/>
    </row>
    <row r="4056" spans="3:7" s="183" customFormat="1" x14ac:dyDescent="0.5">
      <c r="C4056" s="971"/>
      <c r="D4056" s="970"/>
      <c r="E4056" s="970"/>
      <c r="F4056" s="265"/>
      <c r="G4056" s="265"/>
    </row>
    <row r="4057" spans="3:7" s="183" customFormat="1" x14ac:dyDescent="0.5">
      <c r="C4057" s="971"/>
      <c r="D4057" s="970"/>
      <c r="E4057" s="970"/>
      <c r="F4057" s="265"/>
      <c r="G4057" s="265"/>
    </row>
    <row r="4058" spans="3:7" s="183" customFormat="1" x14ac:dyDescent="0.5">
      <c r="C4058" s="971"/>
      <c r="D4058" s="970"/>
      <c r="E4058" s="970"/>
      <c r="F4058" s="265"/>
      <c r="G4058" s="265"/>
    </row>
    <row r="4059" spans="3:7" s="183" customFormat="1" x14ac:dyDescent="0.5">
      <c r="C4059" s="971"/>
      <c r="D4059" s="970"/>
      <c r="E4059" s="970"/>
      <c r="F4059" s="265"/>
      <c r="G4059" s="265"/>
    </row>
    <row r="4060" spans="3:7" s="183" customFormat="1" x14ac:dyDescent="0.5">
      <c r="C4060" s="971"/>
      <c r="D4060" s="970"/>
      <c r="E4060" s="970"/>
      <c r="F4060" s="265"/>
      <c r="G4060" s="265"/>
    </row>
    <row r="4061" spans="3:7" s="183" customFormat="1" x14ac:dyDescent="0.5">
      <c r="C4061" s="971"/>
      <c r="D4061" s="970"/>
      <c r="E4061" s="970"/>
      <c r="F4061" s="265"/>
      <c r="G4061" s="265"/>
    </row>
    <row r="4062" spans="3:7" s="183" customFormat="1" x14ac:dyDescent="0.5">
      <c r="C4062" s="971"/>
      <c r="D4062" s="970"/>
      <c r="E4062" s="970"/>
      <c r="F4062" s="265"/>
      <c r="G4062" s="265"/>
    </row>
    <row r="4063" spans="3:7" s="183" customFormat="1" x14ac:dyDescent="0.5">
      <c r="C4063" s="971"/>
      <c r="D4063" s="970"/>
      <c r="E4063" s="970"/>
      <c r="F4063" s="265"/>
      <c r="G4063" s="265"/>
    </row>
    <row r="4064" spans="3:7" s="183" customFormat="1" x14ac:dyDescent="0.5">
      <c r="C4064" s="971"/>
      <c r="D4064" s="970"/>
      <c r="E4064" s="970"/>
      <c r="F4064" s="265"/>
      <c r="G4064" s="265"/>
    </row>
    <row r="4065" spans="3:7" s="183" customFormat="1" x14ac:dyDescent="0.5">
      <c r="C4065" s="971"/>
      <c r="D4065" s="970"/>
      <c r="E4065" s="970"/>
      <c r="F4065" s="265"/>
      <c r="G4065" s="265"/>
    </row>
    <row r="4066" spans="3:7" s="183" customFormat="1" x14ac:dyDescent="0.5">
      <c r="C4066" s="971"/>
      <c r="D4066" s="970"/>
      <c r="E4066" s="970"/>
      <c r="F4066" s="265"/>
      <c r="G4066" s="265"/>
    </row>
    <row r="4067" spans="3:7" s="183" customFormat="1" x14ac:dyDescent="0.5">
      <c r="C4067" s="971"/>
      <c r="D4067" s="970"/>
      <c r="E4067" s="970"/>
      <c r="F4067" s="265"/>
      <c r="G4067" s="265"/>
    </row>
    <row r="4068" spans="3:7" s="183" customFormat="1" x14ac:dyDescent="0.5">
      <c r="C4068" s="971"/>
      <c r="D4068" s="970"/>
      <c r="E4068" s="970"/>
      <c r="F4068" s="265"/>
      <c r="G4068" s="265"/>
    </row>
    <row r="4069" spans="3:7" s="183" customFormat="1" x14ac:dyDescent="0.5">
      <c r="C4069" s="971"/>
      <c r="D4069" s="970"/>
      <c r="E4069" s="970"/>
      <c r="F4069" s="265"/>
      <c r="G4069" s="265"/>
    </row>
    <row r="4070" spans="3:7" s="183" customFormat="1" x14ac:dyDescent="0.5">
      <c r="C4070" s="971"/>
      <c r="D4070" s="970"/>
      <c r="E4070" s="970"/>
      <c r="F4070" s="265"/>
      <c r="G4070" s="265"/>
    </row>
    <row r="4071" spans="3:7" s="183" customFormat="1" x14ac:dyDescent="0.5">
      <c r="C4071" s="971"/>
      <c r="D4071" s="970"/>
      <c r="E4071" s="970"/>
      <c r="F4071" s="265"/>
      <c r="G4071" s="265"/>
    </row>
    <row r="4072" spans="3:7" s="183" customFormat="1" x14ac:dyDescent="0.5">
      <c r="C4072" s="971"/>
      <c r="D4072" s="970"/>
      <c r="E4072" s="970"/>
      <c r="F4072" s="265"/>
      <c r="G4072" s="265"/>
    </row>
    <row r="4073" spans="3:7" s="183" customFormat="1" x14ac:dyDescent="0.5">
      <c r="C4073" s="971"/>
      <c r="D4073" s="970"/>
      <c r="E4073" s="970"/>
      <c r="F4073" s="265"/>
      <c r="G4073" s="265"/>
    </row>
    <row r="4074" spans="3:7" s="183" customFormat="1" x14ac:dyDescent="0.5">
      <c r="C4074" s="971"/>
      <c r="D4074" s="970"/>
      <c r="E4074" s="970"/>
      <c r="F4074" s="265"/>
      <c r="G4074" s="265"/>
    </row>
    <row r="4075" spans="3:7" s="183" customFormat="1" x14ac:dyDescent="0.5">
      <c r="C4075" s="971"/>
      <c r="D4075" s="970"/>
      <c r="E4075" s="970"/>
      <c r="F4075" s="265"/>
      <c r="G4075" s="265"/>
    </row>
    <row r="4076" spans="3:7" s="183" customFormat="1" x14ac:dyDescent="0.5">
      <c r="C4076" s="971"/>
      <c r="D4076" s="970"/>
      <c r="E4076" s="970"/>
      <c r="F4076" s="265"/>
      <c r="G4076" s="265"/>
    </row>
    <row r="4077" spans="3:7" s="183" customFormat="1" x14ac:dyDescent="0.5">
      <c r="C4077" s="971"/>
      <c r="D4077" s="970"/>
      <c r="E4077" s="970"/>
      <c r="F4077" s="265"/>
      <c r="G4077" s="265"/>
    </row>
    <row r="4078" spans="3:7" s="183" customFormat="1" x14ac:dyDescent="0.5">
      <c r="C4078" s="971"/>
      <c r="D4078" s="970"/>
      <c r="E4078" s="970"/>
      <c r="F4078" s="265"/>
      <c r="G4078" s="265"/>
    </row>
    <row r="4079" spans="3:7" s="183" customFormat="1" x14ac:dyDescent="0.5">
      <c r="C4079" s="971"/>
      <c r="D4079" s="970"/>
      <c r="E4079" s="970"/>
      <c r="F4079" s="265"/>
      <c r="G4079" s="265"/>
    </row>
    <row r="4080" spans="3:7" s="183" customFormat="1" x14ac:dyDescent="0.5">
      <c r="C4080" s="971"/>
      <c r="D4080" s="970"/>
      <c r="E4080" s="970"/>
      <c r="F4080" s="265"/>
      <c r="G4080" s="265"/>
    </row>
    <row r="4081" spans="3:7" s="183" customFormat="1" x14ac:dyDescent="0.5">
      <c r="C4081" s="971"/>
      <c r="D4081" s="970"/>
      <c r="E4081" s="970"/>
      <c r="F4081" s="265"/>
      <c r="G4081" s="265"/>
    </row>
    <row r="4082" spans="3:7" s="183" customFormat="1" x14ac:dyDescent="0.5">
      <c r="C4082" s="971"/>
      <c r="D4082" s="970"/>
      <c r="E4082" s="970"/>
      <c r="F4082" s="265"/>
      <c r="G4082" s="265"/>
    </row>
    <row r="4083" spans="3:7" s="183" customFormat="1" x14ac:dyDescent="0.5">
      <c r="C4083" s="971"/>
      <c r="D4083" s="970"/>
      <c r="E4083" s="970"/>
      <c r="F4083" s="265"/>
      <c r="G4083" s="265"/>
    </row>
    <row r="4084" spans="3:7" s="183" customFormat="1" x14ac:dyDescent="0.5">
      <c r="C4084" s="971"/>
      <c r="D4084" s="970"/>
      <c r="E4084" s="970"/>
      <c r="F4084" s="265"/>
      <c r="G4084" s="265"/>
    </row>
    <row r="4085" spans="3:7" s="183" customFormat="1" x14ac:dyDescent="0.5">
      <c r="C4085" s="971"/>
      <c r="D4085" s="970"/>
      <c r="E4085" s="970"/>
      <c r="F4085" s="265"/>
      <c r="G4085" s="265"/>
    </row>
    <row r="4086" spans="3:7" s="183" customFormat="1" x14ac:dyDescent="0.5">
      <c r="C4086" s="971"/>
      <c r="D4086" s="970"/>
      <c r="E4086" s="970"/>
      <c r="F4086" s="265"/>
      <c r="G4086" s="265"/>
    </row>
    <row r="4087" spans="3:7" s="183" customFormat="1" x14ac:dyDescent="0.5">
      <c r="C4087" s="971"/>
      <c r="D4087" s="970"/>
      <c r="E4087" s="970"/>
      <c r="F4087" s="265"/>
      <c r="G4087" s="265"/>
    </row>
    <row r="4088" spans="3:7" s="183" customFormat="1" x14ac:dyDescent="0.5">
      <c r="C4088" s="971"/>
      <c r="D4088" s="970"/>
      <c r="E4088" s="970"/>
      <c r="F4088" s="265"/>
      <c r="G4088" s="265"/>
    </row>
    <row r="4089" spans="3:7" s="183" customFormat="1" x14ac:dyDescent="0.5">
      <c r="C4089" s="971"/>
      <c r="D4089" s="970"/>
      <c r="E4089" s="970"/>
      <c r="F4089" s="265"/>
      <c r="G4089" s="265"/>
    </row>
    <row r="4090" spans="3:7" s="183" customFormat="1" x14ac:dyDescent="0.5">
      <c r="C4090" s="971"/>
      <c r="D4090" s="970"/>
      <c r="E4090" s="970"/>
      <c r="F4090" s="265"/>
      <c r="G4090" s="265"/>
    </row>
    <row r="4091" spans="3:7" s="183" customFormat="1" x14ac:dyDescent="0.5">
      <c r="C4091" s="971"/>
      <c r="D4091" s="970"/>
      <c r="E4091" s="970"/>
      <c r="F4091" s="265"/>
      <c r="G4091" s="265"/>
    </row>
    <row r="4092" spans="3:7" s="183" customFormat="1" x14ac:dyDescent="0.5">
      <c r="C4092" s="971"/>
      <c r="D4092" s="970"/>
      <c r="E4092" s="970"/>
      <c r="F4092" s="265"/>
      <c r="G4092" s="265"/>
    </row>
    <row r="4093" spans="3:7" s="183" customFormat="1" x14ac:dyDescent="0.5">
      <c r="C4093" s="971"/>
      <c r="D4093" s="970"/>
      <c r="E4093" s="970"/>
      <c r="F4093" s="265"/>
      <c r="G4093" s="265"/>
    </row>
    <row r="4094" spans="3:7" s="183" customFormat="1" x14ac:dyDescent="0.5">
      <c r="C4094" s="971"/>
      <c r="D4094" s="970"/>
      <c r="E4094" s="970"/>
      <c r="F4094" s="265"/>
      <c r="G4094" s="265"/>
    </row>
    <row r="4095" spans="3:7" s="183" customFormat="1" x14ac:dyDescent="0.5">
      <c r="C4095" s="971"/>
      <c r="D4095" s="970"/>
      <c r="E4095" s="970"/>
      <c r="F4095" s="265"/>
      <c r="G4095" s="265"/>
    </row>
    <row r="4096" spans="3:7" s="183" customFormat="1" x14ac:dyDescent="0.5">
      <c r="C4096" s="971"/>
      <c r="D4096" s="970"/>
      <c r="E4096" s="970"/>
      <c r="F4096" s="265"/>
      <c r="G4096" s="265"/>
    </row>
    <row r="4097" spans="3:7" s="183" customFormat="1" x14ac:dyDescent="0.5">
      <c r="C4097" s="971"/>
      <c r="D4097" s="970"/>
      <c r="E4097" s="970"/>
      <c r="F4097" s="265"/>
      <c r="G4097" s="265"/>
    </row>
    <row r="4098" spans="3:7" s="183" customFormat="1" x14ac:dyDescent="0.5">
      <c r="C4098" s="971"/>
      <c r="D4098" s="970"/>
      <c r="E4098" s="970"/>
      <c r="F4098" s="265"/>
      <c r="G4098" s="265"/>
    </row>
    <row r="4099" spans="3:7" s="183" customFormat="1" x14ac:dyDescent="0.5">
      <c r="C4099" s="971"/>
      <c r="D4099" s="970"/>
      <c r="E4099" s="970"/>
      <c r="F4099" s="265"/>
      <c r="G4099" s="265"/>
    </row>
    <row r="4100" spans="3:7" s="183" customFormat="1" x14ac:dyDescent="0.5">
      <c r="C4100" s="971"/>
      <c r="D4100" s="970"/>
      <c r="E4100" s="970"/>
      <c r="F4100" s="265"/>
      <c r="G4100" s="265"/>
    </row>
    <row r="4101" spans="3:7" s="183" customFormat="1" x14ac:dyDescent="0.5">
      <c r="C4101" s="971"/>
      <c r="D4101" s="970"/>
      <c r="E4101" s="970"/>
      <c r="F4101" s="265"/>
      <c r="G4101" s="265"/>
    </row>
    <row r="4102" spans="3:7" s="183" customFormat="1" x14ac:dyDescent="0.5">
      <c r="C4102" s="971"/>
      <c r="D4102" s="970"/>
      <c r="E4102" s="970"/>
      <c r="F4102" s="265"/>
      <c r="G4102" s="265"/>
    </row>
    <row r="4103" spans="3:7" s="183" customFormat="1" x14ac:dyDescent="0.5">
      <c r="C4103" s="971"/>
      <c r="D4103" s="970"/>
      <c r="E4103" s="970"/>
      <c r="F4103" s="265"/>
      <c r="G4103" s="265"/>
    </row>
    <row r="4104" spans="3:7" s="183" customFormat="1" x14ac:dyDescent="0.5">
      <c r="C4104" s="971"/>
      <c r="D4104" s="970"/>
      <c r="E4104" s="970"/>
      <c r="F4104" s="265"/>
      <c r="G4104" s="265"/>
    </row>
    <row r="4105" spans="3:7" s="183" customFormat="1" x14ac:dyDescent="0.5">
      <c r="C4105" s="971"/>
      <c r="D4105" s="970"/>
      <c r="E4105" s="970"/>
      <c r="F4105" s="265"/>
      <c r="G4105" s="265"/>
    </row>
    <row r="4106" spans="3:7" s="183" customFormat="1" x14ac:dyDescent="0.5">
      <c r="C4106" s="971"/>
      <c r="D4106" s="970"/>
      <c r="E4106" s="970"/>
      <c r="F4106" s="265"/>
      <c r="G4106" s="265"/>
    </row>
    <row r="4107" spans="3:7" s="183" customFormat="1" x14ac:dyDescent="0.5">
      <c r="C4107" s="971"/>
      <c r="D4107" s="970"/>
      <c r="E4107" s="970"/>
      <c r="F4107" s="265"/>
      <c r="G4107" s="265"/>
    </row>
    <row r="4108" spans="3:7" s="183" customFormat="1" x14ac:dyDescent="0.5">
      <c r="C4108" s="971"/>
      <c r="D4108" s="970"/>
      <c r="E4108" s="970"/>
      <c r="F4108" s="265"/>
      <c r="G4108" s="265"/>
    </row>
    <row r="4109" spans="3:7" s="183" customFormat="1" x14ac:dyDescent="0.5">
      <c r="C4109" s="971"/>
      <c r="D4109" s="970"/>
      <c r="E4109" s="970"/>
      <c r="F4109" s="265"/>
      <c r="G4109" s="265"/>
    </row>
    <row r="4110" spans="3:7" s="183" customFormat="1" x14ac:dyDescent="0.5">
      <c r="C4110" s="971"/>
      <c r="D4110" s="970"/>
      <c r="E4110" s="970"/>
      <c r="F4110" s="265"/>
      <c r="G4110" s="265"/>
    </row>
    <row r="4111" spans="3:7" s="183" customFormat="1" x14ac:dyDescent="0.5">
      <c r="C4111" s="971"/>
      <c r="D4111" s="970"/>
      <c r="E4111" s="970"/>
      <c r="F4111" s="265"/>
      <c r="G4111" s="265"/>
    </row>
    <row r="4112" spans="3:7" s="183" customFormat="1" x14ac:dyDescent="0.5">
      <c r="C4112" s="971"/>
      <c r="D4112" s="970"/>
      <c r="E4112" s="970"/>
      <c r="F4112" s="265"/>
      <c r="G4112" s="265"/>
    </row>
    <row r="4113" spans="3:7" s="183" customFormat="1" x14ac:dyDescent="0.5">
      <c r="C4113" s="971"/>
      <c r="D4113" s="970"/>
      <c r="E4113" s="970"/>
      <c r="F4113" s="265"/>
      <c r="G4113" s="265"/>
    </row>
    <row r="4114" spans="3:7" s="183" customFormat="1" x14ac:dyDescent="0.5">
      <c r="C4114" s="971"/>
      <c r="D4114" s="970"/>
      <c r="E4114" s="970"/>
      <c r="F4114" s="265"/>
      <c r="G4114" s="265"/>
    </row>
    <row r="4115" spans="3:7" s="183" customFormat="1" x14ac:dyDescent="0.5">
      <c r="C4115" s="971"/>
      <c r="D4115" s="970"/>
      <c r="E4115" s="970"/>
      <c r="F4115" s="265"/>
      <c r="G4115" s="265"/>
    </row>
    <row r="4116" spans="3:7" s="183" customFormat="1" x14ac:dyDescent="0.5">
      <c r="C4116" s="971"/>
      <c r="D4116" s="970"/>
      <c r="E4116" s="970"/>
      <c r="F4116" s="265"/>
      <c r="G4116" s="265"/>
    </row>
    <row r="4117" spans="3:7" s="183" customFormat="1" x14ac:dyDescent="0.5">
      <c r="C4117" s="971"/>
      <c r="D4117" s="970"/>
      <c r="E4117" s="970"/>
      <c r="F4117" s="265"/>
      <c r="G4117" s="265"/>
    </row>
    <row r="4118" spans="3:7" s="183" customFormat="1" x14ac:dyDescent="0.5">
      <c r="C4118" s="971"/>
      <c r="D4118" s="970"/>
      <c r="E4118" s="970"/>
      <c r="F4118" s="265"/>
      <c r="G4118" s="265"/>
    </row>
    <row r="4119" spans="3:7" s="183" customFormat="1" x14ac:dyDescent="0.5">
      <c r="C4119" s="971"/>
      <c r="D4119" s="970"/>
      <c r="E4119" s="970"/>
      <c r="F4119" s="265"/>
      <c r="G4119" s="265"/>
    </row>
    <row r="4120" spans="3:7" s="183" customFormat="1" x14ac:dyDescent="0.5">
      <c r="C4120" s="971"/>
      <c r="D4120" s="970"/>
      <c r="E4120" s="970"/>
      <c r="F4120" s="265"/>
      <c r="G4120" s="265"/>
    </row>
    <row r="4121" spans="3:7" s="183" customFormat="1" x14ac:dyDescent="0.5">
      <c r="C4121" s="971"/>
      <c r="D4121" s="970"/>
      <c r="E4121" s="970"/>
      <c r="F4121" s="265"/>
      <c r="G4121" s="265"/>
    </row>
    <row r="4122" spans="3:7" s="183" customFormat="1" x14ac:dyDescent="0.5">
      <c r="C4122" s="971"/>
      <c r="D4122" s="970"/>
      <c r="E4122" s="970"/>
      <c r="F4122" s="265"/>
      <c r="G4122" s="265"/>
    </row>
    <row r="4123" spans="3:7" s="183" customFormat="1" x14ac:dyDescent="0.5">
      <c r="C4123" s="971"/>
      <c r="D4123" s="970"/>
      <c r="E4123" s="970"/>
      <c r="F4123" s="265"/>
      <c r="G4123" s="265"/>
    </row>
    <row r="4124" spans="3:7" s="183" customFormat="1" x14ac:dyDescent="0.5">
      <c r="C4124" s="971"/>
      <c r="D4124" s="970"/>
      <c r="E4124" s="970"/>
      <c r="F4124" s="265"/>
      <c r="G4124" s="265"/>
    </row>
    <row r="4125" spans="3:7" s="183" customFormat="1" x14ac:dyDescent="0.5">
      <c r="C4125" s="971"/>
      <c r="D4125" s="970"/>
      <c r="E4125" s="970"/>
      <c r="F4125" s="265"/>
      <c r="G4125" s="265"/>
    </row>
    <row r="4126" spans="3:7" s="183" customFormat="1" x14ac:dyDescent="0.5">
      <c r="C4126" s="971"/>
      <c r="D4126" s="970"/>
      <c r="E4126" s="970"/>
      <c r="F4126" s="265"/>
      <c r="G4126" s="265"/>
    </row>
    <row r="4127" spans="3:7" s="183" customFormat="1" x14ac:dyDescent="0.5">
      <c r="C4127" s="971"/>
      <c r="D4127" s="970"/>
      <c r="E4127" s="970"/>
      <c r="F4127" s="265"/>
      <c r="G4127" s="265"/>
    </row>
    <row r="4128" spans="3:7" s="183" customFormat="1" x14ac:dyDescent="0.5">
      <c r="C4128" s="971"/>
      <c r="D4128" s="970"/>
      <c r="E4128" s="970"/>
      <c r="F4128" s="265"/>
      <c r="G4128" s="265"/>
    </row>
    <row r="4129" spans="3:7" s="183" customFormat="1" x14ac:dyDescent="0.5">
      <c r="C4129" s="971"/>
      <c r="D4129" s="970"/>
      <c r="E4129" s="970"/>
      <c r="F4129" s="265"/>
      <c r="G4129" s="265"/>
    </row>
    <row r="4130" spans="3:7" s="183" customFormat="1" x14ac:dyDescent="0.5">
      <c r="C4130" s="971"/>
      <c r="D4130" s="970"/>
      <c r="E4130" s="970"/>
      <c r="F4130" s="265"/>
      <c r="G4130" s="265"/>
    </row>
    <row r="4131" spans="3:7" s="183" customFormat="1" x14ac:dyDescent="0.5">
      <c r="C4131" s="971"/>
      <c r="D4131" s="970"/>
      <c r="E4131" s="970"/>
      <c r="F4131" s="265"/>
      <c r="G4131" s="265"/>
    </row>
    <row r="4132" spans="3:7" s="183" customFormat="1" x14ac:dyDescent="0.5">
      <c r="C4132" s="971"/>
      <c r="D4132" s="970"/>
      <c r="E4132" s="970"/>
      <c r="F4132" s="265"/>
      <c r="G4132" s="265"/>
    </row>
    <row r="4133" spans="3:7" s="183" customFormat="1" x14ac:dyDescent="0.5">
      <c r="C4133" s="971"/>
      <c r="D4133" s="970"/>
      <c r="E4133" s="970"/>
      <c r="F4133" s="265"/>
      <c r="G4133" s="265"/>
    </row>
    <row r="4134" spans="3:7" s="183" customFormat="1" x14ac:dyDescent="0.5">
      <c r="C4134" s="971"/>
      <c r="D4134" s="970"/>
      <c r="E4134" s="970"/>
      <c r="F4134" s="265"/>
      <c r="G4134" s="265"/>
    </row>
    <row r="4135" spans="3:7" s="183" customFormat="1" x14ac:dyDescent="0.5">
      <c r="C4135" s="971"/>
      <c r="D4135" s="970"/>
      <c r="E4135" s="970"/>
      <c r="F4135" s="265"/>
      <c r="G4135" s="265"/>
    </row>
    <row r="4136" spans="3:7" s="183" customFormat="1" x14ac:dyDescent="0.5">
      <c r="C4136" s="971"/>
      <c r="D4136" s="970"/>
      <c r="E4136" s="970"/>
      <c r="F4136" s="265"/>
      <c r="G4136" s="265"/>
    </row>
    <row r="4137" spans="3:7" s="183" customFormat="1" x14ac:dyDescent="0.5">
      <c r="C4137" s="971"/>
      <c r="D4137" s="970"/>
      <c r="E4137" s="970"/>
      <c r="F4137" s="265"/>
      <c r="G4137" s="265"/>
    </row>
    <row r="4138" spans="3:7" s="183" customFormat="1" x14ac:dyDescent="0.5">
      <c r="C4138" s="971"/>
      <c r="D4138" s="970"/>
      <c r="E4138" s="970"/>
      <c r="F4138" s="265"/>
      <c r="G4138" s="265"/>
    </row>
    <row r="4139" spans="3:7" s="183" customFormat="1" x14ac:dyDescent="0.5">
      <c r="C4139" s="971"/>
      <c r="D4139" s="970"/>
      <c r="E4139" s="970"/>
      <c r="F4139" s="265"/>
      <c r="G4139" s="265"/>
    </row>
    <row r="4140" spans="3:7" s="183" customFormat="1" x14ac:dyDescent="0.5">
      <c r="C4140" s="971"/>
      <c r="D4140" s="970"/>
      <c r="E4140" s="970"/>
      <c r="F4140" s="265"/>
      <c r="G4140" s="265"/>
    </row>
    <row r="4141" spans="3:7" s="183" customFormat="1" x14ac:dyDescent="0.5">
      <c r="C4141" s="971"/>
      <c r="D4141" s="970"/>
      <c r="E4141" s="970"/>
      <c r="F4141" s="265"/>
      <c r="G4141" s="265"/>
    </row>
    <row r="4142" spans="3:7" s="183" customFormat="1" x14ac:dyDescent="0.5">
      <c r="C4142" s="971"/>
      <c r="D4142" s="970"/>
      <c r="E4142" s="970"/>
      <c r="F4142" s="265"/>
      <c r="G4142" s="265"/>
    </row>
    <row r="4143" spans="3:7" s="183" customFormat="1" x14ac:dyDescent="0.5">
      <c r="C4143" s="971"/>
      <c r="D4143" s="970"/>
      <c r="E4143" s="970"/>
      <c r="F4143" s="265"/>
      <c r="G4143" s="265"/>
    </row>
    <row r="4144" spans="3:7" s="183" customFormat="1" x14ac:dyDescent="0.5">
      <c r="C4144" s="971"/>
      <c r="D4144" s="970"/>
      <c r="E4144" s="970"/>
      <c r="F4144" s="265"/>
      <c r="G4144" s="265"/>
    </row>
    <row r="4145" spans="3:7" s="183" customFormat="1" x14ac:dyDescent="0.5">
      <c r="C4145" s="971"/>
      <c r="D4145" s="970"/>
      <c r="E4145" s="970"/>
      <c r="F4145" s="265"/>
      <c r="G4145" s="265"/>
    </row>
    <row r="4146" spans="3:7" s="183" customFormat="1" x14ac:dyDescent="0.5">
      <c r="C4146" s="971"/>
      <c r="D4146" s="970"/>
      <c r="E4146" s="970"/>
      <c r="F4146" s="265"/>
      <c r="G4146" s="265"/>
    </row>
    <row r="4147" spans="3:7" s="183" customFormat="1" x14ac:dyDescent="0.5">
      <c r="C4147" s="971"/>
      <c r="D4147" s="970"/>
      <c r="E4147" s="970"/>
      <c r="F4147" s="265"/>
      <c r="G4147" s="265"/>
    </row>
    <row r="4148" spans="3:7" s="183" customFormat="1" x14ac:dyDescent="0.5">
      <c r="C4148" s="971"/>
      <c r="D4148" s="970"/>
      <c r="E4148" s="970"/>
      <c r="F4148" s="265"/>
      <c r="G4148" s="265"/>
    </row>
    <row r="4149" spans="3:7" s="183" customFormat="1" x14ac:dyDescent="0.5">
      <c r="C4149" s="971"/>
      <c r="D4149" s="970"/>
      <c r="E4149" s="970"/>
      <c r="F4149" s="265"/>
      <c r="G4149" s="265"/>
    </row>
    <row r="4150" spans="3:7" s="183" customFormat="1" x14ac:dyDescent="0.5">
      <c r="C4150" s="971"/>
      <c r="D4150" s="970"/>
      <c r="E4150" s="970"/>
      <c r="F4150" s="265"/>
      <c r="G4150" s="265"/>
    </row>
    <row r="4151" spans="3:7" s="183" customFormat="1" x14ac:dyDescent="0.5">
      <c r="C4151" s="971"/>
      <c r="D4151" s="970"/>
      <c r="E4151" s="970"/>
      <c r="F4151" s="265"/>
      <c r="G4151" s="265"/>
    </row>
    <row r="4152" spans="3:7" s="183" customFormat="1" x14ac:dyDescent="0.5">
      <c r="C4152" s="971"/>
      <c r="D4152" s="970"/>
      <c r="E4152" s="970"/>
      <c r="F4152" s="265"/>
      <c r="G4152" s="265"/>
    </row>
    <row r="4153" spans="3:7" s="183" customFormat="1" x14ac:dyDescent="0.5">
      <c r="C4153" s="971"/>
      <c r="D4153" s="970"/>
      <c r="E4153" s="970"/>
      <c r="F4153" s="265"/>
      <c r="G4153" s="265"/>
    </row>
    <row r="4154" spans="3:7" s="183" customFormat="1" x14ac:dyDescent="0.5">
      <c r="C4154" s="971"/>
      <c r="D4154" s="970"/>
      <c r="E4154" s="970"/>
      <c r="F4154" s="265"/>
      <c r="G4154" s="265"/>
    </row>
    <row r="4155" spans="3:7" s="183" customFormat="1" x14ac:dyDescent="0.5">
      <c r="C4155" s="971"/>
      <c r="D4155" s="970"/>
      <c r="E4155" s="970"/>
      <c r="F4155" s="265"/>
      <c r="G4155" s="265"/>
    </row>
    <row r="4156" spans="3:7" s="183" customFormat="1" x14ac:dyDescent="0.5">
      <c r="C4156" s="971"/>
      <c r="D4156" s="970"/>
      <c r="E4156" s="970"/>
      <c r="F4156" s="265"/>
      <c r="G4156" s="265"/>
    </row>
    <row r="4157" spans="3:7" s="183" customFormat="1" x14ac:dyDescent="0.5">
      <c r="C4157" s="971"/>
      <c r="D4157" s="970"/>
      <c r="E4157" s="970"/>
      <c r="F4157" s="265"/>
      <c r="G4157" s="265"/>
    </row>
    <row r="4158" spans="3:7" s="183" customFormat="1" x14ac:dyDescent="0.5">
      <c r="C4158" s="971"/>
      <c r="D4158" s="970"/>
      <c r="E4158" s="970"/>
      <c r="F4158" s="265"/>
      <c r="G4158" s="265"/>
    </row>
    <row r="4159" spans="3:7" s="183" customFormat="1" x14ac:dyDescent="0.5">
      <c r="C4159" s="971"/>
      <c r="D4159" s="970"/>
      <c r="E4159" s="970"/>
      <c r="F4159" s="265"/>
      <c r="G4159" s="265"/>
    </row>
    <row r="4160" spans="3:7" s="183" customFormat="1" x14ac:dyDescent="0.5">
      <c r="C4160" s="971"/>
      <c r="D4160" s="970"/>
      <c r="E4160" s="970"/>
      <c r="F4160" s="265"/>
      <c r="G4160" s="265"/>
    </row>
    <row r="4161" spans="3:7" s="183" customFormat="1" x14ac:dyDescent="0.5">
      <c r="C4161" s="971"/>
      <c r="D4161" s="970"/>
      <c r="E4161" s="970"/>
      <c r="F4161" s="265"/>
      <c r="G4161" s="265"/>
    </row>
    <row r="4162" spans="3:7" s="183" customFormat="1" x14ac:dyDescent="0.5">
      <c r="C4162" s="971"/>
      <c r="D4162" s="970"/>
      <c r="E4162" s="970"/>
      <c r="F4162" s="265"/>
      <c r="G4162" s="265"/>
    </row>
    <row r="4163" spans="3:7" s="183" customFormat="1" x14ac:dyDescent="0.5">
      <c r="C4163" s="971"/>
      <c r="D4163" s="970"/>
      <c r="E4163" s="970"/>
      <c r="F4163" s="265"/>
      <c r="G4163" s="265"/>
    </row>
    <row r="4164" spans="3:7" s="183" customFormat="1" x14ac:dyDescent="0.5">
      <c r="C4164" s="971"/>
      <c r="D4164" s="970"/>
      <c r="E4164" s="970"/>
      <c r="F4164" s="265"/>
      <c r="G4164" s="265"/>
    </row>
    <row r="4165" spans="3:7" s="183" customFormat="1" x14ac:dyDescent="0.5">
      <c r="C4165" s="971"/>
      <c r="D4165" s="970"/>
      <c r="E4165" s="970"/>
      <c r="F4165" s="265"/>
      <c r="G4165" s="265"/>
    </row>
    <row r="4166" spans="3:7" s="183" customFormat="1" x14ac:dyDescent="0.5">
      <c r="C4166" s="971"/>
      <c r="D4166" s="970"/>
      <c r="E4166" s="970"/>
      <c r="F4166" s="265"/>
      <c r="G4166" s="265"/>
    </row>
    <row r="4167" spans="3:7" s="183" customFormat="1" x14ac:dyDescent="0.5">
      <c r="C4167" s="971"/>
      <c r="D4167" s="970"/>
      <c r="E4167" s="970"/>
      <c r="F4167" s="265"/>
      <c r="G4167" s="265"/>
    </row>
    <row r="4168" spans="3:7" s="183" customFormat="1" x14ac:dyDescent="0.5">
      <c r="C4168" s="971"/>
      <c r="D4168" s="970"/>
      <c r="E4168" s="970"/>
      <c r="F4168" s="265"/>
      <c r="G4168" s="265"/>
    </row>
    <row r="4169" spans="3:7" s="183" customFormat="1" x14ac:dyDescent="0.5">
      <c r="C4169" s="971"/>
      <c r="D4169" s="970"/>
      <c r="E4169" s="970"/>
      <c r="F4169" s="265"/>
      <c r="G4169" s="265"/>
    </row>
    <row r="4170" spans="3:7" s="183" customFormat="1" x14ac:dyDescent="0.5">
      <c r="C4170" s="971"/>
      <c r="D4170" s="970"/>
      <c r="E4170" s="970"/>
      <c r="F4170" s="265"/>
      <c r="G4170" s="265"/>
    </row>
    <row r="4171" spans="3:7" s="183" customFormat="1" x14ac:dyDescent="0.5">
      <c r="C4171" s="971"/>
      <c r="D4171" s="970"/>
      <c r="E4171" s="970"/>
      <c r="F4171" s="265"/>
      <c r="G4171" s="265"/>
    </row>
    <row r="4172" spans="3:7" s="183" customFormat="1" x14ac:dyDescent="0.5">
      <c r="C4172" s="971"/>
      <c r="D4172" s="970"/>
      <c r="E4172" s="970"/>
      <c r="F4172" s="265"/>
      <c r="G4172" s="265"/>
    </row>
    <row r="4173" spans="3:7" s="183" customFormat="1" x14ac:dyDescent="0.5">
      <c r="C4173" s="971"/>
      <c r="D4173" s="970"/>
      <c r="E4173" s="970"/>
      <c r="F4173" s="265"/>
      <c r="G4173" s="265"/>
    </row>
    <row r="4174" spans="3:7" s="183" customFormat="1" x14ac:dyDescent="0.5">
      <c r="C4174" s="971"/>
      <c r="D4174" s="970"/>
      <c r="E4174" s="970"/>
      <c r="F4174" s="265"/>
      <c r="G4174" s="265"/>
    </row>
    <row r="4175" spans="3:7" s="183" customFormat="1" x14ac:dyDescent="0.5">
      <c r="C4175" s="971"/>
      <c r="D4175" s="970"/>
      <c r="E4175" s="970"/>
      <c r="F4175" s="265"/>
      <c r="G4175" s="265"/>
    </row>
    <row r="4176" spans="3:7" s="183" customFormat="1" x14ac:dyDescent="0.5">
      <c r="C4176" s="971"/>
      <c r="D4176" s="970"/>
      <c r="E4176" s="970"/>
      <c r="F4176" s="265"/>
      <c r="G4176" s="265"/>
    </row>
    <row r="4177" spans="3:7" s="183" customFormat="1" x14ac:dyDescent="0.5">
      <c r="C4177" s="971"/>
      <c r="D4177" s="970"/>
      <c r="E4177" s="970"/>
      <c r="F4177" s="265"/>
      <c r="G4177" s="265"/>
    </row>
    <row r="4178" spans="3:7" s="183" customFormat="1" x14ac:dyDescent="0.5">
      <c r="C4178" s="971"/>
      <c r="D4178" s="970"/>
      <c r="E4178" s="970"/>
      <c r="F4178" s="265"/>
      <c r="G4178" s="265"/>
    </row>
    <row r="4179" spans="3:7" s="183" customFormat="1" x14ac:dyDescent="0.5">
      <c r="C4179" s="971"/>
      <c r="D4179" s="970"/>
      <c r="E4179" s="970"/>
      <c r="F4179" s="265"/>
      <c r="G4179" s="265"/>
    </row>
    <row r="4180" spans="3:7" s="183" customFormat="1" x14ac:dyDescent="0.5">
      <c r="C4180" s="971"/>
      <c r="D4180" s="970"/>
      <c r="E4180" s="970"/>
      <c r="F4180" s="265"/>
      <c r="G4180" s="265"/>
    </row>
    <row r="4181" spans="3:7" s="183" customFormat="1" x14ac:dyDescent="0.5">
      <c r="C4181" s="971"/>
      <c r="D4181" s="970"/>
      <c r="E4181" s="970"/>
      <c r="F4181" s="265"/>
      <c r="G4181" s="265"/>
    </row>
    <row r="4182" spans="3:7" s="183" customFormat="1" x14ac:dyDescent="0.5">
      <c r="C4182" s="971"/>
      <c r="D4182" s="970"/>
      <c r="E4182" s="970"/>
      <c r="F4182" s="265"/>
      <c r="G4182" s="265"/>
    </row>
    <row r="4183" spans="3:7" s="183" customFormat="1" x14ac:dyDescent="0.5">
      <c r="C4183" s="971"/>
      <c r="D4183" s="970"/>
      <c r="E4183" s="970"/>
      <c r="F4183" s="265"/>
      <c r="G4183" s="265"/>
    </row>
    <row r="4184" spans="3:7" s="183" customFormat="1" x14ac:dyDescent="0.5">
      <c r="C4184" s="971"/>
      <c r="D4184" s="970"/>
      <c r="E4184" s="970"/>
      <c r="F4184" s="265"/>
      <c r="G4184" s="265"/>
    </row>
    <row r="4185" spans="3:7" s="183" customFormat="1" x14ac:dyDescent="0.5">
      <c r="C4185" s="971"/>
      <c r="D4185" s="970"/>
      <c r="E4185" s="970"/>
      <c r="F4185" s="265"/>
      <c r="G4185" s="265"/>
    </row>
    <row r="4186" spans="3:7" s="183" customFormat="1" x14ac:dyDescent="0.5">
      <c r="C4186" s="971"/>
      <c r="D4186" s="970"/>
      <c r="E4186" s="970"/>
      <c r="F4186" s="265"/>
      <c r="G4186" s="265"/>
    </row>
    <row r="4187" spans="3:7" s="183" customFormat="1" x14ac:dyDescent="0.5">
      <c r="C4187" s="971"/>
      <c r="D4187" s="970"/>
      <c r="E4187" s="970"/>
      <c r="F4187" s="265"/>
      <c r="G4187" s="265"/>
    </row>
    <row r="4188" spans="3:7" s="183" customFormat="1" x14ac:dyDescent="0.5">
      <c r="C4188" s="971"/>
      <c r="D4188" s="970"/>
      <c r="E4188" s="970"/>
      <c r="F4188" s="265"/>
      <c r="G4188" s="265"/>
    </row>
    <row r="4189" spans="3:7" s="183" customFormat="1" x14ac:dyDescent="0.5">
      <c r="C4189" s="971"/>
      <c r="D4189" s="970"/>
      <c r="E4189" s="970"/>
      <c r="F4189" s="265"/>
      <c r="G4189" s="265"/>
    </row>
    <row r="4190" spans="3:7" s="183" customFormat="1" x14ac:dyDescent="0.5">
      <c r="C4190" s="971"/>
      <c r="D4190" s="970"/>
      <c r="E4190" s="970"/>
      <c r="F4190" s="265"/>
      <c r="G4190" s="265"/>
    </row>
    <row r="4191" spans="3:7" s="183" customFormat="1" x14ac:dyDescent="0.5">
      <c r="C4191" s="971"/>
      <c r="D4191" s="970"/>
      <c r="E4191" s="970"/>
      <c r="F4191" s="265"/>
      <c r="G4191" s="265"/>
    </row>
    <row r="4192" spans="3:7" s="183" customFormat="1" x14ac:dyDescent="0.5">
      <c r="C4192" s="971"/>
      <c r="D4192" s="970"/>
      <c r="E4192" s="970"/>
      <c r="F4192" s="265"/>
      <c r="G4192" s="265"/>
    </row>
    <row r="4193" spans="3:7" s="183" customFormat="1" x14ac:dyDescent="0.5">
      <c r="C4193" s="971"/>
      <c r="D4193" s="970"/>
      <c r="E4193" s="970"/>
      <c r="F4193" s="265"/>
      <c r="G4193" s="265"/>
    </row>
    <row r="4194" spans="3:7" s="183" customFormat="1" x14ac:dyDescent="0.5">
      <c r="C4194" s="971"/>
      <c r="D4194" s="970"/>
      <c r="E4194" s="970"/>
      <c r="F4194" s="265"/>
      <c r="G4194" s="265"/>
    </row>
    <row r="4195" spans="3:7" s="183" customFormat="1" x14ac:dyDescent="0.5">
      <c r="C4195" s="971"/>
      <c r="D4195" s="970"/>
      <c r="E4195" s="970"/>
      <c r="F4195" s="265"/>
      <c r="G4195" s="265"/>
    </row>
    <row r="4196" spans="3:7" s="183" customFormat="1" x14ac:dyDescent="0.5">
      <c r="C4196" s="971"/>
      <c r="D4196" s="970"/>
      <c r="E4196" s="970"/>
      <c r="F4196" s="265"/>
      <c r="G4196" s="265"/>
    </row>
    <row r="4197" spans="3:7" s="183" customFormat="1" x14ac:dyDescent="0.5">
      <c r="C4197" s="971"/>
      <c r="D4197" s="970"/>
      <c r="E4197" s="970"/>
      <c r="F4197" s="265"/>
      <c r="G4197" s="265"/>
    </row>
    <row r="4198" spans="3:7" s="183" customFormat="1" x14ac:dyDescent="0.5">
      <c r="C4198" s="971"/>
      <c r="D4198" s="970"/>
      <c r="E4198" s="970"/>
      <c r="F4198" s="265"/>
      <c r="G4198" s="265"/>
    </row>
    <row r="4199" spans="3:7" s="183" customFormat="1" x14ac:dyDescent="0.5">
      <c r="C4199" s="971"/>
      <c r="D4199" s="970"/>
      <c r="E4199" s="970"/>
      <c r="F4199" s="265"/>
      <c r="G4199" s="265"/>
    </row>
    <row r="4200" spans="3:7" s="183" customFormat="1" x14ac:dyDescent="0.5">
      <c r="C4200" s="971"/>
      <c r="D4200" s="970"/>
      <c r="E4200" s="970"/>
      <c r="F4200" s="265"/>
      <c r="G4200" s="265"/>
    </row>
    <row r="4201" spans="3:7" s="183" customFormat="1" x14ac:dyDescent="0.5">
      <c r="C4201" s="971"/>
      <c r="D4201" s="970"/>
      <c r="E4201" s="970"/>
      <c r="F4201" s="265"/>
      <c r="G4201" s="265"/>
    </row>
    <row r="4202" spans="3:7" s="183" customFormat="1" x14ac:dyDescent="0.5">
      <c r="C4202" s="971"/>
      <c r="D4202" s="970"/>
      <c r="E4202" s="970"/>
      <c r="F4202" s="265"/>
      <c r="G4202" s="265"/>
    </row>
    <row r="4203" spans="3:7" s="183" customFormat="1" x14ac:dyDescent="0.5">
      <c r="C4203" s="971"/>
      <c r="D4203" s="970"/>
      <c r="E4203" s="970"/>
      <c r="F4203" s="265"/>
      <c r="G4203" s="265"/>
    </row>
    <row r="4204" spans="3:7" s="183" customFormat="1" x14ac:dyDescent="0.5">
      <c r="C4204" s="971"/>
      <c r="D4204" s="970"/>
      <c r="E4204" s="970"/>
      <c r="F4204" s="265"/>
      <c r="G4204" s="265"/>
    </row>
    <row r="4205" spans="3:7" s="183" customFormat="1" x14ac:dyDescent="0.5">
      <c r="C4205" s="971"/>
      <c r="D4205" s="970"/>
      <c r="E4205" s="970"/>
      <c r="F4205" s="265"/>
      <c r="G4205" s="265"/>
    </row>
    <row r="4206" spans="3:7" s="183" customFormat="1" x14ac:dyDescent="0.5">
      <c r="C4206" s="971"/>
      <c r="D4206" s="970"/>
      <c r="E4206" s="970"/>
      <c r="F4206" s="265"/>
      <c r="G4206" s="265"/>
    </row>
    <row r="4207" spans="3:7" s="183" customFormat="1" x14ac:dyDescent="0.5">
      <c r="C4207" s="971"/>
      <c r="D4207" s="970"/>
      <c r="E4207" s="970"/>
      <c r="F4207" s="265"/>
      <c r="G4207" s="265"/>
    </row>
    <row r="4208" spans="3:7" s="183" customFormat="1" x14ac:dyDescent="0.5">
      <c r="C4208" s="971"/>
      <c r="D4208" s="970"/>
      <c r="E4208" s="970"/>
      <c r="F4208" s="265"/>
      <c r="G4208" s="265"/>
    </row>
    <row r="4209" spans="3:7" s="183" customFormat="1" x14ac:dyDescent="0.5">
      <c r="C4209" s="971"/>
      <c r="D4209" s="970"/>
      <c r="E4209" s="970"/>
      <c r="F4209" s="265"/>
      <c r="G4209" s="265"/>
    </row>
    <row r="4210" spans="3:7" s="183" customFormat="1" x14ac:dyDescent="0.5">
      <c r="C4210" s="971"/>
      <c r="D4210" s="970"/>
      <c r="E4210" s="970"/>
      <c r="F4210" s="265"/>
      <c r="G4210" s="265"/>
    </row>
    <row r="4211" spans="3:7" s="183" customFormat="1" x14ac:dyDescent="0.5">
      <c r="C4211" s="971"/>
      <c r="D4211" s="970"/>
      <c r="E4211" s="970"/>
      <c r="F4211" s="265"/>
      <c r="G4211" s="265"/>
    </row>
    <row r="4212" spans="3:7" s="183" customFormat="1" x14ac:dyDescent="0.5">
      <c r="C4212" s="971"/>
      <c r="D4212" s="970"/>
      <c r="E4212" s="970"/>
      <c r="F4212" s="265"/>
      <c r="G4212" s="265"/>
    </row>
    <row r="4213" spans="3:7" s="183" customFormat="1" x14ac:dyDescent="0.5">
      <c r="C4213" s="971"/>
      <c r="D4213" s="970"/>
      <c r="E4213" s="970"/>
      <c r="F4213" s="265"/>
      <c r="G4213" s="265"/>
    </row>
    <row r="4214" spans="3:7" s="183" customFormat="1" x14ac:dyDescent="0.5">
      <c r="C4214" s="971"/>
      <c r="D4214" s="970"/>
      <c r="E4214" s="970"/>
      <c r="F4214" s="265"/>
      <c r="G4214" s="265"/>
    </row>
    <row r="4215" spans="3:7" s="183" customFormat="1" x14ac:dyDescent="0.5">
      <c r="C4215" s="971"/>
      <c r="D4215" s="970"/>
      <c r="E4215" s="970"/>
      <c r="F4215" s="265"/>
      <c r="G4215" s="265"/>
    </row>
    <row r="4216" spans="3:7" s="183" customFormat="1" x14ac:dyDescent="0.5">
      <c r="C4216" s="971"/>
      <c r="D4216" s="970"/>
      <c r="E4216" s="970"/>
      <c r="F4216" s="265"/>
      <c r="G4216" s="265"/>
    </row>
    <row r="4217" spans="3:7" s="183" customFormat="1" x14ac:dyDescent="0.5">
      <c r="C4217" s="971"/>
      <c r="D4217" s="970"/>
      <c r="E4217" s="970"/>
      <c r="F4217" s="265"/>
      <c r="G4217" s="265"/>
    </row>
    <row r="4218" spans="3:7" s="183" customFormat="1" x14ac:dyDescent="0.5">
      <c r="C4218" s="971"/>
      <c r="D4218" s="970"/>
      <c r="E4218" s="970"/>
      <c r="F4218" s="265"/>
      <c r="G4218" s="265"/>
    </row>
    <row r="4219" spans="3:7" s="183" customFormat="1" x14ac:dyDescent="0.5">
      <c r="C4219" s="971"/>
      <c r="D4219" s="970"/>
      <c r="E4219" s="970"/>
      <c r="F4219" s="265"/>
      <c r="G4219" s="265"/>
    </row>
    <row r="4220" spans="3:7" s="183" customFormat="1" x14ac:dyDescent="0.5">
      <c r="C4220" s="971"/>
      <c r="D4220" s="970"/>
      <c r="E4220" s="970"/>
      <c r="F4220" s="265"/>
      <c r="G4220" s="265"/>
    </row>
    <row r="4221" spans="3:7" s="183" customFormat="1" x14ac:dyDescent="0.5">
      <c r="C4221" s="971"/>
      <c r="D4221" s="970"/>
      <c r="E4221" s="970"/>
      <c r="F4221" s="265"/>
      <c r="G4221" s="265"/>
    </row>
    <row r="4222" spans="3:7" s="183" customFormat="1" x14ac:dyDescent="0.5">
      <c r="C4222" s="971"/>
      <c r="D4222" s="970"/>
      <c r="E4222" s="970"/>
      <c r="F4222" s="265"/>
      <c r="G4222" s="265"/>
    </row>
    <row r="4223" spans="3:7" s="183" customFormat="1" x14ac:dyDescent="0.5">
      <c r="C4223" s="971"/>
      <c r="D4223" s="970"/>
      <c r="E4223" s="970"/>
      <c r="F4223" s="265"/>
      <c r="G4223" s="265"/>
    </row>
    <row r="4224" spans="3:7" s="183" customFormat="1" x14ac:dyDescent="0.5">
      <c r="C4224" s="971"/>
      <c r="D4224" s="970"/>
      <c r="E4224" s="970"/>
      <c r="F4224" s="265"/>
      <c r="G4224" s="265"/>
    </row>
    <row r="4225" spans="3:7" s="183" customFormat="1" x14ac:dyDescent="0.5">
      <c r="C4225" s="971"/>
      <c r="D4225" s="970"/>
      <c r="E4225" s="970"/>
      <c r="F4225" s="265"/>
      <c r="G4225" s="265"/>
    </row>
    <row r="4226" spans="3:7" s="183" customFormat="1" x14ac:dyDescent="0.5">
      <c r="C4226" s="971"/>
      <c r="D4226" s="970"/>
      <c r="E4226" s="970"/>
      <c r="F4226" s="265"/>
      <c r="G4226" s="265"/>
    </row>
    <row r="4227" spans="3:7" s="183" customFormat="1" x14ac:dyDescent="0.5">
      <c r="C4227" s="971"/>
      <c r="D4227" s="970"/>
      <c r="E4227" s="970"/>
      <c r="F4227" s="265"/>
      <c r="G4227" s="265"/>
    </row>
    <row r="4228" spans="3:7" s="183" customFormat="1" x14ac:dyDescent="0.5">
      <c r="C4228" s="971"/>
      <c r="D4228" s="970"/>
      <c r="E4228" s="970"/>
      <c r="F4228" s="265"/>
      <c r="G4228" s="265"/>
    </row>
    <row r="4229" spans="3:7" s="183" customFormat="1" x14ac:dyDescent="0.5">
      <c r="C4229" s="971"/>
      <c r="D4229" s="970"/>
      <c r="E4229" s="970"/>
      <c r="F4229" s="265"/>
      <c r="G4229" s="265"/>
    </row>
    <row r="4230" spans="3:7" s="183" customFormat="1" x14ac:dyDescent="0.5">
      <c r="C4230" s="971"/>
      <c r="D4230" s="970"/>
      <c r="E4230" s="970"/>
      <c r="F4230" s="265"/>
      <c r="G4230" s="265"/>
    </row>
    <row r="4231" spans="3:7" s="183" customFormat="1" x14ac:dyDescent="0.5">
      <c r="C4231" s="971"/>
      <c r="D4231" s="970"/>
      <c r="E4231" s="970"/>
      <c r="F4231" s="265"/>
      <c r="G4231" s="265"/>
    </row>
    <row r="4232" spans="3:7" s="183" customFormat="1" x14ac:dyDescent="0.5">
      <c r="C4232" s="971"/>
      <c r="D4232" s="970"/>
      <c r="E4232" s="970"/>
      <c r="F4232" s="265"/>
      <c r="G4232" s="265"/>
    </row>
    <row r="4233" spans="3:7" s="183" customFormat="1" x14ac:dyDescent="0.5">
      <c r="C4233" s="971"/>
      <c r="D4233" s="970"/>
      <c r="E4233" s="970"/>
      <c r="F4233" s="265"/>
      <c r="G4233" s="265"/>
    </row>
    <row r="4234" spans="3:7" s="183" customFormat="1" x14ac:dyDescent="0.5">
      <c r="C4234" s="971"/>
      <c r="D4234" s="970"/>
      <c r="E4234" s="970"/>
      <c r="F4234" s="265"/>
      <c r="G4234" s="265"/>
    </row>
    <row r="4235" spans="3:7" s="183" customFormat="1" x14ac:dyDescent="0.5">
      <c r="C4235" s="971"/>
      <c r="D4235" s="970"/>
      <c r="E4235" s="970"/>
      <c r="F4235" s="265"/>
      <c r="G4235" s="265"/>
    </row>
    <row r="4236" spans="3:7" s="183" customFormat="1" x14ac:dyDescent="0.5">
      <c r="C4236" s="971"/>
      <c r="D4236" s="970"/>
      <c r="E4236" s="970"/>
      <c r="F4236" s="265"/>
      <c r="G4236" s="265"/>
    </row>
    <row r="4237" spans="3:7" s="183" customFormat="1" x14ac:dyDescent="0.5">
      <c r="C4237" s="971"/>
      <c r="D4237" s="970"/>
      <c r="E4237" s="970"/>
      <c r="F4237" s="265"/>
      <c r="G4237" s="265"/>
    </row>
    <row r="4238" spans="3:7" s="183" customFormat="1" x14ac:dyDescent="0.5">
      <c r="C4238" s="971"/>
      <c r="D4238" s="970"/>
      <c r="E4238" s="970"/>
      <c r="F4238" s="265"/>
      <c r="G4238" s="265"/>
    </row>
    <row r="4239" spans="3:7" s="183" customFormat="1" x14ac:dyDescent="0.5">
      <c r="C4239" s="971"/>
      <c r="D4239" s="970"/>
      <c r="E4239" s="970"/>
      <c r="F4239" s="265"/>
      <c r="G4239" s="265"/>
    </row>
    <row r="4240" spans="3:7" s="183" customFormat="1" x14ac:dyDescent="0.5">
      <c r="C4240" s="971"/>
      <c r="D4240" s="970"/>
      <c r="E4240" s="970"/>
      <c r="F4240" s="265"/>
      <c r="G4240" s="265"/>
    </row>
    <row r="4241" spans="3:7" s="183" customFormat="1" x14ac:dyDescent="0.5">
      <c r="C4241" s="971"/>
      <c r="D4241" s="970"/>
      <c r="E4241" s="970"/>
      <c r="F4241" s="265"/>
      <c r="G4241" s="265"/>
    </row>
    <row r="4242" spans="3:7" s="183" customFormat="1" x14ac:dyDescent="0.5">
      <c r="C4242" s="971"/>
      <c r="D4242" s="970"/>
      <c r="E4242" s="970"/>
      <c r="F4242" s="265"/>
      <c r="G4242" s="265"/>
    </row>
    <row r="4243" spans="3:7" s="183" customFormat="1" x14ac:dyDescent="0.5">
      <c r="C4243" s="971"/>
      <c r="D4243" s="970"/>
      <c r="E4243" s="970"/>
      <c r="F4243" s="265"/>
      <c r="G4243" s="265"/>
    </row>
    <row r="4244" spans="3:7" s="183" customFormat="1" x14ac:dyDescent="0.5">
      <c r="C4244" s="971"/>
      <c r="D4244" s="970"/>
      <c r="E4244" s="970"/>
      <c r="F4244" s="265"/>
      <c r="G4244" s="265"/>
    </row>
    <row r="4245" spans="3:7" s="183" customFormat="1" x14ac:dyDescent="0.5">
      <c r="C4245" s="971"/>
      <c r="D4245" s="970"/>
      <c r="E4245" s="970"/>
      <c r="F4245" s="265"/>
      <c r="G4245" s="265"/>
    </row>
    <row r="4246" spans="3:7" s="183" customFormat="1" x14ac:dyDescent="0.5">
      <c r="C4246" s="971"/>
      <c r="D4246" s="970"/>
      <c r="E4246" s="970"/>
      <c r="F4246" s="265"/>
      <c r="G4246" s="265"/>
    </row>
    <row r="4247" spans="3:7" s="183" customFormat="1" x14ac:dyDescent="0.5">
      <c r="C4247" s="971"/>
      <c r="D4247" s="970"/>
      <c r="E4247" s="970"/>
      <c r="F4247" s="265"/>
      <c r="G4247" s="265"/>
    </row>
    <row r="4248" spans="3:7" s="183" customFormat="1" x14ac:dyDescent="0.5">
      <c r="C4248" s="971"/>
      <c r="D4248" s="970"/>
      <c r="E4248" s="970"/>
      <c r="F4248" s="265"/>
      <c r="G4248" s="265"/>
    </row>
    <row r="4249" spans="3:7" s="183" customFormat="1" x14ac:dyDescent="0.5">
      <c r="C4249" s="971"/>
      <c r="D4249" s="970"/>
      <c r="E4249" s="970"/>
      <c r="F4249" s="265"/>
      <c r="G4249" s="265"/>
    </row>
    <row r="4250" spans="3:7" s="183" customFormat="1" x14ac:dyDescent="0.5">
      <c r="C4250" s="971"/>
      <c r="D4250" s="970"/>
      <c r="E4250" s="970"/>
      <c r="F4250" s="265"/>
      <c r="G4250" s="265"/>
    </row>
    <row r="4251" spans="3:7" s="183" customFormat="1" x14ac:dyDescent="0.5">
      <c r="C4251" s="971"/>
      <c r="D4251" s="970"/>
      <c r="E4251" s="970"/>
      <c r="F4251" s="265"/>
      <c r="G4251" s="265"/>
    </row>
    <row r="4252" spans="3:7" s="183" customFormat="1" x14ac:dyDescent="0.5">
      <c r="C4252" s="971"/>
      <c r="D4252" s="970"/>
      <c r="E4252" s="970"/>
      <c r="F4252" s="265"/>
      <c r="G4252" s="265"/>
    </row>
    <row r="4253" spans="3:7" s="183" customFormat="1" x14ac:dyDescent="0.5">
      <c r="C4253" s="971"/>
      <c r="D4253" s="970"/>
      <c r="E4253" s="970"/>
      <c r="F4253" s="265"/>
      <c r="G4253" s="265"/>
    </row>
    <row r="4254" spans="3:7" s="183" customFormat="1" x14ac:dyDescent="0.5">
      <c r="C4254" s="971"/>
      <c r="D4254" s="970"/>
      <c r="E4254" s="970"/>
      <c r="F4254" s="265"/>
      <c r="G4254" s="265"/>
    </row>
    <row r="4255" spans="3:7" s="183" customFormat="1" x14ac:dyDescent="0.5">
      <c r="C4255" s="971"/>
      <c r="D4255" s="970"/>
      <c r="E4255" s="970"/>
      <c r="F4255" s="265"/>
      <c r="G4255" s="265"/>
    </row>
    <row r="4256" spans="3:7" s="183" customFormat="1" x14ac:dyDescent="0.5">
      <c r="C4256" s="971"/>
      <c r="D4256" s="970"/>
      <c r="E4256" s="970"/>
      <c r="F4256" s="265"/>
      <c r="G4256" s="265"/>
    </row>
    <row r="4257" spans="3:7" s="183" customFormat="1" x14ac:dyDescent="0.5">
      <c r="C4257" s="971"/>
      <c r="D4257" s="970"/>
      <c r="E4257" s="970"/>
      <c r="F4257" s="265"/>
      <c r="G4257" s="265"/>
    </row>
    <row r="4258" spans="3:7" s="183" customFormat="1" x14ac:dyDescent="0.5">
      <c r="C4258" s="971"/>
      <c r="D4258" s="970"/>
      <c r="E4258" s="970"/>
      <c r="F4258" s="265"/>
      <c r="G4258" s="265"/>
    </row>
    <row r="4259" spans="3:7" s="183" customFormat="1" x14ac:dyDescent="0.5">
      <c r="C4259" s="971"/>
      <c r="D4259" s="970"/>
      <c r="E4259" s="970"/>
      <c r="F4259" s="265"/>
      <c r="G4259" s="265"/>
    </row>
    <row r="4260" spans="3:7" s="183" customFormat="1" x14ac:dyDescent="0.5">
      <c r="C4260" s="971"/>
      <c r="D4260" s="970"/>
      <c r="E4260" s="970"/>
      <c r="F4260" s="265"/>
      <c r="G4260" s="265"/>
    </row>
    <row r="4261" spans="3:7" s="183" customFormat="1" x14ac:dyDescent="0.5">
      <c r="C4261" s="971"/>
      <c r="D4261" s="970"/>
      <c r="E4261" s="970"/>
      <c r="F4261" s="265"/>
      <c r="G4261" s="265"/>
    </row>
    <row r="4262" spans="3:7" s="183" customFormat="1" x14ac:dyDescent="0.5">
      <c r="C4262" s="971"/>
      <c r="D4262" s="970"/>
      <c r="E4262" s="970"/>
      <c r="F4262" s="265"/>
      <c r="G4262" s="265"/>
    </row>
    <row r="4263" spans="3:7" s="183" customFormat="1" x14ac:dyDescent="0.5">
      <c r="C4263" s="971"/>
      <c r="D4263" s="970"/>
      <c r="E4263" s="970"/>
      <c r="F4263" s="265"/>
      <c r="G4263" s="265"/>
    </row>
    <row r="4264" spans="3:7" s="183" customFormat="1" x14ac:dyDescent="0.5">
      <c r="C4264" s="971"/>
      <c r="D4264" s="970"/>
      <c r="E4264" s="970"/>
      <c r="F4264" s="265"/>
      <c r="G4264" s="265"/>
    </row>
    <row r="4265" spans="3:7" s="183" customFormat="1" x14ac:dyDescent="0.5">
      <c r="C4265" s="971"/>
      <c r="D4265" s="970"/>
      <c r="E4265" s="970"/>
      <c r="F4265" s="265"/>
      <c r="G4265" s="265"/>
    </row>
    <row r="4266" spans="3:7" s="183" customFormat="1" x14ac:dyDescent="0.5">
      <c r="C4266" s="971"/>
      <c r="D4266" s="970"/>
      <c r="E4266" s="970"/>
      <c r="F4266" s="265"/>
      <c r="G4266" s="265"/>
    </row>
    <row r="4267" spans="3:7" s="183" customFormat="1" x14ac:dyDescent="0.5">
      <c r="C4267" s="971"/>
      <c r="D4267" s="970"/>
      <c r="E4267" s="970"/>
      <c r="F4267" s="265"/>
      <c r="G4267" s="265"/>
    </row>
    <row r="4268" spans="3:7" s="183" customFormat="1" x14ac:dyDescent="0.5">
      <c r="C4268" s="971"/>
      <c r="D4268" s="970"/>
      <c r="E4268" s="970"/>
      <c r="F4268" s="265"/>
      <c r="G4268" s="265"/>
    </row>
    <row r="4269" spans="3:7" s="183" customFormat="1" x14ac:dyDescent="0.5">
      <c r="C4269" s="971"/>
      <c r="D4269" s="970"/>
      <c r="E4269" s="970"/>
      <c r="F4269" s="265"/>
      <c r="G4269" s="265"/>
    </row>
    <row r="4270" spans="3:7" s="183" customFormat="1" x14ac:dyDescent="0.5">
      <c r="C4270" s="971"/>
      <c r="D4270" s="970"/>
      <c r="E4270" s="970"/>
      <c r="F4270" s="265"/>
      <c r="G4270" s="265"/>
    </row>
    <row r="4271" spans="3:7" s="183" customFormat="1" x14ac:dyDescent="0.5">
      <c r="C4271" s="971"/>
      <c r="D4271" s="970"/>
      <c r="E4271" s="970"/>
      <c r="F4271" s="265"/>
      <c r="G4271" s="265"/>
    </row>
    <row r="4272" spans="3:7" s="183" customFormat="1" x14ac:dyDescent="0.5">
      <c r="C4272" s="971"/>
      <c r="D4272" s="970"/>
      <c r="E4272" s="970"/>
      <c r="F4272" s="265"/>
      <c r="G4272" s="265"/>
    </row>
    <row r="4273" spans="3:7" s="183" customFormat="1" x14ac:dyDescent="0.5">
      <c r="C4273" s="971"/>
      <c r="D4273" s="970"/>
      <c r="E4273" s="970"/>
      <c r="F4273" s="265"/>
      <c r="G4273" s="265"/>
    </row>
    <row r="4274" spans="3:7" s="183" customFormat="1" x14ac:dyDescent="0.5">
      <c r="C4274" s="971"/>
      <c r="D4274" s="970"/>
      <c r="E4274" s="970"/>
      <c r="F4274" s="265"/>
      <c r="G4274" s="265"/>
    </row>
    <row r="4275" spans="3:7" s="183" customFormat="1" x14ac:dyDescent="0.5">
      <c r="C4275" s="971"/>
      <c r="D4275" s="970"/>
      <c r="E4275" s="970"/>
      <c r="F4275" s="265"/>
      <c r="G4275" s="265"/>
    </row>
    <row r="4276" spans="3:7" s="183" customFormat="1" x14ac:dyDescent="0.5">
      <c r="C4276" s="971"/>
      <c r="D4276" s="970"/>
      <c r="E4276" s="970"/>
      <c r="F4276" s="265"/>
      <c r="G4276" s="265"/>
    </row>
    <row r="4277" spans="3:7" s="183" customFormat="1" x14ac:dyDescent="0.5">
      <c r="C4277" s="971"/>
      <c r="D4277" s="970"/>
      <c r="E4277" s="970"/>
      <c r="F4277" s="265"/>
      <c r="G4277" s="265"/>
    </row>
    <row r="4278" spans="3:7" s="183" customFormat="1" x14ac:dyDescent="0.5">
      <c r="C4278" s="971"/>
      <c r="D4278" s="970"/>
      <c r="E4278" s="970"/>
      <c r="F4278" s="265"/>
      <c r="G4278" s="265"/>
    </row>
    <row r="4279" spans="3:7" s="183" customFormat="1" x14ac:dyDescent="0.5">
      <c r="C4279" s="971"/>
      <c r="D4279" s="970"/>
      <c r="E4279" s="970"/>
      <c r="F4279" s="265"/>
      <c r="G4279" s="265"/>
    </row>
    <row r="4280" spans="3:7" s="183" customFormat="1" x14ac:dyDescent="0.5">
      <c r="C4280" s="971"/>
      <c r="D4280" s="970"/>
      <c r="E4280" s="970"/>
      <c r="F4280" s="265"/>
      <c r="G4280" s="265"/>
    </row>
    <row r="4281" spans="3:7" s="183" customFormat="1" x14ac:dyDescent="0.5">
      <c r="C4281" s="971"/>
      <c r="D4281" s="970"/>
      <c r="E4281" s="970"/>
      <c r="F4281" s="265"/>
      <c r="G4281" s="265"/>
    </row>
    <row r="4282" spans="3:7" s="183" customFormat="1" x14ac:dyDescent="0.5">
      <c r="C4282" s="971"/>
      <c r="D4282" s="970"/>
      <c r="E4282" s="970"/>
      <c r="F4282" s="265"/>
      <c r="G4282" s="265"/>
    </row>
    <row r="4283" spans="3:7" s="183" customFormat="1" x14ac:dyDescent="0.5">
      <c r="C4283" s="971"/>
      <c r="D4283" s="970"/>
      <c r="E4283" s="970"/>
      <c r="F4283" s="265"/>
      <c r="G4283" s="265"/>
    </row>
    <row r="4284" spans="3:7" s="183" customFormat="1" x14ac:dyDescent="0.5">
      <c r="C4284" s="971"/>
      <c r="D4284" s="970"/>
      <c r="E4284" s="970"/>
      <c r="F4284" s="265"/>
      <c r="G4284" s="265"/>
    </row>
    <row r="4285" spans="3:7" s="183" customFormat="1" x14ac:dyDescent="0.5">
      <c r="C4285" s="971"/>
      <c r="D4285" s="970"/>
      <c r="E4285" s="970"/>
      <c r="F4285" s="265"/>
      <c r="G4285" s="265"/>
    </row>
    <row r="4286" spans="3:7" s="183" customFormat="1" x14ac:dyDescent="0.5">
      <c r="C4286" s="971"/>
      <c r="D4286" s="970"/>
      <c r="E4286" s="970"/>
      <c r="F4286" s="265"/>
      <c r="G4286" s="265"/>
    </row>
    <row r="4287" spans="3:7" s="183" customFormat="1" x14ac:dyDescent="0.5">
      <c r="C4287" s="971"/>
      <c r="D4287" s="970"/>
      <c r="E4287" s="970"/>
      <c r="F4287" s="265"/>
      <c r="G4287" s="265"/>
    </row>
    <row r="4288" spans="3:7" s="183" customFormat="1" x14ac:dyDescent="0.5">
      <c r="C4288" s="971"/>
      <c r="D4288" s="970"/>
      <c r="E4288" s="970"/>
      <c r="F4288" s="265"/>
      <c r="G4288" s="265"/>
    </row>
    <row r="4289" spans="3:7" s="183" customFormat="1" x14ac:dyDescent="0.5">
      <c r="C4289" s="971"/>
      <c r="D4289" s="970"/>
      <c r="E4289" s="970"/>
      <c r="F4289" s="265"/>
      <c r="G4289" s="265"/>
    </row>
    <row r="4290" spans="3:7" s="183" customFormat="1" x14ac:dyDescent="0.5">
      <c r="C4290" s="971"/>
      <c r="D4290" s="970"/>
      <c r="E4290" s="970"/>
      <c r="F4290" s="265"/>
      <c r="G4290" s="265"/>
    </row>
    <row r="4291" spans="3:7" s="183" customFormat="1" x14ac:dyDescent="0.5">
      <c r="C4291" s="971"/>
      <c r="D4291" s="970"/>
      <c r="E4291" s="970"/>
      <c r="F4291" s="265"/>
      <c r="G4291" s="265"/>
    </row>
    <row r="4292" spans="3:7" s="183" customFormat="1" x14ac:dyDescent="0.5">
      <c r="C4292" s="971"/>
      <c r="D4292" s="970"/>
      <c r="E4292" s="970"/>
      <c r="F4292" s="265"/>
      <c r="G4292" s="265"/>
    </row>
    <row r="4293" spans="3:7" s="183" customFormat="1" x14ac:dyDescent="0.5">
      <c r="C4293" s="971"/>
      <c r="D4293" s="970"/>
      <c r="E4293" s="970"/>
      <c r="F4293" s="265"/>
      <c r="G4293" s="265"/>
    </row>
    <row r="4294" spans="3:7" s="183" customFormat="1" x14ac:dyDescent="0.5">
      <c r="C4294" s="971"/>
      <c r="D4294" s="970"/>
      <c r="E4294" s="970"/>
      <c r="F4294" s="265"/>
      <c r="G4294" s="265"/>
    </row>
    <row r="4295" spans="3:7" s="183" customFormat="1" x14ac:dyDescent="0.5">
      <c r="C4295" s="971"/>
      <c r="D4295" s="970"/>
      <c r="E4295" s="970"/>
      <c r="F4295" s="265"/>
      <c r="G4295" s="265"/>
    </row>
    <row r="4296" spans="3:7" s="183" customFormat="1" x14ac:dyDescent="0.5">
      <c r="C4296" s="971"/>
      <c r="D4296" s="970"/>
      <c r="E4296" s="970"/>
      <c r="F4296" s="265"/>
      <c r="G4296" s="265"/>
    </row>
    <row r="4297" spans="3:7" s="183" customFormat="1" x14ac:dyDescent="0.5">
      <c r="C4297" s="971"/>
      <c r="D4297" s="970"/>
      <c r="E4297" s="970"/>
      <c r="F4297" s="265"/>
      <c r="G4297" s="265"/>
    </row>
    <row r="4298" spans="3:7" s="183" customFormat="1" x14ac:dyDescent="0.5">
      <c r="C4298" s="971"/>
      <c r="D4298" s="970"/>
      <c r="E4298" s="970"/>
      <c r="F4298" s="265"/>
      <c r="G4298" s="265"/>
    </row>
    <row r="4299" spans="3:7" s="183" customFormat="1" x14ac:dyDescent="0.5">
      <c r="C4299" s="971"/>
      <c r="D4299" s="970"/>
      <c r="E4299" s="970"/>
      <c r="F4299" s="265"/>
      <c r="G4299" s="265"/>
    </row>
    <row r="4300" spans="3:7" s="183" customFormat="1" x14ac:dyDescent="0.5">
      <c r="C4300" s="971"/>
      <c r="D4300" s="970"/>
      <c r="E4300" s="970"/>
      <c r="F4300" s="265"/>
      <c r="G4300" s="265"/>
    </row>
    <row r="4301" spans="3:7" s="183" customFormat="1" x14ac:dyDescent="0.5">
      <c r="C4301" s="971"/>
      <c r="D4301" s="970"/>
      <c r="E4301" s="970"/>
      <c r="F4301" s="265"/>
      <c r="G4301" s="265"/>
    </row>
    <row r="4302" spans="3:7" s="183" customFormat="1" x14ac:dyDescent="0.5">
      <c r="C4302" s="971"/>
      <c r="D4302" s="970"/>
      <c r="E4302" s="970"/>
      <c r="F4302" s="265"/>
      <c r="G4302" s="265"/>
    </row>
    <row r="4303" spans="3:7" s="183" customFormat="1" x14ac:dyDescent="0.5">
      <c r="C4303" s="971"/>
      <c r="D4303" s="970"/>
      <c r="E4303" s="970"/>
      <c r="F4303" s="265"/>
      <c r="G4303" s="265"/>
    </row>
    <row r="4304" spans="3:7" s="183" customFormat="1" x14ac:dyDescent="0.5">
      <c r="C4304" s="971"/>
      <c r="D4304" s="970"/>
      <c r="E4304" s="970"/>
      <c r="F4304" s="265"/>
      <c r="G4304" s="265"/>
    </row>
    <row r="4305" spans="3:7" s="183" customFormat="1" x14ac:dyDescent="0.5">
      <c r="C4305" s="971"/>
      <c r="D4305" s="970"/>
      <c r="E4305" s="970"/>
      <c r="F4305" s="265"/>
      <c r="G4305" s="265"/>
    </row>
    <row r="4306" spans="3:7" s="183" customFormat="1" x14ac:dyDescent="0.5">
      <c r="C4306" s="971"/>
      <c r="D4306" s="970"/>
      <c r="E4306" s="970"/>
      <c r="F4306" s="265"/>
      <c r="G4306" s="265"/>
    </row>
    <row r="4307" spans="3:7" s="183" customFormat="1" x14ac:dyDescent="0.5">
      <c r="C4307" s="971"/>
      <c r="D4307" s="970"/>
      <c r="E4307" s="970"/>
      <c r="F4307" s="265"/>
      <c r="G4307" s="265"/>
    </row>
    <row r="4308" spans="3:7" s="183" customFormat="1" x14ac:dyDescent="0.5">
      <c r="C4308" s="971"/>
      <c r="D4308" s="970"/>
      <c r="E4308" s="970"/>
      <c r="F4308" s="265"/>
      <c r="G4308" s="265"/>
    </row>
    <row r="4309" spans="3:7" s="183" customFormat="1" x14ac:dyDescent="0.5">
      <c r="C4309" s="971"/>
      <c r="D4309" s="970"/>
      <c r="E4309" s="970"/>
      <c r="F4309" s="265"/>
      <c r="G4309" s="265"/>
    </row>
    <row r="4310" spans="3:7" s="183" customFormat="1" x14ac:dyDescent="0.5">
      <c r="C4310" s="971"/>
      <c r="D4310" s="970"/>
      <c r="E4310" s="970"/>
      <c r="F4310" s="265"/>
      <c r="G4310" s="265"/>
    </row>
    <row r="4311" spans="3:7" s="183" customFormat="1" x14ac:dyDescent="0.5">
      <c r="C4311" s="971"/>
      <c r="D4311" s="970"/>
      <c r="E4311" s="970"/>
      <c r="F4311" s="265"/>
      <c r="G4311" s="265"/>
    </row>
    <row r="4312" spans="3:7" s="183" customFormat="1" x14ac:dyDescent="0.5">
      <c r="C4312" s="971"/>
      <c r="D4312" s="970"/>
      <c r="E4312" s="970"/>
      <c r="F4312" s="265"/>
      <c r="G4312" s="265"/>
    </row>
    <row r="4313" spans="3:7" s="183" customFormat="1" x14ac:dyDescent="0.5">
      <c r="C4313" s="971"/>
      <c r="D4313" s="970"/>
      <c r="E4313" s="970"/>
      <c r="F4313" s="265"/>
      <c r="G4313" s="265"/>
    </row>
    <row r="4314" spans="3:7" s="183" customFormat="1" x14ac:dyDescent="0.5">
      <c r="C4314" s="971"/>
      <c r="D4314" s="970"/>
      <c r="E4314" s="970"/>
      <c r="F4314" s="265"/>
      <c r="G4314" s="265"/>
    </row>
    <row r="4315" spans="3:7" s="183" customFormat="1" x14ac:dyDescent="0.5">
      <c r="C4315" s="971"/>
      <c r="D4315" s="970"/>
      <c r="E4315" s="970"/>
      <c r="F4315" s="265"/>
      <c r="G4315" s="265"/>
    </row>
    <row r="4316" spans="3:7" s="183" customFormat="1" x14ac:dyDescent="0.5">
      <c r="C4316" s="971"/>
      <c r="D4316" s="970"/>
      <c r="E4316" s="970"/>
      <c r="F4316" s="265"/>
      <c r="G4316" s="265"/>
    </row>
    <row r="4317" spans="3:7" s="183" customFormat="1" x14ac:dyDescent="0.5">
      <c r="C4317" s="971"/>
      <c r="D4317" s="970"/>
      <c r="E4317" s="970"/>
      <c r="F4317" s="265"/>
      <c r="G4317" s="265"/>
    </row>
    <row r="4318" spans="3:7" s="183" customFormat="1" x14ac:dyDescent="0.5">
      <c r="C4318" s="971"/>
      <c r="D4318" s="970"/>
      <c r="E4318" s="970"/>
      <c r="F4318" s="265"/>
      <c r="G4318" s="265"/>
    </row>
    <row r="4319" spans="3:7" s="183" customFormat="1" x14ac:dyDescent="0.5">
      <c r="C4319" s="971"/>
      <c r="D4319" s="970"/>
      <c r="E4319" s="970"/>
      <c r="F4319" s="265"/>
      <c r="G4319" s="265"/>
    </row>
    <row r="4320" spans="3:7" s="183" customFormat="1" x14ac:dyDescent="0.5">
      <c r="C4320" s="971"/>
      <c r="D4320" s="970"/>
      <c r="E4320" s="970"/>
      <c r="F4320" s="265"/>
      <c r="G4320" s="265"/>
    </row>
    <row r="4321" spans="3:7" s="183" customFormat="1" x14ac:dyDescent="0.5">
      <c r="C4321" s="971"/>
      <c r="D4321" s="970"/>
      <c r="E4321" s="970"/>
      <c r="F4321" s="265"/>
      <c r="G4321" s="265"/>
    </row>
    <row r="4322" spans="3:7" s="183" customFormat="1" x14ac:dyDescent="0.5">
      <c r="C4322" s="971"/>
      <c r="D4322" s="970"/>
      <c r="E4322" s="970"/>
      <c r="F4322" s="265"/>
      <c r="G4322" s="265"/>
    </row>
    <row r="4323" spans="3:7" s="183" customFormat="1" x14ac:dyDescent="0.5">
      <c r="C4323" s="971"/>
      <c r="D4323" s="970"/>
      <c r="E4323" s="970"/>
      <c r="F4323" s="265"/>
      <c r="G4323" s="265"/>
    </row>
    <row r="4324" spans="3:7" s="183" customFormat="1" x14ac:dyDescent="0.5">
      <c r="C4324" s="971"/>
      <c r="D4324" s="970"/>
      <c r="E4324" s="970"/>
      <c r="F4324" s="265"/>
      <c r="G4324" s="265"/>
    </row>
    <row r="4325" spans="3:7" s="183" customFormat="1" x14ac:dyDescent="0.5">
      <c r="C4325" s="971"/>
      <c r="D4325" s="970"/>
      <c r="E4325" s="970"/>
      <c r="F4325" s="265"/>
      <c r="G4325" s="265"/>
    </row>
    <row r="4326" spans="3:7" s="183" customFormat="1" x14ac:dyDescent="0.5">
      <c r="C4326" s="971"/>
      <c r="D4326" s="970"/>
      <c r="E4326" s="970"/>
      <c r="F4326" s="265"/>
      <c r="G4326" s="265"/>
    </row>
    <row r="4327" spans="3:7" s="183" customFormat="1" x14ac:dyDescent="0.5">
      <c r="C4327" s="971"/>
      <c r="D4327" s="970"/>
      <c r="E4327" s="970"/>
      <c r="F4327" s="265"/>
      <c r="G4327" s="265"/>
    </row>
    <row r="4328" spans="3:7" s="183" customFormat="1" x14ac:dyDescent="0.5">
      <c r="C4328" s="971"/>
      <c r="D4328" s="970"/>
      <c r="E4328" s="970"/>
      <c r="F4328" s="265"/>
      <c r="G4328" s="265"/>
    </row>
    <row r="4329" spans="3:7" s="183" customFormat="1" x14ac:dyDescent="0.5">
      <c r="C4329" s="971"/>
      <c r="D4329" s="970"/>
      <c r="E4329" s="970"/>
      <c r="F4329" s="265"/>
      <c r="G4329" s="265"/>
    </row>
    <row r="4330" spans="3:7" s="183" customFormat="1" x14ac:dyDescent="0.5">
      <c r="C4330" s="971"/>
      <c r="D4330" s="970"/>
      <c r="E4330" s="970"/>
      <c r="F4330" s="265"/>
      <c r="G4330" s="265"/>
    </row>
    <row r="4331" spans="3:7" s="183" customFormat="1" x14ac:dyDescent="0.5">
      <c r="C4331" s="971"/>
      <c r="D4331" s="970"/>
      <c r="E4331" s="970"/>
      <c r="F4331" s="265"/>
      <c r="G4331" s="265"/>
    </row>
    <row r="4332" spans="3:7" s="183" customFormat="1" x14ac:dyDescent="0.5">
      <c r="C4332" s="971"/>
      <c r="D4332" s="970"/>
      <c r="E4332" s="970"/>
      <c r="F4332" s="265"/>
      <c r="G4332" s="265"/>
    </row>
    <row r="4333" spans="3:7" s="183" customFormat="1" x14ac:dyDescent="0.5">
      <c r="C4333" s="971"/>
      <c r="D4333" s="970"/>
      <c r="E4333" s="970"/>
      <c r="F4333" s="265"/>
      <c r="G4333" s="265"/>
    </row>
    <row r="4334" spans="3:7" s="183" customFormat="1" x14ac:dyDescent="0.5">
      <c r="C4334" s="971"/>
      <c r="D4334" s="970"/>
      <c r="E4334" s="970"/>
      <c r="F4334" s="265"/>
      <c r="G4334" s="265"/>
    </row>
    <row r="4335" spans="3:7" s="183" customFormat="1" x14ac:dyDescent="0.5">
      <c r="C4335" s="971"/>
      <c r="D4335" s="970"/>
      <c r="E4335" s="970"/>
      <c r="F4335" s="265"/>
      <c r="G4335" s="265"/>
    </row>
    <row r="4336" spans="3:7" s="183" customFormat="1" x14ac:dyDescent="0.5">
      <c r="C4336" s="971"/>
      <c r="D4336" s="970"/>
      <c r="E4336" s="970"/>
      <c r="F4336" s="265"/>
      <c r="G4336" s="265"/>
    </row>
    <row r="4337" spans="3:7" s="183" customFormat="1" x14ac:dyDescent="0.5">
      <c r="C4337" s="971"/>
      <c r="D4337" s="970"/>
      <c r="E4337" s="970"/>
      <c r="F4337" s="265"/>
      <c r="G4337" s="265"/>
    </row>
    <row r="4338" spans="3:7" s="183" customFormat="1" x14ac:dyDescent="0.5">
      <c r="C4338" s="971"/>
      <c r="D4338" s="970"/>
      <c r="E4338" s="970"/>
      <c r="F4338" s="265"/>
      <c r="G4338" s="265"/>
    </row>
    <row r="4339" spans="3:7" s="183" customFormat="1" x14ac:dyDescent="0.5">
      <c r="C4339" s="971"/>
      <c r="D4339" s="970"/>
      <c r="E4339" s="970"/>
      <c r="F4339" s="265"/>
      <c r="G4339" s="265"/>
    </row>
    <row r="4340" spans="3:7" s="183" customFormat="1" x14ac:dyDescent="0.5">
      <c r="C4340" s="971"/>
      <c r="D4340" s="970"/>
      <c r="E4340" s="970"/>
      <c r="F4340" s="265"/>
      <c r="G4340" s="265"/>
    </row>
    <row r="4341" spans="3:7" s="183" customFormat="1" x14ac:dyDescent="0.5">
      <c r="C4341" s="971"/>
      <c r="D4341" s="970"/>
      <c r="E4341" s="970"/>
      <c r="F4341" s="265"/>
      <c r="G4341" s="265"/>
    </row>
    <row r="4342" spans="3:7" s="183" customFormat="1" x14ac:dyDescent="0.5">
      <c r="C4342" s="971"/>
      <c r="D4342" s="970"/>
      <c r="E4342" s="970"/>
      <c r="F4342" s="265"/>
      <c r="G4342" s="265"/>
    </row>
    <row r="4343" spans="3:7" s="183" customFormat="1" x14ac:dyDescent="0.5">
      <c r="C4343" s="971"/>
      <c r="D4343" s="970"/>
      <c r="E4343" s="970"/>
      <c r="F4343" s="265"/>
      <c r="G4343" s="265"/>
    </row>
    <row r="4344" spans="3:7" s="183" customFormat="1" x14ac:dyDescent="0.5">
      <c r="C4344" s="971"/>
      <c r="D4344" s="970"/>
      <c r="E4344" s="970"/>
      <c r="F4344" s="265"/>
      <c r="G4344" s="265"/>
    </row>
    <row r="4345" spans="3:7" s="183" customFormat="1" x14ac:dyDescent="0.5">
      <c r="C4345" s="971"/>
      <c r="D4345" s="970"/>
      <c r="E4345" s="970"/>
      <c r="F4345" s="265"/>
      <c r="G4345" s="265"/>
    </row>
    <row r="4346" spans="3:7" s="183" customFormat="1" x14ac:dyDescent="0.5">
      <c r="C4346" s="971"/>
      <c r="D4346" s="970"/>
      <c r="E4346" s="970"/>
      <c r="F4346" s="265"/>
      <c r="G4346" s="265"/>
    </row>
    <row r="4347" spans="3:7" s="183" customFormat="1" x14ac:dyDescent="0.5">
      <c r="C4347" s="971"/>
      <c r="D4347" s="970"/>
      <c r="E4347" s="970"/>
      <c r="F4347" s="265"/>
      <c r="G4347" s="265"/>
    </row>
    <row r="4348" spans="3:7" s="183" customFormat="1" x14ac:dyDescent="0.5">
      <c r="C4348" s="971"/>
      <c r="D4348" s="970"/>
      <c r="E4348" s="970"/>
      <c r="F4348" s="265"/>
      <c r="G4348" s="265"/>
    </row>
    <row r="4349" spans="3:7" s="183" customFormat="1" x14ac:dyDescent="0.5">
      <c r="C4349" s="971"/>
      <c r="D4349" s="970"/>
      <c r="E4349" s="970"/>
      <c r="F4349" s="265"/>
      <c r="G4349" s="265"/>
    </row>
    <row r="4350" spans="3:7" s="183" customFormat="1" x14ac:dyDescent="0.5">
      <c r="C4350" s="971"/>
      <c r="D4350" s="970"/>
      <c r="E4350" s="970"/>
      <c r="F4350" s="265"/>
      <c r="G4350" s="265"/>
    </row>
    <row r="4351" spans="3:7" s="183" customFormat="1" x14ac:dyDescent="0.5">
      <c r="C4351" s="971"/>
      <c r="D4351" s="970"/>
      <c r="E4351" s="970"/>
      <c r="F4351" s="265"/>
      <c r="G4351" s="265"/>
    </row>
    <row r="4352" spans="3:7" s="183" customFormat="1" x14ac:dyDescent="0.5">
      <c r="C4352" s="971"/>
      <c r="D4352" s="970"/>
      <c r="E4352" s="970"/>
      <c r="F4352" s="265"/>
      <c r="G4352" s="265"/>
    </row>
    <row r="4353" spans="3:7" s="183" customFormat="1" x14ac:dyDescent="0.5">
      <c r="C4353" s="971"/>
      <c r="D4353" s="970"/>
      <c r="E4353" s="970"/>
      <c r="F4353" s="265"/>
      <c r="G4353" s="265"/>
    </row>
    <row r="4354" spans="3:7" s="183" customFormat="1" x14ac:dyDescent="0.5">
      <c r="C4354" s="971"/>
      <c r="D4354" s="970"/>
      <c r="E4354" s="970"/>
      <c r="F4354" s="265"/>
      <c r="G4354" s="265"/>
    </row>
    <row r="4355" spans="3:7" s="183" customFormat="1" x14ac:dyDescent="0.5">
      <c r="C4355" s="971"/>
      <c r="D4355" s="970"/>
      <c r="E4355" s="970"/>
      <c r="F4355" s="265"/>
      <c r="G4355" s="265"/>
    </row>
    <row r="4356" spans="3:7" s="183" customFormat="1" x14ac:dyDescent="0.5">
      <c r="C4356" s="971"/>
      <c r="D4356" s="970"/>
      <c r="E4356" s="970"/>
      <c r="F4356" s="265"/>
      <c r="G4356" s="265"/>
    </row>
    <row r="4357" spans="3:7" s="183" customFormat="1" x14ac:dyDescent="0.5">
      <c r="C4357" s="971"/>
      <c r="D4357" s="970"/>
      <c r="E4357" s="970"/>
      <c r="F4357" s="265"/>
      <c r="G4357" s="265"/>
    </row>
    <row r="4358" spans="3:7" s="183" customFormat="1" x14ac:dyDescent="0.5">
      <c r="C4358" s="971"/>
      <c r="D4358" s="970"/>
      <c r="E4358" s="970"/>
      <c r="F4358" s="265"/>
      <c r="G4358" s="265"/>
    </row>
    <row r="4359" spans="3:7" s="183" customFormat="1" x14ac:dyDescent="0.5">
      <c r="C4359" s="971"/>
      <c r="D4359" s="970"/>
      <c r="E4359" s="970"/>
      <c r="F4359" s="265"/>
      <c r="G4359" s="265"/>
    </row>
    <row r="4360" spans="3:7" s="183" customFormat="1" x14ac:dyDescent="0.5">
      <c r="C4360" s="971"/>
      <c r="D4360" s="970"/>
      <c r="E4360" s="970"/>
      <c r="F4360" s="265"/>
      <c r="G4360" s="265"/>
    </row>
    <row r="4361" spans="3:7" s="183" customFormat="1" x14ac:dyDescent="0.5">
      <c r="C4361" s="971"/>
      <c r="D4361" s="970"/>
      <c r="E4361" s="970"/>
      <c r="F4361" s="265"/>
      <c r="G4361" s="265"/>
    </row>
    <row r="4362" spans="3:7" s="183" customFormat="1" x14ac:dyDescent="0.5">
      <c r="C4362" s="971"/>
      <c r="D4362" s="970"/>
      <c r="E4362" s="970"/>
      <c r="F4362" s="265"/>
      <c r="G4362" s="265"/>
    </row>
    <row r="4363" spans="3:7" s="183" customFormat="1" x14ac:dyDescent="0.5">
      <c r="C4363" s="971"/>
      <c r="D4363" s="970"/>
      <c r="E4363" s="970"/>
      <c r="F4363" s="265"/>
      <c r="G4363" s="265"/>
    </row>
    <row r="4364" spans="3:7" s="183" customFormat="1" x14ac:dyDescent="0.5">
      <c r="C4364" s="971"/>
      <c r="D4364" s="970"/>
      <c r="E4364" s="970"/>
      <c r="F4364" s="265"/>
      <c r="G4364" s="265"/>
    </row>
    <row r="4365" spans="3:7" s="183" customFormat="1" x14ac:dyDescent="0.5">
      <c r="C4365" s="971"/>
      <c r="D4365" s="970"/>
      <c r="E4365" s="970"/>
      <c r="F4365" s="265"/>
      <c r="G4365" s="265"/>
    </row>
    <row r="4366" spans="3:7" s="183" customFormat="1" x14ac:dyDescent="0.5">
      <c r="C4366" s="971"/>
      <c r="D4366" s="970"/>
      <c r="E4366" s="970"/>
      <c r="F4366" s="265"/>
      <c r="G4366" s="265"/>
    </row>
    <row r="4367" spans="3:7" s="183" customFormat="1" x14ac:dyDescent="0.5">
      <c r="C4367" s="971"/>
      <c r="D4367" s="970"/>
      <c r="E4367" s="970"/>
      <c r="F4367" s="265"/>
      <c r="G4367" s="265"/>
    </row>
    <row r="4368" spans="3:7" s="183" customFormat="1" x14ac:dyDescent="0.5">
      <c r="C4368" s="971"/>
      <c r="D4368" s="970"/>
      <c r="E4368" s="970"/>
      <c r="F4368" s="265"/>
      <c r="G4368" s="265"/>
    </row>
    <row r="4369" spans="3:7" s="183" customFormat="1" x14ac:dyDescent="0.5">
      <c r="C4369" s="971"/>
      <c r="D4369" s="970"/>
      <c r="E4369" s="970"/>
      <c r="F4369" s="265"/>
      <c r="G4369" s="265"/>
    </row>
    <row r="4370" spans="3:7" s="183" customFormat="1" x14ac:dyDescent="0.5">
      <c r="C4370" s="971"/>
      <c r="D4370" s="970"/>
      <c r="E4370" s="970"/>
      <c r="F4370" s="265"/>
      <c r="G4370" s="265"/>
    </row>
    <row r="4371" spans="3:7" s="183" customFormat="1" x14ac:dyDescent="0.5">
      <c r="C4371" s="971"/>
      <c r="D4371" s="970"/>
      <c r="E4371" s="970"/>
      <c r="F4371" s="265"/>
      <c r="G4371" s="265"/>
    </row>
    <row r="4372" spans="3:7" s="183" customFormat="1" x14ac:dyDescent="0.5">
      <c r="C4372" s="971"/>
      <c r="D4372" s="970"/>
      <c r="E4372" s="970"/>
      <c r="F4372" s="265"/>
      <c r="G4372" s="265"/>
    </row>
    <row r="4373" spans="3:7" s="183" customFormat="1" x14ac:dyDescent="0.5">
      <c r="C4373" s="971"/>
      <c r="D4373" s="970"/>
      <c r="E4373" s="970"/>
      <c r="F4373" s="265"/>
      <c r="G4373" s="265"/>
    </row>
    <row r="4374" spans="3:7" s="183" customFormat="1" x14ac:dyDescent="0.5">
      <c r="C4374" s="971"/>
      <c r="D4374" s="970"/>
      <c r="E4374" s="970"/>
      <c r="F4374" s="265"/>
      <c r="G4374" s="265"/>
    </row>
    <row r="4375" spans="3:7" s="183" customFormat="1" x14ac:dyDescent="0.5">
      <c r="C4375" s="971"/>
      <c r="D4375" s="970"/>
      <c r="E4375" s="970"/>
      <c r="F4375" s="265"/>
      <c r="G4375" s="265"/>
    </row>
    <row r="4376" spans="3:7" s="183" customFormat="1" x14ac:dyDescent="0.5">
      <c r="C4376" s="971"/>
      <c r="D4376" s="970"/>
      <c r="E4376" s="970"/>
      <c r="F4376" s="265"/>
      <c r="G4376" s="265"/>
    </row>
    <row r="4377" spans="3:7" s="183" customFormat="1" x14ac:dyDescent="0.5">
      <c r="C4377" s="971"/>
      <c r="D4377" s="970"/>
      <c r="E4377" s="970"/>
      <c r="F4377" s="265"/>
      <c r="G4377" s="265"/>
    </row>
    <row r="4378" spans="3:7" s="183" customFormat="1" x14ac:dyDescent="0.5">
      <c r="C4378" s="971"/>
      <c r="D4378" s="970"/>
      <c r="E4378" s="970"/>
      <c r="F4378" s="265"/>
      <c r="G4378" s="265"/>
    </row>
    <row r="4379" spans="3:7" s="183" customFormat="1" x14ac:dyDescent="0.5">
      <c r="C4379" s="971"/>
      <c r="D4379" s="970"/>
      <c r="E4379" s="970"/>
      <c r="F4379" s="265"/>
      <c r="G4379" s="265"/>
    </row>
    <row r="4380" spans="3:7" s="183" customFormat="1" x14ac:dyDescent="0.5">
      <c r="C4380" s="971"/>
      <c r="D4380" s="970"/>
      <c r="E4380" s="970"/>
      <c r="F4380" s="265"/>
      <c r="G4380" s="265"/>
    </row>
    <row r="4381" spans="3:7" s="183" customFormat="1" x14ac:dyDescent="0.5">
      <c r="C4381" s="971"/>
      <c r="D4381" s="970"/>
      <c r="E4381" s="970"/>
      <c r="F4381" s="265"/>
      <c r="G4381" s="265"/>
    </row>
    <row r="4382" spans="3:7" s="183" customFormat="1" x14ac:dyDescent="0.5">
      <c r="C4382" s="971"/>
      <c r="D4382" s="970"/>
      <c r="E4382" s="970"/>
      <c r="F4382" s="265"/>
      <c r="G4382" s="265"/>
    </row>
    <row r="4383" spans="3:7" s="183" customFormat="1" x14ac:dyDescent="0.5">
      <c r="C4383" s="971"/>
      <c r="D4383" s="970"/>
      <c r="E4383" s="970"/>
      <c r="F4383" s="265"/>
      <c r="G4383" s="265"/>
    </row>
    <row r="4384" spans="3:7" s="183" customFormat="1" x14ac:dyDescent="0.5">
      <c r="C4384" s="971"/>
      <c r="D4384" s="970"/>
      <c r="E4384" s="970"/>
      <c r="F4384" s="265"/>
      <c r="G4384" s="265"/>
    </row>
    <row r="4385" spans="3:7" s="183" customFormat="1" x14ac:dyDescent="0.5">
      <c r="C4385" s="971"/>
      <c r="D4385" s="970"/>
      <c r="E4385" s="970"/>
      <c r="F4385" s="265"/>
      <c r="G4385" s="265"/>
    </row>
    <row r="4386" spans="3:7" s="183" customFormat="1" x14ac:dyDescent="0.5">
      <c r="C4386" s="971"/>
      <c r="D4386" s="970"/>
      <c r="E4386" s="970"/>
      <c r="F4386" s="265"/>
      <c r="G4386" s="265"/>
    </row>
    <row r="4387" spans="3:7" s="183" customFormat="1" x14ac:dyDescent="0.5">
      <c r="C4387" s="971"/>
      <c r="D4387" s="970"/>
      <c r="E4387" s="970"/>
      <c r="F4387" s="265"/>
      <c r="G4387" s="265"/>
    </row>
    <row r="4388" spans="3:7" s="183" customFormat="1" x14ac:dyDescent="0.5">
      <c r="C4388" s="971"/>
      <c r="D4388" s="970"/>
      <c r="E4388" s="970"/>
      <c r="F4388" s="265"/>
      <c r="G4388" s="265"/>
    </row>
    <row r="4389" spans="3:7" s="183" customFormat="1" x14ac:dyDescent="0.5">
      <c r="C4389" s="971"/>
      <c r="D4389" s="970"/>
      <c r="E4389" s="970"/>
      <c r="F4389" s="265"/>
      <c r="G4389" s="265"/>
    </row>
    <row r="4390" spans="3:7" s="183" customFormat="1" x14ac:dyDescent="0.5">
      <c r="C4390" s="971"/>
      <c r="D4390" s="970"/>
      <c r="E4390" s="970"/>
      <c r="F4390" s="265"/>
      <c r="G4390" s="265"/>
    </row>
    <row r="4391" spans="3:7" s="183" customFormat="1" x14ac:dyDescent="0.5">
      <c r="C4391" s="971"/>
      <c r="D4391" s="970"/>
      <c r="E4391" s="970"/>
      <c r="F4391" s="265"/>
      <c r="G4391" s="265"/>
    </row>
    <row r="4392" spans="3:7" s="183" customFormat="1" x14ac:dyDescent="0.5">
      <c r="C4392" s="971"/>
      <c r="D4392" s="970"/>
      <c r="E4392" s="970"/>
      <c r="F4392" s="265"/>
      <c r="G4392" s="265"/>
    </row>
    <row r="4393" spans="3:7" s="183" customFormat="1" x14ac:dyDescent="0.5">
      <c r="C4393" s="971"/>
      <c r="D4393" s="970"/>
      <c r="E4393" s="970"/>
      <c r="F4393" s="265"/>
      <c r="G4393" s="265"/>
    </row>
    <row r="4394" spans="3:7" s="183" customFormat="1" x14ac:dyDescent="0.5">
      <c r="C4394" s="971"/>
      <c r="D4394" s="970"/>
      <c r="E4394" s="970"/>
      <c r="F4394" s="265"/>
      <c r="G4394" s="265"/>
    </row>
    <row r="4395" spans="3:7" s="183" customFormat="1" x14ac:dyDescent="0.5">
      <c r="C4395" s="971"/>
      <c r="D4395" s="970"/>
      <c r="E4395" s="970"/>
      <c r="F4395" s="265"/>
      <c r="G4395" s="265"/>
    </row>
    <row r="4396" spans="3:7" s="183" customFormat="1" x14ac:dyDescent="0.5">
      <c r="C4396" s="971"/>
      <c r="D4396" s="970"/>
      <c r="E4396" s="970"/>
      <c r="F4396" s="265"/>
      <c r="G4396" s="265"/>
    </row>
    <row r="4397" spans="3:7" s="183" customFormat="1" x14ac:dyDescent="0.5">
      <c r="C4397" s="971"/>
      <c r="D4397" s="970"/>
      <c r="E4397" s="970"/>
      <c r="F4397" s="265"/>
      <c r="G4397" s="265"/>
    </row>
    <row r="4398" spans="3:7" s="183" customFormat="1" x14ac:dyDescent="0.5">
      <c r="C4398" s="971"/>
      <c r="D4398" s="970"/>
      <c r="E4398" s="970"/>
      <c r="F4398" s="265"/>
      <c r="G4398" s="265"/>
    </row>
    <row r="4399" spans="3:7" s="183" customFormat="1" x14ac:dyDescent="0.5">
      <c r="C4399" s="971"/>
      <c r="D4399" s="970"/>
      <c r="E4399" s="970"/>
      <c r="F4399" s="265"/>
      <c r="G4399" s="265"/>
    </row>
    <row r="4400" spans="3:7" s="183" customFormat="1" x14ac:dyDescent="0.5">
      <c r="C4400" s="971"/>
      <c r="D4400" s="970"/>
      <c r="E4400" s="970"/>
      <c r="F4400" s="265"/>
      <c r="G4400" s="265"/>
    </row>
    <row r="4401" spans="3:7" s="183" customFormat="1" x14ac:dyDescent="0.5">
      <c r="C4401" s="971"/>
      <c r="D4401" s="970"/>
      <c r="E4401" s="970"/>
      <c r="F4401" s="265"/>
      <c r="G4401" s="265"/>
    </row>
    <row r="4402" spans="3:7" s="183" customFormat="1" x14ac:dyDescent="0.5">
      <c r="C4402" s="971"/>
      <c r="D4402" s="970"/>
      <c r="E4402" s="970"/>
      <c r="F4402" s="265"/>
      <c r="G4402" s="265"/>
    </row>
    <row r="4403" spans="3:7" s="183" customFormat="1" x14ac:dyDescent="0.5">
      <c r="C4403" s="971"/>
      <c r="D4403" s="970"/>
      <c r="E4403" s="970"/>
      <c r="F4403" s="265"/>
      <c r="G4403" s="265"/>
    </row>
    <row r="4404" spans="3:7" s="183" customFormat="1" x14ac:dyDescent="0.5">
      <c r="C4404" s="971"/>
      <c r="D4404" s="970"/>
      <c r="E4404" s="970"/>
      <c r="F4404" s="265"/>
      <c r="G4404" s="265"/>
    </row>
    <row r="4405" spans="3:7" s="183" customFormat="1" x14ac:dyDescent="0.5">
      <c r="C4405" s="971"/>
      <c r="D4405" s="970"/>
      <c r="E4405" s="970"/>
      <c r="F4405" s="265"/>
      <c r="G4405" s="265"/>
    </row>
    <row r="4406" spans="3:7" s="183" customFormat="1" x14ac:dyDescent="0.5">
      <c r="C4406" s="971"/>
      <c r="D4406" s="970"/>
      <c r="E4406" s="970"/>
      <c r="F4406" s="265"/>
      <c r="G4406" s="265"/>
    </row>
    <row r="4407" spans="3:7" s="183" customFormat="1" x14ac:dyDescent="0.5">
      <c r="C4407" s="971"/>
      <c r="D4407" s="970"/>
      <c r="E4407" s="970"/>
      <c r="F4407" s="265"/>
      <c r="G4407" s="265"/>
    </row>
    <row r="4408" spans="3:7" s="183" customFormat="1" x14ac:dyDescent="0.5">
      <c r="C4408" s="971"/>
      <c r="D4408" s="970"/>
      <c r="E4408" s="970"/>
      <c r="F4408" s="265"/>
      <c r="G4408" s="265"/>
    </row>
    <row r="4409" spans="3:7" s="183" customFormat="1" x14ac:dyDescent="0.5">
      <c r="C4409" s="971"/>
      <c r="D4409" s="970"/>
      <c r="E4409" s="970"/>
      <c r="F4409" s="265"/>
      <c r="G4409" s="265"/>
    </row>
    <row r="4410" spans="3:7" s="183" customFormat="1" x14ac:dyDescent="0.5">
      <c r="C4410" s="971"/>
      <c r="D4410" s="970"/>
      <c r="E4410" s="970"/>
      <c r="F4410" s="265"/>
      <c r="G4410" s="265"/>
    </row>
    <row r="4411" spans="3:7" s="183" customFormat="1" x14ac:dyDescent="0.5">
      <c r="C4411" s="971"/>
      <c r="D4411" s="970"/>
      <c r="E4411" s="970"/>
      <c r="F4411" s="265"/>
      <c r="G4411" s="265"/>
    </row>
    <row r="4412" spans="3:7" s="183" customFormat="1" x14ac:dyDescent="0.5">
      <c r="C4412" s="971"/>
      <c r="D4412" s="970"/>
      <c r="E4412" s="970"/>
      <c r="F4412" s="265"/>
      <c r="G4412" s="265"/>
    </row>
    <row r="4413" spans="3:7" s="183" customFormat="1" x14ac:dyDescent="0.5">
      <c r="C4413" s="971"/>
      <c r="D4413" s="970"/>
      <c r="E4413" s="970"/>
      <c r="F4413" s="265"/>
      <c r="G4413" s="265"/>
    </row>
    <row r="4414" spans="3:7" s="183" customFormat="1" x14ac:dyDescent="0.5">
      <c r="C4414" s="971"/>
      <c r="D4414" s="970"/>
      <c r="E4414" s="970"/>
      <c r="F4414" s="265"/>
      <c r="G4414" s="265"/>
    </row>
    <row r="4415" spans="3:7" s="183" customFormat="1" x14ac:dyDescent="0.5">
      <c r="C4415" s="971"/>
      <c r="D4415" s="970"/>
      <c r="E4415" s="970"/>
      <c r="F4415" s="265"/>
      <c r="G4415" s="265"/>
    </row>
    <row r="4416" spans="3:7" s="183" customFormat="1" x14ac:dyDescent="0.5">
      <c r="C4416" s="971"/>
      <c r="D4416" s="970"/>
      <c r="E4416" s="970"/>
      <c r="F4416" s="265"/>
      <c r="G4416" s="265"/>
    </row>
    <row r="4417" spans="3:7" s="183" customFormat="1" x14ac:dyDescent="0.5">
      <c r="C4417" s="971"/>
      <c r="D4417" s="970"/>
      <c r="E4417" s="970"/>
      <c r="F4417" s="265"/>
      <c r="G4417" s="265"/>
    </row>
    <row r="4418" spans="3:7" s="183" customFormat="1" x14ac:dyDescent="0.5">
      <c r="C4418" s="971"/>
      <c r="D4418" s="970"/>
      <c r="E4418" s="970"/>
      <c r="F4418" s="265"/>
      <c r="G4418" s="265"/>
    </row>
    <row r="4419" spans="3:7" s="183" customFormat="1" x14ac:dyDescent="0.5">
      <c r="C4419" s="971"/>
      <c r="D4419" s="970"/>
      <c r="E4419" s="970"/>
      <c r="F4419" s="265"/>
      <c r="G4419" s="265"/>
    </row>
    <row r="4420" spans="3:7" s="183" customFormat="1" x14ac:dyDescent="0.5">
      <c r="C4420" s="971"/>
      <c r="D4420" s="970"/>
      <c r="E4420" s="970"/>
      <c r="F4420" s="265"/>
      <c r="G4420" s="265"/>
    </row>
    <row r="4421" spans="3:7" s="183" customFormat="1" x14ac:dyDescent="0.5">
      <c r="C4421" s="971"/>
      <c r="D4421" s="970"/>
      <c r="E4421" s="970"/>
      <c r="F4421" s="265"/>
      <c r="G4421" s="265"/>
    </row>
    <row r="4422" spans="3:7" s="183" customFormat="1" x14ac:dyDescent="0.5">
      <c r="C4422" s="971"/>
      <c r="D4422" s="970"/>
      <c r="E4422" s="970"/>
      <c r="F4422" s="265"/>
      <c r="G4422" s="265"/>
    </row>
    <row r="4423" spans="3:7" s="183" customFormat="1" x14ac:dyDescent="0.5">
      <c r="C4423" s="971"/>
      <c r="D4423" s="970"/>
      <c r="E4423" s="970"/>
      <c r="F4423" s="265"/>
      <c r="G4423" s="265"/>
    </row>
    <row r="4424" spans="3:7" s="183" customFormat="1" x14ac:dyDescent="0.5">
      <c r="C4424" s="971"/>
      <c r="D4424" s="970"/>
      <c r="E4424" s="970"/>
      <c r="F4424" s="265"/>
      <c r="G4424" s="265"/>
    </row>
    <row r="4425" spans="3:7" s="183" customFormat="1" x14ac:dyDescent="0.5">
      <c r="C4425" s="971"/>
      <c r="D4425" s="970"/>
      <c r="E4425" s="970"/>
      <c r="F4425" s="265"/>
      <c r="G4425" s="265"/>
    </row>
    <row r="4426" spans="3:7" s="183" customFormat="1" x14ac:dyDescent="0.5">
      <c r="C4426" s="971"/>
      <c r="D4426" s="970"/>
      <c r="E4426" s="970"/>
      <c r="F4426" s="265"/>
      <c r="G4426" s="265"/>
    </row>
    <row r="4427" spans="3:7" s="183" customFormat="1" x14ac:dyDescent="0.5">
      <c r="C4427" s="971"/>
      <c r="D4427" s="970"/>
      <c r="E4427" s="970"/>
      <c r="F4427" s="265"/>
      <c r="G4427" s="265"/>
    </row>
    <row r="4428" spans="3:7" s="183" customFormat="1" x14ac:dyDescent="0.5">
      <c r="C4428" s="971"/>
      <c r="D4428" s="970"/>
      <c r="E4428" s="970"/>
      <c r="F4428" s="265"/>
      <c r="G4428" s="265"/>
    </row>
    <row r="4429" spans="3:7" s="183" customFormat="1" x14ac:dyDescent="0.5">
      <c r="C4429" s="971"/>
      <c r="D4429" s="970"/>
      <c r="E4429" s="970"/>
      <c r="F4429" s="265"/>
      <c r="G4429" s="265"/>
    </row>
    <row r="4430" spans="3:7" s="183" customFormat="1" x14ac:dyDescent="0.5">
      <c r="C4430" s="971"/>
      <c r="D4430" s="970"/>
      <c r="E4430" s="970"/>
      <c r="F4430" s="265"/>
      <c r="G4430" s="265"/>
    </row>
    <row r="4431" spans="3:7" s="183" customFormat="1" x14ac:dyDescent="0.5">
      <c r="C4431" s="971"/>
      <c r="D4431" s="970"/>
      <c r="E4431" s="970"/>
      <c r="F4431" s="265"/>
      <c r="G4431" s="265"/>
    </row>
    <row r="4432" spans="3:7" s="183" customFormat="1" x14ac:dyDescent="0.5">
      <c r="C4432" s="971"/>
      <c r="D4432" s="970"/>
      <c r="E4432" s="970"/>
      <c r="F4432" s="265"/>
      <c r="G4432" s="265"/>
    </row>
    <row r="4433" spans="3:7" s="183" customFormat="1" x14ac:dyDescent="0.5">
      <c r="C4433" s="971"/>
      <c r="D4433" s="970"/>
      <c r="E4433" s="970"/>
      <c r="F4433" s="265"/>
      <c r="G4433" s="265"/>
    </row>
    <row r="4434" spans="3:7" s="183" customFormat="1" x14ac:dyDescent="0.5">
      <c r="C4434" s="971"/>
      <c r="D4434" s="970"/>
      <c r="E4434" s="970"/>
      <c r="F4434" s="265"/>
      <c r="G4434" s="265"/>
    </row>
    <row r="4435" spans="3:7" s="183" customFormat="1" x14ac:dyDescent="0.5">
      <c r="C4435" s="971"/>
      <c r="D4435" s="970"/>
      <c r="E4435" s="970"/>
      <c r="F4435" s="265"/>
      <c r="G4435" s="265"/>
    </row>
    <row r="4436" spans="3:7" s="183" customFormat="1" x14ac:dyDescent="0.5">
      <c r="C4436" s="971"/>
      <c r="D4436" s="970"/>
      <c r="E4436" s="970"/>
      <c r="F4436" s="265"/>
      <c r="G4436" s="265"/>
    </row>
    <row r="4437" spans="3:7" s="183" customFormat="1" x14ac:dyDescent="0.5">
      <c r="C4437" s="971"/>
      <c r="D4437" s="970"/>
      <c r="E4437" s="970"/>
      <c r="F4437" s="265"/>
      <c r="G4437" s="265"/>
    </row>
    <row r="4438" spans="3:7" s="183" customFormat="1" x14ac:dyDescent="0.5">
      <c r="C4438" s="971"/>
      <c r="D4438" s="970"/>
      <c r="E4438" s="970"/>
      <c r="F4438" s="265"/>
      <c r="G4438" s="265"/>
    </row>
    <row r="4439" spans="3:7" s="183" customFormat="1" x14ac:dyDescent="0.5">
      <c r="C4439" s="971"/>
      <c r="D4439" s="970"/>
      <c r="E4439" s="970"/>
      <c r="F4439" s="265"/>
      <c r="G4439" s="265"/>
    </row>
    <row r="4440" spans="3:7" s="183" customFormat="1" x14ac:dyDescent="0.5">
      <c r="C4440" s="971"/>
      <c r="D4440" s="970"/>
      <c r="E4440" s="970"/>
      <c r="F4440" s="265"/>
      <c r="G4440" s="265"/>
    </row>
    <row r="4441" spans="3:7" s="183" customFormat="1" x14ac:dyDescent="0.5">
      <c r="C4441" s="971"/>
      <c r="D4441" s="970"/>
      <c r="E4441" s="970"/>
      <c r="F4441" s="265"/>
      <c r="G4441" s="265"/>
    </row>
    <row r="4442" spans="3:7" s="183" customFormat="1" x14ac:dyDescent="0.5">
      <c r="C4442" s="971"/>
      <c r="D4442" s="970"/>
      <c r="E4442" s="970"/>
      <c r="F4442" s="265"/>
      <c r="G4442" s="265"/>
    </row>
    <row r="4443" spans="3:7" s="183" customFormat="1" x14ac:dyDescent="0.5">
      <c r="C4443" s="971"/>
      <c r="D4443" s="970"/>
      <c r="E4443" s="970"/>
      <c r="F4443" s="265"/>
      <c r="G4443" s="265"/>
    </row>
    <row r="4444" spans="3:7" s="183" customFormat="1" x14ac:dyDescent="0.5">
      <c r="C4444" s="971"/>
      <c r="D4444" s="970"/>
      <c r="E4444" s="970"/>
      <c r="F4444" s="265"/>
      <c r="G4444" s="265"/>
    </row>
    <row r="4445" spans="3:7" s="183" customFormat="1" x14ac:dyDescent="0.5">
      <c r="C4445" s="971"/>
      <c r="D4445" s="970"/>
      <c r="E4445" s="970"/>
      <c r="F4445" s="265"/>
      <c r="G4445" s="265"/>
    </row>
    <row r="4446" spans="3:7" s="183" customFormat="1" x14ac:dyDescent="0.5">
      <c r="C4446" s="971"/>
      <c r="D4446" s="970"/>
      <c r="E4446" s="970"/>
      <c r="F4446" s="265"/>
      <c r="G4446" s="265"/>
    </row>
    <row r="4447" spans="3:7" s="183" customFormat="1" x14ac:dyDescent="0.5">
      <c r="C4447" s="971"/>
      <c r="D4447" s="970"/>
      <c r="E4447" s="970"/>
      <c r="F4447" s="265"/>
      <c r="G4447" s="265"/>
    </row>
    <row r="4448" spans="3:7" s="183" customFormat="1" x14ac:dyDescent="0.5">
      <c r="C4448" s="971"/>
      <c r="D4448" s="970"/>
      <c r="E4448" s="970"/>
      <c r="F4448" s="265"/>
      <c r="G4448" s="265"/>
    </row>
    <row r="4449" spans="3:7" s="183" customFormat="1" x14ac:dyDescent="0.5">
      <c r="C4449" s="971"/>
      <c r="D4449" s="970"/>
      <c r="E4449" s="970"/>
      <c r="F4449" s="265"/>
      <c r="G4449" s="265"/>
    </row>
    <row r="4450" spans="3:7" s="183" customFormat="1" x14ac:dyDescent="0.5">
      <c r="C4450" s="971"/>
      <c r="D4450" s="970"/>
      <c r="E4450" s="970"/>
      <c r="F4450" s="265"/>
      <c r="G4450" s="265"/>
    </row>
    <row r="4451" spans="3:7" s="183" customFormat="1" x14ac:dyDescent="0.5">
      <c r="C4451" s="971"/>
      <c r="D4451" s="970"/>
      <c r="E4451" s="970"/>
      <c r="F4451" s="265"/>
      <c r="G4451" s="265"/>
    </row>
    <row r="4452" spans="3:7" s="183" customFormat="1" x14ac:dyDescent="0.5">
      <c r="C4452" s="971"/>
      <c r="D4452" s="970"/>
      <c r="E4452" s="970"/>
      <c r="F4452" s="265"/>
      <c r="G4452" s="265"/>
    </row>
    <row r="4453" spans="3:7" s="183" customFormat="1" x14ac:dyDescent="0.5">
      <c r="C4453" s="971"/>
      <c r="D4453" s="970"/>
      <c r="E4453" s="970"/>
      <c r="F4453" s="265"/>
      <c r="G4453" s="265"/>
    </row>
    <row r="4454" spans="3:7" s="183" customFormat="1" x14ac:dyDescent="0.5">
      <c r="C4454" s="971"/>
      <c r="D4454" s="970"/>
      <c r="E4454" s="970"/>
      <c r="F4454" s="265"/>
      <c r="G4454" s="265"/>
    </row>
    <row r="4455" spans="3:7" s="183" customFormat="1" x14ac:dyDescent="0.5">
      <c r="C4455" s="971"/>
      <c r="D4455" s="970"/>
      <c r="E4455" s="970"/>
      <c r="F4455" s="265"/>
      <c r="G4455" s="265"/>
    </row>
    <row r="4456" spans="3:7" s="183" customFormat="1" x14ac:dyDescent="0.5">
      <c r="C4456" s="971"/>
      <c r="D4456" s="970"/>
      <c r="E4456" s="970"/>
      <c r="F4456" s="265"/>
      <c r="G4456" s="265"/>
    </row>
    <row r="4457" spans="3:7" s="183" customFormat="1" x14ac:dyDescent="0.5">
      <c r="C4457" s="971"/>
      <c r="D4457" s="970"/>
      <c r="E4457" s="970"/>
      <c r="F4457" s="265"/>
      <c r="G4457" s="265"/>
    </row>
    <row r="4458" spans="3:7" s="183" customFormat="1" x14ac:dyDescent="0.5">
      <c r="C4458" s="971"/>
      <c r="D4458" s="970"/>
      <c r="E4458" s="970"/>
      <c r="F4458" s="265"/>
      <c r="G4458" s="265"/>
    </row>
    <row r="4459" spans="3:7" s="183" customFormat="1" x14ac:dyDescent="0.5">
      <c r="C4459" s="971"/>
      <c r="D4459" s="970"/>
      <c r="E4459" s="970"/>
      <c r="F4459" s="265"/>
      <c r="G4459" s="265"/>
    </row>
    <row r="4460" spans="3:7" s="183" customFormat="1" x14ac:dyDescent="0.5">
      <c r="C4460" s="971"/>
      <c r="D4460" s="970"/>
      <c r="E4460" s="970"/>
      <c r="F4460" s="265"/>
      <c r="G4460" s="265"/>
    </row>
    <row r="4461" spans="3:7" s="183" customFormat="1" x14ac:dyDescent="0.5">
      <c r="C4461" s="971"/>
      <c r="D4461" s="970"/>
      <c r="E4461" s="970"/>
      <c r="F4461" s="265"/>
      <c r="G4461" s="265"/>
    </row>
    <row r="4462" spans="3:7" s="183" customFormat="1" x14ac:dyDescent="0.5">
      <c r="C4462" s="971"/>
      <c r="D4462" s="970"/>
      <c r="E4462" s="970"/>
      <c r="F4462" s="265"/>
      <c r="G4462" s="265"/>
    </row>
    <row r="4463" spans="3:7" s="183" customFormat="1" x14ac:dyDescent="0.5">
      <c r="C4463" s="971"/>
      <c r="D4463" s="970"/>
      <c r="E4463" s="970"/>
      <c r="F4463" s="265"/>
      <c r="G4463" s="265"/>
    </row>
    <row r="4464" spans="3:7" s="183" customFormat="1" x14ac:dyDescent="0.5">
      <c r="C4464" s="971"/>
      <c r="D4464" s="970"/>
      <c r="E4464" s="970"/>
      <c r="F4464" s="265"/>
      <c r="G4464" s="265"/>
    </row>
    <row r="4465" spans="3:7" s="183" customFormat="1" x14ac:dyDescent="0.5">
      <c r="C4465" s="971"/>
      <c r="D4465" s="970"/>
      <c r="E4465" s="970"/>
      <c r="F4465" s="265"/>
      <c r="G4465" s="265"/>
    </row>
    <row r="4466" spans="3:7" s="183" customFormat="1" x14ac:dyDescent="0.5">
      <c r="C4466" s="971"/>
      <c r="D4466" s="970"/>
      <c r="E4466" s="970"/>
      <c r="F4466" s="265"/>
      <c r="G4466" s="265"/>
    </row>
    <row r="4467" spans="3:7" s="183" customFormat="1" x14ac:dyDescent="0.5">
      <c r="C4467" s="971"/>
      <c r="D4467" s="970"/>
      <c r="E4467" s="970"/>
      <c r="F4467" s="265"/>
      <c r="G4467" s="265"/>
    </row>
    <row r="4468" spans="3:7" s="183" customFormat="1" x14ac:dyDescent="0.5">
      <c r="C4468" s="971"/>
      <c r="D4468" s="970"/>
      <c r="E4468" s="970"/>
      <c r="F4468" s="265"/>
      <c r="G4468" s="265"/>
    </row>
    <row r="4469" spans="3:7" s="183" customFormat="1" x14ac:dyDescent="0.5">
      <c r="C4469" s="971"/>
      <c r="D4469" s="970"/>
      <c r="E4469" s="970"/>
      <c r="F4469" s="265"/>
      <c r="G4469" s="265"/>
    </row>
    <row r="4470" spans="3:7" s="183" customFormat="1" x14ac:dyDescent="0.5">
      <c r="C4470" s="971"/>
      <c r="D4470" s="970"/>
      <c r="E4470" s="970"/>
      <c r="F4470" s="265"/>
      <c r="G4470" s="265"/>
    </row>
    <row r="4471" spans="3:7" s="183" customFormat="1" x14ac:dyDescent="0.5">
      <c r="C4471" s="971"/>
      <c r="D4471" s="970"/>
      <c r="E4471" s="970"/>
      <c r="F4471" s="265"/>
      <c r="G4471" s="265"/>
    </row>
    <row r="4472" spans="3:7" s="183" customFormat="1" x14ac:dyDescent="0.5">
      <c r="C4472" s="971"/>
      <c r="D4472" s="970"/>
      <c r="E4472" s="970"/>
      <c r="F4472" s="265"/>
      <c r="G4472" s="265"/>
    </row>
    <row r="4473" spans="3:7" s="183" customFormat="1" x14ac:dyDescent="0.5">
      <c r="C4473" s="971"/>
      <c r="D4473" s="970"/>
      <c r="E4473" s="970"/>
      <c r="F4473" s="265"/>
      <c r="G4473" s="265"/>
    </row>
    <row r="4474" spans="3:7" s="183" customFormat="1" x14ac:dyDescent="0.5">
      <c r="C4474" s="971"/>
      <c r="D4474" s="970"/>
      <c r="E4474" s="970"/>
      <c r="F4474" s="265"/>
      <c r="G4474" s="265"/>
    </row>
    <row r="4475" spans="3:7" s="183" customFormat="1" x14ac:dyDescent="0.5">
      <c r="C4475" s="971"/>
      <c r="D4475" s="970"/>
      <c r="E4475" s="970"/>
      <c r="F4475" s="265"/>
      <c r="G4475" s="265"/>
    </row>
    <row r="4476" spans="3:7" s="183" customFormat="1" x14ac:dyDescent="0.5">
      <c r="C4476" s="971"/>
      <c r="D4476" s="970"/>
      <c r="E4476" s="970"/>
      <c r="F4476" s="265"/>
      <c r="G4476" s="265"/>
    </row>
    <row r="4477" spans="3:7" s="183" customFormat="1" x14ac:dyDescent="0.5">
      <c r="C4477" s="971"/>
      <c r="D4477" s="970"/>
      <c r="E4477" s="970"/>
      <c r="F4477" s="265"/>
      <c r="G4477" s="265"/>
    </row>
    <row r="4478" spans="3:7" s="183" customFormat="1" x14ac:dyDescent="0.5">
      <c r="C4478" s="971"/>
      <c r="D4478" s="970"/>
      <c r="E4478" s="970"/>
      <c r="F4478" s="265"/>
      <c r="G4478" s="265"/>
    </row>
    <row r="4479" spans="3:7" s="183" customFormat="1" x14ac:dyDescent="0.5">
      <c r="C4479" s="971"/>
      <c r="D4479" s="970"/>
      <c r="E4479" s="970"/>
      <c r="F4479" s="265"/>
      <c r="G4479" s="265"/>
    </row>
    <row r="4480" spans="3:7" s="183" customFormat="1" x14ac:dyDescent="0.5">
      <c r="C4480" s="971"/>
      <c r="D4480" s="970"/>
      <c r="E4480" s="970"/>
      <c r="F4480" s="265"/>
      <c r="G4480" s="265"/>
    </row>
    <row r="4481" spans="3:7" s="183" customFormat="1" x14ac:dyDescent="0.5">
      <c r="C4481" s="971"/>
      <c r="D4481" s="970"/>
      <c r="E4481" s="970"/>
      <c r="F4481" s="265"/>
      <c r="G4481" s="265"/>
    </row>
    <row r="4482" spans="3:7" s="183" customFormat="1" x14ac:dyDescent="0.5">
      <c r="C4482" s="971"/>
      <c r="D4482" s="970"/>
      <c r="E4482" s="970"/>
      <c r="F4482" s="265"/>
      <c r="G4482" s="265"/>
    </row>
    <row r="4483" spans="3:7" s="183" customFormat="1" x14ac:dyDescent="0.5">
      <c r="C4483" s="971"/>
      <c r="D4483" s="970"/>
      <c r="E4483" s="970"/>
      <c r="F4483" s="265"/>
      <c r="G4483" s="265"/>
    </row>
    <row r="4484" spans="3:7" s="183" customFormat="1" x14ac:dyDescent="0.5">
      <c r="C4484" s="971"/>
      <c r="D4484" s="970"/>
      <c r="E4484" s="970"/>
      <c r="F4484" s="265"/>
      <c r="G4484" s="265"/>
    </row>
    <row r="4485" spans="3:7" s="183" customFormat="1" x14ac:dyDescent="0.5">
      <c r="C4485" s="971"/>
      <c r="D4485" s="970"/>
      <c r="E4485" s="970"/>
      <c r="F4485" s="265"/>
      <c r="G4485" s="265"/>
    </row>
    <row r="4486" spans="3:7" s="183" customFormat="1" x14ac:dyDescent="0.5">
      <c r="C4486" s="971"/>
      <c r="D4486" s="970"/>
      <c r="E4486" s="970"/>
      <c r="F4486" s="265"/>
      <c r="G4486" s="265"/>
    </row>
    <row r="4487" spans="3:7" s="183" customFormat="1" x14ac:dyDescent="0.5">
      <c r="C4487" s="971"/>
      <c r="D4487" s="970"/>
      <c r="E4487" s="970"/>
      <c r="F4487" s="265"/>
      <c r="G4487" s="265"/>
    </row>
    <row r="4488" spans="3:7" s="183" customFormat="1" x14ac:dyDescent="0.5">
      <c r="C4488" s="971"/>
      <c r="D4488" s="970"/>
      <c r="E4488" s="970"/>
      <c r="F4488" s="265"/>
      <c r="G4488" s="265"/>
    </row>
    <row r="4489" spans="3:7" s="183" customFormat="1" x14ac:dyDescent="0.5">
      <c r="C4489" s="971"/>
      <c r="D4489" s="970"/>
      <c r="E4489" s="970"/>
      <c r="F4489" s="265"/>
      <c r="G4489" s="265"/>
    </row>
    <row r="4490" spans="3:7" s="183" customFormat="1" x14ac:dyDescent="0.5">
      <c r="C4490" s="971"/>
      <c r="D4490" s="970"/>
      <c r="E4490" s="970"/>
      <c r="F4490" s="265"/>
      <c r="G4490" s="265"/>
    </row>
    <row r="4491" spans="3:7" s="183" customFormat="1" x14ac:dyDescent="0.5">
      <c r="C4491" s="971"/>
      <c r="D4491" s="970"/>
      <c r="E4491" s="970"/>
      <c r="F4491" s="265"/>
      <c r="G4491" s="265"/>
    </row>
    <row r="4492" spans="3:7" s="183" customFormat="1" x14ac:dyDescent="0.5">
      <c r="C4492" s="971"/>
      <c r="D4492" s="970"/>
      <c r="E4492" s="970"/>
      <c r="F4492" s="265"/>
      <c r="G4492" s="265"/>
    </row>
    <row r="4493" spans="3:7" s="183" customFormat="1" x14ac:dyDescent="0.5">
      <c r="C4493" s="971"/>
      <c r="D4493" s="970"/>
      <c r="E4493" s="970"/>
      <c r="F4493" s="265"/>
      <c r="G4493" s="265"/>
    </row>
    <row r="4494" spans="3:7" s="183" customFormat="1" x14ac:dyDescent="0.5">
      <c r="C4494" s="971"/>
      <c r="D4494" s="970"/>
      <c r="E4494" s="970"/>
      <c r="F4494" s="265"/>
      <c r="G4494" s="265"/>
    </row>
    <row r="4495" spans="3:7" s="183" customFormat="1" x14ac:dyDescent="0.5">
      <c r="C4495" s="971"/>
      <c r="D4495" s="970"/>
      <c r="E4495" s="970"/>
      <c r="F4495" s="265"/>
      <c r="G4495" s="265"/>
    </row>
    <row r="4496" spans="3:7" s="183" customFormat="1" x14ac:dyDescent="0.5">
      <c r="C4496" s="971"/>
      <c r="D4496" s="970"/>
      <c r="E4496" s="970"/>
      <c r="F4496" s="265"/>
      <c r="G4496" s="265"/>
    </row>
    <row r="4497" spans="3:7" s="183" customFormat="1" x14ac:dyDescent="0.5">
      <c r="C4497" s="971"/>
      <c r="D4497" s="970"/>
      <c r="E4497" s="970"/>
      <c r="F4497" s="265"/>
      <c r="G4497" s="265"/>
    </row>
    <row r="4498" spans="3:7" s="183" customFormat="1" x14ac:dyDescent="0.5">
      <c r="C4498" s="971"/>
      <c r="D4498" s="970"/>
      <c r="E4498" s="970"/>
      <c r="F4498" s="265"/>
      <c r="G4498" s="265"/>
    </row>
    <row r="4499" spans="3:7" s="183" customFormat="1" x14ac:dyDescent="0.5">
      <c r="C4499" s="971"/>
      <c r="D4499" s="970"/>
      <c r="E4499" s="970"/>
      <c r="F4499" s="265"/>
      <c r="G4499" s="265"/>
    </row>
    <row r="4500" spans="3:7" s="183" customFormat="1" x14ac:dyDescent="0.5">
      <c r="C4500" s="971"/>
      <c r="D4500" s="970"/>
      <c r="E4500" s="970"/>
      <c r="F4500" s="265"/>
      <c r="G4500" s="265"/>
    </row>
    <row r="4501" spans="3:7" s="183" customFormat="1" x14ac:dyDescent="0.5">
      <c r="C4501" s="971"/>
      <c r="D4501" s="970"/>
      <c r="E4501" s="970"/>
      <c r="F4501" s="265"/>
      <c r="G4501" s="265"/>
    </row>
    <row r="4502" spans="3:7" s="183" customFormat="1" x14ac:dyDescent="0.5">
      <c r="C4502" s="971"/>
      <c r="D4502" s="970"/>
      <c r="E4502" s="970"/>
      <c r="F4502" s="265"/>
      <c r="G4502" s="265"/>
    </row>
    <row r="4503" spans="3:7" s="183" customFormat="1" x14ac:dyDescent="0.5">
      <c r="C4503" s="971"/>
      <c r="D4503" s="970"/>
      <c r="E4503" s="970"/>
      <c r="F4503" s="265"/>
      <c r="G4503" s="265"/>
    </row>
    <row r="4504" spans="3:7" s="183" customFormat="1" x14ac:dyDescent="0.5">
      <c r="C4504" s="971"/>
      <c r="D4504" s="970"/>
      <c r="E4504" s="970"/>
      <c r="F4504" s="265"/>
      <c r="G4504" s="265"/>
    </row>
    <row r="4505" spans="3:7" s="183" customFormat="1" x14ac:dyDescent="0.5">
      <c r="C4505" s="971"/>
      <c r="D4505" s="970"/>
      <c r="E4505" s="970"/>
      <c r="F4505" s="265"/>
      <c r="G4505" s="265"/>
    </row>
    <row r="4506" spans="3:7" s="183" customFormat="1" x14ac:dyDescent="0.5">
      <c r="C4506" s="971"/>
      <c r="D4506" s="970"/>
      <c r="E4506" s="970"/>
      <c r="F4506" s="265"/>
      <c r="G4506" s="265"/>
    </row>
    <row r="4507" spans="3:7" s="183" customFormat="1" x14ac:dyDescent="0.5">
      <c r="C4507" s="971"/>
      <c r="D4507" s="970"/>
      <c r="E4507" s="970"/>
      <c r="F4507" s="265"/>
      <c r="G4507" s="265"/>
    </row>
    <row r="4508" spans="3:7" s="183" customFormat="1" x14ac:dyDescent="0.5">
      <c r="C4508" s="971"/>
      <c r="D4508" s="970"/>
      <c r="E4508" s="970"/>
      <c r="F4508" s="265"/>
      <c r="G4508" s="265"/>
    </row>
    <row r="4509" spans="3:7" s="183" customFormat="1" x14ac:dyDescent="0.5">
      <c r="C4509" s="971"/>
      <c r="D4509" s="970"/>
      <c r="E4509" s="970"/>
      <c r="F4509" s="265"/>
      <c r="G4509" s="265"/>
    </row>
    <row r="4510" spans="3:7" s="183" customFormat="1" x14ac:dyDescent="0.5">
      <c r="C4510" s="971"/>
      <c r="D4510" s="970"/>
      <c r="E4510" s="970"/>
      <c r="F4510" s="265"/>
      <c r="G4510" s="265"/>
    </row>
    <row r="4511" spans="3:7" s="183" customFormat="1" x14ac:dyDescent="0.5">
      <c r="C4511" s="971"/>
      <c r="D4511" s="970"/>
      <c r="E4511" s="970"/>
      <c r="F4511" s="265"/>
      <c r="G4511" s="265"/>
    </row>
    <row r="4512" spans="3:7" s="183" customFormat="1" x14ac:dyDescent="0.5">
      <c r="C4512" s="971"/>
      <c r="D4512" s="970"/>
      <c r="E4512" s="970"/>
      <c r="F4512" s="265"/>
      <c r="G4512" s="265"/>
    </row>
    <row r="4513" spans="3:7" s="183" customFormat="1" x14ac:dyDescent="0.5">
      <c r="C4513" s="971"/>
      <c r="D4513" s="970"/>
      <c r="E4513" s="970"/>
      <c r="F4513" s="265"/>
      <c r="G4513" s="265"/>
    </row>
    <row r="4514" spans="3:7" s="183" customFormat="1" x14ac:dyDescent="0.5">
      <c r="C4514" s="971"/>
      <c r="D4514" s="970"/>
      <c r="E4514" s="970"/>
      <c r="F4514" s="265"/>
      <c r="G4514" s="265"/>
    </row>
    <row r="4515" spans="3:7" s="183" customFormat="1" x14ac:dyDescent="0.5">
      <c r="C4515" s="971"/>
      <c r="D4515" s="970"/>
      <c r="E4515" s="970"/>
      <c r="F4515" s="265"/>
      <c r="G4515" s="265"/>
    </row>
    <row r="4516" spans="3:7" s="183" customFormat="1" x14ac:dyDescent="0.5">
      <c r="C4516" s="971"/>
      <c r="D4516" s="970"/>
      <c r="E4516" s="970"/>
      <c r="F4516" s="265"/>
      <c r="G4516" s="265"/>
    </row>
    <row r="4517" spans="3:7" s="183" customFormat="1" x14ac:dyDescent="0.5">
      <c r="C4517" s="971"/>
      <c r="D4517" s="970"/>
      <c r="E4517" s="970"/>
      <c r="F4517" s="265"/>
      <c r="G4517" s="265"/>
    </row>
    <row r="4518" spans="3:7" s="183" customFormat="1" x14ac:dyDescent="0.5">
      <c r="C4518" s="971"/>
      <c r="D4518" s="970"/>
      <c r="E4518" s="970"/>
      <c r="F4518" s="265"/>
      <c r="G4518" s="265"/>
    </row>
    <row r="4519" spans="3:7" s="183" customFormat="1" x14ac:dyDescent="0.5">
      <c r="C4519" s="971"/>
      <c r="D4519" s="970"/>
      <c r="E4519" s="970"/>
      <c r="F4519" s="265"/>
      <c r="G4519" s="265"/>
    </row>
    <row r="4520" spans="3:7" s="183" customFormat="1" x14ac:dyDescent="0.5">
      <c r="C4520" s="971"/>
      <c r="D4520" s="970"/>
      <c r="E4520" s="970"/>
      <c r="F4520" s="265"/>
      <c r="G4520" s="265"/>
    </row>
    <row r="4521" spans="3:7" s="183" customFormat="1" x14ac:dyDescent="0.5">
      <c r="C4521" s="971"/>
      <c r="D4521" s="970"/>
      <c r="E4521" s="970"/>
      <c r="F4521" s="265"/>
      <c r="G4521" s="265"/>
    </row>
    <row r="4522" spans="3:7" s="183" customFormat="1" x14ac:dyDescent="0.5">
      <c r="C4522" s="971"/>
      <c r="D4522" s="970"/>
      <c r="E4522" s="970"/>
      <c r="F4522" s="265"/>
      <c r="G4522" s="265"/>
    </row>
    <row r="4523" spans="3:7" s="183" customFormat="1" x14ac:dyDescent="0.5">
      <c r="C4523" s="971"/>
      <c r="D4523" s="970"/>
      <c r="E4523" s="970"/>
      <c r="F4523" s="265"/>
      <c r="G4523" s="265"/>
    </row>
    <row r="4524" spans="3:7" s="183" customFormat="1" x14ac:dyDescent="0.5">
      <c r="C4524" s="971"/>
      <c r="D4524" s="970"/>
      <c r="E4524" s="970"/>
      <c r="F4524" s="265"/>
      <c r="G4524" s="265"/>
    </row>
    <row r="4525" spans="3:7" s="183" customFormat="1" x14ac:dyDescent="0.5">
      <c r="C4525" s="971"/>
      <c r="D4525" s="970"/>
      <c r="E4525" s="970"/>
      <c r="F4525" s="265"/>
      <c r="G4525" s="265"/>
    </row>
    <row r="4526" spans="3:7" s="183" customFormat="1" x14ac:dyDescent="0.5">
      <c r="C4526" s="971"/>
      <c r="D4526" s="970"/>
      <c r="E4526" s="970"/>
      <c r="F4526" s="265"/>
      <c r="G4526" s="265"/>
    </row>
    <row r="4527" spans="3:7" s="183" customFormat="1" x14ac:dyDescent="0.5">
      <c r="C4527" s="971"/>
      <c r="D4527" s="970"/>
      <c r="E4527" s="970"/>
      <c r="F4527" s="265"/>
      <c r="G4527" s="265"/>
    </row>
    <row r="4528" spans="3:7" s="183" customFormat="1" x14ac:dyDescent="0.5">
      <c r="C4528" s="971"/>
      <c r="D4528" s="970"/>
      <c r="E4528" s="970"/>
      <c r="F4528" s="265"/>
      <c r="G4528" s="265"/>
    </row>
    <row r="4529" spans="3:7" s="183" customFormat="1" x14ac:dyDescent="0.5">
      <c r="C4529" s="971"/>
      <c r="D4529" s="970"/>
      <c r="E4529" s="970"/>
      <c r="F4529" s="265"/>
      <c r="G4529" s="265"/>
    </row>
    <row r="4530" spans="3:7" s="183" customFormat="1" x14ac:dyDescent="0.5">
      <c r="C4530" s="971"/>
      <c r="D4530" s="970"/>
      <c r="E4530" s="970"/>
      <c r="F4530" s="265"/>
      <c r="G4530" s="265"/>
    </row>
    <row r="4531" spans="3:7" s="183" customFormat="1" x14ac:dyDescent="0.5">
      <c r="C4531" s="971"/>
      <c r="D4531" s="970"/>
      <c r="E4531" s="970"/>
      <c r="F4531" s="265"/>
      <c r="G4531" s="265"/>
    </row>
    <row r="4532" spans="3:7" s="183" customFormat="1" x14ac:dyDescent="0.5">
      <c r="C4532" s="971"/>
      <c r="D4532" s="970"/>
      <c r="E4532" s="970"/>
      <c r="F4532" s="265"/>
      <c r="G4532" s="265"/>
    </row>
    <row r="4533" spans="3:7" s="183" customFormat="1" x14ac:dyDescent="0.5">
      <c r="C4533" s="971"/>
      <c r="D4533" s="970"/>
      <c r="E4533" s="970"/>
      <c r="F4533" s="265"/>
      <c r="G4533" s="265"/>
    </row>
    <row r="4534" spans="3:7" s="183" customFormat="1" x14ac:dyDescent="0.5">
      <c r="C4534" s="971"/>
      <c r="D4534" s="970"/>
      <c r="E4534" s="970"/>
      <c r="F4534" s="265"/>
      <c r="G4534" s="265"/>
    </row>
    <row r="4535" spans="3:7" s="183" customFormat="1" x14ac:dyDescent="0.5">
      <c r="C4535" s="971"/>
      <c r="D4535" s="970"/>
      <c r="E4535" s="970"/>
      <c r="F4535" s="265"/>
      <c r="G4535" s="265"/>
    </row>
    <row r="4536" spans="3:7" s="183" customFormat="1" x14ac:dyDescent="0.5">
      <c r="C4536" s="971"/>
      <c r="D4536" s="970"/>
      <c r="E4536" s="970"/>
      <c r="F4536" s="265"/>
      <c r="G4536" s="265"/>
    </row>
    <row r="4537" spans="3:7" s="183" customFormat="1" x14ac:dyDescent="0.5">
      <c r="C4537" s="971"/>
      <c r="D4537" s="970"/>
      <c r="E4537" s="970"/>
      <c r="F4537" s="265"/>
      <c r="G4537" s="265"/>
    </row>
    <row r="4538" spans="3:7" s="183" customFormat="1" x14ac:dyDescent="0.5">
      <c r="C4538" s="971"/>
      <c r="D4538" s="970"/>
      <c r="E4538" s="970"/>
      <c r="F4538" s="265"/>
      <c r="G4538" s="265"/>
    </row>
    <row r="4539" spans="3:7" s="183" customFormat="1" x14ac:dyDescent="0.5">
      <c r="C4539" s="971"/>
      <c r="D4539" s="970"/>
      <c r="E4539" s="970"/>
      <c r="F4539" s="265"/>
      <c r="G4539" s="265"/>
    </row>
    <row r="4540" spans="3:7" s="183" customFormat="1" x14ac:dyDescent="0.5">
      <c r="C4540" s="971"/>
      <c r="D4540" s="970"/>
      <c r="E4540" s="970"/>
      <c r="F4540" s="265"/>
      <c r="G4540" s="265"/>
    </row>
    <row r="4541" spans="3:7" s="183" customFormat="1" x14ac:dyDescent="0.5">
      <c r="C4541" s="971"/>
      <c r="D4541" s="970"/>
      <c r="E4541" s="970"/>
      <c r="F4541" s="265"/>
      <c r="G4541" s="265"/>
    </row>
    <row r="4542" spans="3:7" s="183" customFormat="1" x14ac:dyDescent="0.5">
      <c r="C4542" s="971"/>
      <c r="D4542" s="970"/>
      <c r="E4542" s="970"/>
      <c r="F4542" s="265"/>
      <c r="G4542" s="265"/>
    </row>
    <row r="4543" spans="3:7" s="183" customFormat="1" x14ac:dyDescent="0.5">
      <c r="C4543" s="971"/>
      <c r="D4543" s="970"/>
      <c r="E4543" s="970"/>
      <c r="F4543" s="265"/>
      <c r="G4543" s="265"/>
    </row>
    <row r="4544" spans="3:7" s="183" customFormat="1" x14ac:dyDescent="0.5">
      <c r="C4544" s="971"/>
      <c r="D4544" s="970"/>
      <c r="E4544" s="970"/>
      <c r="F4544" s="265"/>
      <c r="G4544" s="265"/>
    </row>
    <row r="4545" spans="3:7" s="183" customFormat="1" x14ac:dyDescent="0.5">
      <c r="C4545" s="971"/>
      <c r="D4545" s="970"/>
      <c r="E4545" s="970"/>
      <c r="F4545" s="265"/>
      <c r="G4545" s="265"/>
    </row>
    <row r="4546" spans="3:7" s="183" customFormat="1" x14ac:dyDescent="0.5">
      <c r="C4546" s="971"/>
      <c r="D4546" s="970"/>
      <c r="E4546" s="970"/>
      <c r="F4546" s="265"/>
      <c r="G4546" s="265"/>
    </row>
    <row r="4547" spans="3:7" s="183" customFormat="1" x14ac:dyDescent="0.5">
      <c r="C4547" s="971"/>
      <c r="D4547" s="970"/>
      <c r="E4547" s="970"/>
      <c r="F4547" s="265"/>
      <c r="G4547" s="265"/>
    </row>
    <row r="4548" spans="3:7" s="183" customFormat="1" x14ac:dyDescent="0.5">
      <c r="C4548" s="971"/>
      <c r="D4548" s="970"/>
      <c r="E4548" s="970"/>
      <c r="F4548" s="265"/>
      <c r="G4548" s="265"/>
    </row>
    <row r="4549" spans="3:7" s="183" customFormat="1" x14ac:dyDescent="0.5">
      <c r="C4549" s="971"/>
      <c r="D4549" s="970"/>
      <c r="E4549" s="970"/>
      <c r="F4549" s="265"/>
      <c r="G4549" s="265"/>
    </row>
    <row r="4550" spans="3:7" s="183" customFormat="1" x14ac:dyDescent="0.5">
      <c r="C4550" s="971"/>
      <c r="D4550" s="970"/>
      <c r="E4550" s="970"/>
      <c r="F4550" s="265"/>
      <c r="G4550" s="265"/>
    </row>
    <row r="4551" spans="3:7" s="183" customFormat="1" x14ac:dyDescent="0.5">
      <c r="C4551" s="971"/>
      <c r="D4551" s="970"/>
      <c r="E4551" s="970"/>
      <c r="F4551" s="265"/>
      <c r="G4551" s="265"/>
    </row>
    <row r="4552" spans="3:7" s="183" customFormat="1" x14ac:dyDescent="0.5">
      <c r="C4552" s="971"/>
      <c r="D4552" s="970"/>
      <c r="E4552" s="970"/>
      <c r="F4552" s="265"/>
      <c r="G4552" s="265"/>
    </row>
    <row r="4553" spans="3:7" s="183" customFormat="1" x14ac:dyDescent="0.5">
      <c r="C4553" s="971"/>
      <c r="D4553" s="970"/>
      <c r="E4553" s="970"/>
      <c r="F4553" s="265"/>
      <c r="G4553" s="265"/>
    </row>
    <row r="4554" spans="3:7" s="183" customFormat="1" x14ac:dyDescent="0.5">
      <c r="C4554" s="971"/>
      <c r="D4554" s="970"/>
      <c r="E4554" s="970"/>
      <c r="F4554" s="265"/>
      <c r="G4554" s="265"/>
    </row>
    <row r="4555" spans="3:7" s="183" customFormat="1" x14ac:dyDescent="0.5">
      <c r="C4555" s="971"/>
      <c r="D4555" s="970"/>
      <c r="E4555" s="970"/>
      <c r="F4555" s="265"/>
      <c r="G4555" s="265"/>
    </row>
    <row r="4556" spans="3:7" s="183" customFormat="1" x14ac:dyDescent="0.5">
      <c r="C4556" s="971"/>
      <c r="D4556" s="970"/>
      <c r="E4556" s="970"/>
      <c r="F4556" s="265"/>
      <c r="G4556" s="265"/>
    </row>
    <row r="4557" spans="3:7" s="183" customFormat="1" x14ac:dyDescent="0.5">
      <c r="C4557" s="971"/>
      <c r="D4557" s="970"/>
      <c r="E4557" s="970"/>
      <c r="F4557" s="265"/>
      <c r="G4557" s="265"/>
    </row>
    <row r="4558" spans="3:7" s="183" customFormat="1" x14ac:dyDescent="0.5">
      <c r="C4558" s="971"/>
      <c r="D4558" s="970"/>
      <c r="E4558" s="970"/>
      <c r="F4558" s="265"/>
      <c r="G4558" s="265"/>
    </row>
    <row r="4559" spans="3:7" s="183" customFormat="1" x14ac:dyDescent="0.5">
      <c r="C4559" s="971"/>
      <c r="D4559" s="970"/>
      <c r="E4559" s="970"/>
      <c r="F4559" s="265"/>
      <c r="G4559" s="265"/>
    </row>
    <row r="4560" spans="3:7" s="183" customFormat="1" x14ac:dyDescent="0.5">
      <c r="C4560" s="971"/>
      <c r="D4560" s="970"/>
      <c r="E4560" s="970"/>
      <c r="F4560" s="265"/>
      <c r="G4560" s="265"/>
    </row>
    <row r="4561" spans="3:7" s="183" customFormat="1" x14ac:dyDescent="0.5">
      <c r="C4561" s="971"/>
      <c r="D4561" s="970"/>
      <c r="E4561" s="970"/>
      <c r="F4561" s="265"/>
      <c r="G4561" s="265"/>
    </row>
    <row r="4562" spans="3:7" s="183" customFormat="1" x14ac:dyDescent="0.5">
      <c r="C4562" s="971"/>
      <c r="D4562" s="970"/>
      <c r="E4562" s="970"/>
      <c r="F4562" s="265"/>
      <c r="G4562" s="265"/>
    </row>
    <row r="4563" spans="3:7" s="183" customFormat="1" x14ac:dyDescent="0.5">
      <c r="C4563" s="971"/>
      <c r="D4563" s="970"/>
      <c r="E4563" s="970"/>
      <c r="F4563" s="265"/>
      <c r="G4563" s="265"/>
    </row>
    <row r="4564" spans="3:7" s="183" customFormat="1" x14ac:dyDescent="0.5">
      <c r="C4564" s="971"/>
      <c r="D4564" s="970"/>
      <c r="E4564" s="970"/>
      <c r="F4564" s="265"/>
      <c r="G4564" s="265"/>
    </row>
    <row r="4565" spans="3:7" s="183" customFormat="1" x14ac:dyDescent="0.5">
      <c r="C4565" s="971"/>
      <c r="D4565" s="970"/>
      <c r="E4565" s="970"/>
      <c r="F4565" s="265"/>
      <c r="G4565" s="265"/>
    </row>
    <row r="4566" spans="3:7" s="183" customFormat="1" x14ac:dyDescent="0.5">
      <c r="C4566" s="971"/>
      <c r="D4566" s="970"/>
      <c r="E4566" s="970"/>
      <c r="F4566" s="265"/>
      <c r="G4566" s="265"/>
    </row>
    <row r="4567" spans="3:7" s="183" customFormat="1" x14ac:dyDescent="0.5">
      <c r="C4567" s="971"/>
      <c r="D4567" s="970"/>
      <c r="E4567" s="970"/>
      <c r="F4567" s="265"/>
      <c r="G4567" s="265"/>
    </row>
    <row r="4568" spans="3:7" s="183" customFormat="1" x14ac:dyDescent="0.5">
      <c r="C4568" s="971"/>
      <c r="D4568" s="970"/>
      <c r="E4568" s="970"/>
      <c r="F4568" s="265"/>
      <c r="G4568" s="265"/>
    </row>
    <row r="4569" spans="3:7" s="183" customFormat="1" x14ac:dyDescent="0.5">
      <c r="C4569" s="971"/>
      <c r="D4569" s="970"/>
      <c r="E4569" s="970"/>
      <c r="F4569" s="265"/>
      <c r="G4569" s="265"/>
    </row>
    <row r="4570" spans="3:7" s="183" customFormat="1" x14ac:dyDescent="0.5">
      <c r="C4570" s="971"/>
      <c r="D4570" s="970"/>
      <c r="E4570" s="970"/>
      <c r="F4570" s="265"/>
      <c r="G4570" s="265"/>
    </row>
    <row r="4571" spans="3:7" s="183" customFormat="1" x14ac:dyDescent="0.5">
      <c r="C4571" s="971"/>
      <c r="D4571" s="970"/>
      <c r="E4571" s="970"/>
      <c r="F4571" s="265"/>
      <c r="G4571" s="265"/>
    </row>
    <row r="4572" spans="3:7" s="183" customFormat="1" x14ac:dyDescent="0.5">
      <c r="C4572" s="971"/>
      <c r="D4572" s="970"/>
      <c r="E4572" s="970"/>
      <c r="F4572" s="265"/>
      <c r="G4572" s="265"/>
    </row>
    <row r="4573" spans="3:7" s="183" customFormat="1" x14ac:dyDescent="0.5">
      <c r="C4573" s="971"/>
      <c r="D4573" s="970"/>
      <c r="E4573" s="970"/>
      <c r="F4573" s="265"/>
      <c r="G4573" s="265"/>
    </row>
    <row r="4574" spans="3:7" s="183" customFormat="1" x14ac:dyDescent="0.5">
      <c r="C4574" s="971"/>
      <c r="D4574" s="970"/>
      <c r="E4574" s="970"/>
      <c r="F4574" s="265"/>
      <c r="G4574" s="265"/>
    </row>
    <row r="4575" spans="3:7" s="183" customFormat="1" x14ac:dyDescent="0.5">
      <c r="C4575" s="971"/>
      <c r="D4575" s="970"/>
      <c r="E4575" s="970"/>
      <c r="F4575" s="265"/>
      <c r="G4575" s="265"/>
    </row>
    <row r="4576" spans="3:7" s="183" customFormat="1" x14ac:dyDescent="0.5">
      <c r="C4576" s="971"/>
      <c r="D4576" s="970"/>
      <c r="E4576" s="970"/>
      <c r="F4576" s="265"/>
      <c r="G4576" s="265"/>
    </row>
    <row r="4577" spans="3:7" s="183" customFormat="1" x14ac:dyDescent="0.5">
      <c r="C4577" s="971"/>
      <c r="D4577" s="970"/>
      <c r="E4577" s="970"/>
      <c r="F4577" s="265"/>
      <c r="G4577" s="265"/>
    </row>
    <row r="4578" spans="3:7" s="183" customFormat="1" x14ac:dyDescent="0.5">
      <c r="C4578" s="971"/>
      <c r="D4578" s="970"/>
      <c r="E4578" s="970"/>
      <c r="F4578" s="265"/>
      <c r="G4578" s="265"/>
    </row>
    <row r="4579" spans="3:7" s="183" customFormat="1" x14ac:dyDescent="0.5">
      <c r="C4579" s="971"/>
      <c r="D4579" s="970"/>
      <c r="E4579" s="970"/>
      <c r="F4579" s="265"/>
      <c r="G4579" s="265"/>
    </row>
    <row r="4580" spans="3:7" s="183" customFormat="1" x14ac:dyDescent="0.5">
      <c r="C4580" s="971"/>
      <c r="D4580" s="970"/>
      <c r="E4580" s="970"/>
      <c r="F4580" s="265"/>
      <c r="G4580" s="265"/>
    </row>
    <row r="4581" spans="3:7" s="183" customFormat="1" x14ac:dyDescent="0.5">
      <c r="C4581" s="971"/>
      <c r="D4581" s="970"/>
      <c r="E4581" s="970"/>
      <c r="F4581" s="265"/>
      <c r="G4581" s="265"/>
    </row>
    <row r="4582" spans="3:7" s="183" customFormat="1" x14ac:dyDescent="0.5">
      <c r="C4582" s="971"/>
      <c r="D4582" s="970"/>
      <c r="E4582" s="970"/>
      <c r="F4582" s="265"/>
      <c r="G4582" s="265"/>
    </row>
    <row r="4583" spans="3:7" s="183" customFormat="1" x14ac:dyDescent="0.5">
      <c r="C4583" s="971"/>
      <c r="D4583" s="970"/>
      <c r="E4583" s="970"/>
      <c r="F4583" s="265"/>
      <c r="G4583" s="265"/>
    </row>
    <row r="4584" spans="3:7" s="183" customFormat="1" x14ac:dyDescent="0.5">
      <c r="C4584" s="971"/>
      <c r="D4584" s="970"/>
      <c r="E4584" s="970"/>
      <c r="F4584" s="265"/>
      <c r="G4584" s="265"/>
    </row>
    <row r="4585" spans="3:7" s="183" customFormat="1" x14ac:dyDescent="0.5">
      <c r="C4585" s="971"/>
      <c r="D4585" s="970"/>
      <c r="E4585" s="970"/>
      <c r="F4585" s="265"/>
      <c r="G4585" s="265"/>
    </row>
    <row r="4586" spans="3:7" s="183" customFormat="1" x14ac:dyDescent="0.5">
      <c r="C4586" s="971"/>
      <c r="D4586" s="970"/>
      <c r="E4586" s="970"/>
      <c r="F4586" s="265"/>
      <c r="G4586" s="265"/>
    </row>
    <row r="4587" spans="3:7" s="183" customFormat="1" x14ac:dyDescent="0.5">
      <c r="C4587" s="971"/>
      <c r="D4587" s="970"/>
      <c r="E4587" s="970"/>
      <c r="F4587" s="265"/>
      <c r="G4587" s="265"/>
    </row>
    <row r="4588" spans="3:7" s="183" customFormat="1" x14ac:dyDescent="0.5">
      <c r="C4588" s="971"/>
      <c r="D4588" s="970"/>
      <c r="E4588" s="970"/>
      <c r="F4588" s="265"/>
      <c r="G4588" s="265"/>
    </row>
    <row r="4589" spans="3:7" s="183" customFormat="1" x14ac:dyDescent="0.5">
      <c r="C4589" s="971"/>
      <c r="D4589" s="970"/>
      <c r="E4589" s="970"/>
      <c r="F4589" s="265"/>
      <c r="G4589" s="265"/>
    </row>
    <row r="4590" spans="3:7" s="183" customFormat="1" x14ac:dyDescent="0.5">
      <c r="C4590" s="971"/>
      <c r="D4590" s="970"/>
      <c r="E4590" s="970"/>
      <c r="F4590" s="265"/>
      <c r="G4590" s="265"/>
    </row>
    <row r="4591" spans="3:7" s="183" customFormat="1" x14ac:dyDescent="0.5">
      <c r="C4591" s="971"/>
      <c r="D4591" s="970"/>
      <c r="E4591" s="970"/>
      <c r="F4591" s="265"/>
      <c r="G4591" s="265"/>
    </row>
    <row r="4592" spans="3:7" s="183" customFormat="1" x14ac:dyDescent="0.5">
      <c r="C4592" s="971"/>
      <c r="D4592" s="970"/>
      <c r="E4592" s="970"/>
      <c r="F4592" s="265"/>
      <c r="G4592" s="265"/>
    </row>
    <row r="4593" spans="3:7" s="183" customFormat="1" x14ac:dyDescent="0.5">
      <c r="C4593" s="971"/>
      <c r="D4593" s="970"/>
      <c r="E4593" s="970"/>
      <c r="F4593" s="265"/>
      <c r="G4593" s="265"/>
    </row>
    <row r="4594" spans="3:7" s="183" customFormat="1" x14ac:dyDescent="0.5">
      <c r="C4594" s="971"/>
      <c r="D4594" s="970"/>
      <c r="E4594" s="970"/>
      <c r="F4594" s="265"/>
      <c r="G4594" s="265"/>
    </row>
    <row r="4595" spans="3:7" s="183" customFormat="1" x14ac:dyDescent="0.5">
      <c r="C4595" s="971"/>
      <c r="D4595" s="970"/>
      <c r="E4595" s="970"/>
      <c r="F4595" s="265"/>
      <c r="G4595" s="265"/>
    </row>
    <row r="4596" spans="3:7" s="183" customFormat="1" x14ac:dyDescent="0.5">
      <c r="C4596" s="971"/>
      <c r="D4596" s="970"/>
      <c r="E4596" s="970"/>
      <c r="F4596" s="265"/>
      <c r="G4596" s="265"/>
    </row>
    <row r="4597" spans="3:7" s="183" customFormat="1" x14ac:dyDescent="0.5">
      <c r="C4597" s="971"/>
      <c r="D4597" s="970"/>
      <c r="E4597" s="970"/>
      <c r="F4597" s="265"/>
      <c r="G4597" s="265"/>
    </row>
    <row r="4598" spans="3:7" s="183" customFormat="1" x14ac:dyDescent="0.5">
      <c r="C4598" s="971"/>
      <c r="D4598" s="970"/>
      <c r="E4598" s="970"/>
      <c r="F4598" s="265"/>
      <c r="G4598" s="265"/>
    </row>
    <row r="4599" spans="3:7" s="183" customFormat="1" x14ac:dyDescent="0.5">
      <c r="C4599" s="971"/>
      <c r="D4599" s="970"/>
      <c r="E4599" s="970"/>
      <c r="F4599" s="265"/>
      <c r="G4599" s="265"/>
    </row>
    <row r="4600" spans="3:7" s="183" customFormat="1" x14ac:dyDescent="0.5">
      <c r="C4600" s="971"/>
      <c r="D4600" s="970"/>
      <c r="E4600" s="970"/>
      <c r="F4600" s="265"/>
      <c r="G4600" s="265"/>
    </row>
    <row r="4601" spans="3:7" s="183" customFormat="1" x14ac:dyDescent="0.5">
      <c r="C4601" s="971"/>
      <c r="D4601" s="970"/>
      <c r="E4601" s="970"/>
      <c r="F4601" s="265"/>
      <c r="G4601" s="265"/>
    </row>
    <row r="4602" spans="3:7" s="183" customFormat="1" x14ac:dyDescent="0.5">
      <c r="C4602" s="971"/>
      <c r="D4602" s="970"/>
      <c r="E4602" s="970"/>
      <c r="F4602" s="265"/>
      <c r="G4602" s="265"/>
    </row>
    <row r="4603" spans="3:7" s="183" customFormat="1" x14ac:dyDescent="0.5">
      <c r="C4603" s="971"/>
      <c r="D4603" s="970"/>
      <c r="E4603" s="970"/>
      <c r="F4603" s="265"/>
      <c r="G4603" s="265"/>
    </row>
    <row r="4604" spans="3:7" s="183" customFormat="1" x14ac:dyDescent="0.5">
      <c r="C4604" s="971"/>
      <c r="D4604" s="970"/>
      <c r="E4604" s="970"/>
      <c r="F4604" s="265"/>
      <c r="G4604" s="265"/>
    </row>
    <row r="4605" spans="3:7" s="183" customFormat="1" x14ac:dyDescent="0.5">
      <c r="C4605" s="971"/>
      <c r="D4605" s="970"/>
      <c r="E4605" s="970"/>
      <c r="F4605" s="265"/>
      <c r="G4605" s="265"/>
    </row>
    <row r="4606" spans="3:7" s="183" customFormat="1" x14ac:dyDescent="0.5">
      <c r="C4606" s="971"/>
      <c r="D4606" s="970"/>
      <c r="E4606" s="970"/>
      <c r="F4606" s="265"/>
      <c r="G4606" s="265"/>
    </row>
    <row r="4607" spans="3:7" s="183" customFormat="1" x14ac:dyDescent="0.5">
      <c r="C4607" s="971"/>
      <c r="D4607" s="970"/>
      <c r="E4607" s="970"/>
      <c r="F4607" s="265"/>
      <c r="G4607" s="265"/>
    </row>
    <row r="4608" spans="3:7" s="183" customFormat="1" x14ac:dyDescent="0.5">
      <c r="C4608" s="971"/>
      <c r="D4608" s="970"/>
      <c r="E4608" s="970"/>
      <c r="F4608" s="265"/>
      <c r="G4608" s="265"/>
    </row>
    <row r="4609" spans="3:7" s="183" customFormat="1" x14ac:dyDescent="0.5">
      <c r="C4609" s="971"/>
      <c r="D4609" s="970"/>
      <c r="E4609" s="970"/>
      <c r="F4609" s="265"/>
      <c r="G4609" s="265"/>
    </row>
    <row r="4610" spans="3:7" s="183" customFormat="1" x14ac:dyDescent="0.5">
      <c r="C4610" s="971"/>
      <c r="D4610" s="970"/>
      <c r="E4610" s="970"/>
      <c r="F4610" s="265"/>
      <c r="G4610" s="265"/>
    </row>
    <row r="4611" spans="3:7" s="183" customFormat="1" x14ac:dyDescent="0.5">
      <c r="C4611" s="971"/>
      <c r="D4611" s="970"/>
      <c r="E4611" s="970"/>
      <c r="F4611" s="265"/>
      <c r="G4611" s="265"/>
    </row>
    <row r="4612" spans="3:7" s="183" customFormat="1" x14ac:dyDescent="0.5">
      <c r="C4612" s="971"/>
      <c r="D4612" s="970"/>
      <c r="E4612" s="970"/>
      <c r="F4612" s="265"/>
      <c r="G4612" s="265"/>
    </row>
    <row r="4613" spans="3:7" s="183" customFormat="1" x14ac:dyDescent="0.5">
      <c r="C4613" s="971"/>
      <c r="D4613" s="970"/>
      <c r="E4613" s="970"/>
      <c r="F4613" s="265"/>
      <c r="G4613" s="265"/>
    </row>
    <row r="4614" spans="3:7" s="183" customFormat="1" x14ac:dyDescent="0.5">
      <c r="C4614" s="971"/>
      <c r="D4614" s="970"/>
      <c r="E4614" s="970"/>
      <c r="F4614" s="265"/>
      <c r="G4614" s="265"/>
    </row>
    <row r="4615" spans="3:7" s="183" customFormat="1" x14ac:dyDescent="0.5">
      <c r="C4615" s="971"/>
      <c r="D4615" s="970"/>
      <c r="E4615" s="970"/>
      <c r="F4615" s="265"/>
      <c r="G4615" s="265"/>
    </row>
    <row r="4616" spans="3:7" s="183" customFormat="1" x14ac:dyDescent="0.5">
      <c r="C4616" s="971"/>
      <c r="D4616" s="970"/>
      <c r="E4616" s="970"/>
      <c r="F4616" s="265"/>
      <c r="G4616" s="265"/>
    </row>
    <row r="4617" spans="3:7" s="183" customFormat="1" x14ac:dyDescent="0.5">
      <c r="C4617" s="971"/>
      <c r="D4617" s="970"/>
      <c r="E4617" s="970"/>
      <c r="F4617" s="265"/>
      <c r="G4617" s="265"/>
    </row>
    <row r="4618" spans="3:7" s="183" customFormat="1" x14ac:dyDescent="0.5">
      <c r="C4618" s="971"/>
      <c r="D4618" s="970"/>
      <c r="E4618" s="970"/>
      <c r="F4618" s="265"/>
      <c r="G4618" s="265"/>
    </row>
    <row r="4619" spans="3:7" s="183" customFormat="1" x14ac:dyDescent="0.5">
      <c r="C4619" s="971"/>
      <c r="D4619" s="970"/>
      <c r="E4619" s="970"/>
      <c r="F4619" s="265"/>
      <c r="G4619" s="265"/>
    </row>
    <row r="4620" spans="3:7" s="183" customFormat="1" x14ac:dyDescent="0.5">
      <c r="C4620" s="971"/>
      <c r="D4620" s="970"/>
      <c r="E4620" s="970"/>
      <c r="F4620" s="265"/>
      <c r="G4620" s="265"/>
    </row>
    <row r="4621" spans="3:7" s="183" customFormat="1" x14ac:dyDescent="0.5">
      <c r="C4621" s="971"/>
      <c r="D4621" s="970"/>
      <c r="E4621" s="970"/>
      <c r="F4621" s="265"/>
      <c r="G4621" s="265"/>
    </row>
    <row r="4622" spans="3:7" s="183" customFormat="1" x14ac:dyDescent="0.5">
      <c r="C4622" s="971"/>
      <c r="D4622" s="970"/>
      <c r="E4622" s="970"/>
      <c r="F4622" s="265"/>
      <c r="G4622" s="265"/>
    </row>
    <row r="4623" spans="3:7" s="183" customFormat="1" x14ac:dyDescent="0.5">
      <c r="C4623" s="971"/>
      <c r="D4623" s="970"/>
      <c r="E4623" s="970"/>
      <c r="F4623" s="265"/>
      <c r="G4623" s="265"/>
    </row>
    <row r="4624" spans="3:7" s="183" customFormat="1" x14ac:dyDescent="0.5">
      <c r="C4624" s="971"/>
      <c r="D4624" s="970"/>
      <c r="E4624" s="970"/>
      <c r="F4624" s="265"/>
      <c r="G4624" s="265"/>
    </row>
    <row r="4625" spans="3:7" s="183" customFormat="1" x14ac:dyDescent="0.5">
      <c r="C4625" s="971"/>
      <c r="D4625" s="970"/>
      <c r="E4625" s="970"/>
      <c r="F4625" s="265"/>
      <c r="G4625" s="265"/>
    </row>
    <row r="4626" spans="3:7" s="183" customFormat="1" x14ac:dyDescent="0.5">
      <c r="C4626" s="971"/>
      <c r="D4626" s="970"/>
      <c r="E4626" s="970"/>
      <c r="F4626" s="265"/>
      <c r="G4626" s="265"/>
    </row>
    <row r="4627" spans="3:7" s="183" customFormat="1" x14ac:dyDescent="0.5">
      <c r="C4627" s="971"/>
      <c r="D4627" s="970"/>
      <c r="E4627" s="970"/>
      <c r="F4627" s="265"/>
      <c r="G4627" s="265"/>
    </row>
    <row r="4628" spans="3:7" s="183" customFormat="1" x14ac:dyDescent="0.5">
      <c r="C4628" s="971"/>
      <c r="D4628" s="970"/>
      <c r="E4628" s="970"/>
      <c r="F4628" s="265"/>
      <c r="G4628" s="265"/>
    </row>
    <row r="4629" spans="3:7" s="183" customFormat="1" x14ac:dyDescent="0.5">
      <c r="C4629" s="971"/>
      <c r="D4629" s="970"/>
      <c r="E4629" s="970"/>
      <c r="F4629" s="265"/>
      <c r="G4629" s="265"/>
    </row>
    <row r="4630" spans="3:7" s="183" customFormat="1" x14ac:dyDescent="0.5">
      <c r="C4630" s="971"/>
      <c r="D4630" s="970"/>
      <c r="E4630" s="970"/>
      <c r="F4630" s="265"/>
      <c r="G4630" s="265"/>
    </row>
    <row r="4631" spans="3:7" s="183" customFormat="1" x14ac:dyDescent="0.5">
      <c r="C4631" s="971"/>
      <c r="D4631" s="970"/>
      <c r="E4631" s="970"/>
      <c r="F4631" s="265"/>
      <c r="G4631" s="265"/>
    </row>
    <row r="4632" spans="3:7" s="183" customFormat="1" x14ac:dyDescent="0.5">
      <c r="C4632" s="971"/>
      <c r="D4632" s="970"/>
      <c r="E4632" s="970"/>
      <c r="F4632" s="265"/>
      <c r="G4632" s="265"/>
    </row>
    <row r="4633" spans="3:7" s="183" customFormat="1" x14ac:dyDescent="0.5">
      <c r="C4633" s="971"/>
      <c r="D4633" s="970"/>
      <c r="E4633" s="970"/>
      <c r="F4633" s="265"/>
      <c r="G4633" s="265"/>
    </row>
    <row r="4634" spans="3:7" s="183" customFormat="1" x14ac:dyDescent="0.5">
      <c r="C4634" s="971"/>
      <c r="D4634" s="970"/>
      <c r="E4634" s="970"/>
      <c r="F4634" s="265"/>
      <c r="G4634" s="265"/>
    </row>
    <row r="4635" spans="3:7" s="183" customFormat="1" x14ac:dyDescent="0.5">
      <c r="C4635" s="971"/>
      <c r="D4635" s="970"/>
      <c r="E4635" s="970"/>
      <c r="F4635" s="265"/>
      <c r="G4635" s="265"/>
    </row>
    <row r="4636" spans="3:7" s="183" customFormat="1" x14ac:dyDescent="0.5">
      <c r="C4636" s="971"/>
      <c r="D4636" s="970"/>
      <c r="E4636" s="970"/>
      <c r="F4636" s="265"/>
      <c r="G4636" s="265"/>
    </row>
    <row r="4637" spans="3:7" s="183" customFormat="1" x14ac:dyDescent="0.5">
      <c r="C4637" s="971"/>
      <c r="D4637" s="970"/>
      <c r="E4637" s="970"/>
      <c r="F4637" s="265"/>
      <c r="G4637" s="265"/>
    </row>
    <row r="4638" spans="3:7" s="183" customFormat="1" x14ac:dyDescent="0.5">
      <c r="C4638" s="971"/>
      <c r="D4638" s="970"/>
      <c r="E4638" s="970"/>
      <c r="F4638" s="265"/>
      <c r="G4638" s="265"/>
    </row>
    <row r="4639" spans="3:7" s="183" customFormat="1" x14ac:dyDescent="0.5">
      <c r="C4639" s="971"/>
      <c r="D4639" s="970"/>
      <c r="E4639" s="970"/>
      <c r="F4639" s="265"/>
      <c r="G4639" s="265"/>
    </row>
    <row r="4640" spans="3:7" s="183" customFormat="1" x14ac:dyDescent="0.5">
      <c r="C4640" s="971"/>
      <c r="D4640" s="970"/>
      <c r="E4640" s="970"/>
      <c r="F4640" s="265"/>
      <c r="G4640" s="265"/>
    </row>
    <row r="4641" spans="3:7" s="183" customFormat="1" x14ac:dyDescent="0.5">
      <c r="C4641" s="971"/>
      <c r="D4641" s="970"/>
      <c r="E4641" s="970"/>
      <c r="F4641" s="265"/>
      <c r="G4641" s="265"/>
    </row>
    <row r="4642" spans="3:7" s="183" customFormat="1" x14ac:dyDescent="0.5">
      <c r="C4642" s="971"/>
      <c r="D4642" s="970"/>
      <c r="E4642" s="970"/>
      <c r="F4642" s="265"/>
      <c r="G4642" s="265"/>
    </row>
    <row r="4643" spans="3:7" s="183" customFormat="1" x14ac:dyDescent="0.5">
      <c r="C4643" s="971"/>
      <c r="D4643" s="970"/>
      <c r="E4643" s="970"/>
      <c r="F4643" s="265"/>
      <c r="G4643" s="265"/>
    </row>
    <row r="4644" spans="3:7" s="183" customFormat="1" x14ac:dyDescent="0.5">
      <c r="C4644" s="971"/>
      <c r="D4644" s="970"/>
      <c r="E4644" s="970"/>
      <c r="F4644" s="265"/>
      <c r="G4644" s="265"/>
    </row>
    <row r="4645" spans="3:7" s="183" customFormat="1" x14ac:dyDescent="0.5">
      <c r="C4645" s="971"/>
      <c r="D4645" s="970"/>
      <c r="E4645" s="970"/>
      <c r="F4645" s="265"/>
      <c r="G4645" s="265"/>
    </row>
    <row r="4646" spans="3:7" s="183" customFormat="1" x14ac:dyDescent="0.5">
      <c r="C4646" s="971"/>
      <c r="D4646" s="970"/>
      <c r="E4646" s="970"/>
      <c r="F4646" s="265"/>
      <c r="G4646" s="265"/>
    </row>
    <row r="4647" spans="3:7" s="183" customFormat="1" x14ac:dyDescent="0.5">
      <c r="C4647" s="971"/>
      <c r="D4647" s="970"/>
      <c r="E4647" s="970"/>
      <c r="F4647" s="265"/>
      <c r="G4647" s="265"/>
    </row>
    <row r="4648" spans="3:7" s="183" customFormat="1" x14ac:dyDescent="0.5">
      <c r="C4648" s="971"/>
      <c r="D4648" s="970"/>
      <c r="E4648" s="970"/>
      <c r="F4648" s="265"/>
      <c r="G4648" s="265"/>
    </row>
    <row r="4649" spans="3:7" s="183" customFormat="1" x14ac:dyDescent="0.5">
      <c r="C4649" s="971"/>
      <c r="D4649" s="970"/>
      <c r="E4649" s="970"/>
      <c r="F4649" s="265"/>
      <c r="G4649" s="265"/>
    </row>
    <row r="4650" spans="3:7" s="183" customFormat="1" x14ac:dyDescent="0.5">
      <c r="C4650" s="971"/>
      <c r="D4650" s="970"/>
      <c r="E4650" s="970"/>
      <c r="F4650" s="265"/>
      <c r="G4650" s="265"/>
    </row>
    <row r="4651" spans="3:7" s="183" customFormat="1" x14ac:dyDescent="0.5">
      <c r="C4651" s="971"/>
      <c r="D4651" s="970"/>
      <c r="E4651" s="970"/>
      <c r="F4651" s="265"/>
      <c r="G4651" s="265"/>
    </row>
    <row r="4652" spans="3:7" s="183" customFormat="1" x14ac:dyDescent="0.5">
      <c r="C4652" s="971"/>
      <c r="D4652" s="970"/>
      <c r="E4652" s="970"/>
      <c r="F4652" s="265"/>
      <c r="G4652" s="265"/>
    </row>
    <row r="4653" spans="3:7" s="183" customFormat="1" x14ac:dyDescent="0.5">
      <c r="C4653" s="971"/>
      <c r="D4653" s="970"/>
      <c r="E4653" s="970"/>
      <c r="F4653" s="265"/>
      <c r="G4653" s="265"/>
    </row>
    <row r="4654" spans="3:7" s="183" customFormat="1" x14ac:dyDescent="0.5">
      <c r="C4654" s="971"/>
      <c r="D4654" s="970"/>
      <c r="E4654" s="970"/>
      <c r="F4654" s="265"/>
      <c r="G4654" s="265"/>
    </row>
    <row r="4655" spans="3:7" s="183" customFormat="1" x14ac:dyDescent="0.5">
      <c r="C4655" s="971"/>
      <c r="D4655" s="970"/>
      <c r="E4655" s="970"/>
      <c r="F4655" s="265"/>
      <c r="G4655" s="265"/>
    </row>
    <row r="4656" spans="3:7" s="183" customFormat="1" x14ac:dyDescent="0.5">
      <c r="C4656" s="971"/>
      <c r="D4656" s="970"/>
      <c r="E4656" s="970"/>
      <c r="F4656" s="265"/>
      <c r="G4656" s="265"/>
    </row>
    <row r="4657" spans="3:7" s="183" customFormat="1" x14ac:dyDescent="0.5">
      <c r="C4657" s="971"/>
      <c r="D4657" s="970"/>
      <c r="E4657" s="970"/>
      <c r="F4657" s="265"/>
      <c r="G4657" s="265"/>
    </row>
    <row r="4658" spans="3:7" s="183" customFormat="1" x14ac:dyDescent="0.5">
      <c r="C4658" s="971"/>
      <c r="D4658" s="970"/>
      <c r="E4658" s="970"/>
      <c r="F4658" s="265"/>
      <c r="G4658" s="265"/>
    </row>
    <row r="4659" spans="3:7" s="183" customFormat="1" x14ac:dyDescent="0.5">
      <c r="C4659" s="971"/>
      <c r="D4659" s="970"/>
      <c r="E4659" s="970"/>
      <c r="F4659" s="265"/>
      <c r="G4659" s="265"/>
    </row>
    <row r="4660" spans="3:7" s="183" customFormat="1" x14ac:dyDescent="0.5">
      <c r="C4660" s="971"/>
      <c r="D4660" s="970"/>
      <c r="E4660" s="970"/>
      <c r="F4660" s="265"/>
      <c r="G4660" s="265"/>
    </row>
    <row r="4661" spans="3:7" s="183" customFormat="1" x14ac:dyDescent="0.5">
      <c r="C4661" s="971"/>
      <c r="D4661" s="970"/>
      <c r="E4661" s="970"/>
      <c r="F4661" s="265"/>
      <c r="G4661" s="265"/>
    </row>
    <row r="4662" spans="3:7" s="183" customFormat="1" x14ac:dyDescent="0.5">
      <c r="C4662" s="971"/>
      <c r="D4662" s="970"/>
      <c r="E4662" s="970"/>
      <c r="F4662" s="265"/>
      <c r="G4662" s="265"/>
    </row>
    <row r="4663" spans="3:7" s="183" customFormat="1" x14ac:dyDescent="0.5">
      <c r="C4663" s="971"/>
      <c r="D4663" s="970"/>
      <c r="E4663" s="970"/>
      <c r="F4663" s="265"/>
      <c r="G4663" s="265"/>
    </row>
    <row r="4664" spans="3:7" s="183" customFormat="1" x14ac:dyDescent="0.5">
      <c r="C4664" s="971"/>
      <c r="D4664" s="970"/>
      <c r="E4664" s="970"/>
      <c r="F4664" s="265"/>
      <c r="G4664" s="265"/>
    </row>
    <row r="4665" spans="3:7" s="183" customFormat="1" x14ac:dyDescent="0.5">
      <c r="C4665" s="971"/>
      <c r="D4665" s="970"/>
      <c r="E4665" s="970"/>
      <c r="F4665" s="265"/>
      <c r="G4665" s="265"/>
    </row>
    <row r="4666" spans="3:7" s="183" customFormat="1" x14ac:dyDescent="0.5">
      <c r="C4666" s="971"/>
      <c r="D4666" s="970"/>
      <c r="E4666" s="970"/>
      <c r="F4666" s="265"/>
      <c r="G4666" s="265"/>
    </row>
    <row r="4667" spans="3:7" s="183" customFormat="1" x14ac:dyDescent="0.5">
      <c r="C4667" s="971"/>
      <c r="D4667" s="970"/>
      <c r="E4667" s="970"/>
      <c r="F4667" s="265"/>
      <c r="G4667" s="265"/>
    </row>
    <row r="4668" spans="3:7" s="183" customFormat="1" x14ac:dyDescent="0.5">
      <c r="C4668" s="971"/>
      <c r="D4668" s="970"/>
      <c r="E4668" s="970"/>
      <c r="F4668" s="265"/>
      <c r="G4668" s="265"/>
    </row>
    <row r="4669" spans="3:7" s="183" customFormat="1" x14ac:dyDescent="0.5">
      <c r="C4669" s="971"/>
      <c r="D4669" s="970"/>
      <c r="E4669" s="970"/>
      <c r="F4669" s="265"/>
      <c r="G4669" s="265"/>
    </row>
    <row r="4670" spans="3:7" s="183" customFormat="1" x14ac:dyDescent="0.5">
      <c r="C4670" s="971"/>
      <c r="D4670" s="970"/>
      <c r="E4670" s="970"/>
      <c r="F4670" s="265"/>
      <c r="G4670" s="265"/>
    </row>
    <row r="4671" spans="3:7" s="183" customFormat="1" x14ac:dyDescent="0.5">
      <c r="C4671" s="971"/>
      <c r="D4671" s="970"/>
      <c r="E4671" s="970"/>
      <c r="F4671" s="265"/>
      <c r="G4671" s="265"/>
    </row>
    <row r="4672" spans="3:7" s="183" customFormat="1" x14ac:dyDescent="0.5">
      <c r="C4672" s="971"/>
      <c r="D4672" s="970"/>
      <c r="E4672" s="970"/>
      <c r="F4672" s="265"/>
      <c r="G4672" s="265"/>
    </row>
    <row r="4673" spans="3:7" s="183" customFormat="1" x14ac:dyDescent="0.5">
      <c r="C4673" s="971"/>
      <c r="D4673" s="970"/>
      <c r="E4673" s="970"/>
      <c r="F4673" s="265"/>
      <c r="G4673" s="265"/>
    </row>
    <row r="4674" spans="3:7" s="183" customFormat="1" x14ac:dyDescent="0.5">
      <c r="C4674" s="971"/>
      <c r="D4674" s="970"/>
      <c r="E4674" s="970"/>
      <c r="F4674" s="265"/>
      <c r="G4674" s="265"/>
    </row>
    <row r="4675" spans="3:7" s="183" customFormat="1" x14ac:dyDescent="0.5">
      <c r="C4675" s="971"/>
      <c r="D4675" s="970"/>
      <c r="E4675" s="970"/>
      <c r="F4675" s="265"/>
      <c r="G4675" s="265"/>
    </row>
    <row r="4676" spans="3:7" s="183" customFormat="1" x14ac:dyDescent="0.5">
      <c r="C4676" s="971"/>
      <c r="D4676" s="970"/>
      <c r="E4676" s="970"/>
      <c r="F4676" s="265"/>
      <c r="G4676" s="265"/>
    </row>
    <row r="4677" spans="3:7" s="183" customFormat="1" x14ac:dyDescent="0.5">
      <c r="C4677" s="971"/>
      <c r="D4677" s="970"/>
      <c r="E4677" s="970"/>
      <c r="F4677" s="265"/>
      <c r="G4677" s="265"/>
    </row>
    <row r="4678" spans="3:7" s="183" customFormat="1" x14ac:dyDescent="0.5">
      <c r="C4678" s="971"/>
      <c r="D4678" s="970"/>
      <c r="E4678" s="970"/>
      <c r="F4678" s="265"/>
      <c r="G4678" s="265"/>
    </row>
    <row r="4679" spans="3:7" s="183" customFormat="1" x14ac:dyDescent="0.5">
      <c r="C4679" s="971"/>
      <c r="D4679" s="970"/>
      <c r="E4679" s="970"/>
      <c r="F4679" s="265"/>
      <c r="G4679" s="265"/>
    </row>
    <row r="4680" spans="3:7" s="183" customFormat="1" x14ac:dyDescent="0.5">
      <c r="C4680" s="971"/>
      <c r="D4680" s="970"/>
      <c r="E4680" s="970"/>
      <c r="F4680" s="265"/>
      <c r="G4680" s="265"/>
    </row>
    <row r="4681" spans="3:7" s="183" customFormat="1" x14ac:dyDescent="0.5">
      <c r="C4681" s="971"/>
      <c r="D4681" s="970"/>
      <c r="E4681" s="970"/>
      <c r="F4681" s="265"/>
      <c r="G4681" s="265"/>
    </row>
    <row r="4682" spans="3:7" s="183" customFormat="1" x14ac:dyDescent="0.5">
      <c r="C4682" s="971"/>
      <c r="D4682" s="970"/>
      <c r="E4682" s="970"/>
      <c r="F4682" s="265"/>
      <c r="G4682" s="265"/>
    </row>
    <row r="4683" spans="3:7" s="183" customFormat="1" x14ac:dyDescent="0.5">
      <c r="C4683" s="971"/>
      <c r="D4683" s="970"/>
      <c r="E4683" s="970"/>
      <c r="F4683" s="265"/>
      <c r="G4683" s="265"/>
    </row>
    <row r="4684" spans="3:7" s="183" customFormat="1" x14ac:dyDescent="0.5">
      <c r="C4684" s="971"/>
      <c r="D4684" s="970"/>
      <c r="E4684" s="970"/>
      <c r="F4684" s="265"/>
      <c r="G4684" s="265"/>
    </row>
    <row r="4685" spans="3:7" s="183" customFormat="1" x14ac:dyDescent="0.5">
      <c r="C4685" s="971"/>
      <c r="D4685" s="970"/>
      <c r="E4685" s="970"/>
      <c r="F4685" s="265"/>
      <c r="G4685" s="265"/>
    </row>
    <row r="4686" spans="3:7" s="183" customFormat="1" x14ac:dyDescent="0.5">
      <c r="C4686" s="971"/>
      <c r="D4686" s="970"/>
      <c r="E4686" s="970"/>
      <c r="F4686" s="265"/>
      <c r="G4686" s="265"/>
    </row>
    <row r="4687" spans="3:7" s="183" customFormat="1" x14ac:dyDescent="0.5">
      <c r="C4687" s="971"/>
      <c r="D4687" s="970"/>
      <c r="E4687" s="970"/>
      <c r="F4687" s="265"/>
      <c r="G4687" s="265"/>
    </row>
    <row r="4688" spans="3:7" s="183" customFormat="1" x14ac:dyDescent="0.5">
      <c r="C4688" s="971"/>
      <c r="D4688" s="970"/>
      <c r="E4688" s="970"/>
      <c r="F4688" s="265"/>
      <c r="G4688" s="265"/>
    </row>
    <row r="4689" spans="3:7" s="183" customFormat="1" x14ac:dyDescent="0.5">
      <c r="C4689" s="971"/>
      <c r="D4689" s="970"/>
      <c r="E4689" s="970"/>
      <c r="F4689" s="265"/>
      <c r="G4689" s="265"/>
    </row>
    <row r="4690" spans="3:7" s="183" customFormat="1" x14ac:dyDescent="0.5">
      <c r="C4690" s="971"/>
      <c r="D4690" s="970"/>
      <c r="E4690" s="970"/>
      <c r="F4690" s="265"/>
      <c r="G4690" s="265"/>
    </row>
    <row r="4691" spans="3:7" s="183" customFormat="1" x14ac:dyDescent="0.5">
      <c r="C4691" s="971"/>
      <c r="D4691" s="970"/>
      <c r="E4691" s="970"/>
      <c r="F4691" s="265"/>
      <c r="G4691" s="265"/>
    </row>
    <row r="4692" spans="3:7" s="183" customFormat="1" x14ac:dyDescent="0.5">
      <c r="C4692" s="971"/>
      <c r="D4692" s="970"/>
      <c r="E4692" s="970"/>
      <c r="F4692" s="265"/>
      <c r="G4692" s="265"/>
    </row>
    <row r="4693" spans="3:7" s="183" customFormat="1" x14ac:dyDescent="0.5">
      <c r="C4693" s="971"/>
      <c r="D4693" s="970"/>
      <c r="E4693" s="970"/>
      <c r="F4693" s="265"/>
      <c r="G4693" s="265"/>
    </row>
    <row r="4694" spans="3:7" s="183" customFormat="1" x14ac:dyDescent="0.5">
      <c r="C4694" s="971"/>
      <c r="D4694" s="970"/>
      <c r="E4694" s="970"/>
      <c r="F4694" s="265"/>
      <c r="G4694" s="265"/>
    </row>
    <row r="4695" spans="3:7" s="183" customFormat="1" x14ac:dyDescent="0.5">
      <c r="C4695" s="971"/>
      <c r="D4695" s="970"/>
      <c r="E4695" s="970"/>
      <c r="F4695" s="265"/>
      <c r="G4695" s="265"/>
    </row>
    <row r="4696" spans="3:7" s="183" customFormat="1" x14ac:dyDescent="0.5">
      <c r="C4696" s="971"/>
      <c r="D4696" s="970"/>
      <c r="E4696" s="970"/>
      <c r="F4696" s="265"/>
      <c r="G4696" s="265"/>
    </row>
    <row r="4697" spans="3:7" s="183" customFormat="1" x14ac:dyDescent="0.5">
      <c r="C4697" s="971"/>
      <c r="D4697" s="970"/>
      <c r="E4697" s="970"/>
      <c r="F4697" s="265"/>
      <c r="G4697" s="265"/>
    </row>
    <row r="4698" spans="3:7" s="183" customFormat="1" x14ac:dyDescent="0.5">
      <c r="C4698" s="971"/>
      <c r="D4698" s="970"/>
      <c r="E4698" s="970"/>
      <c r="F4698" s="265"/>
      <c r="G4698" s="265"/>
    </row>
    <row r="4699" spans="3:7" s="183" customFormat="1" x14ac:dyDescent="0.5">
      <c r="C4699" s="971"/>
      <c r="D4699" s="970"/>
      <c r="E4699" s="970"/>
      <c r="F4699" s="265"/>
      <c r="G4699" s="265"/>
    </row>
    <row r="4700" spans="3:7" s="183" customFormat="1" x14ac:dyDescent="0.5">
      <c r="C4700" s="971"/>
      <c r="D4700" s="970"/>
      <c r="E4700" s="970"/>
      <c r="F4700" s="265"/>
      <c r="G4700" s="265"/>
    </row>
    <row r="4701" spans="3:7" s="183" customFormat="1" x14ac:dyDescent="0.5">
      <c r="C4701" s="971"/>
      <c r="D4701" s="970"/>
      <c r="E4701" s="970"/>
      <c r="F4701" s="265"/>
      <c r="G4701" s="265"/>
    </row>
    <row r="4702" spans="3:7" s="183" customFormat="1" x14ac:dyDescent="0.5">
      <c r="C4702" s="971"/>
      <c r="D4702" s="970"/>
      <c r="E4702" s="970"/>
      <c r="F4702" s="265"/>
      <c r="G4702" s="265"/>
    </row>
    <row r="4703" spans="3:7" s="183" customFormat="1" x14ac:dyDescent="0.5">
      <c r="C4703" s="971"/>
      <c r="D4703" s="970"/>
      <c r="E4703" s="970"/>
      <c r="F4703" s="265"/>
      <c r="G4703" s="265"/>
    </row>
    <row r="4704" spans="3:7" s="183" customFormat="1" x14ac:dyDescent="0.5">
      <c r="C4704" s="971"/>
      <c r="D4704" s="970"/>
      <c r="E4704" s="970"/>
      <c r="F4704" s="265"/>
      <c r="G4704" s="265"/>
    </row>
    <row r="4705" spans="3:7" s="183" customFormat="1" x14ac:dyDescent="0.5">
      <c r="C4705" s="971"/>
      <c r="D4705" s="970"/>
      <c r="E4705" s="970"/>
      <c r="F4705" s="265"/>
      <c r="G4705" s="265"/>
    </row>
    <row r="4706" spans="3:7" s="183" customFormat="1" x14ac:dyDescent="0.5">
      <c r="C4706" s="971"/>
      <c r="D4706" s="970"/>
      <c r="E4706" s="970"/>
      <c r="F4706" s="265"/>
      <c r="G4706" s="265"/>
    </row>
    <row r="4707" spans="3:7" s="183" customFormat="1" x14ac:dyDescent="0.5">
      <c r="C4707" s="971"/>
      <c r="D4707" s="970"/>
      <c r="E4707" s="970"/>
      <c r="F4707" s="265"/>
      <c r="G4707" s="265"/>
    </row>
    <row r="4708" spans="3:7" s="183" customFormat="1" x14ac:dyDescent="0.5">
      <c r="C4708" s="971"/>
      <c r="D4708" s="970"/>
      <c r="E4708" s="970"/>
      <c r="F4708" s="265"/>
      <c r="G4708" s="265"/>
    </row>
    <row r="4709" spans="3:7" s="183" customFormat="1" x14ac:dyDescent="0.5">
      <c r="C4709" s="971"/>
      <c r="D4709" s="970"/>
      <c r="E4709" s="970"/>
      <c r="F4709" s="265"/>
      <c r="G4709" s="265"/>
    </row>
    <row r="4710" spans="3:7" s="183" customFormat="1" x14ac:dyDescent="0.5">
      <c r="C4710" s="971"/>
      <c r="D4710" s="970"/>
      <c r="E4710" s="970"/>
      <c r="F4710" s="265"/>
      <c r="G4710" s="265"/>
    </row>
    <row r="4711" spans="3:7" s="183" customFormat="1" x14ac:dyDescent="0.5">
      <c r="C4711" s="971"/>
      <c r="D4711" s="970"/>
      <c r="E4711" s="970"/>
      <c r="F4711" s="265"/>
      <c r="G4711" s="265"/>
    </row>
    <row r="4712" spans="3:7" s="183" customFormat="1" x14ac:dyDescent="0.5">
      <c r="C4712" s="971"/>
      <c r="D4712" s="970"/>
      <c r="E4712" s="970"/>
      <c r="F4712" s="265"/>
      <c r="G4712" s="265"/>
    </row>
    <row r="4713" spans="3:7" s="183" customFormat="1" x14ac:dyDescent="0.5">
      <c r="C4713" s="971"/>
      <c r="D4713" s="970"/>
      <c r="E4713" s="970"/>
      <c r="F4713" s="265"/>
      <c r="G4713" s="265"/>
    </row>
    <row r="4714" spans="3:7" s="183" customFormat="1" x14ac:dyDescent="0.5">
      <c r="C4714" s="971"/>
      <c r="D4714" s="970"/>
      <c r="E4714" s="970"/>
      <c r="F4714" s="265"/>
      <c r="G4714" s="265"/>
    </row>
    <row r="4715" spans="3:7" s="183" customFormat="1" x14ac:dyDescent="0.5">
      <c r="C4715" s="971"/>
      <c r="D4715" s="970"/>
      <c r="E4715" s="970"/>
      <c r="F4715" s="265"/>
      <c r="G4715" s="265"/>
    </row>
    <row r="4716" spans="3:7" s="183" customFormat="1" x14ac:dyDescent="0.5">
      <c r="C4716" s="971"/>
      <c r="D4716" s="970"/>
      <c r="E4716" s="970"/>
      <c r="F4716" s="265"/>
      <c r="G4716" s="265"/>
    </row>
    <row r="4717" spans="3:7" s="183" customFormat="1" x14ac:dyDescent="0.5">
      <c r="C4717" s="971"/>
      <c r="D4717" s="970"/>
      <c r="E4717" s="970"/>
      <c r="F4717" s="265"/>
      <c r="G4717" s="265"/>
    </row>
    <row r="4718" spans="3:7" s="183" customFormat="1" x14ac:dyDescent="0.5">
      <c r="C4718" s="971"/>
      <c r="D4718" s="970"/>
      <c r="E4718" s="970"/>
      <c r="F4718" s="265"/>
      <c r="G4718" s="265"/>
    </row>
    <row r="4719" spans="3:7" s="183" customFormat="1" x14ac:dyDescent="0.5">
      <c r="C4719" s="971"/>
      <c r="D4719" s="970"/>
      <c r="E4719" s="970"/>
      <c r="F4719" s="265"/>
      <c r="G4719" s="265"/>
    </row>
    <row r="4720" spans="3:7" s="183" customFormat="1" x14ac:dyDescent="0.5">
      <c r="C4720" s="971"/>
      <c r="D4720" s="970"/>
      <c r="E4720" s="970"/>
      <c r="F4720" s="265"/>
      <c r="G4720" s="265"/>
    </row>
    <row r="4721" spans="3:7" s="183" customFormat="1" x14ac:dyDescent="0.5">
      <c r="C4721" s="971"/>
      <c r="D4721" s="970"/>
      <c r="E4721" s="970"/>
      <c r="F4721" s="265"/>
      <c r="G4721" s="265"/>
    </row>
    <row r="4722" spans="3:7" s="183" customFormat="1" x14ac:dyDescent="0.5">
      <c r="C4722" s="971"/>
      <c r="D4722" s="970"/>
      <c r="E4722" s="970"/>
      <c r="F4722" s="265"/>
      <c r="G4722" s="265"/>
    </row>
    <row r="4723" spans="3:7" s="183" customFormat="1" x14ac:dyDescent="0.5">
      <c r="C4723" s="971"/>
      <c r="D4723" s="970"/>
      <c r="E4723" s="970"/>
      <c r="F4723" s="265"/>
      <c r="G4723" s="265"/>
    </row>
    <row r="4724" spans="3:7" s="183" customFormat="1" x14ac:dyDescent="0.5">
      <c r="C4724" s="971"/>
      <c r="D4724" s="970"/>
      <c r="E4724" s="970"/>
      <c r="F4724" s="265"/>
      <c r="G4724" s="265"/>
    </row>
    <row r="4725" spans="3:7" s="183" customFormat="1" x14ac:dyDescent="0.5">
      <c r="C4725" s="971"/>
      <c r="D4725" s="970"/>
      <c r="E4725" s="970"/>
      <c r="F4725" s="265"/>
      <c r="G4725" s="265"/>
    </row>
    <row r="4726" spans="3:7" s="183" customFormat="1" x14ac:dyDescent="0.5">
      <c r="C4726" s="971"/>
      <c r="D4726" s="970"/>
      <c r="E4726" s="970"/>
      <c r="F4726" s="265"/>
      <c r="G4726" s="265"/>
    </row>
    <row r="4727" spans="3:7" s="183" customFormat="1" x14ac:dyDescent="0.5">
      <c r="C4727" s="971"/>
      <c r="D4727" s="970"/>
      <c r="E4727" s="970"/>
      <c r="F4727" s="265"/>
      <c r="G4727" s="265"/>
    </row>
    <row r="4728" spans="3:7" s="183" customFormat="1" x14ac:dyDescent="0.5">
      <c r="C4728" s="971"/>
      <c r="D4728" s="970"/>
      <c r="E4728" s="970"/>
      <c r="F4728" s="265"/>
      <c r="G4728" s="265"/>
    </row>
    <row r="4729" spans="3:7" s="183" customFormat="1" x14ac:dyDescent="0.5">
      <c r="C4729" s="971"/>
      <c r="D4729" s="970"/>
      <c r="E4729" s="970"/>
      <c r="F4729" s="265"/>
      <c r="G4729" s="265"/>
    </row>
    <row r="4730" spans="3:7" s="183" customFormat="1" x14ac:dyDescent="0.5">
      <c r="C4730" s="971"/>
      <c r="D4730" s="970"/>
      <c r="E4730" s="970"/>
      <c r="F4730" s="265"/>
      <c r="G4730" s="265"/>
    </row>
    <row r="4731" spans="3:7" s="183" customFormat="1" x14ac:dyDescent="0.5">
      <c r="C4731" s="971"/>
      <c r="D4731" s="970"/>
      <c r="E4731" s="970"/>
      <c r="F4731" s="265"/>
      <c r="G4731" s="265"/>
    </row>
    <row r="4732" spans="3:7" s="183" customFormat="1" x14ac:dyDescent="0.5">
      <c r="C4732" s="971"/>
      <c r="D4732" s="970"/>
      <c r="E4732" s="970"/>
      <c r="F4732" s="265"/>
      <c r="G4732" s="265"/>
    </row>
    <row r="4733" spans="3:7" s="183" customFormat="1" x14ac:dyDescent="0.5">
      <c r="C4733" s="971"/>
      <c r="D4733" s="970"/>
      <c r="E4733" s="970"/>
      <c r="F4733" s="265"/>
      <c r="G4733" s="265"/>
    </row>
    <row r="4734" spans="3:7" s="183" customFormat="1" x14ac:dyDescent="0.5">
      <c r="C4734" s="971"/>
      <c r="D4734" s="970"/>
      <c r="E4734" s="970"/>
      <c r="F4734" s="265"/>
      <c r="G4734" s="265"/>
    </row>
    <row r="4735" spans="3:7" s="183" customFormat="1" x14ac:dyDescent="0.5">
      <c r="C4735" s="971"/>
      <c r="D4735" s="970"/>
      <c r="E4735" s="970"/>
      <c r="F4735" s="265"/>
      <c r="G4735" s="265"/>
    </row>
    <row r="4736" spans="3:7" s="183" customFormat="1" x14ac:dyDescent="0.5">
      <c r="C4736" s="971"/>
      <c r="D4736" s="970"/>
      <c r="E4736" s="970"/>
      <c r="F4736" s="265"/>
      <c r="G4736" s="265"/>
    </row>
    <row r="4737" spans="3:7" s="183" customFormat="1" x14ac:dyDescent="0.5">
      <c r="C4737" s="971"/>
      <c r="D4737" s="970"/>
      <c r="E4737" s="970"/>
      <c r="F4737" s="265"/>
      <c r="G4737" s="265"/>
    </row>
    <row r="4738" spans="3:7" s="183" customFormat="1" x14ac:dyDescent="0.5">
      <c r="C4738" s="971"/>
      <c r="D4738" s="970"/>
      <c r="E4738" s="970"/>
      <c r="F4738" s="265"/>
      <c r="G4738" s="265"/>
    </row>
    <row r="4739" spans="3:7" s="183" customFormat="1" x14ac:dyDescent="0.5">
      <c r="C4739" s="971"/>
      <c r="D4739" s="970"/>
      <c r="E4739" s="970"/>
      <c r="F4739" s="265"/>
      <c r="G4739" s="265"/>
    </row>
    <row r="4740" spans="3:7" s="183" customFormat="1" x14ac:dyDescent="0.5">
      <c r="C4740" s="971"/>
      <c r="D4740" s="970"/>
      <c r="E4740" s="970"/>
      <c r="F4740" s="265"/>
      <c r="G4740" s="265"/>
    </row>
    <row r="4741" spans="3:7" s="183" customFormat="1" x14ac:dyDescent="0.5">
      <c r="C4741" s="971"/>
      <c r="D4741" s="970"/>
      <c r="E4741" s="970"/>
      <c r="F4741" s="265"/>
      <c r="G4741" s="265"/>
    </row>
    <row r="4742" spans="3:7" s="183" customFormat="1" x14ac:dyDescent="0.5">
      <c r="C4742" s="971"/>
      <c r="D4742" s="970"/>
      <c r="E4742" s="970"/>
      <c r="F4742" s="265"/>
      <c r="G4742" s="265"/>
    </row>
    <row r="4743" spans="3:7" s="183" customFormat="1" x14ac:dyDescent="0.5">
      <c r="C4743" s="971"/>
      <c r="D4743" s="970"/>
      <c r="E4743" s="970"/>
      <c r="F4743" s="265"/>
      <c r="G4743" s="265"/>
    </row>
    <row r="4744" spans="3:7" s="183" customFormat="1" x14ac:dyDescent="0.5">
      <c r="C4744" s="971"/>
      <c r="D4744" s="970"/>
      <c r="E4744" s="970"/>
      <c r="F4744" s="265"/>
      <c r="G4744" s="265"/>
    </row>
    <row r="4745" spans="3:7" s="183" customFormat="1" x14ac:dyDescent="0.5">
      <c r="C4745" s="971"/>
      <c r="D4745" s="970"/>
      <c r="E4745" s="970"/>
      <c r="F4745" s="265"/>
      <c r="G4745" s="265"/>
    </row>
    <row r="4746" spans="3:7" s="183" customFormat="1" x14ac:dyDescent="0.5">
      <c r="C4746" s="971"/>
      <c r="D4746" s="970"/>
      <c r="E4746" s="970"/>
      <c r="F4746" s="265"/>
      <c r="G4746" s="265"/>
    </row>
    <row r="4747" spans="3:7" s="183" customFormat="1" x14ac:dyDescent="0.5">
      <c r="C4747" s="971"/>
      <c r="D4747" s="970"/>
      <c r="E4747" s="970"/>
      <c r="F4747" s="265"/>
      <c r="G4747" s="265"/>
    </row>
    <row r="4748" spans="3:7" s="183" customFormat="1" x14ac:dyDescent="0.5">
      <c r="C4748" s="971"/>
      <c r="D4748" s="970"/>
      <c r="E4748" s="970"/>
      <c r="F4748" s="265"/>
      <c r="G4748" s="265"/>
    </row>
    <row r="4749" spans="3:7" s="183" customFormat="1" x14ac:dyDescent="0.5">
      <c r="C4749" s="971"/>
      <c r="D4749" s="970"/>
      <c r="E4749" s="970"/>
      <c r="F4749" s="265"/>
      <c r="G4749" s="265"/>
    </row>
    <row r="4750" spans="3:7" s="183" customFormat="1" x14ac:dyDescent="0.5">
      <c r="C4750" s="971"/>
      <c r="D4750" s="970"/>
      <c r="E4750" s="970"/>
      <c r="F4750" s="265"/>
      <c r="G4750" s="265"/>
    </row>
    <row r="4751" spans="3:7" s="183" customFormat="1" x14ac:dyDescent="0.5">
      <c r="C4751" s="971"/>
      <c r="D4751" s="970"/>
      <c r="E4751" s="970"/>
      <c r="F4751" s="265"/>
      <c r="G4751" s="265"/>
    </row>
    <row r="4752" spans="3:7" s="183" customFormat="1" x14ac:dyDescent="0.5">
      <c r="C4752" s="971"/>
      <c r="D4752" s="970"/>
      <c r="E4752" s="970"/>
      <c r="F4752" s="265"/>
      <c r="G4752" s="265"/>
    </row>
    <row r="4753" spans="3:7" s="183" customFormat="1" x14ac:dyDescent="0.5">
      <c r="C4753" s="971"/>
      <c r="D4753" s="970"/>
      <c r="E4753" s="970"/>
      <c r="F4753" s="265"/>
      <c r="G4753" s="265"/>
    </row>
    <row r="4754" spans="3:7" s="183" customFormat="1" x14ac:dyDescent="0.5">
      <c r="C4754" s="971"/>
      <c r="D4754" s="970"/>
      <c r="E4754" s="970"/>
      <c r="F4754" s="265"/>
      <c r="G4754" s="265"/>
    </row>
    <row r="4755" spans="3:7" s="183" customFormat="1" x14ac:dyDescent="0.5">
      <c r="C4755" s="971"/>
      <c r="D4755" s="970"/>
      <c r="E4755" s="970"/>
      <c r="F4755" s="265"/>
      <c r="G4755" s="265"/>
    </row>
    <row r="4756" spans="3:7" s="183" customFormat="1" x14ac:dyDescent="0.5">
      <c r="C4756" s="971"/>
      <c r="D4756" s="970"/>
      <c r="E4756" s="970"/>
      <c r="F4756" s="265"/>
      <c r="G4756" s="265"/>
    </row>
    <row r="4757" spans="3:7" s="183" customFormat="1" x14ac:dyDescent="0.5">
      <c r="C4757" s="971"/>
      <c r="D4757" s="970"/>
      <c r="E4757" s="970"/>
      <c r="F4757" s="265"/>
      <c r="G4757" s="265"/>
    </row>
    <row r="4758" spans="3:7" s="183" customFormat="1" x14ac:dyDescent="0.5">
      <c r="C4758" s="971"/>
      <c r="D4758" s="970"/>
      <c r="E4758" s="970"/>
      <c r="F4758" s="265"/>
      <c r="G4758" s="265"/>
    </row>
    <row r="4759" spans="3:7" s="183" customFormat="1" x14ac:dyDescent="0.5">
      <c r="C4759" s="971"/>
      <c r="D4759" s="970"/>
      <c r="E4759" s="970"/>
      <c r="F4759" s="265"/>
      <c r="G4759" s="265"/>
    </row>
    <row r="4760" spans="3:7" s="183" customFormat="1" x14ac:dyDescent="0.5">
      <c r="C4760" s="971"/>
      <c r="D4760" s="970"/>
      <c r="E4760" s="970"/>
      <c r="F4760" s="265"/>
      <c r="G4760" s="265"/>
    </row>
    <row r="4761" spans="3:7" s="183" customFormat="1" x14ac:dyDescent="0.5">
      <c r="C4761" s="971"/>
      <c r="D4761" s="970"/>
      <c r="E4761" s="970"/>
      <c r="F4761" s="265"/>
      <c r="G4761" s="265"/>
    </row>
    <row r="4762" spans="3:7" s="183" customFormat="1" x14ac:dyDescent="0.5">
      <c r="C4762" s="971"/>
      <c r="D4762" s="970"/>
      <c r="E4762" s="970"/>
      <c r="F4762" s="265"/>
      <c r="G4762" s="265"/>
    </row>
    <row r="4763" spans="3:7" s="183" customFormat="1" x14ac:dyDescent="0.5">
      <c r="C4763" s="971"/>
      <c r="D4763" s="970"/>
      <c r="E4763" s="970"/>
      <c r="F4763" s="265"/>
      <c r="G4763" s="265"/>
    </row>
    <row r="4764" spans="3:7" s="183" customFormat="1" x14ac:dyDescent="0.5">
      <c r="C4764" s="971"/>
      <c r="D4764" s="970"/>
      <c r="E4764" s="970"/>
      <c r="F4764" s="265"/>
      <c r="G4764" s="265"/>
    </row>
    <row r="4765" spans="3:7" s="183" customFormat="1" x14ac:dyDescent="0.5">
      <c r="C4765" s="971"/>
      <c r="D4765" s="970"/>
      <c r="E4765" s="970"/>
      <c r="F4765" s="265"/>
      <c r="G4765" s="265"/>
    </row>
    <row r="4766" spans="3:7" s="183" customFormat="1" x14ac:dyDescent="0.5">
      <c r="C4766" s="971"/>
      <c r="D4766" s="970"/>
      <c r="E4766" s="970"/>
      <c r="F4766" s="265"/>
      <c r="G4766" s="265"/>
    </row>
    <row r="4767" spans="3:7" s="183" customFormat="1" x14ac:dyDescent="0.5">
      <c r="C4767" s="971"/>
      <c r="D4767" s="970"/>
      <c r="E4767" s="970"/>
      <c r="F4767" s="265"/>
      <c r="G4767" s="265"/>
    </row>
    <row r="4768" spans="3:7" s="183" customFormat="1" x14ac:dyDescent="0.5">
      <c r="C4768" s="971"/>
      <c r="D4768" s="970"/>
      <c r="E4768" s="970"/>
      <c r="F4768" s="265"/>
      <c r="G4768" s="265"/>
    </row>
    <row r="4769" spans="3:7" s="183" customFormat="1" x14ac:dyDescent="0.5">
      <c r="C4769" s="971"/>
      <c r="D4769" s="970"/>
      <c r="E4769" s="970"/>
      <c r="F4769" s="265"/>
      <c r="G4769" s="265"/>
    </row>
    <row r="4770" spans="3:7" s="183" customFormat="1" x14ac:dyDescent="0.5">
      <c r="C4770" s="971"/>
      <c r="D4770" s="970"/>
      <c r="E4770" s="970"/>
      <c r="F4770" s="265"/>
      <c r="G4770" s="265"/>
    </row>
    <row r="4771" spans="3:7" s="183" customFormat="1" x14ac:dyDescent="0.5">
      <c r="C4771" s="971"/>
      <c r="D4771" s="970"/>
      <c r="E4771" s="970"/>
      <c r="F4771" s="265"/>
      <c r="G4771" s="265"/>
    </row>
    <row r="4772" spans="3:7" s="183" customFormat="1" x14ac:dyDescent="0.5">
      <c r="C4772" s="971"/>
      <c r="D4772" s="970"/>
      <c r="E4772" s="970"/>
      <c r="F4772" s="265"/>
      <c r="G4772" s="265"/>
    </row>
    <row r="4773" spans="3:7" s="183" customFormat="1" x14ac:dyDescent="0.5">
      <c r="C4773" s="971"/>
      <c r="D4773" s="970"/>
      <c r="E4773" s="970"/>
      <c r="F4773" s="265"/>
      <c r="G4773" s="265"/>
    </row>
    <row r="4774" spans="3:7" s="183" customFormat="1" x14ac:dyDescent="0.5">
      <c r="C4774" s="971"/>
      <c r="D4774" s="970"/>
      <c r="E4774" s="970"/>
      <c r="F4774" s="265"/>
      <c r="G4774" s="265"/>
    </row>
    <row r="4775" spans="3:7" s="183" customFormat="1" x14ac:dyDescent="0.5">
      <c r="C4775" s="971"/>
      <c r="D4775" s="970"/>
      <c r="E4775" s="970"/>
      <c r="F4775" s="265"/>
      <c r="G4775" s="265"/>
    </row>
    <row r="4776" spans="3:7" s="183" customFormat="1" x14ac:dyDescent="0.5">
      <c r="C4776" s="971"/>
      <c r="D4776" s="970"/>
      <c r="E4776" s="970"/>
      <c r="F4776" s="265"/>
      <c r="G4776" s="265"/>
    </row>
    <row r="4777" spans="3:7" s="183" customFormat="1" x14ac:dyDescent="0.5">
      <c r="C4777" s="971"/>
      <c r="D4777" s="970"/>
      <c r="E4777" s="970"/>
      <c r="F4777" s="265"/>
      <c r="G4777" s="265"/>
    </row>
    <row r="4778" spans="3:7" s="183" customFormat="1" x14ac:dyDescent="0.5">
      <c r="C4778" s="971"/>
      <c r="D4778" s="970"/>
      <c r="E4778" s="970"/>
      <c r="F4778" s="265"/>
      <c r="G4778" s="265"/>
    </row>
    <row r="4779" spans="3:7" s="183" customFormat="1" x14ac:dyDescent="0.5">
      <c r="C4779" s="971"/>
      <c r="D4779" s="970"/>
      <c r="E4779" s="970"/>
      <c r="F4779" s="265"/>
      <c r="G4779" s="265"/>
    </row>
    <row r="4780" spans="3:7" s="183" customFormat="1" x14ac:dyDescent="0.5">
      <c r="C4780" s="971"/>
      <c r="D4780" s="970"/>
      <c r="E4780" s="970"/>
      <c r="F4780" s="265"/>
      <c r="G4780" s="265"/>
    </row>
    <row r="4781" spans="3:7" s="183" customFormat="1" x14ac:dyDescent="0.5">
      <c r="C4781" s="971"/>
      <c r="D4781" s="970"/>
      <c r="E4781" s="970"/>
      <c r="F4781" s="265"/>
      <c r="G4781" s="265"/>
    </row>
    <row r="4782" spans="3:7" s="183" customFormat="1" x14ac:dyDescent="0.5">
      <c r="C4782" s="971"/>
      <c r="D4782" s="970"/>
      <c r="E4782" s="970"/>
      <c r="F4782" s="265"/>
      <c r="G4782" s="265"/>
    </row>
    <row r="4783" spans="3:7" s="183" customFormat="1" x14ac:dyDescent="0.5">
      <c r="C4783" s="971"/>
      <c r="D4783" s="970"/>
      <c r="E4783" s="970"/>
      <c r="F4783" s="265"/>
      <c r="G4783" s="265"/>
    </row>
    <row r="4784" spans="3:7" s="183" customFormat="1" x14ac:dyDescent="0.5">
      <c r="C4784" s="971"/>
      <c r="D4784" s="970"/>
      <c r="E4784" s="970"/>
      <c r="F4784" s="265"/>
      <c r="G4784" s="265"/>
    </row>
    <row r="4785" spans="3:7" s="183" customFormat="1" x14ac:dyDescent="0.5">
      <c r="C4785" s="971"/>
      <c r="D4785" s="970"/>
      <c r="E4785" s="970"/>
      <c r="F4785" s="265"/>
      <c r="G4785" s="265"/>
    </row>
    <row r="4786" spans="3:7" s="183" customFormat="1" x14ac:dyDescent="0.5">
      <c r="C4786" s="971"/>
      <c r="D4786" s="970"/>
      <c r="E4786" s="970"/>
      <c r="F4786" s="265"/>
      <c r="G4786" s="265"/>
    </row>
    <row r="4787" spans="3:7" s="183" customFormat="1" x14ac:dyDescent="0.5">
      <c r="C4787" s="971"/>
      <c r="D4787" s="970"/>
      <c r="E4787" s="970"/>
      <c r="F4787" s="265"/>
      <c r="G4787" s="265"/>
    </row>
    <row r="4788" spans="3:7" s="183" customFormat="1" x14ac:dyDescent="0.5">
      <c r="C4788" s="971"/>
      <c r="D4788" s="970"/>
      <c r="E4788" s="970"/>
      <c r="F4788" s="265"/>
      <c r="G4788" s="265"/>
    </row>
    <row r="4789" spans="3:7" s="183" customFormat="1" x14ac:dyDescent="0.5">
      <c r="C4789" s="971"/>
      <c r="D4789" s="970"/>
      <c r="E4789" s="970"/>
      <c r="F4789" s="265"/>
      <c r="G4789" s="265"/>
    </row>
    <row r="4790" spans="3:7" s="183" customFormat="1" x14ac:dyDescent="0.5">
      <c r="C4790" s="971"/>
      <c r="D4790" s="970"/>
      <c r="E4790" s="970"/>
      <c r="F4790" s="265"/>
      <c r="G4790" s="265"/>
    </row>
    <row r="4791" spans="3:7" s="183" customFormat="1" x14ac:dyDescent="0.5">
      <c r="C4791" s="971"/>
      <c r="D4791" s="970"/>
      <c r="E4791" s="970"/>
      <c r="F4791" s="265"/>
      <c r="G4791" s="265"/>
    </row>
    <row r="4792" spans="3:7" s="183" customFormat="1" x14ac:dyDescent="0.5">
      <c r="C4792" s="971"/>
      <c r="D4792" s="970"/>
      <c r="E4792" s="970"/>
      <c r="F4792" s="265"/>
      <c r="G4792" s="265"/>
    </row>
    <row r="4793" spans="3:7" s="183" customFormat="1" x14ac:dyDescent="0.5">
      <c r="C4793" s="971"/>
      <c r="D4793" s="970"/>
      <c r="E4793" s="970"/>
      <c r="F4793" s="265"/>
      <c r="G4793" s="265"/>
    </row>
    <row r="4794" spans="3:7" s="183" customFormat="1" x14ac:dyDescent="0.5">
      <c r="C4794" s="971"/>
      <c r="D4794" s="970"/>
      <c r="E4794" s="970"/>
      <c r="F4794" s="265"/>
      <c r="G4794" s="265"/>
    </row>
    <row r="4795" spans="3:7" s="183" customFormat="1" x14ac:dyDescent="0.5">
      <c r="C4795" s="971"/>
      <c r="D4795" s="970"/>
      <c r="E4795" s="970"/>
      <c r="F4795" s="265"/>
      <c r="G4795" s="265"/>
    </row>
    <row r="4796" spans="3:7" s="183" customFormat="1" x14ac:dyDescent="0.5">
      <c r="C4796" s="971"/>
      <c r="D4796" s="970"/>
      <c r="E4796" s="970"/>
      <c r="F4796" s="265"/>
      <c r="G4796" s="265"/>
    </row>
    <row r="4797" spans="3:7" s="183" customFormat="1" x14ac:dyDescent="0.5">
      <c r="C4797" s="971"/>
      <c r="D4797" s="970"/>
      <c r="E4797" s="970"/>
      <c r="F4797" s="265"/>
      <c r="G4797" s="265"/>
    </row>
    <row r="4798" spans="3:7" s="183" customFormat="1" x14ac:dyDescent="0.5">
      <c r="C4798" s="971"/>
      <c r="D4798" s="970"/>
      <c r="E4798" s="970"/>
      <c r="F4798" s="265"/>
      <c r="G4798" s="265"/>
    </row>
    <row r="4799" spans="3:7" s="183" customFormat="1" x14ac:dyDescent="0.5">
      <c r="C4799" s="971"/>
      <c r="D4799" s="970"/>
      <c r="E4799" s="970"/>
      <c r="F4799" s="265"/>
      <c r="G4799" s="265"/>
    </row>
    <row r="4800" spans="3:7" s="183" customFormat="1" x14ac:dyDescent="0.5">
      <c r="C4800" s="971"/>
      <c r="D4800" s="970"/>
      <c r="E4800" s="970"/>
      <c r="F4800" s="265"/>
      <c r="G4800" s="265"/>
    </row>
    <row r="4801" spans="3:7" s="183" customFormat="1" x14ac:dyDescent="0.5">
      <c r="C4801" s="971"/>
      <c r="D4801" s="970"/>
      <c r="E4801" s="970"/>
      <c r="F4801" s="265"/>
      <c r="G4801" s="265"/>
    </row>
    <row r="4802" spans="3:7" s="183" customFormat="1" x14ac:dyDescent="0.5">
      <c r="C4802" s="971"/>
      <c r="D4802" s="970"/>
      <c r="E4802" s="970"/>
      <c r="F4802" s="265"/>
      <c r="G4802" s="265"/>
    </row>
    <row r="4803" spans="3:7" s="183" customFormat="1" x14ac:dyDescent="0.5">
      <c r="C4803" s="971"/>
      <c r="D4803" s="970"/>
      <c r="E4803" s="970"/>
      <c r="F4803" s="265"/>
      <c r="G4803" s="265"/>
    </row>
    <row r="4804" spans="3:7" s="183" customFormat="1" x14ac:dyDescent="0.5">
      <c r="C4804" s="971"/>
      <c r="D4804" s="970"/>
      <c r="E4804" s="970"/>
      <c r="F4804" s="265"/>
      <c r="G4804" s="265"/>
    </row>
    <row r="4805" spans="3:7" s="183" customFormat="1" x14ac:dyDescent="0.5">
      <c r="C4805" s="971"/>
      <c r="D4805" s="970"/>
      <c r="E4805" s="970"/>
      <c r="F4805" s="265"/>
      <c r="G4805" s="265"/>
    </row>
    <row r="4806" spans="3:7" s="183" customFormat="1" x14ac:dyDescent="0.5">
      <c r="C4806" s="971"/>
      <c r="D4806" s="970"/>
      <c r="E4806" s="970"/>
      <c r="F4806" s="265"/>
      <c r="G4806" s="265"/>
    </row>
    <row r="4807" spans="3:7" s="183" customFormat="1" x14ac:dyDescent="0.5">
      <c r="C4807" s="971"/>
      <c r="D4807" s="970"/>
      <c r="E4807" s="970"/>
      <c r="F4807" s="265"/>
      <c r="G4807" s="265"/>
    </row>
    <row r="4808" spans="3:7" s="183" customFormat="1" x14ac:dyDescent="0.5">
      <c r="C4808" s="971"/>
      <c r="D4808" s="970"/>
      <c r="E4808" s="970"/>
      <c r="F4808" s="265"/>
      <c r="G4808" s="265"/>
    </row>
    <row r="4809" spans="3:7" s="183" customFormat="1" x14ac:dyDescent="0.5">
      <c r="C4809" s="971"/>
      <c r="D4809" s="970"/>
      <c r="E4809" s="970"/>
      <c r="F4809" s="265"/>
      <c r="G4809" s="265"/>
    </row>
    <row r="4810" spans="3:7" s="183" customFormat="1" x14ac:dyDescent="0.5">
      <c r="C4810" s="971"/>
      <c r="D4810" s="970"/>
      <c r="E4810" s="970"/>
      <c r="F4810" s="265"/>
      <c r="G4810" s="265"/>
    </row>
    <row r="4811" spans="3:7" s="183" customFormat="1" x14ac:dyDescent="0.5">
      <c r="C4811" s="971"/>
      <c r="D4811" s="970"/>
      <c r="E4811" s="970"/>
      <c r="F4811" s="265"/>
      <c r="G4811" s="265"/>
    </row>
    <row r="4812" spans="3:7" s="183" customFormat="1" x14ac:dyDescent="0.5">
      <c r="C4812" s="971"/>
      <c r="D4812" s="970"/>
      <c r="E4812" s="970"/>
      <c r="F4812" s="265"/>
      <c r="G4812" s="265"/>
    </row>
    <row r="4813" spans="3:7" s="183" customFormat="1" x14ac:dyDescent="0.5">
      <c r="C4813" s="971"/>
      <c r="D4813" s="970"/>
      <c r="E4813" s="970"/>
      <c r="F4813" s="265"/>
      <c r="G4813" s="265"/>
    </row>
    <row r="4814" spans="3:7" s="183" customFormat="1" x14ac:dyDescent="0.5">
      <c r="C4814" s="971"/>
      <c r="D4814" s="970"/>
      <c r="E4814" s="970"/>
      <c r="F4814" s="265"/>
      <c r="G4814" s="265"/>
    </row>
    <row r="4815" spans="3:7" s="183" customFormat="1" x14ac:dyDescent="0.5">
      <c r="C4815" s="971"/>
      <c r="D4815" s="970"/>
      <c r="E4815" s="970"/>
      <c r="F4815" s="265"/>
      <c r="G4815" s="265"/>
    </row>
    <row r="4816" spans="3:7" s="183" customFormat="1" x14ac:dyDescent="0.5">
      <c r="C4816" s="971"/>
      <c r="D4816" s="970"/>
      <c r="E4816" s="970"/>
      <c r="F4816" s="265"/>
      <c r="G4816" s="265"/>
    </row>
    <row r="4817" spans="3:7" s="183" customFormat="1" x14ac:dyDescent="0.5">
      <c r="C4817" s="971"/>
      <c r="D4817" s="970"/>
      <c r="E4817" s="970"/>
      <c r="F4817" s="265"/>
      <c r="G4817" s="265"/>
    </row>
    <row r="4818" spans="3:7" s="183" customFormat="1" x14ac:dyDescent="0.5">
      <c r="C4818" s="971"/>
      <c r="D4818" s="970"/>
      <c r="E4818" s="970"/>
      <c r="F4818" s="265"/>
      <c r="G4818" s="265"/>
    </row>
    <row r="4819" spans="3:7" s="183" customFormat="1" x14ac:dyDescent="0.5">
      <c r="C4819" s="971"/>
      <c r="D4819" s="970"/>
      <c r="E4819" s="970"/>
      <c r="F4819" s="265"/>
      <c r="G4819" s="265"/>
    </row>
    <row r="4820" spans="3:7" s="183" customFormat="1" x14ac:dyDescent="0.5">
      <c r="C4820" s="971"/>
      <c r="D4820" s="970"/>
      <c r="E4820" s="970"/>
      <c r="F4820" s="265"/>
      <c r="G4820" s="265"/>
    </row>
    <row r="4821" spans="3:7" s="183" customFormat="1" x14ac:dyDescent="0.5">
      <c r="C4821" s="971"/>
      <c r="D4821" s="970"/>
      <c r="E4821" s="970"/>
      <c r="F4821" s="265"/>
      <c r="G4821" s="265"/>
    </row>
    <row r="4822" spans="3:7" s="183" customFormat="1" x14ac:dyDescent="0.5">
      <c r="C4822" s="971"/>
      <c r="D4822" s="970"/>
      <c r="E4822" s="970"/>
      <c r="F4822" s="265"/>
      <c r="G4822" s="265"/>
    </row>
    <row r="4823" spans="3:7" s="183" customFormat="1" x14ac:dyDescent="0.5">
      <c r="C4823" s="971"/>
      <c r="D4823" s="970"/>
      <c r="E4823" s="970"/>
      <c r="F4823" s="265"/>
      <c r="G4823" s="265"/>
    </row>
    <row r="4824" spans="3:7" s="183" customFormat="1" x14ac:dyDescent="0.5">
      <c r="C4824" s="971"/>
      <c r="D4824" s="970"/>
      <c r="E4824" s="970"/>
      <c r="F4824" s="265"/>
      <c r="G4824" s="265"/>
    </row>
    <row r="4825" spans="3:7" s="183" customFormat="1" x14ac:dyDescent="0.5">
      <c r="C4825" s="971"/>
      <c r="D4825" s="970"/>
      <c r="E4825" s="970"/>
      <c r="F4825" s="265"/>
      <c r="G4825" s="265"/>
    </row>
    <row r="4826" spans="3:7" s="183" customFormat="1" x14ac:dyDescent="0.5">
      <c r="C4826" s="971"/>
      <c r="D4826" s="970"/>
      <c r="E4826" s="970"/>
      <c r="F4826" s="265"/>
      <c r="G4826" s="265"/>
    </row>
    <row r="4827" spans="3:7" s="183" customFormat="1" x14ac:dyDescent="0.5">
      <c r="C4827" s="971"/>
      <c r="D4827" s="970"/>
      <c r="E4827" s="970"/>
      <c r="F4827" s="265"/>
      <c r="G4827" s="265"/>
    </row>
    <row r="4828" spans="3:7" s="183" customFormat="1" x14ac:dyDescent="0.5">
      <c r="C4828" s="971"/>
      <c r="D4828" s="970"/>
      <c r="E4828" s="970"/>
      <c r="F4828" s="265"/>
      <c r="G4828" s="265"/>
    </row>
    <row r="4829" spans="3:7" s="183" customFormat="1" x14ac:dyDescent="0.5">
      <c r="C4829" s="971"/>
      <c r="D4829" s="970"/>
      <c r="E4829" s="970"/>
      <c r="F4829" s="265"/>
      <c r="G4829" s="265"/>
    </row>
    <row r="4830" spans="3:7" s="183" customFormat="1" x14ac:dyDescent="0.5">
      <c r="C4830" s="971"/>
      <c r="D4830" s="970"/>
      <c r="E4830" s="970"/>
      <c r="F4830" s="265"/>
      <c r="G4830" s="265"/>
    </row>
    <row r="4831" spans="3:7" s="183" customFormat="1" x14ac:dyDescent="0.5">
      <c r="C4831" s="971"/>
      <c r="D4831" s="970"/>
      <c r="E4831" s="970"/>
      <c r="F4831" s="265"/>
      <c r="G4831" s="265"/>
    </row>
    <row r="4832" spans="3:7" s="183" customFormat="1" x14ac:dyDescent="0.5">
      <c r="C4832" s="971"/>
      <c r="D4832" s="970"/>
      <c r="E4832" s="970"/>
      <c r="F4832" s="265"/>
      <c r="G4832" s="265"/>
    </row>
    <row r="4833" spans="3:7" s="183" customFormat="1" x14ac:dyDescent="0.5">
      <c r="C4833" s="971"/>
      <c r="D4833" s="970"/>
      <c r="E4833" s="970"/>
      <c r="F4833" s="265"/>
      <c r="G4833" s="265"/>
    </row>
    <row r="4834" spans="3:7" s="183" customFormat="1" x14ac:dyDescent="0.5">
      <c r="C4834" s="971"/>
      <c r="D4834" s="970"/>
      <c r="E4834" s="970"/>
      <c r="F4834" s="265"/>
      <c r="G4834" s="265"/>
    </row>
    <row r="4835" spans="3:7" s="183" customFormat="1" x14ac:dyDescent="0.5">
      <c r="C4835" s="971"/>
      <c r="D4835" s="970"/>
      <c r="E4835" s="970"/>
      <c r="F4835" s="265"/>
      <c r="G4835" s="265"/>
    </row>
    <row r="4836" spans="3:7" s="183" customFormat="1" x14ac:dyDescent="0.5">
      <c r="C4836" s="971"/>
      <c r="D4836" s="970"/>
      <c r="E4836" s="970"/>
      <c r="F4836" s="265"/>
      <c r="G4836" s="265"/>
    </row>
    <row r="4837" spans="3:7" s="183" customFormat="1" x14ac:dyDescent="0.5">
      <c r="C4837" s="971"/>
      <c r="D4837" s="970"/>
      <c r="E4837" s="970"/>
      <c r="F4837" s="265"/>
      <c r="G4837" s="265"/>
    </row>
    <row r="4838" spans="3:7" s="183" customFormat="1" x14ac:dyDescent="0.5">
      <c r="C4838" s="971"/>
      <c r="D4838" s="970"/>
      <c r="E4838" s="970"/>
      <c r="F4838" s="265"/>
      <c r="G4838" s="265"/>
    </row>
    <row r="4839" spans="3:7" s="183" customFormat="1" x14ac:dyDescent="0.5">
      <c r="C4839" s="971"/>
      <c r="D4839" s="970"/>
      <c r="E4839" s="970"/>
      <c r="F4839" s="265"/>
      <c r="G4839" s="265"/>
    </row>
    <row r="4840" spans="3:7" s="183" customFormat="1" x14ac:dyDescent="0.5">
      <c r="C4840" s="971"/>
      <c r="D4840" s="970"/>
      <c r="E4840" s="970"/>
      <c r="F4840" s="265"/>
      <c r="G4840" s="265"/>
    </row>
    <row r="4841" spans="3:7" s="183" customFormat="1" x14ac:dyDescent="0.5">
      <c r="C4841" s="971"/>
      <c r="D4841" s="970"/>
      <c r="E4841" s="970"/>
      <c r="F4841" s="265"/>
      <c r="G4841" s="265"/>
    </row>
    <row r="4842" spans="3:7" s="183" customFormat="1" x14ac:dyDescent="0.5">
      <c r="C4842" s="971"/>
      <c r="D4842" s="970"/>
      <c r="E4842" s="970"/>
      <c r="F4842" s="265"/>
      <c r="G4842" s="265"/>
    </row>
    <row r="4843" spans="3:7" s="183" customFormat="1" x14ac:dyDescent="0.5">
      <c r="C4843" s="971"/>
      <c r="D4843" s="970"/>
      <c r="E4843" s="970"/>
      <c r="F4843" s="265"/>
      <c r="G4843" s="265"/>
    </row>
    <row r="4844" spans="3:7" s="183" customFormat="1" x14ac:dyDescent="0.5">
      <c r="C4844" s="971"/>
      <c r="D4844" s="970"/>
      <c r="E4844" s="970"/>
      <c r="F4844" s="265"/>
      <c r="G4844" s="265"/>
    </row>
    <row r="4845" spans="3:7" s="183" customFormat="1" x14ac:dyDescent="0.5">
      <c r="C4845" s="971"/>
      <c r="D4845" s="970"/>
      <c r="E4845" s="970"/>
      <c r="F4845" s="265"/>
      <c r="G4845" s="265"/>
    </row>
    <row r="4846" spans="3:7" s="183" customFormat="1" x14ac:dyDescent="0.5">
      <c r="C4846" s="971"/>
      <c r="D4846" s="970"/>
      <c r="E4846" s="970"/>
      <c r="F4846" s="265"/>
      <c r="G4846" s="265"/>
    </row>
    <row r="4847" spans="3:7" s="183" customFormat="1" x14ac:dyDescent="0.5">
      <c r="C4847" s="971"/>
      <c r="D4847" s="970"/>
      <c r="E4847" s="970"/>
      <c r="F4847" s="265"/>
      <c r="G4847" s="265"/>
    </row>
    <row r="4848" spans="3:7" s="183" customFormat="1" x14ac:dyDescent="0.5">
      <c r="C4848" s="971"/>
      <c r="D4848" s="970"/>
      <c r="E4848" s="970"/>
      <c r="F4848" s="265"/>
      <c r="G4848" s="265"/>
    </row>
    <row r="4849" spans="3:7" s="183" customFormat="1" x14ac:dyDescent="0.5">
      <c r="C4849" s="971"/>
      <c r="D4849" s="970"/>
      <c r="E4849" s="970"/>
      <c r="F4849" s="265"/>
      <c r="G4849" s="265"/>
    </row>
    <row r="4850" spans="3:7" s="183" customFormat="1" x14ac:dyDescent="0.5">
      <c r="C4850" s="971"/>
      <c r="D4850" s="970"/>
      <c r="E4850" s="970"/>
      <c r="F4850" s="265"/>
      <c r="G4850" s="265"/>
    </row>
    <row r="4851" spans="3:7" s="183" customFormat="1" x14ac:dyDescent="0.5">
      <c r="C4851" s="971"/>
      <c r="D4851" s="970"/>
      <c r="E4851" s="970"/>
      <c r="F4851" s="265"/>
      <c r="G4851" s="265"/>
    </row>
    <row r="4852" spans="3:7" s="183" customFormat="1" x14ac:dyDescent="0.5">
      <c r="C4852" s="971"/>
      <c r="D4852" s="970"/>
      <c r="E4852" s="970"/>
      <c r="F4852" s="265"/>
      <c r="G4852" s="265"/>
    </row>
    <row r="4853" spans="3:7" s="183" customFormat="1" x14ac:dyDescent="0.5">
      <c r="C4853" s="971"/>
      <c r="D4853" s="970"/>
      <c r="E4853" s="970"/>
      <c r="F4853" s="265"/>
      <c r="G4853" s="265"/>
    </row>
    <row r="4854" spans="3:7" s="183" customFormat="1" x14ac:dyDescent="0.5">
      <c r="C4854" s="971"/>
      <c r="D4854" s="970"/>
      <c r="E4854" s="970"/>
      <c r="F4854" s="265"/>
      <c r="G4854" s="265"/>
    </row>
    <row r="4855" spans="3:7" s="183" customFormat="1" x14ac:dyDescent="0.5">
      <c r="C4855" s="971"/>
      <c r="D4855" s="970"/>
      <c r="E4855" s="970"/>
      <c r="F4855" s="265"/>
      <c r="G4855" s="265"/>
    </row>
    <row r="4856" spans="3:7" s="183" customFormat="1" x14ac:dyDescent="0.5">
      <c r="C4856" s="971"/>
      <c r="D4856" s="970"/>
      <c r="E4856" s="970"/>
      <c r="F4856" s="265"/>
      <c r="G4856" s="265"/>
    </row>
    <row r="4857" spans="3:7" s="183" customFormat="1" x14ac:dyDescent="0.5">
      <c r="C4857" s="971"/>
      <c r="D4857" s="970"/>
      <c r="E4857" s="970"/>
      <c r="F4857" s="265"/>
      <c r="G4857" s="265"/>
    </row>
    <row r="4858" spans="3:7" s="183" customFormat="1" x14ac:dyDescent="0.5">
      <c r="C4858" s="971"/>
      <c r="D4858" s="970"/>
      <c r="E4858" s="970"/>
      <c r="F4858" s="265"/>
      <c r="G4858" s="265"/>
    </row>
    <row r="4859" spans="3:7" s="183" customFormat="1" x14ac:dyDescent="0.5">
      <c r="C4859" s="971"/>
      <c r="D4859" s="970"/>
      <c r="E4859" s="970"/>
      <c r="F4859" s="265"/>
      <c r="G4859" s="265"/>
    </row>
    <row r="4860" spans="3:7" s="183" customFormat="1" x14ac:dyDescent="0.5">
      <c r="C4860" s="971"/>
      <c r="D4860" s="970"/>
      <c r="E4860" s="970"/>
      <c r="F4860" s="265"/>
      <c r="G4860" s="265"/>
    </row>
    <row r="4861" spans="3:7" s="183" customFormat="1" x14ac:dyDescent="0.5">
      <c r="C4861" s="971"/>
      <c r="D4861" s="970"/>
      <c r="E4861" s="970"/>
      <c r="F4861" s="265"/>
      <c r="G4861" s="265"/>
    </row>
    <row r="4862" spans="3:7" s="183" customFormat="1" x14ac:dyDescent="0.5">
      <c r="C4862" s="971"/>
      <c r="D4862" s="970"/>
      <c r="E4862" s="970"/>
      <c r="F4862" s="265"/>
      <c r="G4862" s="265"/>
    </row>
    <row r="4863" spans="3:7" s="183" customFormat="1" x14ac:dyDescent="0.5">
      <c r="C4863" s="971"/>
      <c r="D4863" s="970"/>
      <c r="E4863" s="970"/>
      <c r="F4863" s="265"/>
      <c r="G4863" s="265"/>
    </row>
    <row r="4864" spans="3:7" s="183" customFormat="1" x14ac:dyDescent="0.5">
      <c r="C4864" s="971"/>
      <c r="D4864" s="970"/>
      <c r="E4864" s="970"/>
      <c r="F4864" s="265"/>
      <c r="G4864" s="265"/>
    </row>
    <row r="4865" spans="3:7" s="183" customFormat="1" x14ac:dyDescent="0.5">
      <c r="C4865" s="971"/>
      <c r="D4865" s="970"/>
      <c r="E4865" s="970"/>
      <c r="F4865" s="265"/>
      <c r="G4865" s="265"/>
    </row>
    <row r="4866" spans="3:7" s="183" customFormat="1" x14ac:dyDescent="0.5">
      <c r="C4866" s="971"/>
      <c r="D4866" s="970"/>
      <c r="E4866" s="970"/>
      <c r="F4866" s="265"/>
      <c r="G4866" s="265"/>
    </row>
    <row r="4867" spans="3:7" s="183" customFormat="1" x14ac:dyDescent="0.5">
      <c r="C4867" s="971"/>
      <c r="D4867" s="970"/>
      <c r="E4867" s="970"/>
      <c r="F4867" s="265"/>
      <c r="G4867" s="265"/>
    </row>
    <row r="4868" spans="3:7" s="183" customFormat="1" x14ac:dyDescent="0.5">
      <c r="C4868" s="971"/>
      <c r="D4868" s="970"/>
      <c r="E4868" s="970"/>
      <c r="F4868" s="265"/>
      <c r="G4868" s="265"/>
    </row>
    <row r="4869" spans="3:7" s="183" customFormat="1" x14ac:dyDescent="0.5">
      <c r="C4869" s="971"/>
      <c r="D4869" s="970"/>
      <c r="E4869" s="970"/>
      <c r="F4869" s="265"/>
      <c r="G4869" s="265"/>
    </row>
    <row r="4870" spans="3:7" s="183" customFormat="1" x14ac:dyDescent="0.5">
      <c r="C4870" s="971"/>
      <c r="D4870" s="970"/>
      <c r="E4870" s="970"/>
      <c r="F4870" s="265"/>
      <c r="G4870" s="265"/>
    </row>
    <row r="4871" spans="3:7" s="183" customFormat="1" x14ac:dyDescent="0.5">
      <c r="C4871" s="971"/>
      <c r="D4871" s="970"/>
      <c r="E4871" s="970"/>
      <c r="F4871" s="265"/>
      <c r="G4871" s="265"/>
    </row>
    <row r="4872" spans="3:7" s="183" customFormat="1" x14ac:dyDescent="0.5">
      <c r="C4872" s="971"/>
      <c r="D4872" s="970"/>
      <c r="E4872" s="970"/>
      <c r="F4872" s="265"/>
      <c r="G4872" s="265"/>
    </row>
    <row r="4873" spans="3:7" s="183" customFormat="1" x14ac:dyDescent="0.5">
      <c r="C4873" s="971"/>
      <c r="D4873" s="970"/>
      <c r="E4873" s="970"/>
      <c r="F4873" s="265"/>
      <c r="G4873" s="265"/>
    </row>
    <row r="4874" spans="3:7" s="183" customFormat="1" x14ac:dyDescent="0.5">
      <c r="C4874" s="971"/>
      <c r="D4874" s="970"/>
      <c r="E4874" s="970"/>
      <c r="F4874" s="265"/>
      <c r="G4874" s="265"/>
    </row>
    <row r="4875" spans="3:7" s="183" customFormat="1" x14ac:dyDescent="0.5">
      <c r="C4875" s="971"/>
      <c r="D4875" s="970"/>
      <c r="E4875" s="970"/>
      <c r="F4875" s="265"/>
      <c r="G4875" s="265"/>
    </row>
    <row r="4876" spans="3:7" s="183" customFormat="1" x14ac:dyDescent="0.5">
      <c r="C4876" s="971"/>
      <c r="D4876" s="970"/>
      <c r="E4876" s="970"/>
      <c r="F4876" s="265"/>
      <c r="G4876" s="265"/>
    </row>
    <row r="4877" spans="3:7" s="183" customFormat="1" x14ac:dyDescent="0.5">
      <c r="C4877" s="971"/>
      <c r="D4877" s="970"/>
      <c r="E4877" s="970"/>
      <c r="F4877" s="265"/>
      <c r="G4877" s="265"/>
    </row>
    <row r="4878" spans="3:7" s="183" customFormat="1" x14ac:dyDescent="0.5">
      <c r="C4878" s="971"/>
      <c r="D4878" s="970"/>
      <c r="E4878" s="970"/>
      <c r="F4878" s="265"/>
      <c r="G4878" s="265"/>
    </row>
    <row r="4879" spans="3:7" s="183" customFormat="1" x14ac:dyDescent="0.5">
      <c r="C4879" s="971"/>
      <c r="D4879" s="970"/>
      <c r="E4879" s="970"/>
      <c r="F4879" s="265"/>
      <c r="G4879" s="265"/>
    </row>
    <row r="4880" spans="3:7" s="183" customFormat="1" x14ac:dyDescent="0.5">
      <c r="C4880" s="971"/>
      <c r="D4880" s="970"/>
      <c r="E4880" s="970"/>
      <c r="F4880" s="265"/>
      <c r="G4880" s="265"/>
    </row>
    <row r="4881" spans="3:7" s="183" customFormat="1" x14ac:dyDescent="0.5">
      <c r="C4881" s="971"/>
      <c r="D4881" s="970"/>
      <c r="E4881" s="970"/>
      <c r="F4881" s="265"/>
      <c r="G4881" s="265"/>
    </row>
    <row r="4882" spans="3:7" s="183" customFormat="1" x14ac:dyDescent="0.5">
      <c r="C4882" s="971"/>
      <c r="D4882" s="970"/>
      <c r="E4882" s="970"/>
      <c r="F4882" s="265"/>
      <c r="G4882" s="265"/>
    </row>
    <row r="4883" spans="3:7" s="183" customFormat="1" x14ac:dyDescent="0.5">
      <c r="C4883" s="971"/>
      <c r="D4883" s="970"/>
      <c r="E4883" s="970"/>
      <c r="F4883" s="265"/>
      <c r="G4883" s="265"/>
    </row>
    <row r="4884" spans="3:7" s="183" customFormat="1" x14ac:dyDescent="0.5">
      <c r="C4884" s="971"/>
      <c r="D4884" s="970"/>
      <c r="E4884" s="970"/>
      <c r="F4884" s="265"/>
      <c r="G4884" s="265"/>
    </row>
    <row r="4885" spans="3:7" s="183" customFormat="1" x14ac:dyDescent="0.5">
      <c r="C4885" s="971"/>
      <c r="D4885" s="970"/>
      <c r="E4885" s="970"/>
      <c r="F4885" s="265"/>
      <c r="G4885" s="265"/>
    </row>
    <row r="4886" spans="3:7" s="183" customFormat="1" x14ac:dyDescent="0.5">
      <c r="C4886" s="971"/>
      <c r="D4886" s="970"/>
      <c r="E4886" s="970"/>
      <c r="F4886" s="265"/>
      <c r="G4886" s="265"/>
    </row>
    <row r="4887" spans="3:7" s="183" customFormat="1" x14ac:dyDescent="0.5">
      <c r="C4887" s="971"/>
      <c r="D4887" s="970"/>
      <c r="E4887" s="970"/>
      <c r="F4887" s="265"/>
      <c r="G4887" s="265"/>
    </row>
    <row r="4888" spans="3:7" s="183" customFormat="1" x14ac:dyDescent="0.5">
      <c r="C4888" s="971"/>
      <c r="D4888" s="970"/>
      <c r="E4888" s="970"/>
      <c r="F4888" s="265"/>
      <c r="G4888" s="265"/>
    </row>
    <row r="4889" spans="3:7" s="183" customFormat="1" x14ac:dyDescent="0.5">
      <c r="C4889" s="971"/>
      <c r="D4889" s="970"/>
      <c r="E4889" s="970"/>
      <c r="F4889" s="265"/>
      <c r="G4889" s="265"/>
    </row>
    <row r="4890" spans="3:7" s="183" customFormat="1" x14ac:dyDescent="0.5">
      <c r="C4890" s="971"/>
      <c r="D4890" s="970"/>
      <c r="E4890" s="970"/>
      <c r="F4890" s="265"/>
      <c r="G4890" s="265"/>
    </row>
    <row r="4891" spans="3:7" s="183" customFormat="1" x14ac:dyDescent="0.5">
      <c r="C4891" s="971"/>
      <c r="D4891" s="970"/>
      <c r="E4891" s="970"/>
      <c r="F4891" s="265"/>
      <c r="G4891" s="265"/>
    </row>
    <row r="4892" spans="3:7" s="183" customFormat="1" x14ac:dyDescent="0.5">
      <c r="C4892" s="971"/>
      <c r="D4892" s="970"/>
      <c r="E4892" s="970"/>
      <c r="F4892" s="265"/>
      <c r="G4892" s="265"/>
    </row>
    <row r="4893" spans="3:7" s="183" customFormat="1" x14ac:dyDescent="0.5">
      <c r="C4893" s="971"/>
      <c r="D4893" s="970"/>
      <c r="E4893" s="970"/>
      <c r="F4893" s="265"/>
      <c r="G4893" s="265"/>
    </row>
    <row r="4894" spans="3:7" s="183" customFormat="1" x14ac:dyDescent="0.5">
      <c r="C4894" s="971"/>
      <c r="D4894" s="970"/>
      <c r="E4894" s="970"/>
      <c r="F4894" s="265"/>
      <c r="G4894" s="265"/>
    </row>
    <row r="4895" spans="3:7" s="183" customFormat="1" x14ac:dyDescent="0.5">
      <c r="C4895" s="971"/>
      <c r="D4895" s="970"/>
      <c r="E4895" s="970"/>
      <c r="F4895" s="265"/>
      <c r="G4895" s="265"/>
    </row>
    <row r="4896" spans="3:7" s="183" customFormat="1" x14ac:dyDescent="0.5">
      <c r="C4896" s="971"/>
      <c r="D4896" s="970"/>
      <c r="E4896" s="970"/>
      <c r="F4896" s="265"/>
      <c r="G4896" s="265"/>
    </row>
    <row r="4897" spans="3:7" s="183" customFormat="1" x14ac:dyDescent="0.5">
      <c r="C4897" s="971"/>
      <c r="D4897" s="970"/>
      <c r="E4897" s="970"/>
      <c r="F4897" s="265"/>
      <c r="G4897" s="265"/>
    </row>
    <row r="4898" spans="3:7" s="183" customFormat="1" x14ac:dyDescent="0.5">
      <c r="C4898" s="971"/>
      <c r="D4898" s="970"/>
      <c r="E4898" s="970"/>
      <c r="F4898" s="265"/>
      <c r="G4898" s="265"/>
    </row>
    <row r="4899" spans="3:7" s="183" customFormat="1" x14ac:dyDescent="0.5">
      <c r="C4899" s="971"/>
      <c r="D4899" s="970"/>
      <c r="E4899" s="970"/>
      <c r="F4899" s="265"/>
      <c r="G4899" s="265"/>
    </row>
    <row r="4900" spans="3:7" s="183" customFormat="1" x14ac:dyDescent="0.5">
      <c r="C4900" s="971"/>
      <c r="D4900" s="970"/>
      <c r="E4900" s="970"/>
      <c r="F4900" s="265"/>
      <c r="G4900" s="265"/>
    </row>
    <row r="4901" spans="3:7" s="183" customFormat="1" x14ac:dyDescent="0.5">
      <c r="C4901" s="971"/>
      <c r="D4901" s="970"/>
      <c r="E4901" s="970"/>
      <c r="F4901" s="265"/>
      <c r="G4901" s="265"/>
    </row>
    <row r="4902" spans="3:7" s="183" customFormat="1" x14ac:dyDescent="0.5">
      <c r="C4902" s="971"/>
      <c r="D4902" s="970"/>
      <c r="E4902" s="970"/>
      <c r="F4902" s="265"/>
      <c r="G4902" s="265"/>
    </row>
    <row r="4903" spans="3:7" s="183" customFormat="1" x14ac:dyDescent="0.5">
      <c r="C4903" s="971"/>
      <c r="D4903" s="970"/>
      <c r="E4903" s="970"/>
      <c r="F4903" s="265"/>
      <c r="G4903" s="265"/>
    </row>
    <row r="4904" spans="3:7" s="183" customFormat="1" x14ac:dyDescent="0.5">
      <c r="C4904" s="971"/>
      <c r="D4904" s="970"/>
      <c r="E4904" s="970"/>
      <c r="F4904" s="265"/>
      <c r="G4904" s="265"/>
    </row>
    <row r="4905" spans="3:7" s="183" customFormat="1" x14ac:dyDescent="0.5">
      <c r="C4905" s="971"/>
      <c r="D4905" s="970"/>
      <c r="E4905" s="970"/>
      <c r="F4905" s="265"/>
      <c r="G4905" s="265"/>
    </row>
    <row r="4906" spans="3:7" s="183" customFormat="1" x14ac:dyDescent="0.5">
      <c r="C4906" s="971"/>
      <c r="D4906" s="970"/>
      <c r="E4906" s="970"/>
      <c r="F4906" s="265"/>
      <c r="G4906" s="265"/>
    </row>
    <row r="4907" spans="3:7" s="183" customFormat="1" x14ac:dyDescent="0.5">
      <c r="C4907" s="971"/>
      <c r="D4907" s="970"/>
      <c r="E4907" s="970"/>
      <c r="F4907" s="265"/>
      <c r="G4907" s="265"/>
    </row>
    <row r="4908" spans="3:7" s="183" customFormat="1" x14ac:dyDescent="0.5">
      <c r="C4908" s="971"/>
      <c r="D4908" s="970"/>
      <c r="E4908" s="970"/>
      <c r="F4908" s="265"/>
      <c r="G4908" s="265"/>
    </row>
    <row r="4909" spans="3:7" s="183" customFormat="1" x14ac:dyDescent="0.5">
      <c r="C4909" s="971"/>
      <c r="D4909" s="970"/>
      <c r="E4909" s="970"/>
      <c r="F4909" s="265"/>
      <c r="G4909" s="265"/>
    </row>
    <row r="4910" spans="3:7" s="183" customFormat="1" x14ac:dyDescent="0.5">
      <c r="C4910" s="971"/>
      <c r="D4910" s="970"/>
      <c r="E4910" s="970"/>
      <c r="F4910" s="265"/>
      <c r="G4910" s="265"/>
    </row>
    <row r="4911" spans="3:7" s="183" customFormat="1" x14ac:dyDescent="0.5">
      <c r="C4911" s="971"/>
      <c r="D4911" s="970"/>
      <c r="E4911" s="970"/>
      <c r="F4911" s="265"/>
      <c r="G4911" s="265"/>
    </row>
    <row r="4912" spans="3:7" s="183" customFormat="1" x14ac:dyDescent="0.5">
      <c r="C4912" s="971"/>
      <c r="D4912" s="970"/>
      <c r="E4912" s="970"/>
      <c r="F4912" s="265"/>
      <c r="G4912" s="265"/>
    </row>
    <row r="4913" spans="3:7" s="183" customFormat="1" x14ac:dyDescent="0.5">
      <c r="C4913" s="971"/>
      <c r="D4913" s="970"/>
      <c r="E4913" s="970"/>
      <c r="F4913" s="265"/>
      <c r="G4913" s="265"/>
    </row>
    <row r="4914" spans="3:7" s="183" customFormat="1" x14ac:dyDescent="0.5">
      <c r="C4914" s="971"/>
      <c r="D4914" s="970"/>
      <c r="E4914" s="970"/>
      <c r="F4914" s="265"/>
      <c r="G4914" s="265"/>
    </row>
    <row r="4915" spans="3:7" s="183" customFormat="1" x14ac:dyDescent="0.5">
      <c r="C4915" s="971"/>
      <c r="D4915" s="970"/>
      <c r="E4915" s="970"/>
      <c r="F4915" s="265"/>
      <c r="G4915" s="265"/>
    </row>
    <row r="4916" spans="3:7" s="183" customFormat="1" x14ac:dyDescent="0.5">
      <c r="C4916" s="971"/>
      <c r="D4916" s="970"/>
      <c r="E4916" s="970"/>
      <c r="F4916" s="265"/>
      <c r="G4916" s="265"/>
    </row>
    <row r="4917" spans="3:7" s="183" customFormat="1" x14ac:dyDescent="0.5">
      <c r="C4917" s="971"/>
      <c r="D4917" s="970"/>
      <c r="E4917" s="970"/>
      <c r="F4917" s="265"/>
      <c r="G4917" s="265"/>
    </row>
    <row r="4918" spans="3:7" s="183" customFormat="1" x14ac:dyDescent="0.5">
      <c r="C4918" s="971"/>
      <c r="D4918" s="970"/>
      <c r="E4918" s="970"/>
      <c r="F4918" s="265"/>
      <c r="G4918" s="265"/>
    </row>
    <row r="4919" spans="3:7" s="183" customFormat="1" x14ac:dyDescent="0.5">
      <c r="C4919" s="971"/>
      <c r="D4919" s="970"/>
      <c r="E4919" s="970"/>
      <c r="F4919" s="265"/>
      <c r="G4919" s="265"/>
    </row>
    <row r="4920" spans="3:7" s="183" customFormat="1" x14ac:dyDescent="0.5">
      <c r="C4920" s="971"/>
      <c r="D4920" s="970"/>
      <c r="E4920" s="970"/>
      <c r="F4920" s="265"/>
      <c r="G4920" s="265"/>
    </row>
    <row r="4921" spans="3:7" s="183" customFormat="1" x14ac:dyDescent="0.5">
      <c r="C4921" s="971"/>
      <c r="D4921" s="970"/>
      <c r="E4921" s="970"/>
      <c r="F4921" s="265"/>
      <c r="G4921" s="265"/>
    </row>
    <row r="4922" spans="3:7" s="183" customFormat="1" x14ac:dyDescent="0.5">
      <c r="C4922" s="971"/>
      <c r="D4922" s="970"/>
      <c r="E4922" s="970"/>
      <c r="F4922" s="265"/>
      <c r="G4922" s="265"/>
    </row>
    <row r="4923" spans="3:7" s="183" customFormat="1" x14ac:dyDescent="0.5">
      <c r="C4923" s="971"/>
      <c r="D4923" s="970"/>
      <c r="E4923" s="970"/>
      <c r="F4923" s="265"/>
      <c r="G4923" s="265"/>
    </row>
    <row r="4924" spans="3:7" s="183" customFormat="1" x14ac:dyDescent="0.5">
      <c r="C4924" s="971"/>
      <c r="D4924" s="970"/>
      <c r="E4924" s="970"/>
      <c r="F4924" s="265"/>
      <c r="G4924" s="265"/>
    </row>
    <row r="4925" spans="3:7" s="183" customFormat="1" x14ac:dyDescent="0.5">
      <c r="C4925" s="971"/>
      <c r="D4925" s="970"/>
      <c r="E4925" s="970"/>
      <c r="F4925" s="265"/>
      <c r="G4925" s="265"/>
    </row>
    <row r="4926" spans="3:7" s="183" customFormat="1" x14ac:dyDescent="0.5">
      <c r="C4926" s="971"/>
      <c r="D4926" s="970"/>
      <c r="E4926" s="970"/>
      <c r="F4926" s="265"/>
      <c r="G4926" s="265"/>
    </row>
    <row r="4927" spans="3:7" s="183" customFormat="1" x14ac:dyDescent="0.5">
      <c r="C4927" s="971"/>
      <c r="D4927" s="970"/>
      <c r="E4927" s="970"/>
      <c r="F4927" s="265"/>
      <c r="G4927" s="265"/>
    </row>
    <row r="4928" spans="3:7" s="183" customFormat="1" x14ac:dyDescent="0.5">
      <c r="C4928" s="971"/>
      <c r="D4928" s="970"/>
      <c r="E4928" s="970"/>
      <c r="F4928" s="265"/>
      <c r="G4928" s="265"/>
    </row>
    <row r="4929" spans="3:7" s="183" customFormat="1" x14ac:dyDescent="0.5">
      <c r="C4929" s="971"/>
      <c r="D4929" s="970"/>
      <c r="E4929" s="970"/>
      <c r="F4929" s="265"/>
      <c r="G4929" s="265"/>
    </row>
    <row r="4930" spans="3:7" s="183" customFormat="1" x14ac:dyDescent="0.5">
      <c r="C4930" s="971"/>
      <c r="D4930" s="970"/>
      <c r="E4930" s="970"/>
      <c r="F4930" s="265"/>
      <c r="G4930" s="265"/>
    </row>
    <row r="4931" spans="3:7" s="183" customFormat="1" x14ac:dyDescent="0.5">
      <c r="C4931" s="971"/>
      <c r="D4931" s="970"/>
      <c r="E4931" s="970"/>
      <c r="F4931" s="265"/>
      <c r="G4931" s="265"/>
    </row>
    <row r="4932" spans="3:7" s="183" customFormat="1" x14ac:dyDescent="0.5">
      <c r="C4932" s="971"/>
      <c r="D4932" s="970"/>
      <c r="E4932" s="970"/>
      <c r="F4932" s="265"/>
      <c r="G4932" s="265"/>
    </row>
    <row r="4933" spans="3:7" s="183" customFormat="1" x14ac:dyDescent="0.5">
      <c r="C4933" s="971"/>
      <c r="D4933" s="970"/>
      <c r="E4933" s="970"/>
      <c r="F4933" s="265"/>
      <c r="G4933" s="265"/>
    </row>
    <row r="4934" spans="3:7" s="183" customFormat="1" x14ac:dyDescent="0.5">
      <c r="C4934" s="971"/>
      <c r="D4934" s="970"/>
      <c r="E4934" s="970"/>
      <c r="F4934" s="265"/>
      <c r="G4934" s="265"/>
    </row>
    <row r="4935" spans="3:7" s="183" customFormat="1" x14ac:dyDescent="0.5">
      <c r="C4935" s="971"/>
      <c r="D4935" s="970"/>
      <c r="E4935" s="970"/>
      <c r="F4935" s="265"/>
      <c r="G4935" s="265"/>
    </row>
    <row r="4936" spans="3:7" s="183" customFormat="1" x14ac:dyDescent="0.5">
      <c r="C4936" s="971"/>
      <c r="D4936" s="970"/>
      <c r="E4936" s="970"/>
      <c r="F4936" s="265"/>
      <c r="G4936" s="265"/>
    </row>
    <row r="4937" spans="3:7" s="183" customFormat="1" x14ac:dyDescent="0.5">
      <c r="C4937" s="971"/>
      <c r="D4937" s="970"/>
      <c r="E4937" s="970"/>
      <c r="F4937" s="265"/>
      <c r="G4937" s="265"/>
    </row>
    <row r="4938" spans="3:7" s="183" customFormat="1" x14ac:dyDescent="0.5">
      <c r="C4938" s="971"/>
      <c r="D4938" s="970"/>
      <c r="E4938" s="970"/>
      <c r="F4938" s="265"/>
      <c r="G4938" s="265"/>
    </row>
    <row r="4939" spans="3:7" s="183" customFormat="1" x14ac:dyDescent="0.5">
      <c r="C4939" s="971"/>
      <c r="D4939" s="970"/>
      <c r="E4939" s="970"/>
      <c r="F4939" s="265"/>
      <c r="G4939" s="265"/>
    </row>
    <row r="4940" spans="3:7" s="183" customFormat="1" x14ac:dyDescent="0.5">
      <c r="C4940" s="971"/>
      <c r="D4940" s="970"/>
      <c r="E4940" s="970"/>
      <c r="F4940" s="265"/>
      <c r="G4940" s="265"/>
    </row>
    <row r="4941" spans="3:7" s="183" customFormat="1" x14ac:dyDescent="0.5">
      <c r="C4941" s="971"/>
      <c r="D4941" s="970"/>
      <c r="E4941" s="970"/>
      <c r="F4941" s="265"/>
      <c r="G4941" s="265"/>
    </row>
    <row r="4942" spans="3:7" s="183" customFormat="1" x14ac:dyDescent="0.5">
      <c r="C4942" s="971"/>
      <c r="D4942" s="970"/>
      <c r="E4942" s="970"/>
      <c r="F4942" s="265"/>
      <c r="G4942" s="265"/>
    </row>
    <row r="4943" spans="3:7" s="183" customFormat="1" x14ac:dyDescent="0.5">
      <c r="C4943" s="971"/>
      <c r="D4943" s="970"/>
      <c r="E4943" s="970"/>
      <c r="F4943" s="265"/>
      <c r="G4943" s="265"/>
    </row>
    <row r="4944" spans="3:7" s="183" customFormat="1" x14ac:dyDescent="0.5">
      <c r="C4944" s="971"/>
      <c r="D4944" s="970"/>
      <c r="E4944" s="970"/>
      <c r="F4944" s="265"/>
      <c r="G4944" s="265"/>
    </row>
    <row r="4945" spans="3:7" s="183" customFormat="1" x14ac:dyDescent="0.5">
      <c r="C4945" s="971"/>
      <c r="D4945" s="970"/>
      <c r="E4945" s="970"/>
      <c r="F4945" s="265"/>
      <c r="G4945" s="265"/>
    </row>
    <row r="4946" spans="3:7" s="183" customFormat="1" x14ac:dyDescent="0.5">
      <c r="C4946" s="971"/>
      <c r="D4946" s="970"/>
      <c r="E4946" s="970"/>
      <c r="F4946" s="265"/>
      <c r="G4946" s="265"/>
    </row>
    <row r="4947" spans="3:7" s="183" customFormat="1" x14ac:dyDescent="0.5">
      <c r="C4947" s="971"/>
      <c r="D4947" s="970"/>
      <c r="E4947" s="970"/>
      <c r="F4947" s="265"/>
      <c r="G4947" s="265"/>
    </row>
    <row r="4948" spans="3:7" s="183" customFormat="1" x14ac:dyDescent="0.5">
      <c r="C4948" s="971"/>
      <c r="D4948" s="970"/>
      <c r="E4948" s="970"/>
      <c r="F4948" s="265"/>
      <c r="G4948" s="265"/>
    </row>
    <row r="4949" spans="3:7" s="183" customFormat="1" x14ac:dyDescent="0.5">
      <c r="C4949" s="971"/>
      <c r="D4949" s="970"/>
      <c r="E4949" s="970"/>
      <c r="F4949" s="265"/>
      <c r="G4949" s="265"/>
    </row>
    <row r="4950" spans="3:7" s="183" customFormat="1" x14ac:dyDescent="0.5">
      <c r="C4950" s="971"/>
      <c r="D4950" s="970"/>
      <c r="E4950" s="970"/>
      <c r="F4950" s="265"/>
      <c r="G4950" s="265"/>
    </row>
    <row r="4951" spans="3:7" s="183" customFormat="1" x14ac:dyDescent="0.5">
      <c r="C4951" s="971"/>
      <c r="D4951" s="970"/>
      <c r="E4951" s="970"/>
      <c r="F4951" s="265"/>
      <c r="G4951" s="265"/>
    </row>
    <row r="4952" spans="3:7" s="183" customFormat="1" x14ac:dyDescent="0.5">
      <c r="C4952" s="971"/>
      <c r="D4952" s="970"/>
      <c r="E4952" s="970"/>
      <c r="F4952" s="265"/>
      <c r="G4952" s="265"/>
    </row>
    <row r="4953" spans="3:7" s="183" customFormat="1" x14ac:dyDescent="0.5">
      <c r="C4953" s="971"/>
      <c r="D4953" s="970"/>
      <c r="E4953" s="970"/>
      <c r="F4953" s="265"/>
      <c r="G4953" s="265"/>
    </row>
    <row r="4954" spans="3:7" s="183" customFormat="1" x14ac:dyDescent="0.5">
      <c r="C4954" s="971"/>
      <c r="D4954" s="970"/>
      <c r="E4954" s="970"/>
      <c r="F4954" s="265"/>
      <c r="G4954" s="265"/>
    </row>
    <row r="4955" spans="3:7" s="183" customFormat="1" x14ac:dyDescent="0.5">
      <c r="C4955" s="971"/>
      <c r="D4955" s="970"/>
      <c r="E4955" s="970"/>
      <c r="F4955" s="265"/>
      <c r="G4955" s="265"/>
    </row>
    <row r="4956" spans="3:7" s="183" customFormat="1" x14ac:dyDescent="0.5">
      <c r="C4956" s="971"/>
      <c r="D4956" s="970"/>
      <c r="E4956" s="970"/>
      <c r="F4956" s="265"/>
      <c r="G4956" s="265"/>
    </row>
    <row r="4957" spans="3:7" s="183" customFormat="1" x14ac:dyDescent="0.5">
      <c r="C4957" s="971"/>
      <c r="D4957" s="970"/>
      <c r="E4957" s="970"/>
      <c r="F4957" s="265"/>
      <c r="G4957" s="265"/>
    </row>
    <row r="4958" spans="3:7" s="183" customFormat="1" x14ac:dyDescent="0.5">
      <c r="C4958" s="971"/>
      <c r="D4958" s="970"/>
      <c r="E4958" s="970"/>
      <c r="F4958" s="265"/>
      <c r="G4958" s="265"/>
    </row>
    <row r="4959" spans="3:7" s="183" customFormat="1" x14ac:dyDescent="0.5">
      <c r="C4959" s="971"/>
      <c r="D4959" s="970"/>
      <c r="E4959" s="970"/>
      <c r="F4959" s="265"/>
      <c r="G4959" s="265"/>
    </row>
    <row r="4960" spans="3:7" s="183" customFormat="1" x14ac:dyDescent="0.5">
      <c r="C4960" s="971"/>
      <c r="D4960" s="970"/>
      <c r="E4960" s="970"/>
      <c r="F4960" s="265"/>
      <c r="G4960" s="265"/>
    </row>
    <row r="4961" spans="3:7" s="183" customFormat="1" x14ac:dyDescent="0.5">
      <c r="C4961" s="971"/>
      <c r="D4961" s="970"/>
      <c r="E4961" s="970"/>
      <c r="F4961" s="265"/>
      <c r="G4961" s="265"/>
    </row>
    <row r="4962" spans="3:7" s="183" customFormat="1" x14ac:dyDescent="0.5">
      <c r="C4962" s="971"/>
      <c r="D4962" s="970"/>
      <c r="E4962" s="970"/>
      <c r="F4962" s="265"/>
      <c r="G4962" s="265"/>
    </row>
    <row r="4963" spans="3:7" s="183" customFormat="1" x14ac:dyDescent="0.5">
      <c r="C4963" s="971"/>
      <c r="D4963" s="970"/>
      <c r="E4963" s="970"/>
      <c r="F4963" s="265"/>
      <c r="G4963" s="265"/>
    </row>
    <row r="4964" spans="3:7" s="183" customFormat="1" x14ac:dyDescent="0.5">
      <c r="C4964" s="971"/>
      <c r="D4964" s="970"/>
      <c r="E4964" s="970"/>
      <c r="F4964" s="265"/>
      <c r="G4964" s="265"/>
    </row>
    <row r="4965" spans="3:7" s="183" customFormat="1" x14ac:dyDescent="0.5">
      <c r="C4965" s="971"/>
      <c r="D4965" s="970"/>
      <c r="E4965" s="970"/>
      <c r="F4965" s="265"/>
      <c r="G4965" s="265"/>
    </row>
    <row r="4966" spans="3:7" s="183" customFormat="1" x14ac:dyDescent="0.5">
      <c r="C4966" s="971"/>
      <c r="D4966" s="970"/>
      <c r="E4966" s="970"/>
      <c r="F4966" s="265"/>
      <c r="G4966" s="265"/>
    </row>
    <row r="4967" spans="3:7" s="183" customFormat="1" x14ac:dyDescent="0.5">
      <c r="C4967" s="971"/>
      <c r="D4967" s="970"/>
      <c r="E4967" s="970"/>
      <c r="F4967" s="265"/>
      <c r="G4967" s="265"/>
    </row>
    <row r="4968" spans="3:7" s="183" customFormat="1" x14ac:dyDescent="0.5">
      <c r="C4968" s="971"/>
      <c r="D4968" s="970"/>
      <c r="E4968" s="970"/>
      <c r="F4968" s="265"/>
      <c r="G4968" s="265"/>
    </row>
    <row r="4969" spans="3:7" s="183" customFormat="1" x14ac:dyDescent="0.5">
      <c r="C4969" s="971"/>
      <c r="D4969" s="970"/>
      <c r="E4969" s="970"/>
      <c r="F4969" s="265"/>
      <c r="G4969" s="265"/>
    </row>
    <row r="4970" spans="3:7" s="183" customFormat="1" x14ac:dyDescent="0.5">
      <c r="C4970" s="971"/>
      <c r="D4970" s="970"/>
      <c r="E4970" s="970"/>
      <c r="F4970" s="265"/>
      <c r="G4970" s="265"/>
    </row>
    <row r="4971" spans="3:7" s="183" customFormat="1" x14ac:dyDescent="0.5">
      <c r="C4971" s="971"/>
      <c r="D4971" s="970"/>
      <c r="E4971" s="970"/>
      <c r="F4971" s="265"/>
      <c r="G4971" s="265"/>
    </row>
    <row r="4972" spans="3:7" s="183" customFormat="1" x14ac:dyDescent="0.5">
      <c r="C4972" s="971"/>
      <c r="D4972" s="970"/>
      <c r="E4972" s="970"/>
      <c r="F4972" s="265"/>
      <c r="G4972" s="265"/>
    </row>
    <row r="4973" spans="3:7" s="183" customFormat="1" x14ac:dyDescent="0.5">
      <c r="C4973" s="971"/>
      <c r="D4973" s="970"/>
      <c r="E4973" s="970"/>
      <c r="F4973" s="265"/>
      <c r="G4973" s="265"/>
    </row>
    <row r="4974" spans="3:7" s="183" customFormat="1" x14ac:dyDescent="0.5">
      <c r="C4974" s="971"/>
      <c r="D4974" s="970"/>
      <c r="E4974" s="970"/>
      <c r="F4974" s="265"/>
      <c r="G4974" s="265"/>
    </row>
    <row r="4975" spans="3:7" s="183" customFormat="1" x14ac:dyDescent="0.5">
      <c r="C4975" s="971"/>
      <c r="D4975" s="970"/>
      <c r="E4975" s="970"/>
      <c r="F4975" s="265"/>
      <c r="G4975" s="265"/>
    </row>
    <row r="4976" spans="3:7" s="183" customFormat="1" x14ac:dyDescent="0.5">
      <c r="C4976" s="971"/>
      <c r="D4976" s="970"/>
      <c r="E4976" s="970"/>
      <c r="F4976" s="265"/>
      <c r="G4976" s="265"/>
    </row>
    <row r="4977" spans="3:7" s="183" customFormat="1" x14ac:dyDescent="0.5">
      <c r="C4977" s="971"/>
      <c r="D4977" s="970"/>
      <c r="E4977" s="970"/>
      <c r="F4977" s="265"/>
      <c r="G4977" s="265"/>
    </row>
    <row r="4978" spans="3:7" s="183" customFormat="1" x14ac:dyDescent="0.5">
      <c r="C4978" s="971"/>
      <c r="D4978" s="970"/>
      <c r="E4978" s="970"/>
      <c r="F4978" s="265"/>
      <c r="G4978" s="265"/>
    </row>
    <row r="4979" spans="3:7" s="183" customFormat="1" x14ac:dyDescent="0.5">
      <c r="C4979" s="971"/>
      <c r="D4979" s="970"/>
      <c r="E4979" s="970"/>
      <c r="F4979" s="265"/>
      <c r="G4979" s="265"/>
    </row>
    <row r="4980" spans="3:7" s="183" customFormat="1" x14ac:dyDescent="0.5">
      <c r="C4980" s="971"/>
      <c r="D4980" s="970"/>
      <c r="E4980" s="970"/>
      <c r="F4980" s="265"/>
      <c r="G4980" s="265"/>
    </row>
    <row r="4981" spans="3:7" s="183" customFormat="1" x14ac:dyDescent="0.5">
      <c r="C4981" s="971"/>
      <c r="D4981" s="970"/>
      <c r="E4981" s="970"/>
      <c r="F4981" s="265"/>
      <c r="G4981" s="265"/>
    </row>
    <row r="4982" spans="3:7" s="183" customFormat="1" x14ac:dyDescent="0.5">
      <c r="C4982" s="971"/>
      <c r="D4982" s="970"/>
      <c r="E4982" s="970"/>
      <c r="F4982" s="265"/>
      <c r="G4982" s="265"/>
    </row>
    <row r="4983" spans="3:7" s="183" customFormat="1" x14ac:dyDescent="0.5">
      <c r="C4983" s="971"/>
      <c r="D4983" s="970"/>
      <c r="E4983" s="970"/>
      <c r="F4983" s="265"/>
      <c r="G4983" s="265"/>
    </row>
    <row r="4984" spans="3:7" s="183" customFormat="1" x14ac:dyDescent="0.5">
      <c r="C4984" s="971"/>
      <c r="D4984" s="970"/>
      <c r="E4984" s="970"/>
      <c r="F4984" s="265"/>
      <c r="G4984" s="265"/>
    </row>
    <row r="4985" spans="3:7" s="183" customFormat="1" x14ac:dyDescent="0.5">
      <c r="C4985" s="971"/>
      <c r="D4985" s="970"/>
      <c r="E4985" s="970"/>
      <c r="F4985" s="265"/>
      <c r="G4985" s="265"/>
    </row>
    <row r="4986" spans="3:7" s="183" customFormat="1" x14ac:dyDescent="0.5">
      <c r="C4986" s="971"/>
      <c r="D4986" s="970"/>
      <c r="E4986" s="970"/>
      <c r="F4986" s="265"/>
      <c r="G4986" s="265"/>
    </row>
    <row r="4987" spans="3:7" s="183" customFormat="1" x14ac:dyDescent="0.5">
      <c r="C4987" s="971"/>
      <c r="D4987" s="970"/>
      <c r="E4987" s="970"/>
      <c r="F4987" s="265"/>
      <c r="G4987" s="265"/>
    </row>
    <row r="4988" spans="3:7" s="183" customFormat="1" x14ac:dyDescent="0.5">
      <c r="C4988" s="971"/>
      <c r="D4988" s="970"/>
      <c r="E4988" s="970"/>
      <c r="F4988" s="265"/>
      <c r="G4988" s="265"/>
    </row>
    <row r="4989" spans="3:7" s="183" customFormat="1" x14ac:dyDescent="0.5">
      <c r="C4989" s="971"/>
      <c r="D4989" s="970"/>
      <c r="E4989" s="970"/>
      <c r="F4989" s="265"/>
      <c r="G4989" s="265"/>
    </row>
    <row r="4990" spans="3:7" s="183" customFormat="1" x14ac:dyDescent="0.5">
      <c r="C4990" s="971"/>
      <c r="D4990" s="970"/>
      <c r="E4990" s="970"/>
      <c r="F4990" s="265"/>
      <c r="G4990" s="265"/>
    </row>
    <row r="4991" spans="3:7" s="183" customFormat="1" x14ac:dyDescent="0.5">
      <c r="C4991" s="971"/>
      <c r="D4991" s="970"/>
      <c r="E4991" s="970"/>
      <c r="F4991" s="265"/>
      <c r="G4991" s="265"/>
    </row>
    <row r="4992" spans="3:7" s="183" customFormat="1" x14ac:dyDescent="0.5">
      <c r="C4992" s="971"/>
      <c r="D4992" s="970"/>
      <c r="E4992" s="970"/>
      <c r="F4992" s="265"/>
      <c r="G4992" s="265"/>
    </row>
    <row r="4993" spans="3:7" s="183" customFormat="1" x14ac:dyDescent="0.5">
      <c r="C4993" s="971"/>
      <c r="D4993" s="970"/>
      <c r="E4993" s="970"/>
      <c r="F4993" s="265"/>
      <c r="G4993" s="265"/>
    </row>
    <row r="4994" spans="3:7" s="183" customFormat="1" x14ac:dyDescent="0.5">
      <c r="C4994" s="971"/>
      <c r="D4994" s="970"/>
      <c r="E4994" s="970"/>
      <c r="F4994" s="265"/>
      <c r="G4994" s="265"/>
    </row>
    <row r="4995" spans="3:7" s="183" customFormat="1" x14ac:dyDescent="0.5">
      <c r="C4995" s="971"/>
      <c r="D4995" s="970"/>
      <c r="E4995" s="970"/>
      <c r="F4995" s="265"/>
      <c r="G4995" s="265"/>
    </row>
    <row r="4996" spans="3:7" s="183" customFormat="1" x14ac:dyDescent="0.5">
      <c r="C4996" s="971"/>
      <c r="D4996" s="970"/>
      <c r="E4996" s="970"/>
      <c r="F4996" s="265"/>
      <c r="G4996" s="265"/>
    </row>
    <row r="4997" spans="3:7" s="183" customFormat="1" x14ac:dyDescent="0.5">
      <c r="C4997" s="971"/>
      <c r="D4997" s="970"/>
      <c r="E4997" s="970"/>
      <c r="F4997" s="265"/>
      <c r="G4997" s="265"/>
    </row>
    <row r="4998" spans="3:7" s="183" customFormat="1" x14ac:dyDescent="0.5">
      <c r="C4998" s="971"/>
      <c r="D4998" s="970"/>
      <c r="E4998" s="970"/>
      <c r="F4998" s="265"/>
      <c r="G4998" s="265"/>
    </row>
    <row r="4999" spans="3:7" s="183" customFormat="1" x14ac:dyDescent="0.5">
      <c r="C4999" s="971"/>
      <c r="D4999" s="970"/>
      <c r="E4999" s="970"/>
      <c r="F4999" s="265"/>
      <c r="G4999" s="265"/>
    </row>
    <row r="5000" spans="3:7" s="183" customFormat="1" x14ac:dyDescent="0.5">
      <c r="C5000" s="971"/>
      <c r="D5000" s="970"/>
      <c r="E5000" s="970"/>
      <c r="F5000" s="265"/>
      <c r="G5000" s="265"/>
    </row>
    <row r="5001" spans="3:7" s="183" customFormat="1" x14ac:dyDescent="0.5">
      <c r="C5001" s="971"/>
      <c r="D5001" s="970"/>
      <c r="E5001" s="970"/>
      <c r="F5001" s="265"/>
      <c r="G5001" s="265"/>
    </row>
    <row r="5002" spans="3:7" s="183" customFormat="1" x14ac:dyDescent="0.5">
      <c r="C5002" s="971"/>
      <c r="D5002" s="970"/>
      <c r="E5002" s="970"/>
      <c r="F5002" s="265"/>
      <c r="G5002" s="265"/>
    </row>
    <row r="5003" spans="3:7" s="183" customFormat="1" x14ac:dyDescent="0.5">
      <c r="C5003" s="971"/>
      <c r="D5003" s="970"/>
      <c r="E5003" s="970"/>
      <c r="F5003" s="265"/>
      <c r="G5003" s="265"/>
    </row>
    <row r="5004" spans="3:7" s="183" customFormat="1" x14ac:dyDescent="0.5">
      <c r="C5004" s="971"/>
      <c r="D5004" s="970"/>
      <c r="E5004" s="970"/>
      <c r="F5004" s="265"/>
      <c r="G5004" s="265"/>
    </row>
    <row r="5005" spans="3:7" s="183" customFormat="1" x14ac:dyDescent="0.5">
      <c r="C5005" s="971"/>
      <c r="D5005" s="970"/>
      <c r="E5005" s="970"/>
      <c r="F5005" s="265"/>
      <c r="G5005" s="265"/>
    </row>
    <row r="5006" spans="3:7" s="183" customFormat="1" x14ac:dyDescent="0.5">
      <c r="C5006" s="971"/>
      <c r="D5006" s="970"/>
      <c r="E5006" s="970"/>
      <c r="F5006" s="265"/>
      <c r="G5006" s="265"/>
    </row>
    <row r="5007" spans="3:7" s="183" customFormat="1" x14ac:dyDescent="0.5">
      <c r="C5007" s="971"/>
      <c r="D5007" s="970"/>
      <c r="E5007" s="970"/>
      <c r="F5007" s="265"/>
      <c r="G5007" s="265"/>
    </row>
    <row r="5008" spans="3:7" s="183" customFormat="1" x14ac:dyDescent="0.5">
      <c r="C5008" s="971"/>
      <c r="D5008" s="970"/>
      <c r="E5008" s="970"/>
      <c r="F5008" s="265"/>
      <c r="G5008" s="265"/>
    </row>
    <row r="5009" spans="3:7" s="183" customFormat="1" x14ac:dyDescent="0.5">
      <c r="C5009" s="971"/>
      <c r="D5009" s="970"/>
      <c r="E5009" s="970"/>
      <c r="F5009" s="265"/>
      <c r="G5009" s="265"/>
    </row>
    <row r="5010" spans="3:7" s="183" customFormat="1" x14ac:dyDescent="0.5">
      <c r="C5010" s="971"/>
      <c r="D5010" s="970"/>
      <c r="E5010" s="970"/>
      <c r="F5010" s="265"/>
      <c r="G5010" s="265"/>
    </row>
    <row r="5011" spans="3:7" s="183" customFormat="1" x14ac:dyDescent="0.5">
      <c r="C5011" s="971"/>
      <c r="D5011" s="970"/>
      <c r="E5011" s="970"/>
      <c r="F5011" s="265"/>
      <c r="G5011" s="265"/>
    </row>
    <row r="5012" spans="3:7" s="183" customFormat="1" x14ac:dyDescent="0.5">
      <c r="C5012" s="971"/>
      <c r="D5012" s="970"/>
      <c r="E5012" s="970"/>
      <c r="F5012" s="265"/>
      <c r="G5012" s="265"/>
    </row>
    <row r="5013" spans="3:7" s="183" customFormat="1" x14ac:dyDescent="0.5">
      <c r="C5013" s="971"/>
      <c r="D5013" s="970"/>
      <c r="E5013" s="970"/>
      <c r="F5013" s="265"/>
      <c r="G5013" s="265"/>
    </row>
    <row r="5014" spans="3:7" s="183" customFormat="1" x14ac:dyDescent="0.5">
      <c r="C5014" s="971"/>
      <c r="D5014" s="970"/>
      <c r="E5014" s="970"/>
      <c r="F5014" s="265"/>
      <c r="G5014" s="265"/>
    </row>
    <row r="5015" spans="3:7" s="183" customFormat="1" x14ac:dyDescent="0.5">
      <c r="C5015" s="971"/>
      <c r="D5015" s="970"/>
      <c r="E5015" s="970"/>
      <c r="F5015" s="265"/>
      <c r="G5015" s="265"/>
    </row>
    <row r="5016" spans="3:7" s="183" customFormat="1" x14ac:dyDescent="0.5">
      <c r="C5016" s="971"/>
      <c r="D5016" s="970"/>
      <c r="E5016" s="970"/>
      <c r="F5016" s="265"/>
      <c r="G5016" s="265"/>
    </row>
    <row r="5017" spans="3:7" s="183" customFormat="1" x14ac:dyDescent="0.5">
      <c r="C5017" s="971"/>
      <c r="D5017" s="970"/>
      <c r="E5017" s="970"/>
      <c r="F5017" s="265"/>
      <c r="G5017" s="265"/>
    </row>
    <row r="5018" spans="3:7" s="183" customFormat="1" x14ac:dyDescent="0.5">
      <c r="C5018" s="971"/>
      <c r="D5018" s="970"/>
      <c r="E5018" s="970"/>
      <c r="F5018" s="265"/>
      <c r="G5018" s="265"/>
    </row>
    <row r="5019" spans="3:7" s="183" customFormat="1" x14ac:dyDescent="0.5">
      <c r="C5019" s="971"/>
      <c r="D5019" s="970"/>
      <c r="E5019" s="970"/>
      <c r="F5019" s="265"/>
      <c r="G5019" s="265"/>
    </row>
    <row r="5020" spans="3:7" s="183" customFormat="1" x14ac:dyDescent="0.5">
      <c r="C5020" s="971"/>
      <c r="D5020" s="970"/>
      <c r="E5020" s="970"/>
      <c r="F5020" s="265"/>
      <c r="G5020" s="265"/>
    </row>
    <row r="5021" spans="3:7" s="183" customFormat="1" x14ac:dyDescent="0.5">
      <c r="C5021" s="971"/>
      <c r="D5021" s="970"/>
      <c r="E5021" s="970"/>
      <c r="F5021" s="265"/>
      <c r="G5021" s="265"/>
    </row>
    <row r="5022" spans="3:7" s="183" customFormat="1" x14ac:dyDescent="0.5">
      <c r="C5022" s="971"/>
      <c r="D5022" s="970"/>
      <c r="E5022" s="970"/>
      <c r="F5022" s="265"/>
      <c r="G5022" s="265"/>
    </row>
    <row r="5023" spans="3:7" s="183" customFormat="1" x14ac:dyDescent="0.5">
      <c r="C5023" s="971"/>
      <c r="D5023" s="970"/>
      <c r="E5023" s="970"/>
      <c r="F5023" s="265"/>
      <c r="G5023" s="265"/>
    </row>
    <row r="5024" spans="3:7" s="183" customFormat="1" x14ac:dyDescent="0.5">
      <c r="C5024" s="971"/>
      <c r="D5024" s="970"/>
      <c r="E5024" s="970"/>
      <c r="F5024" s="265"/>
      <c r="G5024" s="265"/>
    </row>
    <row r="5025" spans="3:7" s="183" customFormat="1" x14ac:dyDescent="0.5">
      <c r="C5025" s="971"/>
      <c r="D5025" s="970"/>
      <c r="E5025" s="970"/>
      <c r="F5025" s="265"/>
      <c r="G5025" s="265"/>
    </row>
    <row r="5026" spans="3:7" s="183" customFormat="1" x14ac:dyDescent="0.5">
      <c r="C5026" s="971"/>
      <c r="D5026" s="970"/>
      <c r="E5026" s="970"/>
      <c r="F5026" s="265"/>
      <c r="G5026" s="265"/>
    </row>
    <row r="5027" spans="3:7" s="183" customFormat="1" x14ac:dyDescent="0.5">
      <c r="C5027" s="971"/>
      <c r="D5027" s="970"/>
      <c r="E5027" s="970"/>
      <c r="F5027" s="265"/>
      <c r="G5027" s="265"/>
    </row>
    <row r="5028" spans="3:7" s="183" customFormat="1" x14ac:dyDescent="0.5">
      <c r="C5028" s="971"/>
      <c r="D5028" s="970"/>
      <c r="E5028" s="970"/>
      <c r="F5028" s="265"/>
      <c r="G5028" s="265"/>
    </row>
    <row r="5029" spans="3:7" s="183" customFormat="1" x14ac:dyDescent="0.5">
      <c r="C5029" s="971"/>
      <c r="D5029" s="970"/>
      <c r="E5029" s="970"/>
      <c r="F5029" s="265"/>
      <c r="G5029" s="265"/>
    </row>
    <row r="5030" spans="3:7" s="183" customFormat="1" x14ac:dyDescent="0.5">
      <c r="C5030" s="971"/>
      <c r="D5030" s="970"/>
      <c r="E5030" s="970"/>
      <c r="F5030" s="265"/>
      <c r="G5030" s="265"/>
    </row>
    <row r="5031" spans="3:7" s="183" customFormat="1" x14ac:dyDescent="0.5">
      <c r="C5031" s="971"/>
      <c r="D5031" s="970"/>
      <c r="E5031" s="970"/>
      <c r="F5031" s="265"/>
      <c r="G5031" s="265"/>
    </row>
    <row r="5032" spans="3:7" s="183" customFormat="1" x14ac:dyDescent="0.5">
      <c r="C5032" s="971"/>
      <c r="D5032" s="970"/>
      <c r="E5032" s="970"/>
      <c r="F5032" s="265"/>
      <c r="G5032" s="265"/>
    </row>
    <row r="5033" spans="3:7" s="183" customFormat="1" x14ac:dyDescent="0.5">
      <c r="C5033" s="971"/>
      <c r="D5033" s="970"/>
      <c r="E5033" s="970"/>
      <c r="F5033" s="265"/>
      <c r="G5033" s="265"/>
    </row>
    <row r="5034" spans="3:7" s="183" customFormat="1" x14ac:dyDescent="0.5">
      <c r="C5034" s="971"/>
      <c r="D5034" s="970"/>
      <c r="E5034" s="970"/>
      <c r="F5034" s="265"/>
      <c r="G5034" s="265"/>
    </row>
    <row r="5035" spans="3:7" s="183" customFormat="1" x14ac:dyDescent="0.5">
      <c r="C5035" s="971"/>
      <c r="D5035" s="970"/>
      <c r="E5035" s="970"/>
      <c r="F5035" s="265"/>
      <c r="G5035" s="265"/>
    </row>
    <row r="5036" spans="3:7" s="183" customFormat="1" x14ac:dyDescent="0.5">
      <c r="C5036" s="971"/>
      <c r="D5036" s="970"/>
      <c r="E5036" s="970"/>
      <c r="F5036" s="265"/>
      <c r="G5036" s="265"/>
    </row>
    <row r="5037" spans="3:7" s="183" customFormat="1" x14ac:dyDescent="0.5">
      <c r="C5037" s="971"/>
      <c r="D5037" s="970"/>
      <c r="E5037" s="970"/>
      <c r="F5037" s="265"/>
      <c r="G5037" s="265"/>
    </row>
    <row r="5038" spans="3:7" s="183" customFormat="1" x14ac:dyDescent="0.5">
      <c r="C5038" s="971"/>
      <c r="D5038" s="970"/>
      <c r="E5038" s="970"/>
      <c r="F5038" s="265"/>
      <c r="G5038" s="265"/>
    </row>
    <row r="5039" spans="3:7" s="183" customFormat="1" x14ac:dyDescent="0.5">
      <c r="C5039" s="971"/>
      <c r="D5039" s="970"/>
      <c r="E5039" s="970"/>
      <c r="F5039" s="265"/>
      <c r="G5039" s="265"/>
    </row>
    <row r="5040" spans="3:7" s="183" customFormat="1" x14ac:dyDescent="0.5">
      <c r="C5040" s="971"/>
      <c r="D5040" s="970"/>
      <c r="E5040" s="970"/>
      <c r="F5040" s="265"/>
      <c r="G5040" s="265"/>
    </row>
    <row r="5041" spans="3:7" s="183" customFormat="1" x14ac:dyDescent="0.5">
      <c r="C5041" s="971"/>
      <c r="D5041" s="970"/>
      <c r="E5041" s="970"/>
      <c r="F5041" s="265"/>
      <c r="G5041" s="265"/>
    </row>
    <row r="5042" spans="3:7" s="183" customFormat="1" x14ac:dyDescent="0.5">
      <c r="C5042" s="971"/>
      <c r="D5042" s="970"/>
      <c r="E5042" s="970"/>
      <c r="F5042" s="265"/>
      <c r="G5042" s="265"/>
    </row>
    <row r="5043" spans="3:7" s="183" customFormat="1" x14ac:dyDescent="0.5">
      <c r="C5043" s="971"/>
      <c r="D5043" s="970"/>
      <c r="E5043" s="970"/>
      <c r="F5043" s="265"/>
      <c r="G5043" s="265"/>
    </row>
    <row r="5044" spans="3:7" s="183" customFormat="1" x14ac:dyDescent="0.5">
      <c r="C5044" s="971"/>
      <c r="D5044" s="970"/>
      <c r="E5044" s="970"/>
      <c r="F5044" s="265"/>
      <c r="G5044" s="265"/>
    </row>
    <row r="5045" spans="3:7" s="183" customFormat="1" x14ac:dyDescent="0.5">
      <c r="C5045" s="971"/>
      <c r="D5045" s="970"/>
      <c r="E5045" s="970"/>
      <c r="F5045" s="265"/>
      <c r="G5045" s="265"/>
    </row>
    <row r="5046" spans="3:7" s="183" customFormat="1" x14ac:dyDescent="0.5">
      <c r="C5046" s="971"/>
      <c r="D5046" s="970"/>
      <c r="E5046" s="970"/>
      <c r="F5046" s="265"/>
      <c r="G5046" s="265"/>
    </row>
    <row r="5047" spans="3:7" s="183" customFormat="1" x14ac:dyDescent="0.5">
      <c r="C5047" s="971"/>
      <c r="D5047" s="970"/>
      <c r="E5047" s="970"/>
      <c r="F5047" s="265"/>
      <c r="G5047" s="265"/>
    </row>
    <row r="5048" spans="3:7" s="183" customFormat="1" x14ac:dyDescent="0.5">
      <c r="C5048" s="971"/>
      <c r="D5048" s="970"/>
      <c r="E5048" s="970"/>
      <c r="F5048" s="265"/>
      <c r="G5048" s="265"/>
    </row>
    <row r="5049" spans="3:7" s="183" customFormat="1" x14ac:dyDescent="0.5">
      <c r="C5049" s="971"/>
      <c r="D5049" s="970"/>
      <c r="E5049" s="970"/>
      <c r="F5049" s="265"/>
      <c r="G5049" s="265"/>
    </row>
    <row r="5050" spans="3:7" s="183" customFormat="1" x14ac:dyDescent="0.5">
      <c r="C5050" s="971"/>
      <c r="D5050" s="970"/>
      <c r="E5050" s="970"/>
      <c r="F5050" s="265"/>
      <c r="G5050" s="265"/>
    </row>
    <row r="5051" spans="3:7" s="183" customFormat="1" x14ac:dyDescent="0.5">
      <c r="C5051" s="971"/>
      <c r="D5051" s="970"/>
      <c r="E5051" s="970"/>
      <c r="F5051" s="265"/>
      <c r="G5051" s="265"/>
    </row>
    <row r="5052" spans="3:7" s="183" customFormat="1" x14ac:dyDescent="0.5">
      <c r="C5052" s="971"/>
      <c r="D5052" s="970"/>
      <c r="E5052" s="970"/>
      <c r="F5052" s="265"/>
      <c r="G5052" s="265"/>
    </row>
    <row r="5053" spans="3:7" s="183" customFormat="1" x14ac:dyDescent="0.5">
      <c r="C5053" s="971"/>
      <c r="D5053" s="970"/>
      <c r="E5053" s="970"/>
      <c r="F5053" s="265"/>
      <c r="G5053" s="265"/>
    </row>
    <row r="5054" spans="3:7" s="183" customFormat="1" x14ac:dyDescent="0.5">
      <c r="C5054" s="971"/>
      <c r="D5054" s="970"/>
      <c r="E5054" s="970"/>
      <c r="F5054" s="265"/>
      <c r="G5054" s="265"/>
    </row>
    <row r="5055" spans="3:7" s="183" customFormat="1" x14ac:dyDescent="0.5">
      <c r="C5055" s="971"/>
      <c r="D5055" s="970"/>
      <c r="E5055" s="970"/>
      <c r="F5055" s="265"/>
      <c r="G5055" s="265"/>
    </row>
    <row r="5056" spans="3:7" s="183" customFormat="1" x14ac:dyDescent="0.5">
      <c r="C5056" s="971"/>
      <c r="D5056" s="970"/>
      <c r="E5056" s="970"/>
      <c r="F5056" s="265"/>
      <c r="G5056" s="265"/>
    </row>
    <row r="5057" spans="3:7" s="183" customFormat="1" x14ac:dyDescent="0.5">
      <c r="C5057" s="971"/>
      <c r="D5057" s="970"/>
      <c r="E5057" s="970"/>
      <c r="F5057" s="265"/>
      <c r="G5057" s="265"/>
    </row>
    <row r="5058" spans="3:7" s="183" customFormat="1" x14ac:dyDescent="0.5">
      <c r="C5058" s="971"/>
      <c r="D5058" s="970"/>
      <c r="E5058" s="970"/>
      <c r="F5058" s="265"/>
      <c r="G5058" s="265"/>
    </row>
    <row r="5059" spans="3:7" s="183" customFormat="1" x14ac:dyDescent="0.5">
      <c r="C5059" s="971"/>
      <c r="D5059" s="970"/>
      <c r="E5059" s="970"/>
      <c r="F5059" s="265"/>
      <c r="G5059" s="265"/>
    </row>
    <row r="5060" spans="3:7" s="183" customFormat="1" x14ac:dyDescent="0.5">
      <c r="C5060" s="971"/>
      <c r="D5060" s="970"/>
      <c r="E5060" s="970"/>
      <c r="F5060" s="265"/>
      <c r="G5060" s="265"/>
    </row>
    <row r="5061" spans="3:7" s="183" customFormat="1" x14ac:dyDescent="0.5">
      <c r="C5061" s="971"/>
      <c r="D5061" s="970"/>
      <c r="E5061" s="970"/>
      <c r="F5061" s="265"/>
      <c r="G5061" s="265"/>
    </row>
    <row r="5062" spans="3:7" s="183" customFormat="1" x14ac:dyDescent="0.5">
      <c r="C5062" s="971"/>
      <c r="D5062" s="970"/>
      <c r="E5062" s="970"/>
      <c r="F5062" s="265"/>
      <c r="G5062" s="265"/>
    </row>
    <row r="5063" spans="3:7" s="183" customFormat="1" x14ac:dyDescent="0.5">
      <c r="C5063" s="971"/>
      <c r="D5063" s="970"/>
      <c r="E5063" s="970"/>
      <c r="F5063" s="265"/>
      <c r="G5063" s="265"/>
    </row>
    <row r="5064" spans="3:7" s="183" customFormat="1" x14ac:dyDescent="0.5">
      <c r="C5064" s="971"/>
      <c r="D5064" s="970"/>
      <c r="E5064" s="970"/>
      <c r="F5064" s="265"/>
      <c r="G5064" s="265"/>
    </row>
    <row r="5065" spans="3:7" s="183" customFormat="1" x14ac:dyDescent="0.5">
      <c r="C5065" s="971"/>
      <c r="D5065" s="970"/>
      <c r="E5065" s="970"/>
      <c r="F5065" s="265"/>
      <c r="G5065" s="265"/>
    </row>
    <row r="5066" spans="3:7" s="183" customFormat="1" x14ac:dyDescent="0.5">
      <c r="C5066" s="971"/>
      <c r="D5066" s="970"/>
      <c r="E5066" s="970"/>
      <c r="F5066" s="265"/>
      <c r="G5066" s="265"/>
    </row>
    <row r="5067" spans="3:7" s="183" customFormat="1" x14ac:dyDescent="0.5">
      <c r="C5067" s="971"/>
      <c r="D5067" s="970"/>
      <c r="E5067" s="970"/>
      <c r="F5067" s="265"/>
      <c r="G5067" s="265"/>
    </row>
    <row r="5068" spans="3:7" s="183" customFormat="1" x14ac:dyDescent="0.5">
      <c r="C5068" s="971"/>
      <c r="D5068" s="970"/>
      <c r="E5068" s="970"/>
      <c r="F5068" s="265"/>
      <c r="G5068" s="265"/>
    </row>
    <row r="5069" spans="3:7" s="183" customFormat="1" x14ac:dyDescent="0.5">
      <c r="C5069" s="971"/>
      <c r="D5069" s="970"/>
      <c r="E5069" s="970"/>
      <c r="F5069" s="265"/>
      <c r="G5069" s="265"/>
    </row>
    <row r="5070" spans="3:7" s="183" customFormat="1" x14ac:dyDescent="0.5">
      <c r="C5070" s="971"/>
      <c r="D5070" s="970"/>
      <c r="E5070" s="970"/>
      <c r="F5070" s="265"/>
      <c r="G5070" s="265"/>
    </row>
    <row r="5071" spans="3:7" s="183" customFormat="1" x14ac:dyDescent="0.5">
      <c r="C5071" s="971"/>
      <c r="D5071" s="970"/>
      <c r="E5071" s="970"/>
      <c r="F5071" s="265"/>
      <c r="G5071" s="265"/>
    </row>
    <row r="5072" spans="3:7" s="183" customFormat="1" x14ac:dyDescent="0.5">
      <c r="C5072" s="971"/>
      <c r="D5072" s="970"/>
      <c r="E5072" s="970"/>
      <c r="F5072" s="265"/>
      <c r="G5072" s="265"/>
    </row>
    <row r="5073" spans="3:7" s="183" customFormat="1" x14ac:dyDescent="0.5">
      <c r="C5073" s="971"/>
      <c r="D5073" s="970"/>
      <c r="E5073" s="970"/>
      <c r="F5073" s="265"/>
      <c r="G5073" s="265"/>
    </row>
    <row r="5074" spans="3:7" s="183" customFormat="1" x14ac:dyDescent="0.5">
      <c r="C5074" s="971"/>
      <c r="D5074" s="970"/>
      <c r="E5074" s="970"/>
      <c r="F5074" s="265"/>
      <c r="G5074" s="265"/>
    </row>
    <row r="5075" spans="3:7" s="183" customFormat="1" x14ac:dyDescent="0.5">
      <c r="C5075" s="971"/>
      <c r="D5075" s="970"/>
      <c r="E5075" s="970"/>
      <c r="F5075" s="265"/>
      <c r="G5075" s="265"/>
    </row>
    <row r="5076" spans="3:7" s="183" customFormat="1" x14ac:dyDescent="0.5">
      <c r="C5076" s="971"/>
      <c r="D5076" s="970"/>
      <c r="E5076" s="970"/>
      <c r="F5076" s="265"/>
      <c r="G5076" s="265"/>
    </row>
    <row r="5077" spans="3:7" s="183" customFormat="1" x14ac:dyDescent="0.5">
      <c r="C5077" s="971"/>
      <c r="D5077" s="970"/>
      <c r="E5077" s="970"/>
      <c r="F5077" s="265"/>
      <c r="G5077" s="265"/>
    </row>
    <row r="5078" spans="3:7" s="183" customFormat="1" x14ac:dyDescent="0.5">
      <c r="C5078" s="971"/>
      <c r="D5078" s="970"/>
      <c r="E5078" s="970"/>
      <c r="F5078" s="265"/>
      <c r="G5078" s="265"/>
    </row>
    <row r="5079" spans="3:7" s="183" customFormat="1" x14ac:dyDescent="0.5">
      <c r="C5079" s="971"/>
      <c r="D5079" s="970"/>
      <c r="E5079" s="970"/>
      <c r="F5079" s="265"/>
      <c r="G5079" s="265"/>
    </row>
    <row r="5080" spans="3:7" s="183" customFormat="1" x14ac:dyDescent="0.5">
      <c r="C5080" s="971"/>
      <c r="D5080" s="970"/>
      <c r="E5080" s="970"/>
      <c r="F5080" s="265"/>
      <c r="G5080" s="265"/>
    </row>
    <row r="5081" spans="3:7" s="183" customFormat="1" x14ac:dyDescent="0.5">
      <c r="C5081" s="971"/>
      <c r="D5081" s="970"/>
      <c r="E5081" s="970"/>
      <c r="F5081" s="265"/>
      <c r="G5081" s="265"/>
    </row>
    <row r="5082" spans="3:7" s="183" customFormat="1" x14ac:dyDescent="0.5">
      <c r="C5082" s="971"/>
      <c r="D5082" s="970"/>
      <c r="E5082" s="970"/>
      <c r="F5082" s="265"/>
      <c r="G5082" s="265"/>
    </row>
    <row r="5083" spans="3:7" s="183" customFormat="1" x14ac:dyDescent="0.5">
      <c r="C5083" s="971"/>
      <c r="D5083" s="970"/>
      <c r="E5083" s="970"/>
      <c r="F5083" s="265"/>
      <c r="G5083" s="265"/>
    </row>
    <row r="5084" spans="3:7" s="183" customFormat="1" x14ac:dyDescent="0.5">
      <c r="C5084" s="971"/>
      <c r="D5084" s="970"/>
      <c r="E5084" s="970"/>
      <c r="F5084" s="265"/>
      <c r="G5084" s="265"/>
    </row>
    <row r="5085" spans="3:7" s="183" customFormat="1" x14ac:dyDescent="0.5">
      <c r="C5085" s="971"/>
      <c r="D5085" s="970"/>
      <c r="E5085" s="970"/>
      <c r="F5085" s="265"/>
      <c r="G5085" s="265"/>
    </row>
    <row r="5086" spans="3:7" s="183" customFormat="1" x14ac:dyDescent="0.5">
      <c r="C5086" s="971"/>
      <c r="D5086" s="970"/>
      <c r="E5086" s="970"/>
      <c r="F5086" s="265"/>
      <c r="G5086" s="265"/>
    </row>
    <row r="5087" spans="3:7" s="183" customFormat="1" x14ac:dyDescent="0.5">
      <c r="C5087" s="971"/>
      <c r="D5087" s="970"/>
      <c r="E5087" s="970"/>
      <c r="F5087" s="265"/>
      <c r="G5087" s="265"/>
    </row>
    <row r="5088" spans="3:7" s="183" customFormat="1" x14ac:dyDescent="0.5">
      <c r="C5088" s="971"/>
      <c r="D5088" s="970"/>
      <c r="E5088" s="970"/>
      <c r="F5088" s="265"/>
      <c r="G5088" s="265"/>
    </row>
    <row r="5089" spans="3:7" s="183" customFormat="1" x14ac:dyDescent="0.5">
      <c r="C5089" s="971"/>
      <c r="D5089" s="970"/>
      <c r="E5089" s="970"/>
      <c r="F5089" s="265"/>
      <c r="G5089" s="265"/>
    </row>
    <row r="5090" spans="3:7" s="183" customFormat="1" x14ac:dyDescent="0.5">
      <c r="C5090" s="971"/>
      <c r="D5090" s="970"/>
      <c r="E5090" s="970"/>
      <c r="F5090" s="265"/>
      <c r="G5090" s="265"/>
    </row>
    <row r="5091" spans="3:7" s="183" customFormat="1" x14ac:dyDescent="0.5">
      <c r="C5091" s="971"/>
      <c r="D5091" s="970"/>
      <c r="E5091" s="970"/>
      <c r="F5091" s="265"/>
      <c r="G5091" s="265"/>
    </row>
    <row r="5092" spans="3:7" s="183" customFormat="1" x14ac:dyDescent="0.5">
      <c r="C5092" s="971"/>
      <c r="D5092" s="970"/>
      <c r="E5092" s="970"/>
      <c r="F5092" s="265"/>
      <c r="G5092" s="265"/>
    </row>
    <row r="5093" spans="3:7" s="183" customFormat="1" x14ac:dyDescent="0.5">
      <c r="C5093" s="971"/>
      <c r="D5093" s="970"/>
      <c r="E5093" s="970"/>
      <c r="F5093" s="265"/>
      <c r="G5093" s="265"/>
    </row>
    <row r="5094" spans="3:7" s="183" customFormat="1" x14ac:dyDescent="0.5">
      <c r="C5094" s="971"/>
      <c r="D5094" s="970"/>
      <c r="E5094" s="970"/>
      <c r="F5094" s="265"/>
      <c r="G5094" s="265"/>
    </row>
    <row r="5095" spans="3:7" s="183" customFormat="1" x14ac:dyDescent="0.5">
      <c r="C5095" s="971"/>
      <c r="D5095" s="970"/>
      <c r="E5095" s="970"/>
      <c r="F5095" s="265"/>
      <c r="G5095" s="265"/>
    </row>
    <row r="5096" spans="3:7" s="183" customFormat="1" x14ac:dyDescent="0.5">
      <c r="C5096" s="971"/>
      <c r="D5096" s="970"/>
      <c r="E5096" s="970"/>
      <c r="F5096" s="265"/>
      <c r="G5096" s="265"/>
    </row>
    <row r="5097" spans="3:7" s="183" customFormat="1" x14ac:dyDescent="0.5">
      <c r="C5097" s="971"/>
      <c r="D5097" s="970"/>
      <c r="E5097" s="970"/>
      <c r="F5097" s="265"/>
      <c r="G5097" s="265"/>
    </row>
    <row r="5098" spans="3:7" s="183" customFormat="1" x14ac:dyDescent="0.5">
      <c r="C5098" s="971"/>
      <c r="D5098" s="970"/>
      <c r="E5098" s="970"/>
      <c r="F5098" s="265"/>
      <c r="G5098" s="265"/>
    </row>
    <row r="5099" spans="3:7" s="183" customFormat="1" x14ac:dyDescent="0.5">
      <c r="C5099" s="971"/>
      <c r="D5099" s="970"/>
      <c r="E5099" s="970"/>
      <c r="F5099" s="265"/>
      <c r="G5099" s="265"/>
    </row>
    <row r="5100" spans="3:7" s="183" customFormat="1" x14ac:dyDescent="0.5">
      <c r="C5100" s="971"/>
      <c r="D5100" s="970"/>
      <c r="E5100" s="970"/>
      <c r="F5100" s="265"/>
      <c r="G5100" s="265"/>
    </row>
    <row r="5101" spans="3:7" s="183" customFormat="1" x14ac:dyDescent="0.5">
      <c r="C5101" s="971"/>
      <c r="D5101" s="970"/>
      <c r="E5101" s="970"/>
      <c r="F5101" s="265"/>
      <c r="G5101" s="265"/>
    </row>
    <row r="5102" spans="3:7" s="183" customFormat="1" x14ac:dyDescent="0.5">
      <c r="C5102" s="971"/>
      <c r="D5102" s="970"/>
      <c r="E5102" s="970"/>
      <c r="F5102" s="265"/>
      <c r="G5102" s="265"/>
    </row>
    <row r="5103" spans="3:7" s="183" customFormat="1" x14ac:dyDescent="0.5">
      <c r="C5103" s="971"/>
      <c r="D5103" s="970"/>
      <c r="E5103" s="970"/>
      <c r="F5103" s="265"/>
      <c r="G5103" s="265"/>
    </row>
    <row r="5104" spans="3:7" s="183" customFormat="1" x14ac:dyDescent="0.5">
      <c r="C5104" s="971"/>
      <c r="D5104" s="970"/>
      <c r="E5104" s="970"/>
      <c r="F5104" s="265"/>
      <c r="G5104" s="265"/>
    </row>
    <row r="5105" spans="3:7" s="183" customFormat="1" x14ac:dyDescent="0.5">
      <c r="C5105" s="971"/>
      <c r="D5105" s="970"/>
      <c r="E5105" s="970"/>
      <c r="F5105" s="265"/>
      <c r="G5105" s="265"/>
    </row>
    <row r="5106" spans="3:7" s="183" customFormat="1" x14ac:dyDescent="0.5">
      <c r="C5106" s="971"/>
      <c r="D5106" s="970"/>
      <c r="E5106" s="970"/>
      <c r="F5106" s="265"/>
      <c r="G5106" s="265"/>
    </row>
    <row r="5107" spans="3:7" s="183" customFormat="1" x14ac:dyDescent="0.5">
      <c r="C5107" s="971"/>
      <c r="D5107" s="970"/>
      <c r="E5107" s="970"/>
      <c r="F5107" s="265"/>
      <c r="G5107" s="265"/>
    </row>
    <row r="5108" spans="3:7" s="183" customFormat="1" x14ac:dyDescent="0.5">
      <c r="C5108" s="971"/>
      <c r="D5108" s="970"/>
      <c r="E5108" s="970"/>
      <c r="F5108" s="265"/>
      <c r="G5108" s="265"/>
    </row>
    <row r="5109" spans="3:7" s="183" customFormat="1" x14ac:dyDescent="0.5">
      <c r="C5109" s="971"/>
      <c r="D5109" s="970"/>
      <c r="E5109" s="970"/>
      <c r="F5109" s="265"/>
      <c r="G5109" s="265"/>
    </row>
    <row r="5110" spans="3:7" s="183" customFormat="1" x14ac:dyDescent="0.5">
      <c r="C5110" s="971"/>
      <c r="D5110" s="970"/>
      <c r="E5110" s="970"/>
      <c r="F5110" s="265"/>
      <c r="G5110" s="265"/>
    </row>
    <row r="5111" spans="3:7" s="183" customFormat="1" x14ac:dyDescent="0.5">
      <c r="C5111" s="971"/>
      <c r="D5111" s="970"/>
      <c r="E5111" s="970"/>
      <c r="F5111" s="265"/>
      <c r="G5111" s="265"/>
    </row>
    <row r="5112" spans="3:7" s="183" customFormat="1" x14ac:dyDescent="0.5">
      <c r="C5112" s="971"/>
      <c r="D5112" s="970"/>
      <c r="E5112" s="970"/>
      <c r="F5112" s="265"/>
      <c r="G5112" s="265"/>
    </row>
    <row r="5113" spans="3:7" s="183" customFormat="1" x14ac:dyDescent="0.5">
      <c r="C5113" s="971"/>
      <c r="D5113" s="970"/>
      <c r="E5113" s="970"/>
      <c r="F5113" s="265"/>
      <c r="G5113" s="265"/>
    </row>
    <row r="5114" spans="3:7" s="183" customFormat="1" x14ac:dyDescent="0.5">
      <c r="C5114" s="971"/>
      <c r="D5114" s="970"/>
      <c r="E5114" s="970"/>
      <c r="F5114" s="265"/>
      <c r="G5114" s="265"/>
    </row>
    <row r="5115" spans="3:7" s="183" customFormat="1" x14ac:dyDescent="0.5">
      <c r="C5115" s="971"/>
      <c r="D5115" s="970"/>
      <c r="E5115" s="970"/>
      <c r="F5115" s="265"/>
      <c r="G5115" s="265"/>
    </row>
    <row r="5116" spans="3:7" s="183" customFormat="1" x14ac:dyDescent="0.5">
      <c r="C5116" s="971"/>
      <c r="D5116" s="970"/>
      <c r="E5116" s="970"/>
      <c r="F5116" s="265"/>
      <c r="G5116" s="265"/>
    </row>
    <row r="5117" spans="3:7" s="183" customFormat="1" x14ac:dyDescent="0.5">
      <c r="C5117" s="971"/>
      <c r="D5117" s="970"/>
      <c r="E5117" s="970"/>
      <c r="F5117" s="265"/>
      <c r="G5117" s="265"/>
    </row>
    <row r="5118" spans="3:7" s="183" customFormat="1" x14ac:dyDescent="0.5">
      <c r="C5118" s="971"/>
      <c r="D5118" s="970"/>
      <c r="E5118" s="970"/>
      <c r="F5118" s="265"/>
      <c r="G5118" s="265"/>
    </row>
    <row r="5119" spans="3:7" s="183" customFormat="1" x14ac:dyDescent="0.5">
      <c r="C5119" s="971"/>
      <c r="D5119" s="970"/>
      <c r="E5119" s="970"/>
      <c r="F5119" s="265"/>
      <c r="G5119" s="265"/>
    </row>
    <row r="5120" spans="3:7" s="183" customFormat="1" x14ac:dyDescent="0.5">
      <c r="C5120" s="971"/>
      <c r="D5120" s="970"/>
      <c r="E5120" s="970"/>
      <c r="F5120" s="265"/>
      <c r="G5120" s="265"/>
    </row>
    <row r="5121" spans="3:7" s="183" customFormat="1" x14ac:dyDescent="0.5">
      <c r="C5121" s="971"/>
      <c r="D5121" s="970"/>
      <c r="E5121" s="970"/>
      <c r="F5121" s="265"/>
      <c r="G5121" s="265"/>
    </row>
    <row r="5122" spans="3:7" s="183" customFormat="1" x14ac:dyDescent="0.5">
      <c r="C5122" s="971"/>
      <c r="D5122" s="970"/>
      <c r="E5122" s="970"/>
      <c r="F5122" s="265"/>
      <c r="G5122" s="265"/>
    </row>
    <row r="5123" spans="3:7" s="183" customFormat="1" x14ac:dyDescent="0.5">
      <c r="C5123" s="971"/>
      <c r="D5123" s="970"/>
      <c r="E5123" s="970"/>
      <c r="F5123" s="265"/>
      <c r="G5123" s="265"/>
    </row>
    <row r="5124" spans="3:7" s="183" customFormat="1" x14ac:dyDescent="0.5">
      <c r="C5124" s="971"/>
      <c r="D5124" s="970"/>
      <c r="E5124" s="970"/>
      <c r="F5124" s="265"/>
      <c r="G5124" s="265"/>
    </row>
    <row r="5125" spans="3:7" s="183" customFormat="1" x14ac:dyDescent="0.5">
      <c r="C5125" s="971"/>
      <c r="D5125" s="970"/>
      <c r="E5125" s="970"/>
      <c r="F5125" s="265"/>
      <c r="G5125" s="265"/>
    </row>
    <row r="5126" spans="3:7" s="183" customFormat="1" x14ac:dyDescent="0.5">
      <c r="C5126" s="971"/>
      <c r="D5126" s="970"/>
      <c r="E5126" s="970"/>
      <c r="F5126" s="265"/>
      <c r="G5126" s="265"/>
    </row>
    <row r="5127" spans="3:7" s="183" customFormat="1" x14ac:dyDescent="0.5">
      <c r="C5127" s="971"/>
      <c r="D5127" s="970"/>
      <c r="E5127" s="970"/>
      <c r="F5127" s="265"/>
      <c r="G5127" s="265"/>
    </row>
    <row r="5128" spans="3:7" s="183" customFormat="1" x14ac:dyDescent="0.5">
      <c r="C5128" s="971"/>
      <c r="D5128" s="970"/>
      <c r="E5128" s="970"/>
      <c r="F5128" s="265"/>
      <c r="G5128" s="265"/>
    </row>
    <row r="5129" spans="3:7" s="183" customFormat="1" x14ac:dyDescent="0.5">
      <c r="C5129" s="971"/>
      <c r="D5129" s="970"/>
      <c r="E5129" s="970"/>
      <c r="F5129" s="265"/>
      <c r="G5129" s="265"/>
    </row>
    <row r="5130" spans="3:7" s="183" customFormat="1" x14ac:dyDescent="0.5">
      <c r="C5130" s="971"/>
      <c r="D5130" s="970"/>
      <c r="E5130" s="970"/>
      <c r="F5130" s="265"/>
      <c r="G5130" s="265"/>
    </row>
    <row r="5131" spans="3:7" s="183" customFormat="1" x14ac:dyDescent="0.5">
      <c r="C5131" s="971"/>
      <c r="D5131" s="970"/>
      <c r="E5131" s="970"/>
      <c r="F5131" s="265"/>
      <c r="G5131" s="265"/>
    </row>
    <row r="5132" spans="3:7" s="183" customFormat="1" x14ac:dyDescent="0.5">
      <c r="C5132" s="971"/>
      <c r="D5132" s="970"/>
      <c r="E5132" s="970"/>
      <c r="F5132" s="265"/>
      <c r="G5132" s="265"/>
    </row>
    <row r="5133" spans="3:7" s="183" customFormat="1" x14ac:dyDescent="0.5">
      <c r="C5133" s="971"/>
      <c r="D5133" s="970"/>
      <c r="E5133" s="970"/>
      <c r="F5133" s="265"/>
      <c r="G5133" s="265"/>
    </row>
    <row r="5134" spans="3:7" s="183" customFormat="1" x14ac:dyDescent="0.5">
      <c r="C5134" s="971"/>
      <c r="D5134" s="970"/>
      <c r="E5134" s="970"/>
      <c r="F5134" s="265"/>
      <c r="G5134" s="265"/>
    </row>
    <row r="5135" spans="3:7" s="183" customFormat="1" x14ac:dyDescent="0.5">
      <c r="C5135" s="971"/>
      <c r="D5135" s="970"/>
      <c r="E5135" s="970"/>
      <c r="F5135" s="265"/>
      <c r="G5135" s="265"/>
    </row>
    <row r="5136" spans="3:7" s="183" customFormat="1" x14ac:dyDescent="0.5">
      <c r="C5136" s="971"/>
      <c r="D5136" s="970"/>
      <c r="E5136" s="970"/>
      <c r="F5136" s="265"/>
      <c r="G5136" s="265"/>
    </row>
    <row r="5137" spans="3:7" s="183" customFormat="1" x14ac:dyDescent="0.5">
      <c r="C5137" s="971"/>
      <c r="D5137" s="970"/>
      <c r="E5137" s="970"/>
      <c r="F5137" s="265"/>
      <c r="G5137" s="265"/>
    </row>
    <row r="5138" spans="3:7" s="183" customFormat="1" x14ac:dyDescent="0.5">
      <c r="C5138" s="971"/>
      <c r="D5138" s="970"/>
      <c r="E5138" s="970"/>
      <c r="F5138" s="265"/>
      <c r="G5138" s="265"/>
    </row>
    <row r="5139" spans="3:7" s="183" customFormat="1" x14ac:dyDescent="0.5">
      <c r="C5139" s="971"/>
      <c r="D5139" s="970"/>
      <c r="E5139" s="970"/>
      <c r="F5139" s="265"/>
      <c r="G5139" s="265"/>
    </row>
    <row r="5140" spans="3:7" s="183" customFormat="1" x14ac:dyDescent="0.5">
      <c r="C5140" s="971"/>
      <c r="D5140" s="970"/>
      <c r="E5140" s="970"/>
      <c r="F5140" s="265"/>
      <c r="G5140" s="265"/>
    </row>
    <row r="5141" spans="3:7" s="183" customFormat="1" x14ac:dyDescent="0.5">
      <c r="C5141" s="971"/>
      <c r="D5141" s="970"/>
      <c r="E5141" s="970"/>
      <c r="F5141" s="265"/>
      <c r="G5141" s="265"/>
    </row>
    <row r="5142" spans="3:7" s="183" customFormat="1" x14ac:dyDescent="0.5">
      <c r="C5142" s="971"/>
      <c r="D5142" s="970"/>
      <c r="E5142" s="970"/>
      <c r="F5142" s="265"/>
      <c r="G5142" s="265"/>
    </row>
    <row r="5143" spans="3:7" s="183" customFormat="1" x14ac:dyDescent="0.5">
      <c r="C5143" s="971"/>
      <c r="D5143" s="970"/>
      <c r="E5143" s="970"/>
      <c r="F5143" s="265"/>
      <c r="G5143" s="265"/>
    </row>
    <row r="5144" spans="3:7" s="183" customFormat="1" x14ac:dyDescent="0.5">
      <c r="C5144" s="971"/>
      <c r="D5144" s="970"/>
      <c r="E5144" s="970"/>
      <c r="F5144" s="265"/>
      <c r="G5144" s="265"/>
    </row>
    <row r="5145" spans="3:7" s="183" customFormat="1" x14ac:dyDescent="0.5">
      <c r="C5145" s="971"/>
      <c r="D5145" s="970"/>
      <c r="E5145" s="970"/>
      <c r="F5145" s="265"/>
      <c r="G5145" s="265"/>
    </row>
    <row r="5146" spans="3:7" s="183" customFormat="1" x14ac:dyDescent="0.5">
      <c r="C5146" s="971"/>
      <c r="D5146" s="970"/>
      <c r="E5146" s="970"/>
      <c r="F5146" s="265"/>
      <c r="G5146" s="265"/>
    </row>
    <row r="5147" spans="3:7" s="183" customFormat="1" x14ac:dyDescent="0.5">
      <c r="C5147" s="971"/>
      <c r="D5147" s="970"/>
      <c r="E5147" s="970"/>
      <c r="F5147" s="265"/>
      <c r="G5147" s="265"/>
    </row>
    <row r="5148" spans="3:7" s="183" customFormat="1" x14ac:dyDescent="0.5">
      <c r="C5148" s="971"/>
      <c r="D5148" s="970"/>
      <c r="E5148" s="970"/>
      <c r="F5148" s="265"/>
      <c r="G5148" s="265"/>
    </row>
    <row r="5149" spans="3:7" s="183" customFormat="1" x14ac:dyDescent="0.5">
      <c r="C5149" s="971"/>
      <c r="D5149" s="970"/>
      <c r="E5149" s="970"/>
      <c r="F5149" s="265"/>
      <c r="G5149" s="265"/>
    </row>
    <row r="5150" spans="3:7" s="183" customFormat="1" x14ac:dyDescent="0.5">
      <c r="C5150" s="971"/>
      <c r="D5150" s="970"/>
      <c r="E5150" s="970"/>
      <c r="F5150" s="265"/>
      <c r="G5150" s="265"/>
    </row>
    <row r="5151" spans="3:7" s="183" customFormat="1" x14ac:dyDescent="0.5">
      <c r="C5151" s="971"/>
      <c r="D5151" s="970"/>
      <c r="E5151" s="970"/>
      <c r="F5151" s="265"/>
      <c r="G5151" s="265"/>
    </row>
    <row r="5152" spans="3:7" s="183" customFormat="1" x14ac:dyDescent="0.5">
      <c r="C5152" s="971"/>
      <c r="D5152" s="970"/>
      <c r="E5152" s="970"/>
      <c r="F5152" s="265"/>
      <c r="G5152" s="265"/>
    </row>
    <row r="5153" spans="3:7" s="183" customFormat="1" x14ac:dyDescent="0.5">
      <c r="C5153" s="971"/>
      <c r="D5153" s="970"/>
      <c r="E5153" s="970"/>
      <c r="F5153" s="265"/>
      <c r="G5153" s="265"/>
    </row>
    <row r="5154" spans="3:7" s="183" customFormat="1" x14ac:dyDescent="0.5">
      <c r="C5154" s="971"/>
      <c r="D5154" s="970"/>
      <c r="E5154" s="970"/>
      <c r="F5154" s="265"/>
      <c r="G5154" s="265"/>
    </row>
    <row r="5155" spans="3:7" s="183" customFormat="1" x14ac:dyDescent="0.5">
      <c r="C5155" s="971"/>
      <c r="D5155" s="970"/>
      <c r="E5155" s="970"/>
      <c r="F5155" s="265"/>
      <c r="G5155" s="265"/>
    </row>
    <row r="5156" spans="3:7" s="183" customFormat="1" x14ac:dyDescent="0.5">
      <c r="C5156" s="971"/>
      <c r="D5156" s="970"/>
      <c r="E5156" s="970"/>
      <c r="F5156" s="265"/>
      <c r="G5156" s="265"/>
    </row>
    <row r="5157" spans="3:7" s="183" customFormat="1" x14ac:dyDescent="0.5">
      <c r="C5157" s="971"/>
      <c r="D5157" s="970"/>
      <c r="E5157" s="970"/>
      <c r="F5157" s="265"/>
      <c r="G5157" s="265"/>
    </row>
    <row r="5158" spans="3:7" s="183" customFormat="1" x14ac:dyDescent="0.5">
      <c r="C5158" s="971"/>
      <c r="D5158" s="970"/>
      <c r="E5158" s="970"/>
      <c r="F5158" s="265"/>
      <c r="G5158" s="265"/>
    </row>
    <row r="5159" spans="3:7" s="183" customFormat="1" x14ac:dyDescent="0.5">
      <c r="C5159" s="971"/>
      <c r="D5159" s="970"/>
      <c r="E5159" s="970"/>
      <c r="F5159" s="265"/>
      <c r="G5159" s="265"/>
    </row>
    <row r="5160" spans="3:7" s="183" customFormat="1" x14ac:dyDescent="0.5">
      <c r="C5160" s="971"/>
      <c r="D5160" s="970"/>
      <c r="E5160" s="970"/>
      <c r="F5160" s="265"/>
      <c r="G5160" s="265"/>
    </row>
    <row r="5161" spans="3:7" s="183" customFormat="1" x14ac:dyDescent="0.5">
      <c r="C5161" s="971"/>
      <c r="D5161" s="970"/>
      <c r="E5161" s="970"/>
      <c r="F5161" s="265"/>
      <c r="G5161" s="265"/>
    </row>
    <row r="5162" spans="3:7" s="183" customFormat="1" x14ac:dyDescent="0.5">
      <c r="C5162" s="971"/>
      <c r="D5162" s="970"/>
      <c r="E5162" s="970"/>
      <c r="F5162" s="265"/>
      <c r="G5162" s="265"/>
    </row>
    <row r="5163" spans="3:7" s="183" customFormat="1" x14ac:dyDescent="0.5">
      <c r="C5163" s="971"/>
      <c r="D5163" s="970"/>
      <c r="E5163" s="970"/>
      <c r="F5163" s="265"/>
      <c r="G5163" s="265"/>
    </row>
    <row r="5164" spans="3:7" s="183" customFormat="1" x14ac:dyDescent="0.5">
      <c r="C5164" s="971"/>
      <c r="D5164" s="970"/>
      <c r="E5164" s="970"/>
      <c r="F5164" s="265"/>
      <c r="G5164" s="265"/>
    </row>
    <row r="5165" spans="3:7" s="183" customFormat="1" x14ac:dyDescent="0.5">
      <c r="C5165" s="971"/>
      <c r="D5165" s="970"/>
      <c r="E5165" s="970"/>
      <c r="F5165" s="265"/>
      <c r="G5165" s="265"/>
    </row>
    <row r="5166" spans="3:7" s="183" customFormat="1" x14ac:dyDescent="0.5">
      <c r="C5166" s="971"/>
      <c r="D5166" s="970"/>
      <c r="E5166" s="970"/>
      <c r="F5166" s="265"/>
      <c r="G5166" s="265"/>
    </row>
    <row r="5167" spans="3:7" s="183" customFormat="1" x14ac:dyDescent="0.5">
      <c r="C5167" s="971"/>
      <c r="D5167" s="970"/>
      <c r="E5167" s="970"/>
      <c r="F5167" s="265"/>
      <c r="G5167" s="265"/>
    </row>
    <row r="5168" spans="3:7" s="183" customFormat="1" x14ac:dyDescent="0.5">
      <c r="C5168" s="971"/>
      <c r="D5168" s="970"/>
      <c r="E5168" s="970"/>
      <c r="F5168" s="265"/>
      <c r="G5168" s="265"/>
    </row>
    <row r="5169" spans="3:7" s="183" customFormat="1" x14ac:dyDescent="0.5">
      <c r="C5169" s="971"/>
      <c r="D5169" s="970"/>
      <c r="E5169" s="970"/>
      <c r="F5169" s="265"/>
      <c r="G5169" s="265"/>
    </row>
    <row r="5170" spans="3:7" s="183" customFormat="1" x14ac:dyDescent="0.5">
      <c r="C5170" s="971"/>
      <c r="D5170" s="970"/>
      <c r="E5170" s="970"/>
      <c r="F5170" s="265"/>
      <c r="G5170" s="265"/>
    </row>
    <row r="5171" spans="3:7" s="183" customFormat="1" x14ac:dyDescent="0.5">
      <c r="C5171" s="971"/>
      <c r="D5171" s="970"/>
      <c r="E5171" s="970"/>
      <c r="F5171" s="265"/>
      <c r="G5171" s="265"/>
    </row>
    <row r="5172" spans="3:7" s="183" customFormat="1" x14ac:dyDescent="0.5">
      <c r="C5172" s="971"/>
      <c r="D5172" s="970"/>
      <c r="E5172" s="970"/>
      <c r="F5172" s="265"/>
      <c r="G5172" s="265"/>
    </row>
    <row r="5173" spans="3:7" s="183" customFormat="1" x14ac:dyDescent="0.5">
      <c r="C5173" s="971"/>
      <c r="D5173" s="970"/>
      <c r="E5173" s="970"/>
      <c r="F5173" s="265"/>
      <c r="G5173" s="265"/>
    </row>
    <row r="5174" spans="3:7" s="183" customFormat="1" x14ac:dyDescent="0.5">
      <c r="C5174" s="971"/>
      <c r="D5174" s="970"/>
      <c r="E5174" s="970"/>
      <c r="F5174" s="265"/>
      <c r="G5174" s="265"/>
    </row>
    <row r="5175" spans="3:7" s="183" customFormat="1" x14ac:dyDescent="0.5">
      <c r="C5175" s="971"/>
      <c r="D5175" s="970"/>
      <c r="E5175" s="970"/>
      <c r="F5175" s="265"/>
      <c r="G5175" s="265"/>
    </row>
    <row r="5176" spans="3:7" s="183" customFormat="1" x14ac:dyDescent="0.5">
      <c r="C5176" s="971"/>
      <c r="D5176" s="970"/>
      <c r="E5176" s="970"/>
      <c r="F5176" s="265"/>
      <c r="G5176" s="265"/>
    </row>
    <row r="5177" spans="3:7" s="183" customFormat="1" x14ac:dyDescent="0.5">
      <c r="C5177" s="971"/>
      <c r="D5177" s="970"/>
      <c r="E5177" s="970"/>
      <c r="F5177" s="265"/>
      <c r="G5177" s="265"/>
    </row>
    <row r="5178" spans="3:7" s="183" customFormat="1" x14ac:dyDescent="0.5">
      <c r="C5178" s="971"/>
      <c r="D5178" s="970"/>
      <c r="E5178" s="970"/>
      <c r="F5178" s="265"/>
      <c r="G5178" s="265"/>
    </row>
    <row r="5179" spans="3:7" s="183" customFormat="1" x14ac:dyDescent="0.5">
      <c r="C5179" s="971"/>
      <c r="D5179" s="970"/>
      <c r="E5179" s="970"/>
      <c r="F5179" s="265"/>
      <c r="G5179" s="265"/>
    </row>
    <row r="5180" spans="3:7" s="183" customFormat="1" x14ac:dyDescent="0.5">
      <c r="C5180" s="971"/>
      <c r="D5180" s="970"/>
      <c r="E5180" s="970"/>
      <c r="F5180" s="265"/>
      <c r="G5180" s="265"/>
    </row>
    <row r="5181" spans="3:7" s="183" customFormat="1" x14ac:dyDescent="0.5">
      <c r="C5181" s="971"/>
      <c r="D5181" s="970"/>
      <c r="E5181" s="970"/>
      <c r="F5181" s="265"/>
      <c r="G5181" s="265"/>
    </row>
    <row r="5182" spans="3:7" s="183" customFormat="1" x14ac:dyDescent="0.5">
      <c r="C5182" s="971"/>
      <c r="D5182" s="970"/>
      <c r="E5182" s="970"/>
      <c r="F5182" s="265"/>
      <c r="G5182" s="265"/>
    </row>
    <row r="5183" spans="3:7" s="183" customFormat="1" x14ac:dyDescent="0.5">
      <c r="C5183" s="971"/>
      <c r="D5183" s="970"/>
      <c r="E5183" s="970"/>
      <c r="F5183" s="265"/>
      <c r="G5183" s="265"/>
    </row>
    <row r="5184" spans="3:7" s="183" customFormat="1" x14ac:dyDescent="0.5">
      <c r="C5184" s="971"/>
      <c r="D5184" s="970"/>
      <c r="E5184" s="970"/>
      <c r="F5184" s="265"/>
      <c r="G5184" s="265"/>
    </row>
    <row r="5185" spans="3:7" s="183" customFormat="1" x14ac:dyDescent="0.5">
      <c r="C5185" s="971"/>
      <c r="D5185" s="970"/>
      <c r="E5185" s="970"/>
      <c r="F5185" s="265"/>
      <c r="G5185" s="265"/>
    </row>
    <row r="5186" spans="3:7" s="183" customFormat="1" x14ac:dyDescent="0.5">
      <c r="C5186" s="971"/>
      <c r="D5186" s="970"/>
      <c r="E5186" s="970"/>
      <c r="F5186" s="265"/>
      <c r="G5186" s="265"/>
    </row>
    <row r="5187" spans="3:7" s="183" customFormat="1" x14ac:dyDescent="0.5">
      <c r="C5187" s="971"/>
      <c r="D5187" s="970"/>
      <c r="E5187" s="970"/>
      <c r="F5187" s="265"/>
      <c r="G5187" s="265"/>
    </row>
    <row r="5188" spans="3:7" s="183" customFormat="1" x14ac:dyDescent="0.5">
      <c r="C5188" s="971"/>
      <c r="D5188" s="970"/>
      <c r="E5188" s="970"/>
      <c r="F5188" s="265"/>
      <c r="G5188" s="265"/>
    </row>
    <row r="5189" spans="3:7" s="183" customFormat="1" x14ac:dyDescent="0.5">
      <c r="C5189" s="971"/>
      <c r="D5189" s="970"/>
      <c r="E5189" s="970"/>
      <c r="F5189" s="265"/>
      <c r="G5189" s="265"/>
    </row>
    <row r="5190" spans="3:7" s="183" customFormat="1" x14ac:dyDescent="0.5">
      <c r="C5190" s="971"/>
      <c r="D5190" s="970"/>
      <c r="E5190" s="970"/>
      <c r="F5190" s="265"/>
      <c r="G5190" s="265"/>
    </row>
    <row r="5191" spans="3:7" s="183" customFormat="1" x14ac:dyDescent="0.5">
      <c r="C5191" s="971"/>
      <c r="D5191" s="970"/>
      <c r="E5191" s="970"/>
      <c r="F5191" s="265"/>
      <c r="G5191" s="265"/>
    </row>
    <row r="5192" spans="3:7" s="183" customFormat="1" x14ac:dyDescent="0.5">
      <c r="C5192" s="971"/>
      <c r="D5192" s="970"/>
      <c r="E5192" s="970"/>
      <c r="F5192" s="265"/>
      <c r="G5192" s="265"/>
    </row>
    <row r="5193" spans="3:7" s="183" customFormat="1" x14ac:dyDescent="0.5">
      <c r="C5193" s="971"/>
      <c r="D5193" s="970"/>
      <c r="E5193" s="970"/>
      <c r="F5193" s="265"/>
      <c r="G5193" s="265"/>
    </row>
    <row r="5194" spans="3:7" s="183" customFormat="1" x14ac:dyDescent="0.5">
      <c r="C5194" s="971"/>
      <c r="D5194" s="970"/>
      <c r="E5194" s="970"/>
      <c r="F5194" s="265"/>
      <c r="G5194" s="265"/>
    </row>
    <row r="5195" spans="3:7" s="183" customFormat="1" x14ac:dyDescent="0.5">
      <c r="C5195" s="971"/>
      <c r="D5195" s="970"/>
      <c r="E5195" s="970"/>
      <c r="F5195" s="265"/>
      <c r="G5195" s="265"/>
    </row>
    <row r="5196" spans="3:7" s="183" customFormat="1" x14ac:dyDescent="0.5">
      <c r="C5196" s="971"/>
      <c r="D5196" s="970"/>
      <c r="E5196" s="970"/>
      <c r="F5196" s="265"/>
      <c r="G5196" s="265"/>
    </row>
    <row r="5197" spans="3:7" s="183" customFormat="1" x14ac:dyDescent="0.5">
      <c r="C5197" s="971"/>
      <c r="D5197" s="970"/>
      <c r="E5197" s="970"/>
      <c r="F5197" s="265"/>
      <c r="G5197" s="265"/>
    </row>
    <row r="5198" spans="3:7" s="183" customFormat="1" x14ac:dyDescent="0.5">
      <c r="C5198" s="971"/>
      <c r="D5198" s="970"/>
      <c r="E5198" s="970"/>
      <c r="F5198" s="265"/>
      <c r="G5198" s="265"/>
    </row>
    <row r="5199" spans="3:7" s="183" customFormat="1" x14ac:dyDescent="0.5">
      <c r="C5199" s="971"/>
      <c r="D5199" s="970"/>
      <c r="E5199" s="970"/>
      <c r="F5199" s="265"/>
      <c r="G5199" s="265"/>
    </row>
    <row r="5200" spans="3:7" s="183" customFormat="1" x14ac:dyDescent="0.5">
      <c r="C5200" s="971"/>
      <c r="D5200" s="970"/>
      <c r="E5200" s="970"/>
      <c r="F5200" s="265"/>
      <c r="G5200" s="265"/>
    </row>
    <row r="5201" spans="3:7" s="183" customFormat="1" x14ac:dyDescent="0.5">
      <c r="C5201" s="971"/>
      <c r="D5201" s="970"/>
      <c r="E5201" s="970"/>
      <c r="F5201" s="265"/>
      <c r="G5201" s="265"/>
    </row>
    <row r="5202" spans="3:7" s="183" customFormat="1" x14ac:dyDescent="0.5">
      <c r="C5202" s="971"/>
      <c r="D5202" s="970"/>
      <c r="E5202" s="970"/>
      <c r="F5202" s="265"/>
      <c r="G5202" s="265"/>
    </row>
    <row r="5203" spans="3:7" s="183" customFormat="1" x14ac:dyDescent="0.5">
      <c r="C5203" s="971"/>
      <c r="D5203" s="970"/>
      <c r="E5203" s="970"/>
      <c r="F5203" s="265"/>
      <c r="G5203" s="265"/>
    </row>
    <row r="5204" spans="3:7" s="183" customFormat="1" x14ac:dyDescent="0.5">
      <c r="C5204" s="971"/>
      <c r="D5204" s="970"/>
      <c r="E5204" s="970"/>
      <c r="F5204" s="265"/>
      <c r="G5204" s="265"/>
    </row>
    <row r="5205" spans="3:7" s="183" customFormat="1" x14ac:dyDescent="0.5">
      <c r="C5205" s="971"/>
      <c r="D5205" s="970"/>
      <c r="E5205" s="970"/>
      <c r="F5205" s="265"/>
      <c r="G5205" s="265"/>
    </row>
    <row r="5206" spans="3:7" s="183" customFormat="1" x14ac:dyDescent="0.5">
      <c r="C5206" s="971"/>
      <c r="D5206" s="970"/>
      <c r="E5206" s="970"/>
      <c r="F5206" s="265"/>
      <c r="G5206" s="265"/>
    </row>
    <row r="5207" spans="3:7" s="183" customFormat="1" x14ac:dyDescent="0.5">
      <c r="C5207" s="971"/>
      <c r="D5207" s="970"/>
      <c r="E5207" s="970"/>
      <c r="F5207" s="265"/>
      <c r="G5207" s="265"/>
    </row>
    <row r="5208" spans="3:7" s="183" customFormat="1" x14ac:dyDescent="0.5">
      <c r="C5208" s="971"/>
      <c r="D5208" s="970"/>
      <c r="E5208" s="970"/>
      <c r="F5208" s="265"/>
      <c r="G5208" s="265"/>
    </row>
    <row r="5209" spans="3:7" s="183" customFormat="1" x14ac:dyDescent="0.5">
      <c r="C5209" s="971"/>
      <c r="D5209" s="970"/>
      <c r="E5209" s="970"/>
      <c r="F5209" s="265"/>
      <c r="G5209" s="265"/>
    </row>
    <row r="5210" spans="3:7" s="183" customFormat="1" x14ac:dyDescent="0.5">
      <c r="C5210" s="971"/>
      <c r="D5210" s="970"/>
      <c r="E5210" s="970"/>
      <c r="F5210" s="265"/>
      <c r="G5210" s="265"/>
    </row>
    <row r="5211" spans="3:7" s="183" customFormat="1" x14ac:dyDescent="0.5">
      <c r="C5211" s="971"/>
      <c r="D5211" s="970"/>
      <c r="E5211" s="970"/>
      <c r="F5211" s="265"/>
      <c r="G5211" s="265"/>
    </row>
    <row r="5212" spans="3:7" s="183" customFormat="1" x14ac:dyDescent="0.5">
      <c r="C5212" s="971"/>
      <c r="D5212" s="970"/>
      <c r="E5212" s="970"/>
      <c r="F5212" s="265"/>
      <c r="G5212" s="265"/>
    </row>
    <row r="5213" spans="3:7" s="183" customFormat="1" x14ac:dyDescent="0.5">
      <c r="C5213" s="971"/>
      <c r="D5213" s="970"/>
      <c r="E5213" s="970"/>
      <c r="F5213" s="265"/>
      <c r="G5213" s="265"/>
    </row>
    <row r="5214" spans="3:7" s="183" customFormat="1" x14ac:dyDescent="0.5">
      <c r="C5214" s="971"/>
      <c r="D5214" s="970"/>
      <c r="E5214" s="970"/>
      <c r="F5214" s="265"/>
      <c r="G5214" s="265"/>
    </row>
    <row r="5215" spans="3:7" s="183" customFormat="1" x14ac:dyDescent="0.5">
      <c r="C5215" s="971"/>
      <c r="D5215" s="970"/>
      <c r="E5215" s="970"/>
      <c r="F5215" s="265"/>
      <c r="G5215" s="265"/>
    </row>
    <row r="5216" spans="3:7" s="183" customFormat="1" x14ac:dyDescent="0.5">
      <c r="C5216" s="971"/>
      <c r="D5216" s="970"/>
      <c r="E5216" s="970"/>
      <c r="F5216" s="265"/>
      <c r="G5216" s="265"/>
    </row>
    <row r="5217" spans="3:7" s="183" customFormat="1" x14ac:dyDescent="0.5">
      <c r="C5217" s="971"/>
      <c r="D5217" s="970"/>
      <c r="E5217" s="970"/>
      <c r="F5217" s="265"/>
      <c r="G5217" s="265"/>
    </row>
    <row r="5218" spans="3:7" s="183" customFormat="1" x14ac:dyDescent="0.5">
      <c r="C5218" s="971"/>
      <c r="D5218" s="970"/>
      <c r="E5218" s="970"/>
      <c r="F5218" s="265"/>
      <c r="G5218" s="265"/>
    </row>
    <row r="5219" spans="3:7" s="183" customFormat="1" x14ac:dyDescent="0.5">
      <c r="C5219" s="971"/>
      <c r="D5219" s="970"/>
      <c r="E5219" s="970"/>
      <c r="F5219" s="265"/>
      <c r="G5219" s="265"/>
    </row>
    <row r="5220" spans="3:7" s="183" customFormat="1" x14ac:dyDescent="0.5">
      <c r="C5220" s="971"/>
      <c r="D5220" s="970"/>
      <c r="E5220" s="970"/>
      <c r="F5220" s="265"/>
      <c r="G5220" s="265"/>
    </row>
    <row r="5221" spans="3:7" s="183" customFormat="1" x14ac:dyDescent="0.5">
      <c r="C5221" s="971"/>
      <c r="D5221" s="970"/>
      <c r="E5221" s="970"/>
      <c r="F5221" s="265"/>
      <c r="G5221" s="265"/>
    </row>
    <row r="5222" spans="3:7" s="183" customFormat="1" x14ac:dyDescent="0.5">
      <c r="C5222" s="971"/>
      <c r="D5222" s="970"/>
      <c r="E5222" s="970"/>
      <c r="F5222" s="265"/>
      <c r="G5222" s="265"/>
    </row>
    <row r="5223" spans="3:7" s="183" customFormat="1" x14ac:dyDescent="0.5">
      <c r="C5223" s="971"/>
      <c r="D5223" s="970"/>
      <c r="E5223" s="970"/>
      <c r="F5223" s="265"/>
      <c r="G5223" s="265"/>
    </row>
    <row r="5224" spans="3:7" s="183" customFormat="1" x14ac:dyDescent="0.5">
      <c r="C5224" s="971"/>
      <c r="D5224" s="970"/>
      <c r="E5224" s="970"/>
      <c r="F5224" s="265"/>
      <c r="G5224" s="265"/>
    </row>
    <row r="5225" spans="3:7" s="183" customFormat="1" x14ac:dyDescent="0.5">
      <c r="C5225" s="971"/>
      <c r="D5225" s="970"/>
      <c r="E5225" s="970"/>
      <c r="F5225" s="265"/>
      <c r="G5225" s="265"/>
    </row>
    <row r="5226" spans="3:7" s="183" customFormat="1" x14ac:dyDescent="0.5">
      <c r="C5226" s="971"/>
      <c r="D5226" s="970"/>
      <c r="E5226" s="970"/>
      <c r="F5226" s="265"/>
      <c r="G5226" s="265"/>
    </row>
    <row r="5227" spans="3:7" s="183" customFormat="1" x14ac:dyDescent="0.5">
      <c r="C5227" s="971"/>
      <c r="D5227" s="970"/>
      <c r="E5227" s="970"/>
      <c r="F5227" s="265"/>
      <c r="G5227" s="265"/>
    </row>
    <row r="5228" spans="3:7" s="183" customFormat="1" x14ac:dyDescent="0.5">
      <c r="C5228" s="971"/>
      <c r="D5228" s="970"/>
      <c r="E5228" s="970"/>
      <c r="F5228" s="265"/>
      <c r="G5228" s="265"/>
    </row>
    <row r="5229" spans="3:7" s="183" customFormat="1" x14ac:dyDescent="0.5">
      <c r="C5229" s="971"/>
      <c r="D5229" s="970"/>
      <c r="E5229" s="970"/>
      <c r="F5229" s="265"/>
      <c r="G5229" s="265"/>
    </row>
    <row r="5230" spans="3:7" s="183" customFormat="1" x14ac:dyDescent="0.5">
      <c r="C5230" s="971"/>
      <c r="D5230" s="970"/>
      <c r="E5230" s="970"/>
      <c r="F5230" s="265"/>
      <c r="G5230" s="265"/>
    </row>
    <row r="5231" spans="3:7" s="183" customFormat="1" x14ac:dyDescent="0.5">
      <c r="C5231" s="971"/>
      <c r="D5231" s="970"/>
      <c r="E5231" s="970"/>
      <c r="F5231" s="265"/>
      <c r="G5231" s="265"/>
    </row>
    <row r="5232" spans="3:7" s="183" customFormat="1" x14ac:dyDescent="0.5">
      <c r="C5232" s="971"/>
      <c r="D5232" s="970"/>
      <c r="E5232" s="970"/>
      <c r="F5232" s="265"/>
      <c r="G5232" s="265"/>
    </row>
    <row r="5233" spans="3:7" s="183" customFormat="1" x14ac:dyDescent="0.5">
      <c r="C5233" s="971"/>
      <c r="D5233" s="970"/>
      <c r="E5233" s="970"/>
      <c r="F5233" s="265"/>
      <c r="G5233" s="265"/>
    </row>
    <row r="5234" spans="3:7" s="183" customFormat="1" x14ac:dyDescent="0.5">
      <c r="C5234" s="971"/>
      <c r="D5234" s="970"/>
      <c r="E5234" s="970"/>
      <c r="F5234" s="265"/>
      <c r="G5234" s="265"/>
    </row>
    <row r="5235" spans="3:7" s="183" customFormat="1" x14ac:dyDescent="0.5">
      <c r="C5235" s="971"/>
      <c r="D5235" s="970"/>
      <c r="E5235" s="970"/>
      <c r="F5235" s="265"/>
      <c r="G5235" s="265"/>
    </row>
    <row r="5236" spans="3:7" s="183" customFormat="1" x14ac:dyDescent="0.5">
      <c r="C5236" s="971"/>
      <c r="D5236" s="970"/>
      <c r="E5236" s="970"/>
      <c r="F5236" s="265"/>
      <c r="G5236" s="265"/>
    </row>
    <row r="5237" spans="3:7" s="183" customFormat="1" x14ac:dyDescent="0.5">
      <c r="C5237" s="971"/>
      <c r="D5237" s="970"/>
      <c r="E5237" s="970"/>
      <c r="F5237" s="265"/>
      <c r="G5237" s="265"/>
    </row>
    <row r="5238" spans="3:7" s="183" customFormat="1" x14ac:dyDescent="0.5">
      <c r="C5238" s="971"/>
      <c r="D5238" s="970"/>
      <c r="E5238" s="970"/>
      <c r="F5238" s="265"/>
      <c r="G5238" s="265"/>
    </row>
    <row r="5239" spans="3:7" s="183" customFormat="1" x14ac:dyDescent="0.5">
      <c r="C5239" s="971"/>
      <c r="D5239" s="970"/>
      <c r="E5239" s="970"/>
      <c r="F5239" s="265"/>
      <c r="G5239" s="265"/>
    </row>
    <row r="5240" spans="3:7" s="183" customFormat="1" x14ac:dyDescent="0.5">
      <c r="C5240" s="971"/>
      <c r="D5240" s="970"/>
      <c r="E5240" s="970"/>
      <c r="F5240" s="265"/>
      <c r="G5240" s="265"/>
    </row>
    <row r="5241" spans="3:7" s="183" customFormat="1" x14ac:dyDescent="0.5">
      <c r="C5241" s="971"/>
      <c r="D5241" s="970"/>
      <c r="E5241" s="970"/>
      <c r="F5241" s="265"/>
      <c r="G5241" s="265"/>
    </row>
    <row r="5242" spans="3:7" s="183" customFormat="1" x14ac:dyDescent="0.5">
      <c r="C5242" s="971"/>
      <c r="D5242" s="970"/>
      <c r="E5242" s="970"/>
      <c r="F5242" s="265"/>
      <c r="G5242" s="265"/>
    </row>
    <row r="5243" spans="3:7" s="183" customFormat="1" x14ac:dyDescent="0.5">
      <c r="C5243" s="971"/>
      <c r="D5243" s="970"/>
      <c r="E5243" s="970"/>
      <c r="F5243" s="265"/>
      <c r="G5243" s="265"/>
    </row>
    <row r="5244" spans="3:7" s="183" customFormat="1" x14ac:dyDescent="0.5">
      <c r="C5244" s="971"/>
      <c r="D5244" s="970"/>
      <c r="E5244" s="970"/>
      <c r="F5244" s="265"/>
      <c r="G5244" s="265"/>
    </row>
    <row r="5245" spans="3:7" s="183" customFormat="1" x14ac:dyDescent="0.5">
      <c r="C5245" s="971"/>
      <c r="D5245" s="970"/>
      <c r="E5245" s="970"/>
      <c r="F5245" s="265"/>
      <c r="G5245" s="265"/>
    </row>
    <row r="5246" spans="3:7" s="183" customFormat="1" x14ac:dyDescent="0.5">
      <c r="C5246" s="971"/>
      <c r="D5246" s="970"/>
      <c r="E5246" s="970"/>
      <c r="F5246" s="265"/>
      <c r="G5246" s="265"/>
    </row>
    <row r="5247" spans="3:7" s="183" customFormat="1" x14ac:dyDescent="0.5">
      <c r="C5247" s="971"/>
      <c r="D5247" s="970"/>
      <c r="E5247" s="970"/>
      <c r="F5247" s="265"/>
      <c r="G5247" s="265"/>
    </row>
    <row r="5248" spans="3:7" s="183" customFormat="1" x14ac:dyDescent="0.5">
      <c r="C5248" s="971"/>
      <c r="D5248" s="970"/>
      <c r="E5248" s="970"/>
      <c r="F5248" s="265"/>
      <c r="G5248" s="265"/>
    </row>
    <row r="5249" spans="3:7" s="183" customFormat="1" x14ac:dyDescent="0.5">
      <c r="C5249" s="971"/>
      <c r="D5249" s="970"/>
      <c r="E5249" s="970"/>
      <c r="F5249" s="265"/>
      <c r="G5249" s="265"/>
    </row>
    <row r="5250" spans="3:7" s="183" customFormat="1" x14ac:dyDescent="0.5">
      <c r="C5250" s="971"/>
      <c r="D5250" s="970"/>
      <c r="E5250" s="970"/>
      <c r="F5250" s="265"/>
      <c r="G5250" s="265"/>
    </row>
    <row r="5251" spans="3:7" s="183" customFormat="1" x14ac:dyDescent="0.5">
      <c r="C5251" s="971"/>
      <c r="D5251" s="970"/>
      <c r="E5251" s="970"/>
      <c r="F5251" s="265"/>
      <c r="G5251" s="265"/>
    </row>
    <row r="5252" spans="3:7" s="183" customFormat="1" x14ac:dyDescent="0.5">
      <c r="C5252" s="971"/>
      <c r="D5252" s="970"/>
      <c r="E5252" s="970"/>
      <c r="F5252" s="265"/>
      <c r="G5252" s="265"/>
    </row>
    <row r="5253" spans="3:7" s="183" customFormat="1" x14ac:dyDescent="0.5">
      <c r="C5253" s="971"/>
      <c r="D5253" s="970"/>
      <c r="E5253" s="970"/>
      <c r="F5253" s="265"/>
      <c r="G5253" s="265"/>
    </row>
    <row r="5254" spans="3:7" s="183" customFormat="1" x14ac:dyDescent="0.5">
      <c r="C5254" s="971"/>
      <c r="D5254" s="970"/>
      <c r="E5254" s="970"/>
      <c r="F5254" s="265"/>
      <c r="G5254" s="265"/>
    </row>
    <row r="5255" spans="3:7" s="183" customFormat="1" x14ac:dyDescent="0.5">
      <c r="C5255" s="971"/>
      <c r="D5255" s="970"/>
      <c r="E5255" s="970"/>
      <c r="F5255" s="265"/>
      <c r="G5255" s="265"/>
    </row>
    <row r="5256" spans="3:7" s="183" customFormat="1" x14ac:dyDescent="0.5">
      <c r="C5256" s="971"/>
      <c r="D5256" s="970"/>
      <c r="E5256" s="970"/>
      <c r="F5256" s="265"/>
      <c r="G5256" s="265"/>
    </row>
    <row r="5257" spans="3:7" s="183" customFormat="1" x14ac:dyDescent="0.5">
      <c r="C5257" s="971"/>
      <c r="D5257" s="970"/>
      <c r="E5257" s="970"/>
      <c r="F5257" s="265"/>
      <c r="G5257" s="265"/>
    </row>
    <row r="5258" spans="3:7" s="183" customFormat="1" x14ac:dyDescent="0.5">
      <c r="C5258" s="971"/>
      <c r="D5258" s="970"/>
      <c r="E5258" s="970"/>
      <c r="F5258" s="265"/>
      <c r="G5258" s="265"/>
    </row>
    <row r="5259" spans="3:7" s="183" customFormat="1" x14ac:dyDescent="0.5">
      <c r="C5259" s="971"/>
      <c r="D5259" s="970"/>
      <c r="E5259" s="970"/>
      <c r="F5259" s="265"/>
      <c r="G5259" s="265"/>
    </row>
    <row r="5260" spans="3:7" s="183" customFormat="1" x14ac:dyDescent="0.5">
      <c r="C5260" s="971"/>
      <c r="D5260" s="970"/>
      <c r="E5260" s="970"/>
      <c r="F5260" s="265"/>
      <c r="G5260" s="265"/>
    </row>
    <row r="5261" spans="3:7" s="183" customFormat="1" x14ac:dyDescent="0.5">
      <c r="C5261" s="971"/>
      <c r="D5261" s="970"/>
      <c r="E5261" s="970"/>
      <c r="F5261" s="265"/>
      <c r="G5261" s="265"/>
    </row>
    <row r="5262" spans="3:7" s="183" customFormat="1" x14ac:dyDescent="0.5">
      <c r="C5262" s="971"/>
      <c r="D5262" s="970"/>
      <c r="E5262" s="970"/>
      <c r="F5262" s="265"/>
      <c r="G5262" s="265"/>
    </row>
    <row r="5263" spans="3:7" s="183" customFormat="1" x14ac:dyDescent="0.5">
      <c r="C5263" s="971"/>
      <c r="D5263" s="970"/>
      <c r="E5263" s="970"/>
      <c r="F5263" s="265"/>
      <c r="G5263" s="265"/>
    </row>
    <row r="5264" spans="3:7" s="183" customFormat="1" x14ac:dyDescent="0.5">
      <c r="C5264" s="971"/>
      <c r="D5264" s="970"/>
      <c r="E5264" s="970"/>
      <c r="F5264" s="265"/>
      <c r="G5264" s="265"/>
    </row>
    <row r="5265" spans="3:7" s="183" customFormat="1" x14ac:dyDescent="0.5">
      <c r="C5265" s="971"/>
      <c r="D5265" s="970"/>
      <c r="E5265" s="970"/>
      <c r="F5265" s="265"/>
      <c r="G5265" s="265"/>
    </row>
    <row r="5266" spans="3:7" s="183" customFormat="1" x14ac:dyDescent="0.5">
      <c r="C5266" s="971"/>
      <c r="D5266" s="970"/>
      <c r="E5266" s="970"/>
      <c r="F5266" s="265"/>
      <c r="G5266" s="265"/>
    </row>
    <row r="5267" spans="3:7" s="183" customFormat="1" x14ac:dyDescent="0.5">
      <c r="C5267" s="971"/>
      <c r="D5267" s="970"/>
      <c r="E5267" s="970"/>
      <c r="F5267" s="265"/>
      <c r="G5267" s="265"/>
    </row>
    <row r="5268" spans="3:7" s="183" customFormat="1" x14ac:dyDescent="0.5">
      <c r="C5268" s="971"/>
      <c r="D5268" s="970"/>
      <c r="E5268" s="970"/>
      <c r="F5268" s="265"/>
      <c r="G5268" s="265"/>
    </row>
    <row r="5269" spans="3:7" s="183" customFormat="1" x14ac:dyDescent="0.5">
      <c r="C5269" s="971"/>
      <c r="D5269" s="970"/>
      <c r="E5269" s="970"/>
      <c r="F5269" s="265"/>
      <c r="G5269" s="265"/>
    </row>
    <row r="5270" spans="3:7" s="183" customFormat="1" x14ac:dyDescent="0.5">
      <c r="C5270" s="971"/>
      <c r="D5270" s="970"/>
      <c r="E5270" s="970"/>
      <c r="F5270" s="265"/>
      <c r="G5270" s="265"/>
    </row>
    <row r="5271" spans="3:7" s="183" customFormat="1" x14ac:dyDescent="0.5">
      <c r="C5271" s="971"/>
      <c r="D5271" s="970"/>
      <c r="E5271" s="970"/>
      <c r="F5271" s="265"/>
      <c r="G5271" s="265"/>
    </row>
    <row r="5272" spans="3:7" s="183" customFormat="1" x14ac:dyDescent="0.5">
      <c r="C5272" s="971"/>
      <c r="D5272" s="970"/>
      <c r="E5272" s="970"/>
      <c r="F5272" s="265"/>
      <c r="G5272" s="265"/>
    </row>
    <row r="5273" spans="3:7" s="183" customFormat="1" x14ac:dyDescent="0.5">
      <c r="C5273" s="971"/>
      <c r="D5273" s="970"/>
      <c r="E5273" s="970"/>
      <c r="F5273" s="265"/>
      <c r="G5273" s="265"/>
    </row>
    <row r="5274" spans="3:7" s="183" customFormat="1" x14ac:dyDescent="0.5">
      <c r="C5274" s="971"/>
      <c r="D5274" s="970"/>
      <c r="E5274" s="970"/>
      <c r="F5274" s="265"/>
      <c r="G5274" s="265"/>
    </row>
    <row r="5275" spans="3:7" s="183" customFormat="1" x14ac:dyDescent="0.5">
      <c r="C5275" s="971"/>
      <c r="D5275" s="970"/>
      <c r="E5275" s="970"/>
      <c r="F5275" s="265"/>
      <c r="G5275" s="265"/>
    </row>
    <row r="5276" spans="3:7" s="183" customFormat="1" x14ac:dyDescent="0.5">
      <c r="C5276" s="971"/>
      <c r="D5276" s="970"/>
      <c r="E5276" s="970"/>
      <c r="F5276" s="265"/>
      <c r="G5276" s="265"/>
    </row>
    <row r="5277" spans="3:7" s="183" customFormat="1" x14ac:dyDescent="0.5">
      <c r="C5277" s="971"/>
      <c r="D5277" s="970"/>
      <c r="E5277" s="970"/>
      <c r="F5277" s="265"/>
      <c r="G5277" s="265"/>
    </row>
    <row r="5278" spans="3:7" s="183" customFormat="1" x14ac:dyDescent="0.5">
      <c r="C5278" s="971"/>
      <c r="D5278" s="970"/>
      <c r="E5278" s="970"/>
      <c r="F5278" s="265"/>
      <c r="G5278" s="265"/>
    </row>
    <row r="5279" spans="3:7" s="183" customFormat="1" x14ac:dyDescent="0.5">
      <c r="C5279" s="971"/>
      <c r="D5279" s="970"/>
      <c r="E5279" s="970"/>
      <c r="F5279" s="265"/>
      <c r="G5279" s="265"/>
    </row>
    <row r="5280" spans="3:7" s="183" customFormat="1" x14ac:dyDescent="0.5">
      <c r="C5280" s="971"/>
      <c r="D5280" s="970"/>
      <c r="E5280" s="970"/>
      <c r="F5280" s="265"/>
      <c r="G5280" s="265"/>
    </row>
    <row r="5281" spans="3:7" s="183" customFormat="1" x14ac:dyDescent="0.5">
      <c r="C5281" s="971"/>
      <c r="D5281" s="970"/>
      <c r="E5281" s="970"/>
      <c r="F5281" s="265"/>
      <c r="G5281" s="265"/>
    </row>
    <row r="5282" spans="3:7" s="183" customFormat="1" x14ac:dyDescent="0.5">
      <c r="C5282" s="971"/>
      <c r="D5282" s="970"/>
      <c r="E5282" s="970"/>
      <c r="F5282" s="265"/>
      <c r="G5282" s="265"/>
    </row>
    <row r="5283" spans="3:7" s="183" customFormat="1" x14ac:dyDescent="0.5">
      <c r="C5283" s="971"/>
      <c r="D5283" s="970"/>
      <c r="E5283" s="970"/>
      <c r="F5283" s="265"/>
      <c r="G5283" s="265"/>
    </row>
    <row r="5284" spans="3:7" s="183" customFormat="1" x14ac:dyDescent="0.5">
      <c r="C5284" s="971"/>
      <c r="D5284" s="970"/>
      <c r="E5284" s="970"/>
      <c r="F5284" s="265"/>
      <c r="G5284" s="265"/>
    </row>
    <row r="5285" spans="3:7" s="183" customFormat="1" x14ac:dyDescent="0.5">
      <c r="C5285" s="971"/>
      <c r="D5285" s="970"/>
      <c r="E5285" s="970"/>
      <c r="F5285" s="265"/>
      <c r="G5285" s="265"/>
    </row>
    <row r="5286" spans="3:7" s="183" customFormat="1" x14ac:dyDescent="0.5">
      <c r="C5286" s="971"/>
      <c r="D5286" s="970"/>
      <c r="E5286" s="970"/>
      <c r="F5286" s="265"/>
      <c r="G5286" s="265"/>
    </row>
    <row r="5287" spans="3:7" s="183" customFormat="1" x14ac:dyDescent="0.5">
      <c r="C5287" s="971"/>
      <c r="D5287" s="970"/>
      <c r="E5287" s="970"/>
      <c r="F5287" s="265"/>
      <c r="G5287" s="265"/>
    </row>
    <row r="5288" spans="3:7" s="183" customFormat="1" x14ac:dyDescent="0.5">
      <c r="C5288" s="971"/>
      <c r="D5288" s="970"/>
      <c r="E5288" s="970"/>
      <c r="F5288" s="265"/>
      <c r="G5288" s="265"/>
    </row>
    <row r="5289" spans="3:7" s="183" customFormat="1" x14ac:dyDescent="0.5">
      <c r="C5289" s="971"/>
      <c r="D5289" s="970"/>
      <c r="E5289" s="970"/>
      <c r="F5289" s="265"/>
      <c r="G5289" s="265"/>
    </row>
    <row r="5290" spans="3:7" s="183" customFormat="1" x14ac:dyDescent="0.5">
      <c r="C5290" s="971"/>
      <c r="D5290" s="970"/>
      <c r="E5290" s="970"/>
      <c r="F5290" s="265"/>
      <c r="G5290" s="265"/>
    </row>
    <row r="5291" spans="3:7" s="183" customFormat="1" x14ac:dyDescent="0.5">
      <c r="C5291" s="971"/>
      <c r="D5291" s="970"/>
      <c r="E5291" s="970"/>
      <c r="F5291" s="265"/>
      <c r="G5291" s="265"/>
    </row>
    <row r="5292" spans="3:7" s="183" customFormat="1" x14ac:dyDescent="0.5">
      <c r="C5292" s="971"/>
      <c r="D5292" s="970"/>
      <c r="E5292" s="970"/>
      <c r="F5292" s="265"/>
      <c r="G5292" s="265"/>
    </row>
    <row r="5293" spans="3:7" s="183" customFormat="1" x14ac:dyDescent="0.5">
      <c r="C5293" s="971"/>
      <c r="D5293" s="970"/>
      <c r="E5293" s="970"/>
      <c r="F5293" s="265"/>
      <c r="G5293" s="265"/>
    </row>
    <row r="5294" spans="3:7" s="183" customFormat="1" x14ac:dyDescent="0.5">
      <c r="C5294" s="971"/>
      <c r="D5294" s="970"/>
      <c r="E5294" s="970"/>
      <c r="F5294" s="265"/>
      <c r="G5294" s="265"/>
    </row>
    <row r="5295" spans="3:7" s="183" customFormat="1" x14ac:dyDescent="0.5">
      <c r="C5295" s="971"/>
      <c r="D5295" s="970"/>
      <c r="E5295" s="970"/>
      <c r="F5295" s="265"/>
      <c r="G5295" s="265"/>
    </row>
    <row r="5296" spans="3:7" s="183" customFormat="1" x14ac:dyDescent="0.5">
      <c r="C5296" s="971"/>
      <c r="D5296" s="970"/>
      <c r="E5296" s="970"/>
      <c r="F5296" s="265"/>
      <c r="G5296" s="265"/>
    </row>
    <row r="5297" spans="3:7" s="183" customFormat="1" x14ac:dyDescent="0.5">
      <c r="C5297" s="971"/>
      <c r="D5297" s="970"/>
      <c r="E5297" s="970"/>
      <c r="F5297" s="265"/>
      <c r="G5297" s="265"/>
    </row>
    <row r="5298" spans="3:7" s="183" customFormat="1" x14ac:dyDescent="0.5">
      <c r="C5298" s="971"/>
      <c r="D5298" s="970"/>
      <c r="E5298" s="970"/>
      <c r="F5298" s="265"/>
      <c r="G5298" s="265"/>
    </row>
    <row r="5299" spans="3:7" s="183" customFormat="1" x14ac:dyDescent="0.5">
      <c r="C5299" s="971"/>
      <c r="D5299" s="970"/>
      <c r="E5299" s="970"/>
      <c r="F5299" s="265"/>
      <c r="G5299" s="265"/>
    </row>
    <row r="5300" spans="3:7" s="183" customFormat="1" x14ac:dyDescent="0.5">
      <c r="C5300" s="971"/>
      <c r="D5300" s="970"/>
      <c r="E5300" s="970"/>
      <c r="F5300" s="265"/>
      <c r="G5300" s="265"/>
    </row>
    <row r="5301" spans="3:7" s="183" customFormat="1" x14ac:dyDescent="0.5">
      <c r="C5301" s="971"/>
      <c r="D5301" s="970"/>
      <c r="E5301" s="970"/>
      <c r="F5301" s="265"/>
      <c r="G5301" s="265"/>
    </row>
    <row r="5302" spans="3:7" s="183" customFormat="1" x14ac:dyDescent="0.5">
      <c r="C5302" s="971"/>
      <c r="D5302" s="970"/>
      <c r="E5302" s="970"/>
      <c r="F5302" s="265"/>
      <c r="G5302" s="265"/>
    </row>
    <row r="5303" spans="3:7" s="183" customFormat="1" x14ac:dyDescent="0.5">
      <c r="C5303" s="971"/>
      <c r="D5303" s="970"/>
      <c r="E5303" s="970"/>
      <c r="F5303" s="265"/>
      <c r="G5303" s="265"/>
    </row>
    <row r="5304" spans="3:7" s="183" customFormat="1" x14ac:dyDescent="0.5">
      <c r="C5304" s="971"/>
      <c r="D5304" s="970"/>
      <c r="E5304" s="970"/>
      <c r="F5304" s="265"/>
      <c r="G5304" s="265"/>
    </row>
    <row r="5305" spans="3:7" s="183" customFormat="1" x14ac:dyDescent="0.5">
      <c r="C5305" s="971"/>
      <c r="D5305" s="970"/>
      <c r="E5305" s="970"/>
      <c r="F5305" s="265"/>
      <c r="G5305" s="265"/>
    </row>
    <row r="5306" spans="3:7" s="183" customFormat="1" x14ac:dyDescent="0.5">
      <c r="C5306" s="971"/>
      <c r="D5306" s="970"/>
      <c r="E5306" s="970"/>
      <c r="F5306" s="265"/>
      <c r="G5306" s="265"/>
    </row>
    <row r="5307" spans="3:7" s="183" customFormat="1" x14ac:dyDescent="0.5">
      <c r="C5307" s="971"/>
      <c r="D5307" s="970"/>
      <c r="E5307" s="970"/>
      <c r="F5307" s="265"/>
      <c r="G5307" s="265"/>
    </row>
    <row r="5308" spans="3:7" s="183" customFormat="1" x14ac:dyDescent="0.5">
      <c r="C5308" s="971"/>
      <c r="D5308" s="970"/>
      <c r="E5308" s="970"/>
      <c r="F5308" s="265"/>
      <c r="G5308" s="265"/>
    </row>
    <row r="5309" spans="3:7" s="183" customFormat="1" x14ac:dyDescent="0.5">
      <c r="C5309" s="971"/>
      <c r="D5309" s="970"/>
      <c r="E5309" s="970"/>
      <c r="F5309" s="265"/>
      <c r="G5309" s="265"/>
    </row>
    <row r="5310" spans="3:7" s="183" customFormat="1" x14ac:dyDescent="0.5">
      <c r="C5310" s="971"/>
      <c r="D5310" s="970"/>
      <c r="E5310" s="970"/>
      <c r="F5310" s="265"/>
      <c r="G5310" s="265"/>
    </row>
    <row r="5311" spans="3:7" s="183" customFormat="1" x14ac:dyDescent="0.5">
      <c r="C5311" s="971"/>
      <c r="D5311" s="970"/>
      <c r="E5311" s="970"/>
      <c r="F5311" s="265"/>
      <c r="G5311" s="265"/>
    </row>
    <row r="5312" spans="3:7" s="183" customFormat="1" x14ac:dyDescent="0.5">
      <c r="C5312" s="971"/>
      <c r="D5312" s="970"/>
      <c r="E5312" s="970"/>
      <c r="F5312" s="265"/>
      <c r="G5312" s="265"/>
    </row>
    <row r="5313" spans="3:7" s="183" customFormat="1" x14ac:dyDescent="0.5">
      <c r="C5313" s="971"/>
      <c r="D5313" s="970"/>
      <c r="E5313" s="970"/>
      <c r="F5313" s="265"/>
      <c r="G5313" s="265"/>
    </row>
    <row r="5314" spans="3:7" s="183" customFormat="1" x14ac:dyDescent="0.5">
      <c r="C5314" s="971"/>
      <c r="D5314" s="970"/>
      <c r="E5314" s="970"/>
      <c r="F5314" s="265"/>
      <c r="G5314" s="265"/>
    </row>
    <row r="5315" spans="3:7" s="183" customFormat="1" x14ac:dyDescent="0.5">
      <c r="C5315" s="971"/>
      <c r="D5315" s="970"/>
      <c r="E5315" s="970"/>
      <c r="F5315" s="265"/>
      <c r="G5315" s="265"/>
    </row>
    <row r="5316" spans="3:7" s="183" customFormat="1" x14ac:dyDescent="0.5">
      <c r="C5316" s="971"/>
      <c r="D5316" s="970"/>
      <c r="E5316" s="970"/>
      <c r="F5316" s="265"/>
      <c r="G5316" s="265"/>
    </row>
    <row r="5317" spans="3:7" s="183" customFormat="1" x14ac:dyDescent="0.5">
      <c r="C5317" s="971"/>
      <c r="D5317" s="970"/>
      <c r="E5317" s="970"/>
      <c r="F5317" s="265"/>
      <c r="G5317" s="265"/>
    </row>
    <row r="5318" spans="3:7" s="183" customFormat="1" x14ac:dyDescent="0.5">
      <c r="C5318" s="971"/>
      <c r="D5318" s="970"/>
      <c r="E5318" s="970"/>
      <c r="F5318" s="265"/>
      <c r="G5318" s="265"/>
    </row>
    <row r="5319" spans="3:7" s="183" customFormat="1" x14ac:dyDescent="0.5">
      <c r="C5319" s="971"/>
      <c r="D5319" s="970"/>
      <c r="E5319" s="970"/>
      <c r="F5319" s="265"/>
      <c r="G5319" s="265"/>
    </row>
    <row r="5320" spans="3:7" s="183" customFormat="1" x14ac:dyDescent="0.5">
      <c r="C5320" s="971"/>
      <c r="D5320" s="970"/>
      <c r="E5320" s="970"/>
      <c r="F5320" s="265"/>
      <c r="G5320" s="265"/>
    </row>
    <row r="5321" spans="3:7" s="183" customFormat="1" x14ac:dyDescent="0.5">
      <c r="C5321" s="971"/>
      <c r="D5321" s="970"/>
      <c r="E5321" s="970"/>
      <c r="F5321" s="265"/>
      <c r="G5321" s="265"/>
    </row>
    <row r="5322" spans="3:7" s="183" customFormat="1" x14ac:dyDescent="0.5">
      <c r="C5322" s="971"/>
      <c r="D5322" s="970"/>
      <c r="E5322" s="970"/>
      <c r="F5322" s="265"/>
      <c r="G5322" s="265"/>
    </row>
    <row r="5323" spans="3:7" s="183" customFormat="1" x14ac:dyDescent="0.5">
      <c r="C5323" s="971"/>
      <c r="D5323" s="970"/>
      <c r="E5323" s="970"/>
      <c r="F5323" s="265"/>
      <c r="G5323" s="265"/>
    </row>
    <row r="5324" spans="3:7" s="183" customFormat="1" x14ac:dyDescent="0.5">
      <c r="C5324" s="971"/>
      <c r="D5324" s="970"/>
      <c r="E5324" s="970"/>
      <c r="F5324" s="265"/>
      <c r="G5324" s="265"/>
    </row>
    <row r="5325" spans="3:7" s="183" customFormat="1" x14ac:dyDescent="0.5">
      <c r="C5325" s="971"/>
      <c r="D5325" s="970"/>
      <c r="E5325" s="970"/>
      <c r="F5325" s="265"/>
      <c r="G5325" s="265"/>
    </row>
    <row r="5326" spans="3:7" s="183" customFormat="1" x14ac:dyDescent="0.5">
      <c r="C5326" s="971"/>
      <c r="D5326" s="970"/>
      <c r="E5326" s="970"/>
      <c r="F5326" s="265"/>
      <c r="G5326" s="265"/>
    </row>
    <row r="5327" spans="3:7" s="183" customFormat="1" x14ac:dyDescent="0.5">
      <c r="C5327" s="971"/>
      <c r="D5327" s="970"/>
      <c r="E5327" s="970"/>
      <c r="F5327" s="265"/>
      <c r="G5327" s="265"/>
    </row>
    <row r="5328" spans="3:7" s="183" customFormat="1" x14ac:dyDescent="0.5">
      <c r="C5328" s="971"/>
      <c r="D5328" s="970"/>
      <c r="E5328" s="970"/>
      <c r="F5328" s="265"/>
      <c r="G5328" s="265"/>
    </row>
    <row r="5329" spans="3:7" s="183" customFormat="1" x14ac:dyDescent="0.5">
      <c r="C5329" s="971"/>
      <c r="D5329" s="970"/>
      <c r="E5329" s="970"/>
      <c r="F5329" s="265"/>
      <c r="G5329" s="265"/>
    </row>
    <row r="5330" spans="3:7" s="183" customFormat="1" x14ac:dyDescent="0.5">
      <c r="C5330" s="971"/>
      <c r="D5330" s="970"/>
      <c r="E5330" s="970"/>
      <c r="F5330" s="265"/>
      <c r="G5330" s="265"/>
    </row>
    <row r="5331" spans="3:7" s="183" customFormat="1" x14ac:dyDescent="0.5">
      <c r="C5331" s="971"/>
      <c r="D5331" s="970"/>
      <c r="E5331" s="970"/>
      <c r="F5331" s="265"/>
      <c r="G5331" s="265"/>
    </row>
    <row r="5332" spans="3:7" s="183" customFormat="1" x14ac:dyDescent="0.5">
      <c r="C5332" s="971"/>
      <c r="D5332" s="970"/>
      <c r="E5332" s="970"/>
      <c r="F5332" s="265"/>
      <c r="G5332" s="265"/>
    </row>
  </sheetData>
  <mergeCells count="5">
    <mergeCell ref="C5:E5"/>
    <mergeCell ref="A1:C1"/>
    <mergeCell ref="C2:E2"/>
    <mergeCell ref="C3:E3"/>
    <mergeCell ref="C4:E4"/>
  </mergeCells>
  <phoneticPr fontId="41" type="noConversion"/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10"/>
  </sheetPr>
  <dimension ref="A1:CA2955"/>
  <sheetViews>
    <sheetView topLeftCell="A85" workbookViewId="0">
      <pane xSplit="1" topLeftCell="B1" activePane="topRight" state="frozen"/>
      <selection activeCell="J38" sqref="J38"/>
      <selection pane="topRight" activeCell="K101" sqref="K101"/>
    </sheetView>
  </sheetViews>
  <sheetFormatPr defaultColWidth="9.140625" defaultRowHeight="14.25" x14ac:dyDescent="0.2"/>
  <cols>
    <col min="1" max="1" width="83.140625" style="12" customWidth="1"/>
    <col min="2" max="11" width="4.85546875" style="12" customWidth="1"/>
    <col min="12" max="12" width="9.140625" style="12"/>
    <col min="13" max="13" width="3.85546875" style="40" hidden="1" customWidth="1"/>
    <col min="14" max="14" width="4.5703125" style="337" customWidth="1"/>
    <col min="15" max="15" width="56.42578125" style="185" customWidth="1"/>
    <col min="16" max="65" width="9.140625" style="185"/>
    <col min="66" max="79" width="9.140625" style="181"/>
    <col min="80" max="16384" width="9.140625" style="12"/>
  </cols>
  <sheetData>
    <row r="1" spans="1:79" ht="15.75" x14ac:dyDescent="0.25">
      <c r="A1" s="173" t="s">
        <v>88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262"/>
      <c r="N1" s="972"/>
    </row>
    <row r="2" spans="1:79" x14ac:dyDescent="0.2">
      <c r="A2" s="175" t="s">
        <v>89</v>
      </c>
      <c r="B2" s="176"/>
      <c r="N2" s="973"/>
    </row>
    <row r="3" spans="1:79" s="15" customFormat="1" x14ac:dyDescent="0.2">
      <c r="A3" s="177" t="s">
        <v>90</v>
      </c>
      <c r="B3" s="178">
        <f>M8</f>
        <v>10</v>
      </c>
      <c r="C3" s="179" t="s">
        <v>91</v>
      </c>
      <c r="D3" s="180"/>
      <c r="E3" s="12"/>
      <c r="F3" s="12"/>
      <c r="G3" s="12"/>
      <c r="H3" s="12"/>
      <c r="I3" s="14"/>
      <c r="J3" s="14"/>
      <c r="K3" s="14"/>
      <c r="L3" s="14"/>
      <c r="M3" s="44"/>
      <c r="N3" s="973"/>
      <c r="O3" s="189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</row>
    <row r="4" spans="1:79" ht="12.75" customHeight="1" x14ac:dyDescent="0.2">
      <c r="A4" s="1110" t="s">
        <v>92</v>
      </c>
      <c r="B4" s="1112" t="s">
        <v>93</v>
      </c>
      <c r="C4" s="1113"/>
      <c r="D4" s="1113"/>
      <c r="E4" s="1113"/>
      <c r="F4" s="1113"/>
      <c r="G4" s="1113"/>
      <c r="H4" s="1113"/>
      <c r="I4" s="1113"/>
      <c r="J4" s="1113"/>
      <c r="K4" s="1114"/>
      <c r="L4" s="16" t="s">
        <v>94</v>
      </c>
      <c r="M4" s="263"/>
      <c r="N4" s="973"/>
    </row>
    <row r="5" spans="1:79" ht="12.75" customHeight="1" x14ac:dyDescent="0.2">
      <c r="A5" s="1111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7" t="s">
        <v>95</v>
      </c>
      <c r="M5" s="264"/>
      <c r="N5" s="973"/>
    </row>
    <row r="6" spans="1:79" x14ac:dyDescent="0.2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190"/>
      <c r="N6" s="973"/>
    </row>
    <row r="7" spans="1:79" x14ac:dyDescent="0.2">
      <c r="A7" s="21" t="s">
        <v>97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0"/>
      <c r="N7" s="973"/>
    </row>
    <row r="8" spans="1:79" x14ac:dyDescent="0.2">
      <c r="A8" s="20" t="s">
        <v>98</v>
      </c>
      <c r="B8" s="19">
        <v>1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1</v>
      </c>
      <c r="K8" s="19">
        <v>1</v>
      </c>
      <c r="L8" s="23">
        <f>IF(AVERAGE(B8:K8)&gt;=0.8,1,0)</f>
        <v>0</v>
      </c>
      <c r="M8" s="190">
        <f>COUNT(B8:K8)</f>
        <v>10</v>
      </c>
      <c r="N8" s="974">
        <f>AVERAGE(B8:K8)</f>
        <v>0.4</v>
      </c>
    </row>
    <row r="9" spans="1:79" x14ac:dyDescent="0.2">
      <c r="A9" s="975" t="s">
        <v>99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22"/>
      <c r="M9" s="190"/>
      <c r="N9" s="973"/>
      <c r="O9" s="243" t="s">
        <v>100</v>
      </c>
    </row>
    <row r="10" spans="1:79" x14ac:dyDescent="0.2">
      <c r="A10" s="975" t="s">
        <v>101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22"/>
      <c r="M10" s="190"/>
      <c r="N10" s="973"/>
      <c r="O10" s="185" t="s">
        <v>102</v>
      </c>
    </row>
    <row r="11" spans="1:79" ht="12.75" customHeight="1" x14ac:dyDescent="0.2">
      <c r="A11" s="975" t="s">
        <v>103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0"/>
      <c r="N11" s="973"/>
      <c r="O11" s="24" t="s">
        <v>104</v>
      </c>
    </row>
    <row r="12" spans="1:79" x14ac:dyDescent="0.2">
      <c r="A12" s="975" t="s">
        <v>105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0"/>
      <c r="N12" s="973"/>
      <c r="O12" s="185" t="s">
        <v>106</v>
      </c>
    </row>
    <row r="13" spans="1:79" x14ac:dyDescent="0.2">
      <c r="A13" s="976" t="s">
        <v>107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0"/>
      <c r="N13" s="973"/>
      <c r="O13" s="24" t="s">
        <v>108</v>
      </c>
    </row>
    <row r="14" spans="1:79" ht="12.75" customHeight="1" x14ac:dyDescent="0.2">
      <c r="A14" s="24" t="s">
        <v>109</v>
      </c>
      <c r="B14" s="19">
        <v>1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0</v>
      </c>
      <c r="I14" s="19">
        <v>1</v>
      </c>
      <c r="J14" s="19">
        <v>1</v>
      </c>
      <c r="K14" s="19">
        <v>1</v>
      </c>
      <c r="L14" s="23">
        <f>IF(AVERAGE(B14:K14)&gt;=0.8,1,0)</f>
        <v>1</v>
      </c>
      <c r="M14" s="190"/>
      <c r="N14" s="974">
        <f>AVERAGE(B14:K14)</f>
        <v>0.9</v>
      </c>
    </row>
    <row r="15" spans="1:79" x14ac:dyDescent="0.2">
      <c r="A15" s="24" t="s">
        <v>110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0"/>
      <c r="N15" s="973"/>
    </row>
    <row r="16" spans="1:79" ht="12.75" customHeight="1" x14ac:dyDescent="0.2">
      <c r="A16" s="2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0"/>
      <c r="N16" s="973"/>
    </row>
    <row r="17" spans="1:14" x14ac:dyDescent="0.2">
      <c r="A17" s="24" t="s">
        <v>111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0"/>
      <c r="N17" s="973"/>
    </row>
    <row r="18" spans="1:14" x14ac:dyDescent="0.2">
      <c r="A18" s="25" t="s">
        <v>112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0"/>
      <c r="N18" s="973"/>
    </row>
    <row r="19" spans="1:14" x14ac:dyDescent="0.2">
      <c r="A19" s="25" t="s">
        <v>113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0"/>
      <c r="N19" s="973"/>
    </row>
    <row r="20" spans="1:14" x14ac:dyDescent="0.2">
      <c r="A20" s="25" t="s">
        <v>114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0"/>
      <c r="N20" s="973"/>
    </row>
    <row r="21" spans="1:14" x14ac:dyDescent="0.2">
      <c r="A21" s="25" t="s">
        <v>115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0"/>
      <c r="N21" s="973"/>
    </row>
    <row r="22" spans="1:14" x14ac:dyDescent="0.2">
      <c r="A22" s="25" t="s">
        <v>116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0"/>
      <c r="N22" s="973"/>
    </row>
    <row r="23" spans="1:14" x14ac:dyDescent="0.2">
      <c r="A23" s="245" t="s">
        <v>117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0"/>
      <c r="N23" s="973"/>
    </row>
    <row r="24" spans="1:14" x14ac:dyDescent="0.2">
      <c r="A24" s="20" t="s">
        <v>118</v>
      </c>
      <c r="B24" s="19">
        <v>1</v>
      </c>
      <c r="C24" s="19">
        <v>1</v>
      </c>
      <c r="D24" s="19">
        <v>1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23">
        <f>IF(AVERAGE(B24:K24)&gt;=0.8,1,0)</f>
        <v>1</v>
      </c>
      <c r="M24" s="190"/>
      <c r="N24" s="974">
        <f>AVERAGE(B24:K24)</f>
        <v>1</v>
      </c>
    </row>
    <row r="25" spans="1:14" x14ac:dyDescent="0.2">
      <c r="A25" s="20" t="s">
        <v>119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90"/>
      <c r="N25" s="973"/>
    </row>
    <row r="26" spans="1:14" x14ac:dyDescent="0.2">
      <c r="A26" s="172" t="s">
        <v>120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0"/>
      <c r="N26" s="973"/>
    </row>
    <row r="27" spans="1:14" x14ac:dyDescent="0.2">
      <c r="A27" s="172" t="s">
        <v>121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0"/>
      <c r="N27" s="973"/>
    </row>
    <row r="28" spans="1:14" x14ac:dyDescent="0.2">
      <c r="A28" s="172" t="s">
        <v>122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0"/>
      <c r="N28" s="973"/>
    </row>
    <row r="29" spans="1:14" x14ac:dyDescent="0.2">
      <c r="A29" s="31" t="s">
        <v>123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0"/>
      <c r="N29" s="973"/>
    </row>
    <row r="30" spans="1:14" x14ac:dyDescent="0.2">
      <c r="A30" s="20" t="s">
        <v>124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0"/>
      <c r="N30" s="973"/>
    </row>
    <row r="31" spans="1:14" x14ac:dyDescent="0.2">
      <c r="A31" s="172" t="s">
        <v>120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0"/>
      <c r="N31" s="973"/>
    </row>
    <row r="32" spans="1:14" x14ac:dyDescent="0.2">
      <c r="A32" s="172" t="s">
        <v>121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0"/>
      <c r="N32" s="973"/>
    </row>
    <row r="33" spans="1:14" x14ac:dyDescent="0.2">
      <c r="A33" s="172" t="s">
        <v>122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0"/>
      <c r="N33" s="973"/>
    </row>
    <row r="34" spans="1:14" x14ac:dyDescent="0.2">
      <c r="A34" s="31" t="s">
        <v>123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3">
        <f>L24+L14+L8</f>
        <v>2</v>
      </c>
      <c r="M34" s="190"/>
      <c r="N34" s="973">
        <f>(N24+N14+N8)/3</f>
        <v>0.76666666666666661</v>
      </c>
    </row>
    <row r="35" spans="1:14" x14ac:dyDescent="0.2">
      <c r="A35" s="27" t="s">
        <v>125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8">
        <f>IF(L34=3,1,0)</f>
        <v>0</v>
      </c>
      <c r="M35" s="190"/>
      <c r="N35" s="973"/>
    </row>
    <row r="36" spans="1:14" x14ac:dyDescent="0.2">
      <c r="A36" s="20" t="s">
        <v>126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0"/>
      <c r="N36" s="973"/>
    </row>
    <row r="37" spans="1:14" x14ac:dyDescent="0.2">
      <c r="A37" s="117" t="s">
        <v>127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0"/>
      <c r="N37" s="973"/>
    </row>
    <row r="38" spans="1:14" x14ac:dyDescent="0.2">
      <c r="A38" s="29" t="s">
        <v>128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0"/>
      <c r="N38" s="973"/>
    </row>
    <row r="39" spans="1:14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0"/>
      <c r="N39" s="973"/>
    </row>
    <row r="40" spans="1:14" x14ac:dyDescent="0.2">
      <c r="A40" s="20" t="s">
        <v>129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0"/>
      <c r="N40" s="973"/>
    </row>
    <row r="41" spans="1:14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0"/>
      <c r="N41" s="973"/>
    </row>
    <row r="42" spans="1:14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0"/>
      <c r="N42" s="973"/>
    </row>
    <row r="43" spans="1:14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0"/>
      <c r="N43" s="973"/>
    </row>
    <row r="44" spans="1:14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0"/>
      <c r="N44" s="973"/>
    </row>
    <row r="45" spans="1:14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90"/>
      <c r="N45" s="973"/>
    </row>
    <row r="46" spans="1:14" x14ac:dyDescent="0.2">
      <c r="A46" s="20" t="s">
        <v>130</v>
      </c>
      <c r="B46" s="19">
        <v>0</v>
      </c>
      <c r="C46" s="19">
        <v>0</v>
      </c>
      <c r="D46" s="19">
        <v>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1</v>
      </c>
      <c r="K46" s="19">
        <v>0</v>
      </c>
      <c r="L46" s="23">
        <f>IF(AVERAGE(B46:K46)&gt;=0.8,1,0)</f>
        <v>0</v>
      </c>
      <c r="M46" s="190"/>
      <c r="N46" s="973"/>
    </row>
    <row r="47" spans="1:14" x14ac:dyDescent="0.2">
      <c r="A47" s="20" t="s">
        <v>131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90"/>
      <c r="N47" s="973"/>
    </row>
    <row r="48" spans="1:14" x14ac:dyDescent="0.2">
      <c r="A48" s="31" t="s">
        <v>132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90"/>
      <c r="N48" s="973"/>
    </row>
    <row r="49" spans="1:14" x14ac:dyDescent="0.2">
      <c r="A49" s="31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90"/>
      <c r="N49" s="973"/>
    </row>
    <row r="50" spans="1:14" x14ac:dyDescent="0.2">
      <c r="A50" s="31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90"/>
      <c r="N50" s="973"/>
    </row>
    <row r="51" spans="1:14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90"/>
      <c r="N51" s="973"/>
    </row>
    <row r="52" spans="1:14" x14ac:dyDescent="0.2">
      <c r="A52" s="20" t="s">
        <v>135</v>
      </c>
      <c r="B52" s="19">
        <v>0</v>
      </c>
      <c r="C52" s="19">
        <v>0</v>
      </c>
      <c r="D52" s="19">
        <v>1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1</v>
      </c>
      <c r="K52" s="19">
        <v>0</v>
      </c>
      <c r="L52" s="23">
        <f>IF(AVERAGE(B52:K52)&gt;=0.8,1,0)</f>
        <v>0</v>
      </c>
      <c r="M52" s="190"/>
      <c r="N52" s="973"/>
    </row>
    <row r="53" spans="1:14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90"/>
      <c r="N53" s="973"/>
    </row>
    <row r="54" spans="1:14" x14ac:dyDescent="0.2">
      <c r="A54" s="31" t="s">
        <v>136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90"/>
      <c r="N54" s="973"/>
    </row>
    <row r="55" spans="1:14" ht="16.5" x14ac:dyDescent="0.35">
      <c r="A55" s="30" t="s">
        <v>137</v>
      </c>
      <c r="B55" s="23">
        <f>IF(B46+B52=2,1,0)</f>
        <v>0</v>
      </c>
      <c r="C55" s="23">
        <f t="shared" ref="C55:J55" si="0">IF(C46+C52=2,1,0)</f>
        <v>0</v>
      </c>
      <c r="D55" s="23">
        <f t="shared" si="0"/>
        <v>1</v>
      </c>
      <c r="E55" s="23">
        <f t="shared" si="0"/>
        <v>0</v>
      </c>
      <c r="F55" s="23">
        <f t="shared" si="0"/>
        <v>0</v>
      </c>
      <c r="G55" s="23">
        <f t="shared" si="0"/>
        <v>0</v>
      </c>
      <c r="H55" s="23">
        <f t="shared" si="0"/>
        <v>0</v>
      </c>
      <c r="I55" s="23">
        <f t="shared" si="0"/>
        <v>0</v>
      </c>
      <c r="J55" s="23">
        <f t="shared" si="0"/>
        <v>1</v>
      </c>
      <c r="K55" s="23">
        <f>IF(K46+K52=2,1,0)</f>
        <v>0</v>
      </c>
      <c r="L55" s="28">
        <f>SUM(B55:K55)/$B$3</f>
        <v>0.2</v>
      </c>
      <c r="M55" s="190"/>
      <c r="N55" s="338" t="s">
        <v>138</v>
      </c>
    </row>
    <row r="56" spans="1:14" x14ac:dyDescent="0.2">
      <c r="A56" s="26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90"/>
      <c r="N56" s="973"/>
    </row>
    <row r="57" spans="1:14" x14ac:dyDescent="0.2">
      <c r="A57" s="26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90"/>
      <c r="N57" s="973"/>
    </row>
    <row r="58" spans="1:14" x14ac:dyDescent="0.2">
      <c r="A58" s="20" t="s">
        <v>139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90"/>
      <c r="N58" s="973"/>
    </row>
    <row r="59" spans="1:14" x14ac:dyDescent="0.2">
      <c r="A59" s="20" t="s">
        <v>140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90"/>
      <c r="N59" s="973"/>
    </row>
    <row r="60" spans="1:14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90"/>
      <c r="N60" s="973"/>
    </row>
    <row r="61" spans="1:14" x14ac:dyDescent="0.2">
      <c r="A61" s="20" t="s">
        <v>141</v>
      </c>
      <c r="B61" s="19">
        <v>1</v>
      </c>
      <c r="C61" s="19">
        <v>1</v>
      </c>
      <c r="D61" s="19">
        <v>1</v>
      </c>
      <c r="E61" s="19">
        <v>0</v>
      </c>
      <c r="F61" s="19">
        <v>1</v>
      </c>
      <c r="G61" s="19">
        <v>0</v>
      </c>
      <c r="H61" s="19">
        <v>0</v>
      </c>
      <c r="I61" s="19">
        <v>1</v>
      </c>
      <c r="J61" s="19">
        <v>1</v>
      </c>
      <c r="K61" s="19">
        <v>1</v>
      </c>
      <c r="L61" s="23"/>
      <c r="M61" s="190"/>
      <c r="N61" s="973"/>
    </row>
    <row r="62" spans="1:14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90"/>
      <c r="N62" s="973"/>
    </row>
    <row r="63" spans="1:14" x14ac:dyDescent="0.2">
      <c r="A63" s="20" t="s">
        <v>142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90"/>
      <c r="N63" s="973"/>
    </row>
    <row r="64" spans="1:14" x14ac:dyDescent="0.2">
      <c r="A64" s="20" t="s">
        <v>143</v>
      </c>
      <c r="B64" s="19">
        <v>1</v>
      </c>
      <c r="C64" s="19">
        <v>1</v>
      </c>
      <c r="D64" s="19">
        <v>1</v>
      </c>
      <c r="E64" s="19">
        <v>0</v>
      </c>
      <c r="F64" s="19">
        <v>0</v>
      </c>
      <c r="G64" s="19">
        <v>0</v>
      </c>
      <c r="H64" s="19">
        <v>0</v>
      </c>
      <c r="I64" s="19">
        <v>1</v>
      </c>
      <c r="J64" s="19">
        <v>1</v>
      </c>
      <c r="K64" s="19">
        <v>1</v>
      </c>
      <c r="L64" s="23">
        <f>IF(AVERAGE(B64:K64)&gt;=0.8,1,0)</f>
        <v>0</v>
      </c>
      <c r="M64" s="190"/>
      <c r="N64" s="974">
        <f>AVERAGE(B64:K64)</f>
        <v>0.6</v>
      </c>
    </row>
    <row r="65" spans="1:14" x14ac:dyDescent="0.2">
      <c r="A65" s="20" t="s">
        <v>144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190"/>
      <c r="N65" s="973"/>
    </row>
    <row r="66" spans="1:14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190"/>
      <c r="N66" s="973"/>
    </row>
    <row r="67" spans="1:14" x14ac:dyDescent="0.2">
      <c r="A67" s="20" t="s">
        <v>145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90"/>
      <c r="N67" s="973"/>
    </row>
    <row r="68" spans="1:14" x14ac:dyDescent="0.2">
      <c r="A68" s="20" t="s">
        <v>146</v>
      </c>
      <c r="B68" s="19">
        <v>1</v>
      </c>
      <c r="C68" s="19">
        <v>0</v>
      </c>
      <c r="D68" s="19">
        <v>1</v>
      </c>
      <c r="E68" s="19">
        <v>0</v>
      </c>
      <c r="F68" s="19">
        <v>1</v>
      </c>
      <c r="G68" s="19">
        <v>0</v>
      </c>
      <c r="H68" s="19">
        <v>0</v>
      </c>
      <c r="I68" s="19">
        <v>0</v>
      </c>
      <c r="J68" s="19">
        <v>1</v>
      </c>
      <c r="K68" s="19">
        <v>1</v>
      </c>
      <c r="L68" s="23">
        <f>IF(AVERAGE(B68:K68)&gt;=0.8,1,0)</f>
        <v>0</v>
      </c>
      <c r="M68" s="190"/>
      <c r="N68" s="974">
        <f>AVERAGE(B68:K68)</f>
        <v>0.5</v>
      </c>
    </row>
    <row r="69" spans="1:14" x14ac:dyDescent="0.2">
      <c r="A69" s="20" t="s">
        <v>147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190"/>
      <c r="N69" s="973"/>
    </row>
    <row r="70" spans="1:14" x14ac:dyDescent="0.2">
      <c r="A70" s="20" t="s">
        <v>148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190"/>
      <c r="N70" s="973"/>
    </row>
    <row r="71" spans="1:14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190"/>
      <c r="N71" s="973"/>
    </row>
    <row r="72" spans="1:14" x14ac:dyDescent="0.2">
      <c r="A72" s="31" t="s">
        <v>149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190"/>
      <c r="N72" s="973"/>
    </row>
    <row r="73" spans="1:14" x14ac:dyDescent="0.2">
      <c r="A73" s="31" t="s">
        <v>150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190"/>
      <c r="N73" s="973"/>
    </row>
    <row r="74" spans="1:14" x14ac:dyDescent="0.2">
      <c r="A74" s="31" t="s">
        <v>151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190"/>
      <c r="N74" s="973"/>
    </row>
    <row r="75" spans="1:14" ht="15" x14ac:dyDescent="0.25">
      <c r="A75" s="26" t="s">
        <v>152</v>
      </c>
      <c r="B75" s="32">
        <f>IF(B64+B68=2,1,0)</f>
        <v>1</v>
      </c>
      <c r="C75" s="32">
        <f t="shared" ref="C75:J75" si="1">IF(C64+C68=2,1,0)</f>
        <v>0</v>
      </c>
      <c r="D75" s="32">
        <f t="shared" si="1"/>
        <v>1</v>
      </c>
      <c r="E75" s="32">
        <f t="shared" si="1"/>
        <v>0</v>
      </c>
      <c r="F75" s="32">
        <f t="shared" si="1"/>
        <v>0</v>
      </c>
      <c r="G75" s="32">
        <f t="shared" si="1"/>
        <v>0</v>
      </c>
      <c r="H75" s="32">
        <f t="shared" si="1"/>
        <v>0</v>
      </c>
      <c r="I75" s="32">
        <f t="shared" si="1"/>
        <v>0</v>
      </c>
      <c r="J75" s="32">
        <f t="shared" si="1"/>
        <v>1</v>
      </c>
      <c r="K75" s="32">
        <f>IF(K64+K68=2,1,0)</f>
        <v>1</v>
      </c>
      <c r="L75" s="28">
        <f>SUM(B75:K75)/$B$3</f>
        <v>0.4</v>
      </c>
      <c r="M75" s="190"/>
      <c r="N75" s="339" t="s">
        <v>153</v>
      </c>
    </row>
    <row r="76" spans="1:14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190"/>
      <c r="N76" s="973"/>
    </row>
    <row r="77" spans="1:14" x14ac:dyDescent="0.2">
      <c r="A77" s="20" t="s">
        <v>154</v>
      </c>
      <c r="B77" s="19">
        <v>1</v>
      </c>
      <c r="C77" s="19">
        <v>1</v>
      </c>
      <c r="D77" s="19">
        <v>1</v>
      </c>
      <c r="E77" s="19">
        <v>1</v>
      </c>
      <c r="F77" s="19">
        <v>1</v>
      </c>
      <c r="G77" s="19">
        <v>1</v>
      </c>
      <c r="H77" s="19">
        <v>1</v>
      </c>
      <c r="I77" s="19">
        <v>1</v>
      </c>
      <c r="J77" s="19">
        <v>1</v>
      </c>
      <c r="K77" s="19">
        <v>1</v>
      </c>
      <c r="L77" s="28"/>
      <c r="M77" s="190"/>
      <c r="N77" s="973"/>
    </row>
    <row r="78" spans="1:14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190"/>
      <c r="N78" s="973"/>
    </row>
    <row r="79" spans="1:14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90"/>
      <c r="N79" s="973"/>
    </row>
    <row r="80" spans="1:14" ht="15" x14ac:dyDescent="0.25">
      <c r="A80" s="20" t="s">
        <v>155</v>
      </c>
      <c r="B80" s="19">
        <v>1</v>
      </c>
      <c r="C80" s="19">
        <v>1</v>
      </c>
      <c r="D80" s="19">
        <v>1</v>
      </c>
      <c r="E80" s="19">
        <v>1</v>
      </c>
      <c r="F80" s="19">
        <v>1</v>
      </c>
      <c r="G80" s="19">
        <v>0</v>
      </c>
      <c r="H80" s="19">
        <v>0</v>
      </c>
      <c r="I80" s="19">
        <v>1</v>
      </c>
      <c r="J80" s="19">
        <v>1</v>
      </c>
      <c r="K80" s="19">
        <v>0</v>
      </c>
      <c r="L80" s="28">
        <f>SUM(B80:K80)/$B$3</f>
        <v>0.7</v>
      </c>
      <c r="M80" s="190"/>
      <c r="N80" s="339" t="s">
        <v>156</v>
      </c>
    </row>
    <row r="81" spans="1:14" x14ac:dyDescent="0.2">
      <c r="A81" s="20" t="s">
        <v>157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190"/>
      <c r="N81" s="973"/>
    </row>
    <row r="82" spans="1:14" x14ac:dyDescent="0.2">
      <c r="A82" s="20" t="s">
        <v>158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190"/>
      <c r="N82" s="973"/>
    </row>
    <row r="83" spans="1:14" x14ac:dyDescent="0.2">
      <c r="A83" s="246" t="s">
        <v>159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90"/>
      <c r="N83" s="973"/>
    </row>
    <row r="84" spans="1:14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190"/>
      <c r="N84" s="973"/>
    </row>
    <row r="85" spans="1:14" x14ac:dyDescent="0.2">
      <c r="A85" s="31" t="s">
        <v>160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190"/>
      <c r="N85" s="973"/>
    </row>
    <row r="86" spans="1:14" x14ac:dyDescent="0.2">
      <c r="A86" s="31" t="s">
        <v>161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190"/>
      <c r="N86" s="973"/>
    </row>
    <row r="87" spans="1:14" x14ac:dyDescent="0.2">
      <c r="A87" s="31" t="s">
        <v>162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190"/>
      <c r="N87" s="973"/>
    </row>
    <row r="88" spans="1:14" x14ac:dyDescent="0.2">
      <c r="A88" s="31" t="s">
        <v>163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190"/>
      <c r="N88" s="973"/>
    </row>
    <row r="89" spans="1:14" x14ac:dyDescent="0.2">
      <c r="A89" s="244" t="s">
        <v>164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190"/>
      <c r="N89" s="973"/>
    </row>
    <row r="90" spans="1:14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190"/>
      <c r="N90" s="973"/>
    </row>
    <row r="91" spans="1:14" x14ac:dyDescent="0.2">
      <c r="A91" s="20" t="s">
        <v>165</v>
      </c>
      <c r="B91" s="19">
        <v>1</v>
      </c>
      <c r="C91" s="19">
        <v>1</v>
      </c>
      <c r="D91" s="19">
        <v>1</v>
      </c>
      <c r="E91" s="19">
        <v>1</v>
      </c>
      <c r="F91" s="19">
        <v>1</v>
      </c>
      <c r="G91" s="19">
        <v>1</v>
      </c>
      <c r="H91" s="19">
        <v>1</v>
      </c>
      <c r="I91" s="19">
        <v>1</v>
      </c>
      <c r="J91" s="19">
        <v>1</v>
      </c>
      <c r="K91" s="19">
        <v>1</v>
      </c>
      <c r="L91" s="23">
        <f>IF(AVERAGE(B91:K91)&gt;=0.8,1,0)</f>
        <v>1</v>
      </c>
      <c r="M91" s="190"/>
      <c r="N91" s="974">
        <f>AVERAGE(B91:K91)</f>
        <v>1</v>
      </c>
    </row>
    <row r="92" spans="1:14" x14ac:dyDescent="0.2">
      <c r="A92" s="20" t="s">
        <v>166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190"/>
      <c r="N92" s="973"/>
    </row>
    <row r="93" spans="1:14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190"/>
      <c r="N93" s="973"/>
    </row>
    <row r="94" spans="1:14" x14ac:dyDescent="0.2">
      <c r="A94" s="31" t="s">
        <v>167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190"/>
      <c r="N94" s="973"/>
    </row>
    <row r="95" spans="1:14" x14ac:dyDescent="0.2">
      <c r="A95" s="31" t="s">
        <v>168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190"/>
      <c r="N95" s="973"/>
    </row>
    <row r="96" spans="1:14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190"/>
      <c r="N96" s="973"/>
    </row>
    <row r="97" spans="1:14" x14ac:dyDescent="0.2">
      <c r="A97" s="20" t="s">
        <v>169</v>
      </c>
      <c r="B97" s="19">
        <v>1</v>
      </c>
      <c r="C97" s="19">
        <v>1</v>
      </c>
      <c r="D97" s="19">
        <v>1</v>
      </c>
      <c r="E97" s="19">
        <v>1</v>
      </c>
      <c r="F97" s="19">
        <v>1</v>
      </c>
      <c r="G97" s="19">
        <v>1</v>
      </c>
      <c r="H97" s="19">
        <v>1</v>
      </c>
      <c r="I97" s="19">
        <v>1</v>
      </c>
      <c r="J97" s="19">
        <v>1</v>
      </c>
      <c r="K97" s="19">
        <v>1</v>
      </c>
      <c r="L97" s="23">
        <f>IF(AVERAGE(B97:K97)&gt;=0.8,1,0)</f>
        <v>1</v>
      </c>
      <c r="M97" s="190"/>
      <c r="N97" s="974">
        <f>AVERAGE(B97:K97)</f>
        <v>1</v>
      </c>
    </row>
    <row r="98" spans="1:14" x14ac:dyDescent="0.2">
      <c r="A98" s="117" t="s">
        <v>170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190"/>
      <c r="N98" s="973"/>
    </row>
    <row r="99" spans="1:14" x14ac:dyDescent="0.2">
      <c r="A99" s="244" t="s">
        <v>171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190"/>
      <c r="N99" s="973"/>
    </row>
    <row r="100" spans="1:14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190"/>
      <c r="N100" s="973"/>
    </row>
    <row r="101" spans="1:14" x14ac:dyDescent="0.2">
      <c r="A101" s="20" t="s">
        <v>172</v>
      </c>
      <c r="B101" s="19">
        <v>1</v>
      </c>
      <c r="C101" s="19">
        <v>1</v>
      </c>
      <c r="D101" s="19">
        <v>1</v>
      </c>
      <c r="E101" s="19">
        <v>1</v>
      </c>
      <c r="F101" s="19">
        <v>1</v>
      </c>
      <c r="G101" s="19">
        <v>1</v>
      </c>
      <c r="H101" s="19">
        <v>1</v>
      </c>
      <c r="I101" s="19">
        <v>1</v>
      </c>
      <c r="J101" s="19">
        <v>1</v>
      </c>
      <c r="K101" s="19">
        <v>1</v>
      </c>
      <c r="L101" s="23">
        <f>IF(AVERAGE(B101:K101)&gt;=0.8,1,0)</f>
        <v>1</v>
      </c>
      <c r="M101" s="190"/>
      <c r="N101" s="974">
        <f>AVERAGE(B101:K101)</f>
        <v>1</v>
      </c>
    </row>
    <row r="102" spans="1:14" x14ac:dyDescent="0.2">
      <c r="A102" s="31" t="s">
        <v>173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20"/>
      <c r="M102" s="190"/>
      <c r="N102" s="973"/>
    </row>
    <row r="103" spans="1:14" x14ac:dyDescent="0.2">
      <c r="A103" s="31" t="s">
        <v>174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190"/>
      <c r="N103" s="973"/>
    </row>
    <row r="104" spans="1:14" x14ac:dyDescent="0.2">
      <c r="A104" s="20"/>
      <c r="B104" s="33">
        <f>IF(B97+B97+B101&gt;=2,1,0)</f>
        <v>1</v>
      </c>
      <c r="C104" s="33">
        <f t="shared" ref="C104:K104" si="2">IF(C97+C97+C101&gt;=2,1,0)</f>
        <v>1</v>
      </c>
      <c r="D104" s="33">
        <f t="shared" si="2"/>
        <v>1</v>
      </c>
      <c r="E104" s="33">
        <f t="shared" si="2"/>
        <v>1</v>
      </c>
      <c r="F104" s="33">
        <f t="shared" si="2"/>
        <v>1</v>
      </c>
      <c r="G104" s="33">
        <f t="shared" si="2"/>
        <v>1</v>
      </c>
      <c r="H104" s="33">
        <f t="shared" si="2"/>
        <v>1</v>
      </c>
      <c r="I104" s="33">
        <f t="shared" si="2"/>
        <v>1</v>
      </c>
      <c r="J104" s="33">
        <f t="shared" si="2"/>
        <v>1</v>
      </c>
      <c r="K104" s="33">
        <f t="shared" si="2"/>
        <v>1</v>
      </c>
      <c r="L104" s="20"/>
      <c r="M104" s="190"/>
      <c r="N104" s="973"/>
    </row>
    <row r="105" spans="1:14" ht="15" x14ac:dyDescent="0.25">
      <c r="A105" s="26" t="s">
        <v>175</v>
      </c>
      <c r="B105" s="34">
        <f>IF($B$3&lt;1,"na",B104)</f>
        <v>1</v>
      </c>
      <c r="C105" s="34">
        <f>IF($B$3&lt;=1,"na",C104)</f>
        <v>1</v>
      </c>
      <c r="D105" s="34">
        <f>IF($B$3&lt;=2,"na",D104)</f>
        <v>1</v>
      </c>
      <c r="E105" s="34">
        <f>IF($B$3&lt;=3,"na",E104)</f>
        <v>1</v>
      </c>
      <c r="F105" s="34">
        <f>IF($B$3&lt;=4,"na",F104)</f>
        <v>1</v>
      </c>
      <c r="G105" s="34">
        <f>IF($B$3&lt;=5,"na",G104)</f>
        <v>1</v>
      </c>
      <c r="H105" s="34">
        <f>IF($B$3&lt;=6,"na",H104)</f>
        <v>1</v>
      </c>
      <c r="I105" s="34">
        <f>IF($B$3&lt;=7,"na",I104)</f>
        <v>1</v>
      </c>
      <c r="J105" s="34">
        <f>IF($B$3&lt;=8,"na",J104)</f>
        <v>1</v>
      </c>
      <c r="K105" s="34">
        <f>IF($B$3&lt;=9,"na",K104)</f>
        <v>1</v>
      </c>
      <c r="L105" s="28">
        <f>SUM(B105:K105)/$B$3</f>
        <v>1</v>
      </c>
      <c r="M105" s="190"/>
      <c r="N105" s="339" t="s">
        <v>176</v>
      </c>
    </row>
    <row r="106" spans="1:14" x14ac:dyDescent="0.2">
      <c r="A106" s="20" t="s">
        <v>177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42"/>
      <c r="N106" s="977"/>
    </row>
    <row r="107" spans="1:14" x14ac:dyDescent="0.2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N107" s="974"/>
    </row>
    <row r="108" spans="1:14" x14ac:dyDescent="0.2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N108" s="974"/>
    </row>
    <row r="109" spans="1:14" x14ac:dyDescent="0.2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N109" s="974"/>
    </row>
    <row r="110" spans="1:14" x14ac:dyDescent="0.2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N110" s="974"/>
    </row>
    <row r="111" spans="1:14" x14ac:dyDescent="0.2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N111" s="974"/>
    </row>
    <row r="112" spans="1:14" x14ac:dyDescent="0.2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N112" s="974"/>
    </row>
    <row r="113" spans="13:14" s="185" customFormat="1" x14ac:dyDescent="0.2">
      <c r="M113" s="40"/>
      <c r="N113" s="974"/>
    </row>
    <row r="114" spans="13:14" s="185" customFormat="1" x14ac:dyDescent="0.2">
      <c r="M114" s="40"/>
      <c r="N114" s="974"/>
    </row>
    <row r="115" spans="13:14" s="185" customFormat="1" x14ac:dyDescent="0.2">
      <c r="M115" s="40"/>
      <c r="N115" s="974"/>
    </row>
    <row r="116" spans="13:14" s="185" customFormat="1" x14ac:dyDescent="0.2">
      <c r="M116" s="40"/>
      <c r="N116" s="974"/>
    </row>
    <row r="117" spans="13:14" s="185" customFormat="1" x14ac:dyDescent="0.2">
      <c r="M117" s="40"/>
      <c r="N117" s="974"/>
    </row>
    <row r="118" spans="13:14" s="185" customFormat="1" x14ac:dyDescent="0.2">
      <c r="M118" s="40"/>
      <c r="N118" s="974"/>
    </row>
    <row r="119" spans="13:14" s="185" customFormat="1" x14ac:dyDescent="0.2">
      <c r="M119" s="40"/>
      <c r="N119" s="974"/>
    </row>
    <row r="120" spans="13:14" s="185" customFormat="1" x14ac:dyDescent="0.2">
      <c r="M120" s="40"/>
      <c r="N120" s="974"/>
    </row>
    <row r="121" spans="13:14" s="185" customFormat="1" x14ac:dyDescent="0.2">
      <c r="M121" s="40"/>
      <c r="N121" s="974"/>
    </row>
    <row r="122" spans="13:14" s="185" customFormat="1" x14ac:dyDescent="0.2">
      <c r="M122" s="40"/>
      <c r="N122" s="974"/>
    </row>
    <row r="123" spans="13:14" s="185" customFormat="1" x14ac:dyDescent="0.2">
      <c r="M123" s="40"/>
      <c r="N123" s="974"/>
    </row>
    <row r="124" spans="13:14" s="185" customFormat="1" x14ac:dyDescent="0.2">
      <c r="M124" s="40"/>
      <c r="N124" s="974"/>
    </row>
    <row r="125" spans="13:14" s="185" customFormat="1" x14ac:dyDescent="0.2">
      <c r="M125" s="40"/>
      <c r="N125" s="974"/>
    </row>
    <row r="126" spans="13:14" s="185" customFormat="1" x14ac:dyDescent="0.2">
      <c r="M126" s="40"/>
      <c r="N126" s="974"/>
    </row>
    <row r="127" spans="13:14" s="185" customFormat="1" x14ac:dyDescent="0.2">
      <c r="M127" s="40"/>
      <c r="N127" s="974"/>
    </row>
    <row r="128" spans="13:14" s="185" customFormat="1" x14ac:dyDescent="0.2">
      <c r="M128" s="40"/>
      <c r="N128" s="974"/>
    </row>
    <row r="129" spans="13:14" s="185" customFormat="1" x14ac:dyDescent="0.2">
      <c r="M129" s="40"/>
      <c r="N129" s="974"/>
    </row>
    <row r="130" spans="13:14" s="185" customFormat="1" x14ac:dyDescent="0.2">
      <c r="M130" s="40"/>
      <c r="N130" s="974"/>
    </row>
    <row r="131" spans="13:14" s="185" customFormat="1" x14ac:dyDescent="0.2">
      <c r="M131" s="40"/>
      <c r="N131" s="974"/>
    </row>
    <row r="132" spans="13:14" s="185" customFormat="1" x14ac:dyDescent="0.2">
      <c r="M132" s="40"/>
      <c r="N132" s="974"/>
    </row>
    <row r="133" spans="13:14" s="185" customFormat="1" x14ac:dyDescent="0.2">
      <c r="M133" s="40"/>
      <c r="N133" s="974"/>
    </row>
    <row r="134" spans="13:14" s="185" customFormat="1" x14ac:dyDescent="0.2">
      <c r="M134" s="40"/>
      <c r="N134" s="974"/>
    </row>
    <row r="135" spans="13:14" s="185" customFormat="1" x14ac:dyDescent="0.2">
      <c r="M135" s="40"/>
      <c r="N135" s="974"/>
    </row>
    <row r="136" spans="13:14" s="185" customFormat="1" x14ac:dyDescent="0.2">
      <c r="M136" s="40"/>
      <c r="N136" s="974"/>
    </row>
    <row r="137" spans="13:14" s="185" customFormat="1" x14ac:dyDescent="0.2">
      <c r="M137" s="40"/>
      <c r="N137" s="974"/>
    </row>
    <row r="138" spans="13:14" s="185" customFormat="1" x14ac:dyDescent="0.2">
      <c r="M138" s="40"/>
      <c r="N138" s="974"/>
    </row>
    <row r="139" spans="13:14" s="185" customFormat="1" x14ac:dyDescent="0.2">
      <c r="M139" s="40"/>
      <c r="N139" s="974"/>
    </row>
    <row r="140" spans="13:14" s="185" customFormat="1" x14ac:dyDescent="0.2">
      <c r="M140" s="40"/>
      <c r="N140" s="974"/>
    </row>
    <row r="141" spans="13:14" s="185" customFormat="1" x14ac:dyDescent="0.2">
      <c r="M141" s="40"/>
      <c r="N141" s="974"/>
    </row>
    <row r="142" spans="13:14" s="185" customFormat="1" x14ac:dyDescent="0.2">
      <c r="M142" s="40"/>
      <c r="N142" s="974"/>
    </row>
    <row r="143" spans="13:14" s="185" customFormat="1" x14ac:dyDescent="0.2">
      <c r="M143" s="40"/>
      <c r="N143" s="974"/>
    </row>
    <row r="144" spans="13:14" s="185" customFormat="1" x14ac:dyDescent="0.2">
      <c r="M144" s="40"/>
      <c r="N144" s="974"/>
    </row>
    <row r="145" spans="13:14" s="185" customFormat="1" x14ac:dyDescent="0.2">
      <c r="M145" s="40"/>
      <c r="N145" s="974"/>
    </row>
    <row r="146" spans="13:14" s="185" customFormat="1" x14ac:dyDescent="0.2">
      <c r="M146" s="40"/>
      <c r="N146" s="974"/>
    </row>
    <row r="147" spans="13:14" s="185" customFormat="1" x14ac:dyDescent="0.2">
      <c r="M147" s="40"/>
      <c r="N147" s="974"/>
    </row>
    <row r="148" spans="13:14" s="185" customFormat="1" x14ac:dyDescent="0.2">
      <c r="M148" s="40"/>
      <c r="N148" s="974"/>
    </row>
    <row r="149" spans="13:14" s="185" customFormat="1" x14ac:dyDescent="0.2">
      <c r="M149" s="40"/>
      <c r="N149" s="974"/>
    </row>
    <row r="150" spans="13:14" s="185" customFormat="1" x14ac:dyDescent="0.2">
      <c r="M150" s="40"/>
      <c r="N150" s="974"/>
    </row>
    <row r="151" spans="13:14" s="185" customFormat="1" x14ac:dyDescent="0.2">
      <c r="M151" s="40"/>
      <c r="N151" s="974"/>
    </row>
    <row r="152" spans="13:14" s="185" customFormat="1" x14ac:dyDescent="0.2">
      <c r="M152" s="40"/>
      <c r="N152" s="974"/>
    </row>
    <row r="153" spans="13:14" s="185" customFormat="1" x14ac:dyDescent="0.2">
      <c r="M153" s="40"/>
      <c r="N153" s="974"/>
    </row>
    <row r="154" spans="13:14" s="185" customFormat="1" x14ac:dyDescent="0.2">
      <c r="M154" s="40"/>
      <c r="N154" s="974"/>
    </row>
    <row r="155" spans="13:14" s="185" customFormat="1" x14ac:dyDescent="0.2">
      <c r="M155" s="40"/>
      <c r="N155" s="974"/>
    </row>
    <row r="156" spans="13:14" s="185" customFormat="1" x14ac:dyDescent="0.2">
      <c r="M156" s="40"/>
      <c r="N156" s="974"/>
    </row>
    <row r="157" spans="13:14" s="185" customFormat="1" x14ac:dyDescent="0.2">
      <c r="M157" s="40"/>
      <c r="N157" s="974"/>
    </row>
    <row r="158" spans="13:14" s="185" customFormat="1" x14ac:dyDescent="0.2">
      <c r="M158" s="40"/>
      <c r="N158" s="974"/>
    </row>
    <row r="159" spans="13:14" s="185" customFormat="1" x14ac:dyDescent="0.2">
      <c r="M159" s="40"/>
      <c r="N159" s="974"/>
    </row>
    <row r="160" spans="13:14" s="185" customFormat="1" x14ac:dyDescent="0.2">
      <c r="M160" s="40"/>
      <c r="N160" s="974"/>
    </row>
    <row r="161" spans="13:14" s="185" customFormat="1" x14ac:dyDescent="0.2">
      <c r="M161" s="40"/>
      <c r="N161" s="974"/>
    </row>
    <row r="162" spans="13:14" s="185" customFormat="1" x14ac:dyDescent="0.2">
      <c r="M162" s="40"/>
      <c r="N162" s="974"/>
    </row>
    <row r="163" spans="13:14" s="185" customFormat="1" x14ac:dyDescent="0.2">
      <c r="M163" s="40"/>
      <c r="N163" s="974"/>
    </row>
    <row r="164" spans="13:14" s="185" customFormat="1" x14ac:dyDescent="0.2">
      <c r="M164" s="40"/>
      <c r="N164" s="974"/>
    </row>
    <row r="165" spans="13:14" s="185" customFormat="1" x14ac:dyDescent="0.2">
      <c r="M165" s="40"/>
      <c r="N165" s="974"/>
    </row>
    <row r="166" spans="13:14" s="185" customFormat="1" x14ac:dyDescent="0.2">
      <c r="M166" s="40"/>
      <c r="N166" s="974"/>
    </row>
    <row r="167" spans="13:14" s="185" customFormat="1" x14ac:dyDescent="0.2">
      <c r="M167" s="40"/>
      <c r="N167" s="974"/>
    </row>
    <row r="168" spans="13:14" s="185" customFormat="1" x14ac:dyDescent="0.2">
      <c r="M168" s="40"/>
      <c r="N168" s="974"/>
    </row>
    <row r="169" spans="13:14" s="185" customFormat="1" x14ac:dyDescent="0.2">
      <c r="M169" s="40"/>
      <c r="N169" s="974"/>
    </row>
    <row r="170" spans="13:14" s="185" customFormat="1" x14ac:dyDescent="0.2">
      <c r="M170" s="40"/>
      <c r="N170" s="974"/>
    </row>
    <row r="171" spans="13:14" s="185" customFormat="1" x14ac:dyDescent="0.2">
      <c r="M171" s="40"/>
      <c r="N171" s="974"/>
    </row>
    <row r="172" spans="13:14" s="185" customFormat="1" x14ac:dyDescent="0.2">
      <c r="M172" s="40"/>
      <c r="N172" s="974"/>
    </row>
    <row r="173" spans="13:14" s="185" customFormat="1" x14ac:dyDescent="0.2">
      <c r="M173" s="40"/>
      <c r="N173" s="974"/>
    </row>
    <row r="174" spans="13:14" s="185" customFormat="1" x14ac:dyDescent="0.2">
      <c r="M174" s="40"/>
      <c r="N174" s="974"/>
    </row>
    <row r="175" spans="13:14" s="185" customFormat="1" x14ac:dyDescent="0.2">
      <c r="M175" s="40"/>
      <c r="N175" s="974"/>
    </row>
    <row r="176" spans="13:14" s="185" customFormat="1" x14ac:dyDescent="0.2">
      <c r="M176" s="40"/>
      <c r="N176" s="974"/>
    </row>
    <row r="177" spans="13:14" s="185" customFormat="1" x14ac:dyDescent="0.2">
      <c r="M177" s="40"/>
      <c r="N177" s="974"/>
    </row>
    <row r="178" spans="13:14" s="185" customFormat="1" x14ac:dyDescent="0.2">
      <c r="M178" s="40"/>
      <c r="N178" s="974"/>
    </row>
    <row r="179" spans="13:14" s="185" customFormat="1" x14ac:dyDescent="0.2">
      <c r="M179" s="40"/>
      <c r="N179" s="974"/>
    </row>
    <row r="180" spans="13:14" s="185" customFormat="1" x14ac:dyDescent="0.2">
      <c r="M180" s="40"/>
      <c r="N180" s="974"/>
    </row>
    <row r="181" spans="13:14" s="185" customFormat="1" x14ac:dyDescent="0.2">
      <c r="M181" s="40"/>
      <c r="N181" s="974"/>
    </row>
    <row r="182" spans="13:14" s="185" customFormat="1" x14ac:dyDescent="0.2">
      <c r="M182" s="40"/>
      <c r="N182" s="974"/>
    </row>
    <row r="183" spans="13:14" s="185" customFormat="1" x14ac:dyDescent="0.2">
      <c r="M183" s="40"/>
      <c r="N183" s="974"/>
    </row>
    <row r="184" spans="13:14" s="185" customFormat="1" x14ac:dyDescent="0.2">
      <c r="M184" s="40"/>
      <c r="N184" s="974"/>
    </row>
    <row r="185" spans="13:14" s="185" customFormat="1" x14ac:dyDescent="0.2">
      <c r="M185" s="40"/>
      <c r="N185" s="974"/>
    </row>
    <row r="186" spans="13:14" s="185" customFormat="1" x14ac:dyDescent="0.2">
      <c r="M186" s="40"/>
      <c r="N186" s="974"/>
    </row>
    <row r="187" spans="13:14" s="185" customFormat="1" x14ac:dyDescent="0.2">
      <c r="M187" s="40"/>
      <c r="N187" s="974"/>
    </row>
    <row r="188" spans="13:14" s="185" customFormat="1" x14ac:dyDescent="0.2">
      <c r="M188" s="40"/>
      <c r="N188" s="974"/>
    </row>
    <row r="189" spans="13:14" s="185" customFormat="1" x14ac:dyDescent="0.2">
      <c r="M189" s="40"/>
      <c r="N189" s="974"/>
    </row>
    <row r="190" spans="13:14" s="185" customFormat="1" x14ac:dyDescent="0.2">
      <c r="M190" s="40"/>
      <c r="N190" s="974"/>
    </row>
    <row r="191" spans="13:14" s="185" customFormat="1" x14ac:dyDescent="0.2">
      <c r="M191" s="40"/>
      <c r="N191" s="974"/>
    </row>
    <row r="192" spans="13:14" s="185" customFormat="1" x14ac:dyDescent="0.2">
      <c r="M192" s="40"/>
      <c r="N192" s="974"/>
    </row>
    <row r="193" spans="13:14" s="185" customFormat="1" x14ac:dyDescent="0.2">
      <c r="M193" s="40"/>
      <c r="N193" s="974"/>
    </row>
    <row r="194" spans="13:14" s="185" customFormat="1" x14ac:dyDescent="0.2">
      <c r="M194" s="40"/>
      <c r="N194" s="974"/>
    </row>
    <row r="195" spans="13:14" s="185" customFormat="1" x14ac:dyDescent="0.2">
      <c r="M195" s="40"/>
      <c r="N195" s="974"/>
    </row>
    <row r="196" spans="13:14" s="185" customFormat="1" x14ac:dyDescent="0.2">
      <c r="M196" s="40"/>
      <c r="N196" s="974"/>
    </row>
    <row r="197" spans="13:14" s="185" customFormat="1" x14ac:dyDescent="0.2">
      <c r="M197" s="40"/>
      <c r="N197" s="974"/>
    </row>
    <row r="198" spans="13:14" s="185" customFormat="1" x14ac:dyDescent="0.2">
      <c r="M198" s="40"/>
      <c r="N198" s="974"/>
    </row>
    <row r="199" spans="13:14" s="185" customFormat="1" x14ac:dyDescent="0.2">
      <c r="M199" s="40"/>
      <c r="N199" s="974"/>
    </row>
    <row r="200" spans="13:14" s="185" customFormat="1" x14ac:dyDescent="0.2">
      <c r="M200" s="40"/>
      <c r="N200" s="974"/>
    </row>
    <row r="201" spans="13:14" s="185" customFormat="1" x14ac:dyDescent="0.2">
      <c r="M201" s="40"/>
      <c r="N201" s="974"/>
    </row>
    <row r="202" spans="13:14" s="185" customFormat="1" x14ac:dyDescent="0.2">
      <c r="M202" s="40"/>
      <c r="N202" s="974"/>
    </row>
    <row r="203" spans="13:14" s="185" customFormat="1" x14ac:dyDescent="0.2">
      <c r="M203" s="40"/>
      <c r="N203" s="974"/>
    </row>
    <row r="204" spans="13:14" s="185" customFormat="1" x14ac:dyDescent="0.2">
      <c r="M204" s="40"/>
      <c r="N204" s="974"/>
    </row>
    <row r="205" spans="13:14" s="185" customFormat="1" x14ac:dyDescent="0.2">
      <c r="M205" s="40"/>
      <c r="N205" s="974"/>
    </row>
    <row r="206" spans="13:14" s="185" customFormat="1" x14ac:dyDescent="0.2">
      <c r="M206" s="40"/>
      <c r="N206" s="974"/>
    </row>
    <row r="207" spans="13:14" s="185" customFormat="1" x14ac:dyDescent="0.2">
      <c r="M207" s="40"/>
      <c r="N207" s="974"/>
    </row>
    <row r="208" spans="13:14" s="185" customFormat="1" x14ac:dyDescent="0.2">
      <c r="M208" s="40"/>
      <c r="N208" s="974"/>
    </row>
    <row r="209" spans="13:14" s="185" customFormat="1" x14ac:dyDescent="0.2">
      <c r="M209" s="40"/>
      <c r="N209" s="974"/>
    </row>
    <row r="210" spans="13:14" s="185" customFormat="1" x14ac:dyDescent="0.2">
      <c r="M210" s="40"/>
      <c r="N210" s="974"/>
    </row>
    <row r="211" spans="13:14" s="185" customFormat="1" x14ac:dyDescent="0.2">
      <c r="M211" s="40"/>
      <c r="N211" s="974"/>
    </row>
    <row r="212" spans="13:14" s="185" customFormat="1" x14ac:dyDescent="0.2">
      <c r="M212" s="40"/>
      <c r="N212" s="974"/>
    </row>
    <row r="213" spans="13:14" s="185" customFormat="1" x14ac:dyDescent="0.2">
      <c r="M213" s="40"/>
      <c r="N213" s="974"/>
    </row>
    <row r="214" spans="13:14" s="185" customFormat="1" x14ac:dyDescent="0.2">
      <c r="M214" s="40"/>
      <c r="N214" s="974"/>
    </row>
    <row r="215" spans="13:14" s="185" customFormat="1" x14ac:dyDescent="0.2">
      <c r="M215" s="40"/>
      <c r="N215" s="974"/>
    </row>
    <row r="216" spans="13:14" s="185" customFormat="1" x14ac:dyDescent="0.2">
      <c r="M216" s="40"/>
      <c r="N216" s="974"/>
    </row>
    <row r="217" spans="13:14" s="185" customFormat="1" x14ac:dyDescent="0.2">
      <c r="M217" s="40"/>
      <c r="N217" s="974"/>
    </row>
    <row r="218" spans="13:14" s="185" customFormat="1" x14ac:dyDescent="0.2">
      <c r="M218" s="40"/>
      <c r="N218" s="974"/>
    </row>
    <row r="219" spans="13:14" s="185" customFormat="1" x14ac:dyDescent="0.2">
      <c r="M219" s="40"/>
      <c r="N219" s="974"/>
    </row>
    <row r="220" spans="13:14" s="185" customFormat="1" x14ac:dyDescent="0.2">
      <c r="M220" s="40"/>
      <c r="N220" s="974"/>
    </row>
    <row r="221" spans="13:14" s="185" customFormat="1" x14ac:dyDescent="0.2">
      <c r="M221" s="40"/>
      <c r="N221" s="974"/>
    </row>
    <row r="222" spans="13:14" s="185" customFormat="1" x14ac:dyDescent="0.2">
      <c r="M222" s="40"/>
      <c r="N222" s="974"/>
    </row>
    <row r="223" spans="13:14" s="185" customFormat="1" x14ac:dyDescent="0.2">
      <c r="M223" s="40"/>
      <c r="N223" s="974"/>
    </row>
    <row r="224" spans="13:14" s="185" customFormat="1" x14ac:dyDescent="0.2">
      <c r="M224" s="40"/>
      <c r="N224" s="974"/>
    </row>
    <row r="225" spans="13:14" s="185" customFormat="1" x14ac:dyDescent="0.2">
      <c r="M225" s="40"/>
      <c r="N225" s="974"/>
    </row>
    <row r="226" spans="13:14" s="185" customFormat="1" x14ac:dyDescent="0.2">
      <c r="M226" s="40"/>
      <c r="N226" s="974"/>
    </row>
    <row r="227" spans="13:14" s="185" customFormat="1" x14ac:dyDescent="0.2">
      <c r="M227" s="40"/>
      <c r="N227" s="974"/>
    </row>
    <row r="228" spans="13:14" s="185" customFormat="1" x14ac:dyDescent="0.2">
      <c r="M228" s="40"/>
      <c r="N228" s="974"/>
    </row>
    <row r="229" spans="13:14" s="185" customFormat="1" x14ac:dyDescent="0.2">
      <c r="M229" s="40"/>
      <c r="N229" s="974"/>
    </row>
    <row r="230" spans="13:14" s="185" customFormat="1" x14ac:dyDescent="0.2">
      <c r="M230" s="40"/>
      <c r="N230" s="974"/>
    </row>
    <row r="231" spans="13:14" s="185" customFormat="1" x14ac:dyDescent="0.2">
      <c r="M231" s="40"/>
      <c r="N231" s="974"/>
    </row>
    <row r="232" spans="13:14" s="185" customFormat="1" x14ac:dyDescent="0.2">
      <c r="M232" s="40"/>
      <c r="N232" s="974"/>
    </row>
    <row r="233" spans="13:14" s="185" customFormat="1" x14ac:dyDescent="0.2">
      <c r="M233" s="40"/>
      <c r="N233" s="974"/>
    </row>
    <row r="234" spans="13:14" s="185" customFormat="1" x14ac:dyDescent="0.2">
      <c r="M234" s="40"/>
      <c r="N234" s="974"/>
    </row>
    <row r="235" spans="13:14" s="185" customFormat="1" x14ac:dyDescent="0.2">
      <c r="M235" s="40"/>
      <c r="N235" s="974"/>
    </row>
    <row r="236" spans="13:14" s="185" customFormat="1" x14ac:dyDescent="0.2">
      <c r="M236" s="40"/>
      <c r="N236" s="974"/>
    </row>
    <row r="237" spans="13:14" s="185" customFormat="1" x14ac:dyDescent="0.2">
      <c r="M237" s="40"/>
      <c r="N237" s="974"/>
    </row>
    <row r="238" spans="13:14" s="185" customFormat="1" x14ac:dyDescent="0.2">
      <c r="M238" s="40"/>
      <c r="N238" s="974"/>
    </row>
    <row r="239" spans="13:14" s="185" customFormat="1" x14ac:dyDescent="0.2">
      <c r="M239" s="40"/>
      <c r="N239" s="974"/>
    </row>
    <row r="240" spans="13:14" s="185" customFormat="1" x14ac:dyDescent="0.2">
      <c r="M240" s="40"/>
      <c r="N240" s="974"/>
    </row>
    <row r="241" spans="13:14" s="185" customFormat="1" x14ac:dyDescent="0.2">
      <c r="M241" s="40"/>
      <c r="N241" s="974"/>
    </row>
    <row r="242" spans="13:14" s="185" customFormat="1" x14ac:dyDescent="0.2">
      <c r="M242" s="40"/>
      <c r="N242" s="974"/>
    </row>
    <row r="243" spans="13:14" s="185" customFormat="1" x14ac:dyDescent="0.2">
      <c r="M243" s="40"/>
      <c r="N243" s="974"/>
    </row>
    <row r="244" spans="13:14" s="185" customFormat="1" x14ac:dyDescent="0.2">
      <c r="M244" s="40"/>
      <c r="N244" s="974"/>
    </row>
    <row r="245" spans="13:14" s="185" customFormat="1" x14ac:dyDescent="0.2">
      <c r="M245" s="40"/>
      <c r="N245" s="974"/>
    </row>
    <row r="246" spans="13:14" s="185" customFormat="1" x14ac:dyDescent="0.2">
      <c r="M246" s="40"/>
      <c r="N246" s="974"/>
    </row>
    <row r="247" spans="13:14" s="185" customFormat="1" x14ac:dyDescent="0.2">
      <c r="M247" s="40"/>
      <c r="N247" s="974"/>
    </row>
    <row r="248" spans="13:14" s="185" customFormat="1" x14ac:dyDescent="0.2">
      <c r="M248" s="40"/>
      <c r="N248" s="974"/>
    </row>
    <row r="249" spans="13:14" s="185" customFormat="1" x14ac:dyDescent="0.2">
      <c r="M249" s="40"/>
      <c r="N249" s="974"/>
    </row>
    <row r="250" spans="13:14" s="185" customFormat="1" x14ac:dyDescent="0.2">
      <c r="M250" s="40"/>
      <c r="N250" s="974"/>
    </row>
    <row r="251" spans="13:14" s="185" customFormat="1" x14ac:dyDescent="0.2">
      <c r="M251" s="40"/>
      <c r="N251" s="974"/>
    </row>
    <row r="252" spans="13:14" s="185" customFormat="1" x14ac:dyDescent="0.2">
      <c r="M252" s="40"/>
      <c r="N252" s="974"/>
    </row>
    <row r="253" spans="13:14" s="185" customFormat="1" x14ac:dyDescent="0.2">
      <c r="M253" s="40"/>
      <c r="N253" s="974"/>
    </row>
    <row r="254" spans="13:14" s="185" customFormat="1" x14ac:dyDescent="0.2">
      <c r="M254" s="40"/>
      <c r="N254" s="974"/>
    </row>
    <row r="255" spans="13:14" s="185" customFormat="1" x14ac:dyDescent="0.2">
      <c r="M255" s="40"/>
      <c r="N255" s="974"/>
    </row>
    <row r="256" spans="13:14" s="185" customFormat="1" x14ac:dyDescent="0.2">
      <c r="M256" s="40"/>
      <c r="N256" s="974"/>
    </row>
    <row r="257" spans="13:14" s="185" customFormat="1" x14ac:dyDescent="0.2">
      <c r="M257" s="40"/>
      <c r="N257" s="974"/>
    </row>
    <row r="258" spans="13:14" s="185" customFormat="1" x14ac:dyDescent="0.2">
      <c r="M258" s="40"/>
      <c r="N258" s="974"/>
    </row>
    <row r="259" spans="13:14" s="185" customFormat="1" x14ac:dyDescent="0.2">
      <c r="M259" s="40"/>
      <c r="N259" s="974"/>
    </row>
    <row r="260" spans="13:14" s="185" customFormat="1" x14ac:dyDescent="0.2">
      <c r="M260" s="40"/>
      <c r="N260" s="974"/>
    </row>
    <row r="261" spans="13:14" s="185" customFormat="1" x14ac:dyDescent="0.2">
      <c r="M261" s="40"/>
      <c r="N261" s="974"/>
    </row>
    <row r="262" spans="13:14" s="185" customFormat="1" x14ac:dyDescent="0.2">
      <c r="M262" s="40"/>
      <c r="N262" s="974"/>
    </row>
    <row r="263" spans="13:14" s="185" customFormat="1" x14ac:dyDescent="0.2">
      <c r="M263" s="40"/>
      <c r="N263" s="974"/>
    </row>
    <row r="264" spans="13:14" s="185" customFormat="1" x14ac:dyDescent="0.2">
      <c r="M264" s="40"/>
      <c r="N264" s="974"/>
    </row>
    <row r="265" spans="13:14" s="185" customFormat="1" x14ac:dyDescent="0.2">
      <c r="M265" s="40"/>
      <c r="N265" s="974"/>
    </row>
    <row r="266" spans="13:14" s="185" customFormat="1" x14ac:dyDescent="0.2">
      <c r="M266" s="40"/>
      <c r="N266" s="974"/>
    </row>
    <row r="267" spans="13:14" s="185" customFormat="1" x14ac:dyDescent="0.2">
      <c r="M267" s="40"/>
      <c r="N267" s="974"/>
    </row>
    <row r="268" spans="13:14" s="185" customFormat="1" x14ac:dyDescent="0.2">
      <c r="M268" s="40"/>
      <c r="N268" s="974"/>
    </row>
    <row r="269" spans="13:14" s="185" customFormat="1" x14ac:dyDescent="0.2">
      <c r="M269" s="40"/>
      <c r="N269" s="974"/>
    </row>
    <row r="270" spans="13:14" s="185" customFormat="1" x14ac:dyDescent="0.2">
      <c r="M270" s="40"/>
      <c r="N270" s="974"/>
    </row>
    <row r="271" spans="13:14" s="185" customFormat="1" x14ac:dyDescent="0.2">
      <c r="M271" s="40"/>
      <c r="N271" s="974"/>
    </row>
    <row r="272" spans="13:14" s="185" customFormat="1" x14ac:dyDescent="0.2">
      <c r="M272" s="40"/>
      <c r="N272" s="974"/>
    </row>
    <row r="273" spans="13:14" s="185" customFormat="1" x14ac:dyDescent="0.2">
      <c r="M273" s="40"/>
      <c r="N273" s="974"/>
    </row>
    <row r="274" spans="13:14" s="185" customFormat="1" x14ac:dyDescent="0.2">
      <c r="M274" s="40"/>
      <c r="N274" s="974"/>
    </row>
    <row r="275" spans="13:14" s="185" customFormat="1" x14ac:dyDescent="0.2">
      <c r="M275" s="40"/>
      <c r="N275" s="974"/>
    </row>
    <row r="276" spans="13:14" s="185" customFormat="1" x14ac:dyDescent="0.2">
      <c r="M276" s="40"/>
      <c r="N276" s="974"/>
    </row>
    <row r="277" spans="13:14" s="185" customFormat="1" x14ac:dyDescent="0.2">
      <c r="M277" s="40"/>
      <c r="N277" s="974"/>
    </row>
    <row r="278" spans="13:14" s="185" customFormat="1" x14ac:dyDescent="0.2">
      <c r="M278" s="40"/>
      <c r="N278" s="974"/>
    </row>
    <row r="279" spans="13:14" s="185" customFormat="1" x14ac:dyDescent="0.2">
      <c r="M279" s="40"/>
      <c r="N279" s="974"/>
    </row>
    <row r="280" spans="13:14" s="185" customFormat="1" x14ac:dyDescent="0.2">
      <c r="M280" s="40"/>
      <c r="N280" s="974"/>
    </row>
    <row r="281" spans="13:14" s="185" customFormat="1" x14ac:dyDescent="0.2">
      <c r="M281" s="40"/>
      <c r="N281" s="974"/>
    </row>
    <row r="282" spans="13:14" s="185" customFormat="1" x14ac:dyDescent="0.2">
      <c r="M282" s="40"/>
      <c r="N282" s="974"/>
    </row>
    <row r="283" spans="13:14" s="185" customFormat="1" x14ac:dyDescent="0.2">
      <c r="M283" s="40"/>
      <c r="N283" s="974"/>
    </row>
    <row r="284" spans="13:14" s="185" customFormat="1" x14ac:dyDescent="0.2">
      <c r="M284" s="40"/>
      <c r="N284" s="974"/>
    </row>
    <row r="285" spans="13:14" s="185" customFormat="1" x14ac:dyDescent="0.2">
      <c r="M285" s="40"/>
      <c r="N285" s="974"/>
    </row>
    <row r="286" spans="13:14" s="185" customFormat="1" x14ac:dyDescent="0.2">
      <c r="M286" s="40"/>
      <c r="N286" s="974"/>
    </row>
    <row r="287" spans="13:14" s="185" customFormat="1" x14ac:dyDescent="0.2">
      <c r="M287" s="40"/>
      <c r="N287" s="974"/>
    </row>
    <row r="288" spans="13:14" s="185" customFormat="1" x14ac:dyDescent="0.2">
      <c r="M288" s="40"/>
      <c r="N288" s="974"/>
    </row>
    <row r="289" spans="13:14" s="185" customFormat="1" x14ac:dyDescent="0.2">
      <c r="M289" s="40"/>
      <c r="N289" s="974"/>
    </row>
    <row r="290" spans="13:14" s="185" customFormat="1" x14ac:dyDescent="0.2">
      <c r="M290" s="40"/>
      <c r="N290" s="974"/>
    </row>
    <row r="291" spans="13:14" s="185" customFormat="1" x14ac:dyDescent="0.2">
      <c r="M291" s="40"/>
      <c r="N291" s="974"/>
    </row>
    <row r="292" spans="13:14" s="185" customFormat="1" x14ac:dyDescent="0.2">
      <c r="M292" s="40"/>
      <c r="N292" s="974"/>
    </row>
    <row r="293" spans="13:14" s="185" customFormat="1" x14ac:dyDescent="0.2">
      <c r="M293" s="40"/>
      <c r="N293" s="974"/>
    </row>
    <row r="294" spans="13:14" s="185" customFormat="1" x14ac:dyDescent="0.2">
      <c r="M294" s="40"/>
      <c r="N294" s="974"/>
    </row>
    <row r="295" spans="13:14" s="185" customFormat="1" x14ac:dyDescent="0.2">
      <c r="M295" s="40"/>
      <c r="N295" s="974"/>
    </row>
    <row r="296" spans="13:14" s="185" customFormat="1" x14ac:dyDescent="0.2">
      <c r="M296" s="40"/>
      <c r="N296" s="974"/>
    </row>
    <row r="297" spans="13:14" s="185" customFormat="1" x14ac:dyDescent="0.2">
      <c r="M297" s="40"/>
      <c r="N297" s="974"/>
    </row>
    <row r="298" spans="13:14" s="185" customFormat="1" x14ac:dyDescent="0.2">
      <c r="M298" s="40"/>
      <c r="N298" s="974"/>
    </row>
    <row r="299" spans="13:14" s="185" customFormat="1" x14ac:dyDescent="0.2">
      <c r="M299" s="40"/>
      <c r="N299" s="974"/>
    </row>
    <row r="300" spans="13:14" s="185" customFormat="1" x14ac:dyDescent="0.2">
      <c r="M300" s="40"/>
      <c r="N300" s="974"/>
    </row>
    <row r="301" spans="13:14" s="185" customFormat="1" x14ac:dyDescent="0.2">
      <c r="M301" s="40"/>
      <c r="N301" s="974"/>
    </row>
    <row r="302" spans="13:14" s="185" customFormat="1" x14ac:dyDescent="0.2">
      <c r="M302" s="40"/>
      <c r="N302" s="974"/>
    </row>
    <row r="303" spans="13:14" s="185" customFormat="1" x14ac:dyDescent="0.2">
      <c r="M303" s="40"/>
      <c r="N303" s="974"/>
    </row>
    <row r="304" spans="13:14" s="185" customFormat="1" x14ac:dyDescent="0.2">
      <c r="M304" s="40"/>
      <c r="N304" s="974"/>
    </row>
    <row r="305" spans="13:14" s="185" customFormat="1" x14ac:dyDescent="0.2">
      <c r="M305" s="40"/>
      <c r="N305" s="974"/>
    </row>
    <row r="306" spans="13:14" s="185" customFormat="1" x14ac:dyDescent="0.2">
      <c r="M306" s="40"/>
      <c r="N306" s="974"/>
    </row>
    <row r="307" spans="13:14" s="185" customFormat="1" x14ac:dyDescent="0.2">
      <c r="M307" s="40"/>
      <c r="N307" s="974"/>
    </row>
    <row r="308" spans="13:14" s="185" customFormat="1" x14ac:dyDescent="0.2">
      <c r="M308" s="40"/>
      <c r="N308" s="974"/>
    </row>
    <row r="309" spans="13:14" s="185" customFormat="1" x14ac:dyDescent="0.2">
      <c r="M309" s="40"/>
      <c r="N309" s="974"/>
    </row>
    <row r="310" spans="13:14" s="185" customFormat="1" x14ac:dyDescent="0.2">
      <c r="M310" s="40"/>
      <c r="N310" s="974"/>
    </row>
    <row r="311" spans="13:14" s="185" customFormat="1" x14ac:dyDescent="0.2">
      <c r="M311" s="40"/>
      <c r="N311" s="974"/>
    </row>
    <row r="312" spans="13:14" s="185" customFormat="1" x14ac:dyDescent="0.2">
      <c r="M312" s="40"/>
      <c r="N312" s="974"/>
    </row>
    <row r="313" spans="13:14" s="185" customFormat="1" x14ac:dyDescent="0.2">
      <c r="M313" s="40"/>
      <c r="N313" s="974"/>
    </row>
    <row r="314" spans="13:14" s="185" customFormat="1" x14ac:dyDescent="0.2">
      <c r="M314" s="40"/>
      <c r="N314" s="974"/>
    </row>
    <row r="315" spans="13:14" s="185" customFormat="1" x14ac:dyDescent="0.2">
      <c r="M315" s="40"/>
      <c r="N315" s="974"/>
    </row>
    <row r="316" spans="13:14" s="185" customFormat="1" x14ac:dyDescent="0.2">
      <c r="M316" s="40"/>
      <c r="N316" s="974"/>
    </row>
    <row r="317" spans="13:14" s="185" customFormat="1" x14ac:dyDescent="0.2">
      <c r="M317" s="40"/>
      <c r="N317" s="974"/>
    </row>
    <row r="318" spans="13:14" s="185" customFormat="1" x14ac:dyDescent="0.2">
      <c r="M318" s="40"/>
      <c r="N318" s="974"/>
    </row>
    <row r="319" spans="13:14" s="185" customFormat="1" x14ac:dyDescent="0.2">
      <c r="M319" s="40"/>
      <c r="N319" s="974"/>
    </row>
    <row r="320" spans="13:14" s="185" customFormat="1" x14ac:dyDescent="0.2">
      <c r="M320" s="40"/>
      <c r="N320" s="974"/>
    </row>
    <row r="321" spans="13:14" s="185" customFormat="1" x14ac:dyDescent="0.2">
      <c r="M321" s="40"/>
      <c r="N321" s="974"/>
    </row>
    <row r="322" spans="13:14" s="185" customFormat="1" x14ac:dyDescent="0.2">
      <c r="M322" s="40"/>
      <c r="N322" s="974"/>
    </row>
    <row r="323" spans="13:14" s="185" customFormat="1" x14ac:dyDescent="0.2">
      <c r="M323" s="40"/>
      <c r="N323" s="974"/>
    </row>
    <row r="324" spans="13:14" s="185" customFormat="1" x14ac:dyDescent="0.2">
      <c r="M324" s="40"/>
      <c r="N324" s="974"/>
    </row>
    <row r="325" spans="13:14" s="185" customFormat="1" x14ac:dyDescent="0.2">
      <c r="M325" s="40"/>
      <c r="N325" s="974"/>
    </row>
    <row r="326" spans="13:14" s="185" customFormat="1" x14ac:dyDescent="0.2">
      <c r="M326" s="40"/>
      <c r="N326" s="974"/>
    </row>
    <row r="327" spans="13:14" s="185" customFormat="1" x14ac:dyDescent="0.2">
      <c r="M327" s="40"/>
      <c r="N327" s="974"/>
    </row>
    <row r="328" spans="13:14" s="185" customFormat="1" x14ac:dyDescent="0.2">
      <c r="M328" s="40"/>
      <c r="N328" s="974"/>
    </row>
    <row r="329" spans="13:14" s="185" customFormat="1" x14ac:dyDescent="0.2">
      <c r="M329" s="40"/>
      <c r="N329" s="974"/>
    </row>
    <row r="330" spans="13:14" s="185" customFormat="1" x14ac:dyDescent="0.2">
      <c r="M330" s="40"/>
      <c r="N330" s="974"/>
    </row>
    <row r="331" spans="13:14" s="185" customFormat="1" x14ac:dyDescent="0.2">
      <c r="M331" s="40"/>
      <c r="N331" s="974"/>
    </row>
    <row r="332" spans="13:14" s="185" customFormat="1" x14ac:dyDescent="0.2">
      <c r="M332" s="40"/>
      <c r="N332" s="974"/>
    </row>
    <row r="333" spans="13:14" s="185" customFormat="1" x14ac:dyDescent="0.2">
      <c r="M333" s="40"/>
      <c r="N333" s="974"/>
    </row>
    <row r="334" spans="13:14" s="185" customFormat="1" x14ac:dyDescent="0.2">
      <c r="M334" s="40"/>
      <c r="N334" s="974"/>
    </row>
    <row r="335" spans="13:14" s="185" customFormat="1" x14ac:dyDescent="0.2">
      <c r="M335" s="40"/>
      <c r="N335" s="974"/>
    </row>
    <row r="336" spans="13:14" s="185" customFormat="1" x14ac:dyDescent="0.2">
      <c r="M336" s="40"/>
      <c r="N336" s="974"/>
    </row>
    <row r="337" spans="13:14" s="185" customFormat="1" x14ac:dyDescent="0.2">
      <c r="M337" s="40"/>
      <c r="N337" s="974"/>
    </row>
    <row r="338" spans="13:14" s="185" customFormat="1" x14ac:dyDescent="0.2">
      <c r="M338" s="40"/>
      <c r="N338" s="974"/>
    </row>
    <row r="339" spans="13:14" s="185" customFormat="1" x14ac:dyDescent="0.2">
      <c r="M339" s="40"/>
      <c r="N339" s="974"/>
    </row>
    <row r="340" spans="13:14" s="185" customFormat="1" x14ac:dyDescent="0.2">
      <c r="M340" s="40"/>
      <c r="N340" s="974"/>
    </row>
    <row r="341" spans="13:14" s="185" customFormat="1" x14ac:dyDescent="0.2">
      <c r="M341" s="40"/>
      <c r="N341" s="974"/>
    </row>
    <row r="342" spans="13:14" s="185" customFormat="1" x14ac:dyDescent="0.2">
      <c r="M342" s="40"/>
      <c r="N342" s="974"/>
    </row>
    <row r="343" spans="13:14" s="185" customFormat="1" x14ac:dyDescent="0.2">
      <c r="M343" s="40"/>
      <c r="N343" s="974"/>
    </row>
    <row r="344" spans="13:14" s="185" customFormat="1" x14ac:dyDescent="0.2">
      <c r="M344" s="40"/>
      <c r="N344" s="974"/>
    </row>
    <row r="345" spans="13:14" s="185" customFormat="1" x14ac:dyDescent="0.2">
      <c r="M345" s="40"/>
      <c r="N345" s="974"/>
    </row>
    <row r="346" spans="13:14" s="185" customFormat="1" x14ac:dyDescent="0.2">
      <c r="M346" s="40"/>
      <c r="N346" s="974"/>
    </row>
    <row r="347" spans="13:14" s="185" customFormat="1" x14ac:dyDescent="0.2">
      <c r="M347" s="40"/>
      <c r="N347" s="974"/>
    </row>
    <row r="348" spans="13:14" s="185" customFormat="1" x14ac:dyDescent="0.2">
      <c r="M348" s="40"/>
      <c r="N348" s="974"/>
    </row>
    <row r="349" spans="13:14" s="185" customFormat="1" x14ac:dyDescent="0.2">
      <c r="M349" s="40"/>
      <c r="N349" s="974"/>
    </row>
    <row r="350" spans="13:14" s="185" customFormat="1" x14ac:dyDescent="0.2">
      <c r="M350" s="40"/>
      <c r="N350" s="974"/>
    </row>
    <row r="351" spans="13:14" s="185" customFormat="1" x14ac:dyDescent="0.2">
      <c r="M351" s="40"/>
      <c r="N351" s="974"/>
    </row>
    <row r="352" spans="13:14" s="185" customFormat="1" x14ac:dyDescent="0.2">
      <c r="M352" s="40"/>
      <c r="N352" s="974"/>
    </row>
    <row r="353" spans="13:14" s="185" customFormat="1" x14ac:dyDescent="0.2">
      <c r="M353" s="40"/>
      <c r="N353" s="974"/>
    </row>
    <row r="354" spans="13:14" s="185" customFormat="1" x14ac:dyDescent="0.2">
      <c r="M354" s="40"/>
      <c r="N354" s="974"/>
    </row>
    <row r="355" spans="13:14" s="185" customFormat="1" x14ac:dyDescent="0.2">
      <c r="M355" s="40"/>
      <c r="N355" s="974"/>
    </row>
    <row r="356" spans="13:14" s="185" customFormat="1" x14ac:dyDescent="0.2">
      <c r="M356" s="40"/>
      <c r="N356" s="974"/>
    </row>
    <row r="357" spans="13:14" s="185" customFormat="1" x14ac:dyDescent="0.2">
      <c r="M357" s="40"/>
      <c r="N357" s="974"/>
    </row>
    <row r="358" spans="13:14" s="185" customFormat="1" x14ac:dyDescent="0.2">
      <c r="M358" s="40"/>
      <c r="N358" s="974"/>
    </row>
    <row r="359" spans="13:14" s="185" customFormat="1" x14ac:dyDescent="0.2">
      <c r="M359" s="40"/>
      <c r="N359" s="974"/>
    </row>
    <row r="360" spans="13:14" s="185" customFormat="1" x14ac:dyDescent="0.2">
      <c r="M360" s="40"/>
      <c r="N360" s="974"/>
    </row>
    <row r="361" spans="13:14" s="185" customFormat="1" x14ac:dyDescent="0.2">
      <c r="M361" s="40"/>
      <c r="N361" s="974"/>
    </row>
    <row r="362" spans="13:14" s="185" customFormat="1" x14ac:dyDescent="0.2">
      <c r="M362" s="40"/>
      <c r="N362" s="974"/>
    </row>
    <row r="363" spans="13:14" s="185" customFormat="1" x14ac:dyDescent="0.2">
      <c r="M363" s="40"/>
      <c r="N363" s="974"/>
    </row>
    <row r="364" spans="13:14" s="185" customFormat="1" x14ac:dyDescent="0.2">
      <c r="M364" s="40"/>
      <c r="N364" s="974"/>
    </row>
    <row r="365" spans="13:14" s="185" customFormat="1" x14ac:dyDescent="0.2">
      <c r="M365" s="40"/>
      <c r="N365" s="974"/>
    </row>
    <row r="366" spans="13:14" s="185" customFormat="1" x14ac:dyDescent="0.2">
      <c r="M366" s="40"/>
      <c r="N366" s="974"/>
    </row>
    <row r="367" spans="13:14" s="185" customFormat="1" x14ac:dyDescent="0.2">
      <c r="M367" s="40"/>
      <c r="N367" s="974"/>
    </row>
    <row r="368" spans="13:14" s="185" customFormat="1" x14ac:dyDescent="0.2">
      <c r="M368" s="40"/>
      <c r="N368" s="974"/>
    </row>
    <row r="369" spans="13:14" s="185" customFormat="1" x14ac:dyDescent="0.2">
      <c r="M369" s="40"/>
      <c r="N369" s="974"/>
    </row>
    <row r="370" spans="13:14" s="185" customFormat="1" x14ac:dyDescent="0.2">
      <c r="M370" s="40"/>
      <c r="N370" s="974"/>
    </row>
    <row r="371" spans="13:14" s="185" customFormat="1" x14ac:dyDescent="0.2">
      <c r="M371" s="40"/>
      <c r="N371" s="974"/>
    </row>
    <row r="372" spans="13:14" s="185" customFormat="1" x14ac:dyDescent="0.2">
      <c r="M372" s="40"/>
      <c r="N372" s="974"/>
    </row>
    <row r="373" spans="13:14" s="185" customFormat="1" x14ac:dyDescent="0.2">
      <c r="M373" s="40"/>
      <c r="N373" s="974"/>
    </row>
    <row r="374" spans="13:14" s="185" customFormat="1" x14ac:dyDescent="0.2">
      <c r="M374" s="40"/>
      <c r="N374" s="974"/>
    </row>
    <row r="375" spans="13:14" s="185" customFormat="1" x14ac:dyDescent="0.2">
      <c r="M375" s="40"/>
      <c r="N375" s="974"/>
    </row>
    <row r="376" spans="13:14" s="185" customFormat="1" x14ac:dyDescent="0.2">
      <c r="M376" s="40"/>
      <c r="N376" s="974"/>
    </row>
    <row r="377" spans="13:14" s="185" customFormat="1" x14ac:dyDescent="0.2">
      <c r="M377" s="40"/>
      <c r="N377" s="974"/>
    </row>
    <row r="378" spans="13:14" s="185" customFormat="1" x14ac:dyDescent="0.2">
      <c r="M378" s="40"/>
      <c r="N378" s="974"/>
    </row>
    <row r="379" spans="13:14" s="185" customFormat="1" x14ac:dyDescent="0.2">
      <c r="M379" s="40"/>
      <c r="N379" s="974"/>
    </row>
    <row r="380" spans="13:14" s="185" customFormat="1" x14ac:dyDescent="0.2">
      <c r="M380" s="40"/>
      <c r="N380" s="974"/>
    </row>
    <row r="381" spans="13:14" s="185" customFormat="1" x14ac:dyDescent="0.2">
      <c r="M381" s="40"/>
      <c r="N381" s="974"/>
    </row>
    <row r="382" spans="13:14" s="185" customFormat="1" x14ac:dyDescent="0.2">
      <c r="M382" s="40"/>
      <c r="N382" s="974"/>
    </row>
    <row r="383" spans="13:14" s="185" customFormat="1" x14ac:dyDescent="0.2">
      <c r="M383" s="40"/>
      <c r="N383" s="974"/>
    </row>
    <row r="384" spans="13:14" s="185" customFormat="1" x14ac:dyDescent="0.2">
      <c r="M384" s="40"/>
      <c r="N384" s="974"/>
    </row>
    <row r="385" spans="13:14" s="185" customFormat="1" x14ac:dyDescent="0.2">
      <c r="M385" s="40"/>
      <c r="N385" s="974"/>
    </row>
    <row r="386" spans="13:14" s="185" customFormat="1" x14ac:dyDescent="0.2">
      <c r="M386" s="40"/>
      <c r="N386" s="974"/>
    </row>
    <row r="387" spans="13:14" s="185" customFormat="1" x14ac:dyDescent="0.2">
      <c r="M387" s="40"/>
      <c r="N387" s="974"/>
    </row>
    <row r="388" spans="13:14" s="185" customFormat="1" x14ac:dyDescent="0.2">
      <c r="M388" s="40"/>
      <c r="N388" s="974"/>
    </row>
    <row r="389" spans="13:14" s="185" customFormat="1" x14ac:dyDescent="0.2">
      <c r="M389" s="40"/>
      <c r="N389" s="974"/>
    </row>
    <row r="390" spans="13:14" s="185" customFormat="1" x14ac:dyDescent="0.2">
      <c r="M390" s="40"/>
      <c r="N390" s="974"/>
    </row>
    <row r="391" spans="13:14" s="185" customFormat="1" x14ac:dyDescent="0.2">
      <c r="M391" s="40"/>
      <c r="N391" s="974"/>
    </row>
    <row r="392" spans="13:14" s="185" customFormat="1" x14ac:dyDescent="0.2">
      <c r="M392" s="40"/>
      <c r="N392" s="974"/>
    </row>
    <row r="393" spans="13:14" s="185" customFormat="1" x14ac:dyDescent="0.2">
      <c r="M393" s="40"/>
      <c r="N393" s="974"/>
    </row>
    <row r="394" spans="13:14" s="185" customFormat="1" x14ac:dyDescent="0.2">
      <c r="M394" s="40"/>
      <c r="N394" s="974"/>
    </row>
    <row r="395" spans="13:14" s="185" customFormat="1" x14ac:dyDescent="0.2">
      <c r="M395" s="40"/>
      <c r="N395" s="974"/>
    </row>
    <row r="396" spans="13:14" s="185" customFormat="1" x14ac:dyDescent="0.2">
      <c r="M396" s="40"/>
      <c r="N396" s="974"/>
    </row>
    <row r="397" spans="13:14" s="185" customFormat="1" x14ac:dyDescent="0.2">
      <c r="M397" s="40"/>
      <c r="N397" s="974"/>
    </row>
    <row r="398" spans="13:14" s="185" customFormat="1" x14ac:dyDescent="0.2">
      <c r="M398" s="40"/>
      <c r="N398" s="974"/>
    </row>
    <row r="399" spans="13:14" s="185" customFormat="1" x14ac:dyDescent="0.2">
      <c r="M399" s="40"/>
      <c r="N399" s="974"/>
    </row>
    <row r="400" spans="13:14" s="185" customFormat="1" x14ac:dyDescent="0.2">
      <c r="M400" s="40"/>
      <c r="N400" s="974"/>
    </row>
    <row r="401" spans="13:14" s="185" customFormat="1" x14ac:dyDescent="0.2">
      <c r="M401" s="40"/>
      <c r="N401" s="974"/>
    </row>
    <row r="402" spans="13:14" s="185" customFormat="1" x14ac:dyDescent="0.2">
      <c r="M402" s="40"/>
      <c r="N402" s="974"/>
    </row>
    <row r="403" spans="13:14" s="185" customFormat="1" x14ac:dyDescent="0.2">
      <c r="M403" s="40"/>
      <c r="N403" s="974"/>
    </row>
    <row r="404" spans="13:14" s="185" customFormat="1" x14ac:dyDescent="0.2">
      <c r="M404" s="40"/>
      <c r="N404" s="974"/>
    </row>
    <row r="405" spans="13:14" s="185" customFormat="1" x14ac:dyDescent="0.2">
      <c r="M405" s="40"/>
      <c r="N405" s="974"/>
    </row>
    <row r="406" spans="13:14" s="185" customFormat="1" x14ac:dyDescent="0.2">
      <c r="M406" s="40"/>
      <c r="N406" s="974"/>
    </row>
    <row r="407" spans="13:14" s="185" customFormat="1" x14ac:dyDescent="0.2">
      <c r="M407" s="40"/>
      <c r="N407" s="974"/>
    </row>
    <row r="408" spans="13:14" s="185" customFormat="1" x14ac:dyDescent="0.2">
      <c r="M408" s="40"/>
      <c r="N408" s="974"/>
    </row>
    <row r="409" spans="13:14" s="185" customFormat="1" x14ac:dyDescent="0.2">
      <c r="M409" s="40"/>
      <c r="N409" s="974"/>
    </row>
    <row r="410" spans="13:14" s="185" customFormat="1" x14ac:dyDescent="0.2">
      <c r="M410" s="40"/>
      <c r="N410" s="974"/>
    </row>
    <row r="411" spans="13:14" s="185" customFormat="1" x14ac:dyDescent="0.2">
      <c r="M411" s="40"/>
      <c r="N411" s="974"/>
    </row>
    <row r="412" spans="13:14" s="185" customFormat="1" x14ac:dyDescent="0.2">
      <c r="M412" s="40"/>
      <c r="N412" s="974"/>
    </row>
    <row r="413" spans="13:14" s="185" customFormat="1" x14ac:dyDescent="0.2">
      <c r="M413" s="40"/>
      <c r="N413" s="974"/>
    </row>
    <row r="414" spans="13:14" s="185" customFormat="1" x14ac:dyDescent="0.2">
      <c r="M414" s="40"/>
      <c r="N414" s="974"/>
    </row>
    <row r="415" spans="13:14" s="185" customFormat="1" x14ac:dyDescent="0.2">
      <c r="M415" s="40"/>
      <c r="N415" s="974"/>
    </row>
    <row r="416" spans="13:14" s="185" customFormat="1" x14ac:dyDescent="0.2">
      <c r="M416" s="40"/>
      <c r="N416" s="974"/>
    </row>
    <row r="417" spans="13:14" s="185" customFormat="1" x14ac:dyDescent="0.2">
      <c r="M417" s="40"/>
      <c r="N417" s="974"/>
    </row>
    <row r="418" spans="13:14" s="185" customFormat="1" x14ac:dyDescent="0.2">
      <c r="M418" s="40"/>
      <c r="N418" s="974"/>
    </row>
    <row r="419" spans="13:14" s="185" customFormat="1" x14ac:dyDescent="0.2">
      <c r="M419" s="40"/>
      <c r="N419" s="974"/>
    </row>
    <row r="420" spans="13:14" s="185" customFormat="1" x14ac:dyDescent="0.2">
      <c r="M420" s="40"/>
      <c r="N420" s="974"/>
    </row>
    <row r="421" spans="13:14" s="185" customFormat="1" x14ac:dyDescent="0.2">
      <c r="M421" s="40"/>
      <c r="N421" s="974"/>
    </row>
    <row r="422" spans="13:14" s="185" customFormat="1" x14ac:dyDescent="0.2">
      <c r="M422" s="40"/>
      <c r="N422" s="974"/>
    </row>
    <row r="423" spans="13:14" s="185" customFormat="1" x14ac:dyDescent="0.2">
      <c r="M423" s="40"/>
      <c r="N423" s="974"/>
    </row>
    <row r="424" spans="13:14" s="185" customFormat="1" x14ac:dyDescent="0.2">
      <c r="M424" s="40"/>
      <c r="N424" s="974"/>
    </row>
    <row r="425" spans="13:14" s="185" customFormat="1" x14ac:dyDescent="0.2">
      <c r="M425" s="40"/>
      <c r="N425" s="974"/>
    </row>
    <row r="426" spans="13:14" s="185" customFormat="1" x14ac:dyDescent="0.2">
      <c r="M426" s="40"/>
      <c r="N426" s="974"/>
    </row>
    <row r="427" spans="13:14" s="185" customFormat="1" x14ac:dyDescent="0.2">
      <c r="M427" s="40"/>
      <c r="N427" s="974"/>
    </row>
    <row r="428" spans="13:14" s="185" customFormat="1" x14ac:dyDescent="0.2">
      <c r="M428" s="40"/>
      <c r="N428" s="974"/>
    </row>
    <row r="429" spans="13:14" s="185" customFormat="1" x14ac:dyDescent="0.2">
      <c r="M429" s="40"/>
      <c r="N429" s="974"/>
    </row>
    <row r="430" spans="13:14" s="185" customFormat="1" x14ac:dyDescent="0.2">
      <c r="M430" s="40"/>
      <c r="N430" s="974"/>
    </row>
    <row r="431" spans="13:14" s="185" customFormat="1" x14ac:dyDescent="0.2">
      <c r="M431" s="40"/>
      <c r="N431" s="974"/>
    </row>
    <row r="432" spans="13:14" s="185" customFormat="1" x14ac:dyDescent="0.2">
      <c r="M432" s="40"/>
      <c r="N432" s="974"/>
    </row>
    <row r="433" spans="13:14" s="185" customFormat="1" x14ac:dyDescent="0.2">
      <c r="M433" s="40"/>
      <c r="N433" s="974"/>
    </row>
    <row r="434" spans="13:14" s="185" customFormat="1" x14ac:dyDescent="0.2">
      <c r="M434" s="40"/>
      <c r="N434" s="974"/>
    </row>
    <row r="435" spans="13:14" s="185" customFormat="1" x14ac:dyDescent="0.2">
      <c r="M435" s="40"/>
      <c r="N435" s="974"/>
    </row>
    <row r="436" spans="13:14" s="185" customFormat="1" x14ac:dyDescent="0.2">
      <c r="M436" s="40"/>
      <c r="N436" s="974"/>
    </row>
    <row r="437" spans="13:14" s="185" customFormat="1" x14ac:dyDescent="0.2">
      <c r="M437" s="40"/>
      <c r="N437" s="974"/>
    </row>
    <row r="438" spans="13:14" s="185" customFormat="1" x14ac:dyDescent="0.2">
      <c r="M438" s="40"/>
      <c r="N438" s="974"/>
    </row>
    <row r="439" spans="13:14" s="185" customFormat="1" x14ac:dyDescent="0.2">
      <c r="M439" s="40"/>
      <c r="N439" s="974"/>
    </row>
    <row r="440" spans="13:14" s="185" customFormat="1" x14ac:dyDescent="0.2">
      <c r="M440" s="40"/>
      <c r="N440" s="974"/>
    </row>
    <row r="441" spans="13:14" s="185" customFormat="1" x14ac:dyDescent="0.2">
      <c r="M441" s="40"/>
      <c r="N441" s="974"/>
    </row>
    <row r="442" spans="13:14" s="185" customFormat="1" x14ac:dyDescent="0.2">
      <c r="M442" s="40"/>
      <c r="N442" s="974"/>
    </row>
    <row r="443" spans="13:14" s="185" customFormat="1" x14ac:dyDescent="0.2">
      <c r="M443" s="40"/>
      <c r="N443" s="974"/>
    </row>
    <row r="444" spans="13:14" s="185" customFormat="1" x14ac:dyDescent="0.2">
      <c r="M444" s="40"/>
      <c r="N444" s="974"/>
    </row>
    <row r="445" spans="13:14" s="185" customFormat="1" x14ac:dyDescent="0.2">
      <c r="M445" s="40"/>
      <c r="N445" s="974"/>
    </row>
    <row r="446" spans="13:14" s="185" customFormat="1" x14ac:dyDescent="0.2">
      <c r="M446" s="40"/>
      <c r="N446" s="974"/>
    </row>
    <row r="447" spans="13:14" s="185" customFormat="1" x14ac:dyDescent="0.2">
      <c r="M447" s="40"/>
      <c r="N447" s="974"/>
    </row>
    <row r="448" spans="13:14" s="185" customFormat="1" x14ac:dyDescent="0.2">
      <c r="M448" s="40"/>
      <c r="N448" s="974"/>
    </row>
    <row r="449" spans="13:14" s="185" customFormat="1" x14ac:dyDescent="0.2">
      <c r="M449" s="40"/>
      <c r="N449" s="974"/>
    </row>
    <row r="450" spans="13:14" s="185" customFormat="1" x14ac:dyDescent="0.2">
      <c r="M450" s="40"/>
      <c r="N450" s="974"/>
    </row>
    <row r="451" spans="13:14" s="185" customFormat="1" x14ac:dyDescent="0.2">
      <c r="M451" s="40"/>
      <c r="N451" s="974"/>
    </row>
    <row r="452" spans="13:14" s="185" customFormat="1" x14ac:dyDescent="0.2">
      <c r="M452" s="40"/>
      <c r="N452" s="974"/>
    </row>
    <row r="453" spans="13:14" s="185" customFormat="1" x14ac:dyDescent="0.2">
      <c r="M453" s="40"/>
      <c r="N453" s="974"/>
    </row>
    <row r="454" spans="13:14" s="185" customFormat="1" x14ac:dyDescent="0.2">
      <c r="M454" s="40"/>
      <c r="N454" s="974"/>
    </row>
    <row r="455" spans="13:14" s="185" customFormat="1" x14ac:dyDescent="0.2">
      <c r="M455" s="40"/>
      <c r="N455" s="974"/>
    </row>
    <row r="456" spans="13:14" s="185" customFormat="1" x14ac:dyDescent="0.2">
      <c r="M456" s="40"/>
      <c r="N456" s="974"/>
    </row>
    <row r="457" spans="13:14" s="185" customFormat="1" x14ac:dyDescent="0.2">
      <c r="M457" s="40"/>
      <c r="N457" s="974"/>
    </row>
    <row r="458" spans="13:14" s="185" customFormat="1" x14ac:dyDescent="0.2">
      <c r="M458" s="40"/>
      <c r="N458" s="974"/>
    </row>
    <row r="459" spans="13:14" s="185" customFormat="1" x14ac:dyDescent="0.2">
      <c r="M459" s="40"/>
      <c r="N459" s="974"/>
    </row>
    <row r="460" spans="13:14" s="185" customFormat="1" x14ac:dyDescent="0.2">
      <c r="M460" s="40"/>
      <c r="N460" s="974"/>
    </row>
    <row r="461" spans="13:14" s="185" customFormat="1" x14ac:dyDescent="0.2">
      <c r="M461" s="40"/>
      <c r="N461" s="974"/>
    </row>
    <row r="462" spans="13:14" s="185" customFormat="1" x14ac:dyDescent="0.2">
      <c r="M462" s="40"/>
      <c r="N462" s="974"/>
    </row>
    <row r="463" spans="13:14" s="185" customFormat="1" x14ac:dyDescent="0.2">
      <c r="M463" s="40"/>
      <c r="N463" s="974"/>
    </row>
    <row r="464" spans="13:14" s="185" customFormat="1" x14ac:dyDescent="0.2">
      <c r="M464" s="40"/>
      <c r="N464" s="974"/>
    </row>
    <row r="465" spans="13:14" s="185" customFormat="1" x14ac:dyDescent="0.2">
      <c r="M465" s="40"/>
      <c r="N465" s="974"/>
    </row>
    <row r="466" spans="13:14" s="185" customFormat="1" x14ac:dyDescent="0.2">
      <c r="M466" s="40"/>
      <c r="N466" s="974"/>
    </row>
    <row r="467" spans="13:14" s="185" customFormat="1" x14ac:dyDescent="0.2">
      <c r="M467" s="40"/>
      <c r="N467" s="974"/>
    </row>
    <row r="468" spans="13:14" s="185" customFormat="1" x14ac:dyDescent="0.2">
      <c r="M468" s="40"/>
      <c r="N468" s="974"/>
    </row>
    <row r="469" spans="13:14" s="185" customFormat="1" x14ac:dyDescent="0.2">
      <c r="M469" s="40"/>
      <c r="N469" s="974"/>
    </row>
    <row r="470" spans="13:14" s="185" customFormat="1" x14ac:dyDescent="0.2">
      <c r="M470" s="40"/>
      <c r="N470" s="974"/>
    </row>
    <row r="471" spans="13:14" s="185" customFormat="1" x14ac:dyDescent="0.2">
      <c r="M471" s="40"/>
      <c r="N471" s="974"/>
    </row>
    <row r="472" spans="13:14" s="185" customFormat="1" x14ac:dyDescent="0.2">
      <c r="M472" s="40"/>
      <c r="N472" s="974"/>
    </row>
    <row r="473" spans="13:14" s="185" customFormat="1" x14ac:dyDescent="0.2">
      <c r="M473" s="40"/>
      <c r="N473" s="974"/>
    </row>
    <row r="474" spans="13:14" s="185" customFormat="1" x14ac:dyDescent="0.2">
      <c r="M474" s="40"/>
      <c r="N474" s="974"/>
    </row>
    <row r="475" spans="13:14" s="185" customFormat="1" x14ac:dyDescent="0.2">
      <c r="M475" s="40"/>
      <c r="N475" s="974"/>
    </row>
    <row r="476" spans="13:14" s="185" customFormat="1" x14ac:dyDescent="0.2">
      <c r="M476" s="40"/>
      <c r="N476" s="974"/>
    </row>
    <row r="477" spans="13:14" s="185" customFormat="1" x14ac:dyDescent="0.2">
      <c r="M477" s="40"/>
      <c r="N477" s="974"/>
    </row>
    <row r="478" spans="13:14" s="185" customFormat="1" x14ac:dyDescent="0.2">
      <c r="M478" s="40"/>
      <c r="N478" s="974"/>
    </row>
    <row r="479" spans="13:14" s="185" customFormat="1" x14ac:dyDescent="0.2">
      <c r="M479" s="40"/>
      <c r="N479" s="974"/>
    </row>
    <row r="480" spans="13:14" s="185" customFormat="1" x14ac:dyDescent="0.2">
      <c r="M480" s="40"/>
      <c r="N480" s="974"/>
    </row>
    <row r="481" spans="13:14" s="185" customFormat="1" x14ac:dyDescent="0.2">
      <c r="M481" s="40"/>
      <c r="N481" s="974"/>
    </row>
    <row r="482" spans="13:14" s="185" customFormat="1" x14ac:dyDescent="0.2">
      <c r="M482" s="40"/>
      <c r="N482" s="974"/>
    </row>
    <row r="483" spans="13:14" s="185" customFormat="1" x14ac:dyDescent="0.2">
      <c r="M483" s="40"/>
      <c r="N483" s="974"/>
    </row>
    <row r="484" spans="13:14" s="185" customFormat="1" x14ac:dyDescent="0.2">
      <c r="M484" s="40"/>
      <c r="N484" s="974"/>
    </row>
    <row r="485" spans="13:14" s="185" customFormat="1" x14ac:dyDescent="0.2">
      <c r="M485" s="40"/>
      <c r="N485" s="974"/>
    </row>
    <row r="486" spans="13:14" s="185" customFormat="1" x14ac:dyDescent="0.2">
      <c r="M486" s="40"/>
      <c r="N486" s="974"/>
    </row>
    <row r="487" spans="13:14" s="185" customFormat="1" x14ac:dyDescent="0.2">
      <c r="M487" s="40"/>
      <c r="N487" s="974"/>
    </row>
    <row r="488" spans="13:14" s="185" customFormat="1" x14ac:dyDescent="0.2">
      <c r="M488" s="40"/>
      <c r="N488" s="974"/>
    </row>
    <row r="489" spans="13:14" s="185" customFormat="1" x14ac:dyDescent="0.2">
      <c r="M489" s="40"/>
      <c r="N489" s="974"/>
    </row>
    <row r="490" spans="13:14" s="185" customFormat="1" x14ac:dyDescent="0.2">
      <c r="M490" s="40"/>
      <c r="N490" s="974"/>
    </row>
    <row r="491" spans="13:14" s="185" customFormat="1" x14ac:dyDescent="0.2">
      <c r="M491" s="40"/>
      <c r="N491" s="974"/>
    </row>
    <row r="492" spans="13:14" s="185" customFormat="1" x14ac:dyDescent="0.2">
      <c r="M492" s="40"/>
      <c r="N492" s="974"/>
    </row>
    <row r="493" spans="13:14" s="185" customFormat="1" x14ac:dyDescent="0.2">
      <c r="M493" s="40"/>
      <c r="N493" s="974"/>
    </row>
    <row r="494" spans="13:14" s="185" customFormat="1" x14ac:dyDescent="0.2">
      <c r="M494" s="40"/>
      <c r="N494" s="974"/>
    </row>
    <row r="495" spans="13:14" s="185" customFormat="1" x14ac:dyDescent="0.2">
      <c r="M495" s="40"/>
      <c r="N495" s="974"/>
    </row>
    <row r="496" spans="13:14" s="185" customFormat="1" x14ac:dyDescent="0.2">
      <c r="M496" s="40"/>
      <c r="N496" s="974"/>
    </row>
    <row r="497" spans="13:14" s="185" customFormat="1" x14ac:dyDescent="0.2">
      <c r="M497" s="40"/>
      <c r="N497" s="974"/>
    </row>
    <row r="498" spans="13:14" s="185" customFormat="1" x14ac:dyDescent="0.2">
      <c r="M498" s="40"/>
      <c r="N498" s="974"/>
    </row>
    <row r="499" spans="13:14" s="185" customFormat="1" x14ac:dyDescent="0.2">
      <c r="M499" s="40"/>
      <c r="N499" s="974"/>
    </row>
    <row r="500" spans="13:14" s="185" customFormat="1" x14ac:dyDescent="0.2">
      <c r="M500" s="40"/>
      <c r="N500" s="974"/>
    </row>
    <row r="501" spans="13:14" s="185" customFormat="1" x14ac:dyDescent="0.2">
      <c r="M501" s="40"/>
      <c r="N501" s="974"/>
    </row>
    <row r="502" spans="13:14" s="185" customFormat="1" x14ac:dyDescent="0.2">
      <c r="M502" s="40"/>
      <c r="N502" s="974"/>
    </row>
    <row r="503" spans="13:14" s="185" customFormat="1" x14ac:dyDescent="0.2">
      <c r="M503" s="40"/>
      <c r="N503" s="974"/>
    </row>
    <row r="504" spans="13:14" s="185" customFormat="1" x14ac:dyDescent="0.2">
      <c r="M504" s="40"/>
      <c r="N504" s="974"/>
    </row>
    <row r="505" spans="13:14" s="185" customFormat="1" x14ac:dyDescent="0.2">
      <c r="M505" s="40"/>
      <c r="N505" s="974"/>
    </row>
    <row r="506" spans="13:14" s="185" customFormat="1" x14ac:dyDescent="0.2">
      <c r="M506" s="40"/>
      <c r="N506" s="974"/>
    </row>
    <row r="507" spans="13:14" s="185" customFormat="1" x14ac:dyDescent="0.2">
      <c r="M507" s="40"/>
      <c r="N507" s="974"/>
    </row>
    <row r="508" spans="13:14" s="185" customFormat="1" x14ac:dyDescent="0.2">
      <c r="M508" s="40"/>
      <c r="N508" s="974"/>
    </row>
    <row r="509" spans="13:14" s="185" customFormat="1" x14ac:dyDescent="0.2">
      <c r="M509" s="40"/>
      <c r="N509" s="974"/>
    </row>
    <row r="510" spans="13:14" s="185" customFormat="1" x14ac:dyDescent="0.2">
      <c r="M510" s="40"/>
      <c r="N510" s="974"/>
    </row>
    <row r="511" spans="13:14" s="185" customFormat="1" x14ac:dyDescent="0.2">
      <c r="M511" s="40"/>
      <c r="N511" s="974"/>
    </row>
    <row r="512" spans="13:14" s="185" customFormat="1" x14ac:dyDescent="0.2">
      <c r="M512" s="40"/>
      <c r="N512" s="974"/>
    </row>
    <row r="513" spans="13:14" s="185" customFormat="1" x14ac:dyDescent="0.2">
      <c r="M513" s="40"/>
      <c r="N513" s="974"/>
    </row>
    <row r="514" spans="13:14" s="185" customFormat="1" x14ac:dyDescent="0.2">
      <c r="M514" s="40"/>
      <c r="N514" s="974"/>
    </row>
    <row r="515" spans="13:14" s="185" customFormat="1" x14ac:dyDescent="0.2">
      <c r="M515" s="40"/>
      <c r="N515" s="974"/>
    </row>
    <row r="516" spans="13:14" s="185" customFormat="1" x14ac:dyDescent="0.2">
      <c r="M516" s="40"/>
      <c r="N516" s="974"/>
    </row>
    <row r="517" spans="13:14" s="185" customFormat="1" x14ac:dyDescent="0.2">
      <c r="M517" s="40"/>
      <c r="N517" s="974"/>
    </row>
    <row r="518" spans="13:14" s="185" customFormat="1" x14ac:dyDescent="0.2">
      <c r="M518" s="40"/>
      <c r="N518" s="974"/>
    </row>
    <row r="519" spans="13:14" s="185" customFormat="1" x14ac:dyDescent="0.2">
      <c r="M519" s="40"/>
      <c r="N519" s="974"/>
    </row>
    <row r="520" spans="13:14" s="185" customFormat="1" x14ac:dyDescent="0.2">
      <c r="M520" s="40"/>
      <c r="N520" s="974"/>
    </row>
    <row r="521" spans="13:14" s="185" customFormat="1" x14ac:dyDescent="0.2">
      <c r="M521" s="40"/>
      <c r="N521" s="974"/>
    </row>
    <row r="522" spans="13:14" s="185" customFormat="1" x14ac:dyDescent="0.2">
      <c r="M522" s="40"/>
      <c r="N522" s="974"/>
    </row>
    <row r="523" spans="13:14" s="185" customFormat="1" x14ac:dyDescent="0.2">
      <c r="M523" s="40"/>
      <c r="N523" s="974"/>
    </row>
    <row r="524" spans="13:14" s="185" customFormat="1" x14ac:dyDescent="0.2">
      <c r="M524" s="40"/>
      <c r="N524" s="974"/>
    </row>
    <row r="525" spans="13:14" s="185" customFormat="1" x14ac:dyDescent="0.2">
      <c r="M525" s="40"/>
      <c r="N525" s="974"/>
    </row>
    <row r="526" spans="13:14" s="185" customFormat="1" x14ac:dyDescent="0.2">
      <c r="M526" s="40"/>
      <c r="N526" s="974"/>
    </row>
    <row r="527" spans="13:14" s="185" customFormat="1" x14ac:dyDescent="0.2">
      <c r="M527" s="40"/>
      <c r="N527" s="974"/>
    </row>
    <row r="528" spans="13:14" s="185" customFormat="1" x14ac:dyDescent="0.2">
      <c r="M528" s="40"/>
      <c r="N528" s="974"/>
    </row>
    <row r="529" spans="13:14" s="185" customFormat="1" x14ac:dyDescent="0.2">
      <c r="M529" s="40"/>
      <c r="N529" s="974"/>
    </row>
    <row r="530" spans="13:14" s="185" customFormat="1" x14ac:dyDescent="0.2">
      <c r="M530" s="40"/>
      <c r="N530" s="974"/>
    </row>
    <row r="531" spans="13:14" s="185" customFormat="1" x14ac:dyDescent="0.2">
      <c r="M531" s="40"/>
      <c r="N531" s="974"/>
    </row>
    <row r="532" spans="13:14" s="185" customFormat="1" x14ac:dyDescent="0.2">
      <c r="M532" s="40"/>
      <c r="N532" s="974"/>
    </row>
    <row r="533" spans="13:14" s="185" customFormat="1" x14ac:dyDescent="0.2">
      <c r="M533" s="40"/>
      <c r="N533" s="974"/>
    </row>
    <row r="534" spans="13:14" s="185" customFormat="1" x14ac:dyDescent="0.2">
      <c r="M534" s="40"/>
      <c r="N534" s="974"/>
    </row>
    <row r="535" spans="13:14" s="185" customFormat="1" x14ac:dyDescent="0.2">
      <c r="M535" s="40"/>
      <c r="N535" s="974"/>
    </row>
    <row r="536" spans="13:14" s="185" customFormat="1" x14ac:dyDescent="0.2">
      <c r="M536" s="40"/>
      <c r="N536" s="974"/>
    </row>
    <row r="537" spans="13:14" s="185" customFormat="1" x14ac:dyDescent="0.2">
      <c r="M537" s="40"/>
      <c r="N537" s="974"/>
    </row>
    <row r="538" spans="13:14" s="185" customFormat="1" x14ac:dyDescent="0.2">
      <c r="M538" s="40"/>
      <c r="N538" s="974"/>
    </row>
    <row r="539" spans="13:14" s="185" customFormat="1" x14ac:dyDescent="0.2">
      <c r="M539" s="40"/>
      <c r="N539" s="974"/>
    </row>
    <row r="540" spans="13:14" s="185" customFormat="1" x14ac:dyDescent="0.2">
      <c r="M540" s="40"/>
      <c r="N540" s="974"/>
    </row>
    <row r="541" spans="13:14" s="185" customFormat="1" x14ac:dyDescent="0.2">
      <c r="M541" s="40"/>
      <c r="N541" s="974"/>
    </row>
    <row r="542" spans="13:14" s="185" customFormat="1" x14ac:dyDescent="0.2">
      <c r="M542" s="40"/>
      <c r="N542" s="974"/>
    </row>
    <row r="543" spans="13:14" s="185" customFormat="1" x14ac:dyDescent="0.2">
      <c r="M543" s="40"/>
      <c r="N543" s="974"/>
    </row>
    <row r="544" spans="13:14" s="185" customFormat="1" x14ac:dyDescent="0.2">
      <c r="M544" s="40"/>
      <c r="N544" s="974"/>
    </row>
    <row r="545" spans="13:14" s="185" customFormat="1" x14ac:dyDescent="0.2">
      <c r="M545" s="40"/>
      <c r="N545" s="974"/>
    </row>
    <row r="546" spans="13:14" s="185" customFormat="1" x14ac:dyDescent="0.2">
      <c r="M546" s="40"/>
      <c r="N546" s="974"/>
    </row>
    <row r="547" spans="13:14" s="185" customFormat="1" x14ac:dyDescent="0.2">
      <c r="M547" s="40"/>
      <c r="N547" s="974"/>
    </row>
    <row r="548" spans="13:14" s="185" customFormat="1" x14ac:dyDescent="0.2">
      <c r="M548" s="40"/>
      <c r="N548" s="974"/>
    </row>
    <row r="549" spans="13:14" s="185" customFormat="1" x14ac:dyDescent="0.2">
      <c r="M549" s="40"/>
      <c r="N549" s="974"/>
    </row>
    <row r="550" spans="13:14" s="185" customFormat="1" x14ac:dyDescent="0.2">
      <c r="M550" s="40"/>
      <c r="N550" s="974"/>
    </row>
    <row r="551" spans="13:14" s="185" customFormat="1" x14ac:dyDescent="0.2">
      <c r="M551" s="40"/>
      <c r="N551" s="974"/>
    </row>
    <row r="552" spans="13:14" s="185" customFormat="1" x14ac:dyDescent="0.2">
      <c r="M552" s="40"/>
      <c r="N552" s="974"/>
    </row>
    <row r="553" spans="13:14" s="185" customFormat="1" x14ac:dyDescent="0.2">
      <c r="M553" s="40"/>
      <c r="N553" s="974"/>
    </row>
    <row r="554" spans="13:14" s="185" customFormat="1" x14ac:dyDescent="0.2">
      <c r="M554" s="40"/>
      <c r="N554" s="974"/>
    </row>
    <row r="555" spans="13:14" s="185" customFormat="1" x14ac:dyDescent="0.2">
      <c r="M555" s="40"/>
      <c r="N555" s="974"/>
    </row>
    <row r="556" spans="13:14" s="185" customFormat="1" x14ac:dyDescent="0.2">
      <c r="M556" s="40"/>
      <c r="N556" s="974"/>
    </row>
    <row r="557" spans="13:14" s="185" customFormat="1" x14ac:dyDescent="0.2">
      <c r="M557" s="40"/>
      <c r="N557" s="974"/>
    </row>
    <row r="558" spans="13:14" s="185" customFormat="1" x14ac:dyDescent="0.2">
      <c r="M558" s="40"/>
      <c r="N558" s="974"/>
    </row>
    <row r="559" spans="13:14" s="185" customFormat="1" x14ac:dyDescent="0.2">
      <c r="M559" s="40"/>
      <c r="N559" s="974"/>
    </row>
    <row r="560" spans="13:14" s="185" customFormat="1" x14ac:dyDescent="0.2">
      <c r="M560" s="40"/>
      <c r="N560" s="974"/>
    </row>
    <row r="561" spans="13:14" s="185" customFormat="1" x14ac:dyDescent="0.2">
      <c r="M561" s="40"/>
      <c r="N561" s="974"/>
    </row>
    <row r="562" spans="13:14" s="185" customFormat="1" x14ac:dyDescent="0.2">
      <c r="M562" s="40"/>
      <c r="N562" s="974"/>
    </row>
    <row r="563" spans="13:14" s="185" customFormat="1" x14ac:dyDescent="0.2">
      <c r="M563" s="40"/>
      <c r="N563" s="974"/>
    </row>
    <row r="564" spans="13:14" s="185" customFormat="1" x14ac:dyDescent="0.2">
      <c r="M564" s="40"/>
      <c r="N564" s="974"/>
    </row>
    <row r="565" spans="13:14" s="185" customFormat="1" x14ac:dyDescent="0.2">
      <c r="M565" s="40"/>
      <c r="N565" s="974"/>
    </row>
    <row r="566" spans="13:14" s="185" customFormat="1" x14ac:dyDescent="0.2">
      <c r="M566" s="40"/>
      <c r="N566" s="974"/>
    </row>
    <row r="567" spans="13:14" s="185" customFormat="1" x14ac:dyDescent="0.2">
      <c r="M567" s="40"/>
      <c r="N567" s="974"/>
    </row>
    <row r="568" spans="13:14" s="185" customFormat="1" x14ac:dyDescent="0.2">
      <c r="M568" s="40"/>
      <c r="N568" s="974"/>
    </row>
    <row r="569" spans="13:14" s="185" customFormat="1" x14ac:dyDescent="0.2">
      <c r="M569" s="40"/>
      <c r="N569" s="974"/>
    </row>
    <row r="570" spans="13:14" s="185" customFormat="1" x14ac:dyDescent="0.2">
      <c r="M570" s="40"/>
      <c r="N570" s="974"/>
    </row>
    <row r="571" spans="13:14" s="185" customFormat="1" x14ac:dyDescent="0.2">
      <c r="M571" s="40"/>
      <c r="N571" s="974"/>
    </row>
    <row r="572" spans="13:14" s="185" customFormat="1" x14ac:dyDescent="0.2">
      <c r="M572" s="40"/>
      <c r="N572" s="974"/>
    </row>
    <row r="573" spans="13:14" s="185" customFormat="1" x14ac:dyDescent="0.2">
      <c r="M573" s="40"/>
      <c r="N573" s="974"/>
    </row>
    <row r="574" spans="13:14" s="185" customFormat="1" x14ac:dyDescent="0.2">
      <c r="M574" s="40"/>
      <c r="N574" s="974"/>
    </row>
    <row r="575" spans="13:14" s="185" customFormat="1" x14ac:dyDescent="0.2">
      <c r="M575" s="40"/>
      <c r="N575" s="974"/>
    </row>
    <row r="576" spans="13:14" s="185" customFormat="1" x14ac:dyDescent="0.2">
      <c r="M576" s="40"/>
      <c r="N576" s="974"/>
    </row>
    <row r="577" spans="13:14" s="185" customFormat="1" x14ac:dyDescent="0.2">
      <c r="M577" s="40"/>
      <c r="N577" s="974"/>
    </row>
    <row r="578" spans="13:14" s="185" customFormat="1" x14ac:dyDescent="0.2">
      <c r="M578" s="40"/>
      <c r="N578" s="974"/>
    </row>
    <row r="579" spans="13:14" s="185" customFormat="1" x14ac:dyDescent="0.2">
      <c r="M579" s="40"/>
      <c r="N579" s="974"/>
    </row>
    <row r="580" spans="13:14" s="185" customFormat="1" x14ac:dyDescent="0.2">
      <c r="M580" s="40"/>
      <c r="N580" s="974"/>
    </row>
    <row r="581" spans="13:14" s="185" customFormat="1" x14ac:dyDescent="0.2">
      <c r="M581" s="40"/>
      <c r="N581" s="974"/>
    </row>
    <row r="582" spans="13:14" s="185" customFormat="1" x14ac:dyDescent="0.2">
      <c r="M582" s="40"/>
      <c r="N582" s="974"/>
    </row>
    <row r="583" spans="13:14" s="185" customFormat="1" x14ac:dyDescent="0.2">
      <c r="M583" s="40"/>
      <c r="N583" s="974"/>
    </row>
    <row r="584" spans="13:14" s="185" customFormat="1" x14ac:dyDescent="0.2">
      <c r="M584" s="40"/>
      <c r="N584" s="974"/>
    </row>
    <row r="585" spans="13:14" s="185" customFormat="1" x14ac:dyDescent="0.2">
      <c r="M585" s="40"/>
      <c r="N585" s="974"/>
    </row>
    <row r="586" spans="13:14" s="185" customFormat="1" x14ac:dyDescent="0.2">
      <c r="M586" s="40"/>
      <c r="N586" s="974"/>
    </row>
    <row r="587" spans="13:14" s="185" customFormat="1" x14ac:dyDescent="0.2">
      <c r="M587" s="40"/>
      <c r="N587" s="974"/>
    </row>
    <row r="588" spans="13:14" s="185" customFormat="1" x14ac:dyDescent="0.2">
      <c r="M588" s="40"/>
      <c r="N588" s="974"/>
    </row>
    <row r="589" spans="13:14" s="185" customFormat="1" x14ac:dyDescent="0.2">
      <c r="M589" s="40"/>
      <c r="N589" s="974"/>
    </row>
    <row r="590" spans="13:14" s="185" customFormat="1" x14ac:dyDescent="0.2">
      <c r="M590" s="40"/>
      <c r="N590" s="974"/>
    </row>
    <row r="591" spans="13:14" s="185" customFormat="1" x14ac:dyDescent="0.2">
      <c r="M591" s="40"/>
      <c r="N591" s="974"/>
    </row>
    <row r="592" spans="13:14" s="185" customFormat="1" x14ac:dyDescent="0.2">
      <c r="M592" s="40"/>
      <c r="N592" s="974"/>
    </row>
    <row r="593" spans="13:14" s="185" customFormat="1" x14ac:dyDescent="0.2">
      <c r="M593" s="40"/>
      <c r="N593" s="974"/>
    </row>
    <row r="594" spans="13:14" s="185" customFormat="1" x14ac:dyDescent="0.2">
      <c r="M594" s="40"/>
      <c r="N594" s="974"/>
    </row>
    <row r="595" spans="13:14" s="185" customFormat="1" x14ac:dyDescent="0.2">
      <c r="M595" s="40"/>
      <c r="N595" s="974"/>
    </row>
    <row r="596" spans="13:14" s="185" customFormat="1" x14ac:dyDescent="0.2">
      <c r="M596" s="40"/>
      <c r="N596" s="974"/>
    </row>
    <row r="597" spans="13:14" s="185" customFormat="1" x14ac:dyDescent="0.2">
      <c r="M597" s="40"/>
      <c r="N597" s="974"/>
    </row>
    <row r="598" spans="13:14" s="185" customFormat="1" x14ac:dyDescent="0.2">
      <c r="M598" s="40"/>
      <c r="N598" s="974"/>
    </row>
    <row r="599" spans="13:14" s="185" customFormat="1" x14ac:dyDescent="0.2">
      <c r="M599" s="40"/>
      <c r="N599" s="974"/>
    </row>
    <row r="600" spans="13:14" s="185" customFormat="1" x14ac:dyDescent="0.2">
      <c r="M600" s="40"/>
      <c r="N600" s="974"/>
    </row>
    <row r="601" spans="13:14" s="185" customFormat="1" x14ac:dyDescent="0.2">
      <c r="M601" s="40"/>
      <c r="N601" s="974"/>
    </row>
    <row r="602" spans="13:14" s="185" customFormat="1" x14ac:dyDescent="0.2">
      <c r="M602" s="40"/>
      <c r="N602" s="974"/>
    </row>
    <row r="603" spans="13:14" s="185" customFormat="1" x14ac:dyDescent="0.2">
      <c r="M603" s="40"/>
      <c r="N603" s="974"/>
    </row>
    <row r="604" spans="13:14" s="185" customFormat="1" x14ac:dyDescent="0.2">
      <c r="M604" s="40"/>
      <c r="N604" s="974"/>
    </row>
    <row r="605" spans="13:14" s="185" customFormat="1" x14ac:dyDescent="0.2">
      <c r="M605" s="40"/>
      <c r="N605" s="974"/>
    </row>
    <row r="606" spans="13:14" s="185" customFormat="1" x14ac:dyDescent="0.2">
      <c r="M606" s="40"/>
      <c r="N606" s="974"/>
    </row>
    <row r="607" spans="13:14" s="185" customFormat="1" x14ac:dyDescent="0.2">
      <c r="M607" s="40"/>
      <c r="N607" s="974"/>
    </row>
    <row r="608" spans="13:14" s="185" customFormat="1" x14ac:dyDescent="0.2">
      <c r="M608" s="40"/>
      <c r="N608" s="974"/>
    </row>
    <row r="609" spans="13:14" s="185" customFormat="1" x14ac:dyDescent="0.2">
      <c r="M609" s="40"/>
      <c r="N609" s="974"/>
    </row>
    <row r="610" spans="13:14" s="185" customFormat="1" x14ac:dyDescent="0.2">
      <c r="M610" s="40"/>
      <c r="N610" s="974"/>
    </row>
    <row r="611" spans="13:14" s="185" customFormat="1" x14ac:dyDescent="0.2">
      <c r="M611" s="40"/>
      <c r="N611" s="974"/>
    </row>
    <row r="612" spans="13:14" s="185" customFormat="1" x14ac:dyDescent="0.2">
      <c r="M612" s="40"/>
      <c r="N612" s="974"/>
    </row>
    <row r="613" spans="13:14" s="185" customFormat="1" x14ac:dyDescent="0.2">
      <c r="M613" s="40"/>
      <c r="N613" s="974"/>
    </row>
    <row r="614" spans="13:14" s="185" customFormat="1" x14ac:dyDescent="0.2">
      <c r="M614" s="40"/>
      <c r="N614" s="974"/>
    </row>
    <row r="615" spans="13:14" s="185" customFormat="1" x14ac:dyDescent="0.2">
      <c r="M615" s="40"/>
      <c r="N615" s="974"/>
    </row>
    <row r="616" spans="13:14" s="185" customFormat="1" x14ac:dyDescent="0.2">
      <c r="M616" s="40"/>
      <c r="N616" s="974"/>
    </row>
    <row r="617" spans="13:14" s="185" customFormat="1" x14ac:dyDescent="0.2">
      <c r="M617" s="40"/>
      <c r="N617" s="974"/>
    </row>
    <row r="618" spans="13:14" s="185" customFormat="1" x14ac:dyDescent="0.2">
      <c r="M618" s="40"/>
      <c r="N618" s="974"/>
    </row>
    <row r="619" spans="13:14" s="185" customFormat="1" x14ac:dyDescent="0.2">
      <c r="M619" s="40"/>
      <c r="N619" s="974"/>
    </row>
    <row r="620" spans="13:14" s="185" customFormat="1" x14ac:dyDescent="0.2">
      <c r="M620" s="40"/>
      <c r="N620" s="974"/>
    </row>
    <row r="621" spans="13:14" s="185" customFormat="1" x14ac:dyDescent="0.2">
      <c r="M621" s="40"/>
      <c r="N621" s="974"/>
    </row>
    <row r="622" spans="13:14" s="185" customFormat="1" x14ac:dyDescent="0.2">
      <c r="M622" s="40"/>
      <c r="N622" s="974"/>
    </row>
    <row r="623" spans="13:14" s="185" customFormat="1" x14ac:dyDescent="0.2">
      <c r="M623" s="40"/>
      <c r="N623" s="974"/>
    </row>
    <row r="624" spans="13:14" s="185" customFormat="1" x14ac:dyDescent="0.2">
      <c r="M624" s="40"/>
      <c r="N624" s="974"/>
    </row>
    <row r="625" spans="13:14" s="185" customFormat="1" x14ac:dyDescent="0.2">
      <c r="M625" s="40"/>
      <c r="N625" s="974"/>
    </row>
    <row r="626" spans="13:14" s="185" customFormat="1" x14ac:dyDescent="0.2">
      <c r="M626" s="40"/>
      <c r="N626" s="974"/>
    </row>
    <row r="627" spans="13:14" s="185" customFormat="1" x14ac:dyDescent="0.2">
      <c r="M627" s="40"/>
      <c r="N627" s="974"/>
    </row>
    <row r="628" spans="13:14" s="185" customFormat="1" x14ac:dyDescent="0.2">
      <c r="M628" s="40"/>
      <c r="N628" s="974"/>
    </row>
    <row r="629" spans="13:14" s="185" customFormat="1" x14ac:dyDescent="0.2">
      <c r="M629" s="40"/>
      <c r="N629" s="974"/>
    </row>
    <row r="630" spans="13:14" s="185" customFormat="1" x14ac:dyDescent="0.2">
      <c r="M630" s="40"/>
      <c r="N630" s="974"/>
    </row>
    <row r="631" spans="13:14" s="185" customFormat="1" x14ac:dyDescent="0.2">
      <c r="M631" s="40"/>
      <c r="N631" s="974"/>
    </row>
    <row r="632" spans="13:14" s="185" customFormat="1" x14ac:dyDescent="0.2">
      <c r="M632" s="40"/>
      <c r="N632" s="974"/>
    </row>
    <row r="633" spans="13:14" s="185" customFormat="1" x14ac:dyDescent="0.2">
      <c r="M633" s="40"/>
      <c r="N633" s="974"/>
    </row>
    <row r="634" spans="13:14" s="185" customFormat="1" x14ac:dyDescent="0.2">
      <c r="M634" s="40"/>
      <c r="N634" s="974"/>
    </row>
    <row r="635" spans="13:14" s="185" customFormat="1" x14ac:dyDescent="0.2">
      <c r="M635" s="40"/>
      <c r="N635" s="974"/>
    </row>
    <row r="636" spans="13:14" s="185" customFormat="1" x14ac:dyDescent="0.2">
      <c r="M636" s="40"/>
      <c r="N636" s="974"/>
    </row>
    <row r="637" spans="13:14" s="185" customFormat="1" x14ac:dyDescent="0.2">
      <c r="M637" s="40"/>
      <c r="N637" s="974"/>
    </row>
    <row r="638" spans="13:14" s="185" customFormat="1" x14ac:dyDescent="0.2">
      <c r="M638" s="40"/>
      <c r="N638" s="974"/>
    </row>
    <row r="639" spans="13:14" s="185" customFormat="1" x14ac:dyDescent="0.2">
      <c r="M639" s="40"/>
      <c r="N639" s="974"/>
    </row>
    <row r="640" spans="13:14" s="185" customFormat="1" x14ac:dyDescent="0.2">
      <c r="M640" s="40"/>
      <c r="N640" s="974"/>
    </row>
    <row r="641" spans="13:14" s="185" customFormat="1" x14ac:dyDescent="0.2">
      <c r="M641" s="40"/>
      <c r="N641" s="974"/>
    </row>
    <row r="642" spans="13:14" s="185" customFormat="1" x14ac:dyDescent="0.2">
      <c r="M642" s="40"/>
      <c r="N642" s="974"/>
    </row>
    <row r="643" spans="13:14" s="185" customFormat="1" x14ac:dyDescent="0.2">
      <c r="M643" s="40"/>
      <c r="N643" s="974"/>
    </row>
    <row r="644" spans="13:14" s="185" customFormat="1" x14ac:dyDescent="0.2">
      <c r="M644" s="40"/>
      <c r="N644" s="974"/>
    </row>
    <row r="645" spans="13:14" s="185" customFormat="1" x14ac:dyDescent="0.2">
      <c r="M645" s="40"/>
      <c r="N645" s="974"/>
    </row>
    <row r="646" spans="13:14" s="185" customFormat="1" x14ac:dyDescent="0.2">
      <c r="M646" s="40"/>
      <c r="N646" s="974"/>
    </row>
    <row r="647" spans="13:14" s="185" customFormat="1" x14ac:dyDescent="0.2">
      <c r="M647" s="40"/>
      <c r="N647" s="974"/>
    </row>
    <row r="648" spans="13:14" s="185" customFormat="1" x14ac:dyDescent="0.2">
      <c r="M648" s="40"/>
      <c r="N648" s="974"/>
    </row>
    <row r="649" spans="13:14" s="185" customFormat="1" x14ac:dyDescent="0.2">
      <c r="M649" s="40"/>
      <c r="N649" s="974"/>
    </row>
    <row r="650" spans="13:14" s="185" customFormat="1" x14ac:dyDescent="0.2">
      <c r="M650" s="40"/>
      <c r="N650" s="974"/>
    </row>
    <row r="651" spans="13:14" s="185" customFormat="1" x14ac:dyDescent="0.2">
      <c r="M651" s="40"/>
      <c r="N651" s="974"/>
    </row>
    <row r="652" spans="13:14" s="185" customFormat="1" x14ac:dyDescent="0.2">
      <c r="M652" s="40"/>
      <c r="N652" s="974"/>
    </row>
    <row r="653" spans="13:14" s="185" customFormat="1" x14ac:dyDescent="0.2">
      <c r="M653" s="40"/>
      <c r="N653" s="974"/>
    </row>
    <row r="654" spans="13:14" s="185" customFormat="1" x14ac:dyDescent="0.2">
      <c r="M654" s="40"/>
      <c r="N654" s="974"/>
    </row>
    <row r="655" spans="13:14" s="185" customFormat="1" x14ac:dyDescent="0.2">
      <c r="M655" s="40"/>
      <c r="N655" s="974"/>
    </row>
    <row r="656" spans="13:14" s="185" customFormat="1" x14ac:dyDescent="0.2">
      <c r="M656" s="40"/>
      <c r="N656" s="974"/>
    </row>
    <row r="657" spans="13:14" s="185" customFormat="1" x14ac:dyDescent="0.2">
      <c r="M657" s="40"/>
      <c r="N657" s="974"/>
    </row>
    <row r="658" spans="13:14" s="185" customFormat="1" x14ac:dyDescent="0.2">
      <c r="M658" s="40"/>
      <c r="N658" s="974"/>
    </row>
    <row r="659" spans="13:14" s="185" customFormat="1" x14ac:dyDescent="0.2">
      <c r="M659" s="40"/>
      <c r="N659" s="974"/>
    </row>
    <row r="660" spans="13:14" s="185" customFormat="1" x14ac:dyDescent="0.2">
      <c r="M660" s="40"/>
      <c r="N660" s="974"/>
    </row>
    <row r="661" spans="13:14" s="185" customFormat="1" x14ac:dyDescent="0.2">
      <c r="M661" s="40"/>
      <c r="N661" s="974"/>
    </row>
    <row r="662" spans="13:14" s="185" customFormat="1" x14ac:dyDescent="0.2">
      <c r="M662" s="40"/>
      <c r="N662" s="974"/>
    </row>
    <row r="663" spans="13:14" s="185" customFormat="1" x14ac:dyDescent="0.2">
      <c r="M663" s="40"/>
      <c r="N663" s="974"/>
    </row>
    <row r="664" spans="13:14" s="185" customFormat="1" x14ac:dyDescent="0.2">
      <c r="M664" s="40"/>
      <c r="N664" s="974"/>
    </row>
    <row r="665" spans="13:14" s="185" customFormat="1" x14ac:dyDescent="0.2">
      <c r="M665" s="40"/>
      <c r="N665" s="974"/>
    </row>
    <row r="666" spans="13:14" s="185" customFormat="1" x14ac:dyDescent="0.2">
      <c r="M666" s="40"/>
      <c r="N666" s="974"/>
    </row>
    <row r="667" spans="13:14" s="185" customFormat="1" x14ac:dyDescent="0.2">
      <c r="M667" s="40"/>
      <c r="N667" s="974"/>
    </row>
    <row r="668" spans="13:14" s="185" customFormat="1" x14ac:dyDescent="0.2">
      <c r="M668" s="40"/>
      <c r="N668" s="974"/>
    </row>
    <row r="669" spans="13:14" s="185" customFormat="1" x14ac:dyDescent="0.2">
      <c r="M669" s="40"/>
      <c r="N669" s="974"/>
    </row>
    <row r="670" spans="13:14" s="185" customFormat="1" x14ac:dyDescent="0.2">
      <c r="M670" s="40"/>
      <c r="N670" s="974"/>
    </row>
    <row r="671" spans="13:14" s="185" customFormat="1" x14ac:dyDescent="0.2">
      <c r="M671" s="40"/>
      <c r="N671" s="974"/>
    </row>
    <row r="672" spans="13:14" s="185" customFormat="1" x14ac:dyDescent="0.2">
      <c r="M672" s="40"/>
      <c r="N672" s="974"/>
    </row>
    <row r="673" spans="13:14" s="185" customFormat="1" x14ac:dyDescent="0.2">
      <c r="M673" s="40"/>
      <c r="N673" s="974"/>
    </row>
    <row r="674" spans="13:14" s="185" customFormat="1" x14ac:dyDescent="0.2">
      <c r="M674" s="40"/>
      <c r="N674" s="974"/>
    </row>
    <row r="675" spans="13:14" s="185" customFormat="1" x14ac:dyDescent="0.2">
      <c r="M675" s="40"/>
      <c r="N675" s="974"/>
    </row>
    <row r="676" spans="13:14" s="185" customFormat="1" x14ac:dyDescent="0.2">
      <c r="M676" s="40"/>
      <c r="N676" s="974"/>
    </row>
    <row r="677" spans="13:14" s="185" customFormat="1" x14ac:dyDescent="0.2">
      <c r="M677" s="40"/>
      <c r="N677" s="974"/>
    </row>
    <row r="678" spans="13:14" s="185" customFormat="1" x14ac:dyDescent="0.2">
      <c r="M678" s="40"/>
      <c r="N678" s="974"/>
    </row>
    <row r="679" spans="13:14" s="185" customFormat="1" x14ac:dyDescent="0.2">
      <c r="M679" s="40"/>
      <c r="N679" s="974"/>
    </row>
    <row r="680" spans="13:14" s="185" customFormat="1" x14ac:dyDescent="0.2">
      <c r="M680" s="40"/>
      <c r="N680" s="974"/>
    </row>
    <row r="681" spans="13:14" s="185" customFormat="1" x14ac:dyDescent="0.2">
      <c r="M681" s="40"/>
      <c r="N681" s="974"/>
    </row>
    <row r="682" spans="13:14" s="185" customFormat="1" x14ac:dyDescent="0.2">
      <c r="M682" s="40"/>
      <c r="N682" s="974"/>
    </row>
    <row r="683" spans="13:14" s="185" customFormat="1" x14ac:dyDescent="0.2">
      <c r="M683" s="40"/>
      <c r="N683" s="974"/>
    </row>
    <row r="684" spans="13:14" s="185" customFormat="1" x14ac:dyDescent="0.2">
      <c r="M684" s="40"/>
      <c r="N684" s="974"/>
    </row>
    <row r="685" spans="13:14" s="185" customFormat="1" x14ac:dyDescent="0.2">
      <c r="M685" s="40"/>
      <c r="N685" s="974"/>
    </row>
    <row r="686" spans="13:14" s="185" customFormat="1" x14ac:dyDescent="0.2">
      <c r="M686" s="40"/>
      <c r="N686" s="974"/>
    </row>
    <row r="687" spans="13:14" s="185" customFormat="1" x14ac:dyDescent="0.2">
      <c r="M687" s="40"/>
      <c r="N687" s="974"/>
    </row>
    <row r="688" spans="13:14" s="185" customFormat="1" x14ac:dyDescent="0.2">
      <c r="M688" s="40"/>
      <c r="N688" s="974"/>
    </row>
    <row r="689" spans="13:14" s="185" customFormat="1" x14ac:dyDescent="0.2">
      <c r="M689" s="40"/>
      <c r="N689" s="974"/>
    </row>
    <row r="690" spans="13:14" s="185" customFormat="1" x14ac:dyDescent="0.2">
      <c r="M690" s="40"/>
      <c r="N690" s="974"/>
    </row>
    <row r="691" spans="13:14" s="185" customFormat="1" x14ac:dyDescent="0.2">
      <c r="M691" s="40"/>
      <c r="N691" s="974"/>
    </row>
    <row r="692" spans="13:14" s="185" customFormat="1" x14ac:dyDescent="0.2">
      <c r="M692" s="40"/>
      <c r="N692" s="974"/>
    </row>
    <row r="693" spans="13:14" s="185" customFormat="1" x14ac:dyDescent="0.2">
      <c r="M693" s="40"/>
      <c r="N693" s="974"/>
    </row>
    <row r="694" spans="13:14" s="185" customFormat="1" x14ac:dyDescent="0.2">
      <c r="M694" s="40"/>
      <c r="N694" s="974"/>
    </row>
    <row r="695" spans="13:14" s="185" customFormat="1" x14ac:dyDescent="0.2">
      <c r="M695" s="40"/>
      <c r="N695" s="974"/>
    </row>
    <row r="696" spans="13:14" s="185" customFormat="1" x14ac:dyDescent="0.2">
      <c r="M696" s="40"/>
      <c r="N696" s="974"/>
    </row>
    <row r="697" spans="13:14" s="185" customFormat="1" x14ac:dyDescent="0.2">
      <c r="M697" s="40"/>
      <c r="N697" s="974"/>
    </row>
    <row r="698" spans="13:14" s="185" customFormat="1" x14ac:dyDescent="0.2">
      <c r="M698" s="40"/>
      <c r="N698" s="974"/>
    </row>
    <row r="699" spans="13:14" s="185" customFormat="1" x14ac:dyDescent="0.2">
      <c r="M699" s="40"/>
      <c r="N699" s="974"/>
    </row>
    <row r="700" spans="13:14" s="185" customFormat="1" x14ac:dyDescent="0.2">
      <c r="M700" s="40"/>
      <c r="N700" s="974"/>
    </row>
    <row r="701" spans="13:14" s="185" customFormat="1" x14ac:dyDescent="0.2">
      <c r="M701" s="40"/>
      <c r="N701" s="974"/>
    </row>
    <row r="702" spans="13:14" s="185" customFormat="1" x14ac:dyDescent="0.2">
      <c r="M702" s="40"/>
      <c r="N702" s="974"/>
    </row>
    <row r="703" spans="13:14" s="185" customFormat="1" x14ac:dyDescent="0.2">
      <c r="M703" s="40"/>
      <c r="N703" s="974"/>
    </row>
    <row r="704" spans="13:14" s="185" customFormat="1" x14ac:dyDescent="0.2">
      <c r="M704" s="40"/>
      <c r="N704" s="974"/>
    </row>
    <row r="705" spans="13:14" s="185" customFormat="1" x14ac:dyDescent="0.2">
      <c r="M705" s="40"/>
      <c r="N705" s="974"/>
    </row>
    <row r="706" spans="13:14" s="185" customFormat="1" x14ac:dyDescent="0.2">
      <c r="M706" s="40"/>
      <c r="N706" s="974"/>
    </row>
    <row r="707" spans="13:14" s="185" customFormat="1" x14ac:dyDescent="0.2">
      <c r="M707" s="40"/>
      <c r="N707" s="974"/>
    </row>
    <row r="708" spans="13:14" s="185" customFormat="1" x14ac:dyDescent="0.2">
      <c r="M708" s="40"/>
      <c r="N708" s="974"/>
    </row>
    <row r="709" spans="13:14" s="185" customFormat="1" x14ac:dyDescent="0.2">
      <c r="M709" s="40"/>
      <c r="N709" s="974"/>
    </row>
    <row r="710" spans="13:14" s="185" customFormat="1" x14ac:dyDescent="0.2">
      <c r="M710" s="40"/>
      <c r="N710" s="974"/>
    </row>
    <row r="711" spans="13:14" s="185" customFormat="1" x14ac:dyDescent="0.2">
      <c r="M711" s="40"/>
      <c r="N711" s="974"/>
    </row>
    <row r="712" spans="13:14" s="185" customFormat="1" x14ac:dyDescent="0.2">
      <c r="M712" s="40"/>
      <c r="N712" s="974"/>
    </row>
    <row r="713" spans="13:14" s="185" customFormat="1" x14ac:dyDescent="0.2">
      <c r="M713" s="40"/>
      <c r="N713" s="974"/>
    </row>
    <row r="714" spans="13:14" s="185" customFormat="1" x14ac:dyDescent="0.2">
      <c r="M714" s="40"/>
      <c r="N714" s="974"/>
    </row>
    <row r="715" spans="13:14" s="185" customFormat="1" x14ac:dyDescent="0.2">
      <c r="M715" s="40"/>
      <c r="N715" s="974"/>
    </row>
    <row r="716" spans="13:14" s="185" customFormat="1" x14ac:dyDescent="0.2">
      <c r="M716" s="40"/>
      <c r="N716" s="974"/>
    </row>
    <row r="717" spans="13:14" s="185" customFormat="1" x14ac:dyDescent="0.2">
      <c r="M717" s="40"/>
      <c r="N717" s="974"/>
    </row>
    <row r="718" spans="13:14" s="185" customFormat="1" x14ac:dyDescent="0.2">
      <c r="M718" s="40"/>
      <c r="N718" s="974"/>
    </row>
    <row r="719" spans="13:14" s="185" customFormat="1" x14ac:dyDescent="0.2">
      <c r="M719" s="40"/>
      <c r="N719" s="974"/>
    </row>
    <row r="720" spans="13:14" s="185" customFormat="1" x14ac:dyDescent="0.2">
      <c r="M720" s="40"/>
      <c r="N720" s="974"/>
    </row>
    <row r="721" spans="13:14" s="185" customFormat="1" x14ac:dyDescent="0.2">
      <c r="M721" s="40"/>
      <c r="N721" s="974"/>
    </row>
    <row r="722" spans="13:14" s="185" customFormat="1" x14ac:dyDescent="0.2">
      <c r="M722" s="40"/>
      <c r="N722" s="974"/>
    </row>
    <row r="723" spans="13:14" s="185" customFormat="1" x14ac:dyDescent="0.2">
      <c r="M723" s="40"/>
      <c r="N723" s="974"/>
    </row>
    <row r="724" spans="13:14" s="185" customFormat="1" x14ac:dyDescent="0.2">
      <c r="M724" s="40"/>
      <c r="N724" s="974"/>
    </row>
    <row r="725" spans="13:14" s="185" customFormat="1" x14ac:dyDescent="0.2">
      <c r="M725" s="40"/>
      <c r="N725" s="974"/>
    </row>
    <row r="726" spans="13:14" s="185" customFormat="1" x14ac:dyDescent="0.2">
      <c r="M726" s="40"/>
      <c r="N726" s="974"/>
    </row>
    <row r="727" spans="13:14" s="185" customFormat="1" x14ac:dyDescent="0.2">
      <c r="M727" s="40"/>
      <c r="N727" s="974"/>
    </row>
    <row r="728" spans="13:14" s="185" customFormat="1" x14ac:dyDescent="0.2">
      <c r="M728" s="40"/>
      <c r="N728" s="974"/>
    </row>
    <row r="729" spans="13:14" s="185" customFormat="1" x14ac:dyDescent="0.2">
      <c r="M729" s="40"/>
      <c r="N729" s="974"/>
    </row>
    <row r="730" spans="13:14" s="185" customFormat="1" x14ac:dyDescent="0.2">
      <c r="M730" s="40"/>
      <c r="N730" s="974"/>
    </row>
    <row r="731" spans="13:14" s="185" customFormat="1" x14ac:dyDescent="0.2">
      <c r="M731" s="40"/>
      <c r="N731" s="974"/>
    </row>
    <row r="732" spans="13:14" s="185" customFormat="1" x14ac:dyDescent="0.2">
      <c r="M732" s="40"/>
      <c r="N732" s="974"/>
    </row>
    <row r="733" spans="13:14" s="185" customFormat="1" x14ac:dyDescent="0.2">
      <c r="M733" s="40"/>
      <c r="N733" s="974"/>
    </row>
    <row r="734" spans="13:14" s="185" customFormat="1" x14ac:dyDescent="0.2">
      <c r="M734" s="40"/>
      <c r="N734" s="974"/>
    </row>
    <row r="735" spans="13:14" s="185" customFormat="1" x14ac:dyDescent="0.2">
      <c r="M735" s="40"/>
      <c r="N735" s="974"/>
    </row>
    <row r="736" spans="13:14" s="185" customFormat="1" x14ac:dyDescent="0.2">
      <c r="M736" s="40"/>
      <c r="N736" s="974"/>
    </row>
    <row r="737" spans="13:14" s="185" customFormat="1" x14ac:dyDescent="0.2">
      <c r="M737" s="40"/>
      <c r="N737" s="974"/>
    </row>
    <row r="738" spans="13:14" s="185" customFormat="1" x14ac:dyDescent="0.2">
      <c r="M738" s="40"/>
      <c r="N738" s="974"/>
    </row>
    <row r="739" spans="13:14" s="185" customFormat="1" x14ac:dyDescent="0.2">
      <c r="M739" s="40"/>
      <c r="N739" s="974"/>
    </row>
    <row r="740" spans="13:14" s="185" customFormat="1" x14ac:dyDescent="0.2">
      <c r="M740" s="40"/>
      <c r="N740" s="974"/>
    </row>
    <row r="741" spans="13:14" s="185" customFormat="1" x14ac:dyDescent="0.2">
      <c r="M741" s="40"/>
      <c r="N741" s="974"/>
    </row>
    <row r="742" spans="13:14" s="185" customFormat="1" x14ac:dyDescent="0.2">
      <c r="M742" s="40"/>
      <c r="N742" s="974"/>
    </row>
    <row r="743" spans="13:14" s="185" customFormat="1" x14ac:dyDescent="0.2">
      <c r="M743" s="40"/>
      <c r="N743" s="974"/>
    </row>
    <row r="744" spans="13:14" s="185" customFormat="1" x14ac:dyDescent="0.2">
      <c r="M744" s="40"/>
      <c r="N744" s="974"/>
    </row>
    <row r="745" spans="13:14" s="185" customFormat="1" x14ac:dyDescent="0.2">
      <c r="M745" s="40"/>
      <c r="N745" s="974"/>
    </row>
    <row r="746" spans="13:14" s="185" customFormat="1" x14ac:dyDescent="0.2">
      <c r="M746" s="40"/>
      <c r="N746" s="974"/>
    </row>
    <row r="747" spans="13:14" s="185" customFormat="1" x14ac:dyDescent="0.2">
      <c r="M747" s="40"/>
      <c r="N747" s="974"/>
    </row>
    <row r="748" spans="13:14" s="185" customFormat="1" x14ac:dyDescent="0.2">
      <c r="M748" s="40"/>
      <c r="N748" s="974"/>
    </row>
    <row r="749" spans="13:14" s="185" customFormat="1" x14ac:dyDescent="0.2">
      <c r="M749" s="40"/>
      <c r="N749" s="974"/>
    </row>
    <row r="750" spans="13:14" s="185" customFormat="1" x14ac:dyDescent="0.2">
      <c r="M750" s="40"/>
      <c r="N750" s="974"/>
    </row>
    <row r="751" spans="13:14" s="185" customFormat="1" x14ac:dyDescent="0.2">
      <c r="M751" s="40"/>
      <c r="N751" s="974"/>
    </row>
    <row r="752" spans="13:14" s="185" customFormat="1" x14ac:dyDescent="0.2">
      <c r="M752" s="40"/>
      <c r="N752" s="974"/>
    </row>
    <row r="753" spans="13:14" s="185" customFormat="1" x14ac:dyDescent="0.2">
      <c r="M753" s="40"/>
      <c r="N753" s="974"/>
    </row>
    <row r="754" spans="13:14" s="185" customFormat="1" x14ac:dyDescent="0.2">
      <c r="M754" s="40"/>
      <c r="N754" s="974"/>
    </row>
    <row r="755" spans="13:14" s="185" customFormat="1" x14ac:dyDescent="0.2">
      <c r="M755" s="40"/>
      <c r="N755" s="974"/>
    </row>
    <row r="756" spans="13:14" s="185" customFormat="1" x14ac:dyDescent="0.2">
      <c r="M756" s="40"/>
      <c r="N756" s="974"/>
    </row>
    <row r="757" spans="13:14" s="185" customFormat="1" x14ac:dyDescent="0.2">
      <c r="M757" s="40"/>
      <c r="N757" s="974"/>
    </row>
    <row r="758" spans="13:14" s="185" customFormat="1" x14ac:dyDescent="0.2">
      <c r="M758" s="40"/>
      <c r="N758" s="974"/>
    </row>
    <row r="759" spans="13:14" s="185" customFormat="1" x14ac:dyDescent="0.2">
      <c r="M759" s="40"/>
      <c r="N759" s="974"/>
    </row>
    <row r="760" spans="13:14" s="185" customFormat="1" x14ac:dyDescent="0.2">
      <c r="M760" s="40"/>
      <c r="N760" s="974"/>
    </row>
    <row r="761" spans="13:14" s="185" customFormat="1" x14ac:dyDescent="0.2">
      <c r="M761" s="40"/>
      <c r="N761" s="974"/>
    </row>
    <row r="762" spans="13:14" s="185" customFormat="1" x14ac:dyDescent="0.2">
      <c r="M762" s="40"/>
      <c r="N762" s="974"/>
    </row>
    <row r="763" spans="13:14" s="185" customFormat="1" x14ac:dyDescent="0.2">
      <c r="M763" s="40"/>
      <c r="N763" s="974"/>
    </row>
    <row r="764" spans="13:14" s="185" customFormat="1" x14ac:dyDescent="0.2">
      <c r="M764" s="40"/>
      <c r="N764" s="974"/>
    </row>
    <row r="765" spans="13:14" s="185" customFormat="1" x14ac:dyDescent="0.2">
      <c r="M765" s="40"/>
      <c r="N765" s="974"/>
    </row>
    <row r="766" spans="13:14" s="185" customFormat="1" x14ac:dyDescent="0.2">
      <c r="M766" s="40"/>
      <c r="N766" s="974"/>
    </row>
    <row r="767" spans="13:14" s="185" customFormat="1" x14ac:dyDescent="0.2">
      <c r="M767" s="40"/>
      <c r="N767" s="974"/>
    </row>
    <row r="768" spans="13:14" s="185" customFormat="1" x14ac:dyDescent="0.2">
      <c r="M768" s="40"/>
      <c r="N768" s="974"/>
    </row>
    <row r="769" spans="13:14" s="185" customFormat="1" x14ac:dyDescent="0.2">
      <c r="M769" s="40"/>
      <c r="N769" s="974"/>
    </row>
    <row r="770" spans="13:14" s="185" customFormat="1" x14ac:dyDescent="0.2">
      <c r="M770" s="40"/>
      <c r="N770" s="974"/>
    </row>
    <row r="771" spans="13:14" s="185" customFormat="1" x14ac:dyDescent="0.2">
      <c r="M771" s="40"/>
      <c r="N771" s="974"/>
    </row>
    <row r="772" spans="13:14" s="185" customFormat="1" x14ac:dyDescent="0.2">
      <c r="M772" s="40"/>
      <c r="N772" s="974"/>
    </row>
    <row r="773" spans="13:14" s="185" customFormat="1" x14ac:dyDescent="0.2">
      <c r="M773" s="40"/>
      <c r="N773" s="974"/>
    </row>
    <row r="774" spans="13:14" s="185" customFormat="1" x14ac:dyDescent="0.2">
      <c r="M774" s="40"/>
      <c r="N774" s="974"/>
    </row>
    <row r="775" spans="13:14" s="185" customFormat="1" x14ac:dyDescent="0.2">
      <c r="M775" s="40"/>
      <c r="N775" s="974"/>
    </row>
    <row r="776" spans="13:14" s="185" customFormat="1" x14ac:dyDescent="0.2">
      <c r="M776" s="40"/>
      <c r="N776" s="974"/>
    </row>
    <row r="777" spans="13:14" s="185" customFormat="1" x14ac:dyDescent="0.2">
      <c r="M777" s="40"/>
      <c r="N777" s="974"/>
    </row>
    <row r="778" spans="13:14" s="185" customFormat="1" x14ac:dyDescent="0.2">
      <c r="M778" s="40"/>
      <c r="N778" s="974"/>
    </row>
    <row r="779" spans="13:14" s="185" customFormat="1" x14ac:dyDescent="0.2">
      <c r="M779" s="40"/>
      <c r="N779" s="974"/>
    </row>
    <row r="780" spans="13:14" s="185" customFormat="1" x14ac:dyDescent="0.2">
      <c r="M780" s="40"/>
      <c r="N780" s="974"/>
    </row>
    <row r="781" spans="13:14" s="185" customFormat="1" x14ac:dyDescent="0.2">
      <c r="M781" s="40"/>
      <c r="N781" s="974"/>
    </row>
    <row r="782" spans="13:14" s="185" customFormat="1" x14ac:dyDescent="0.2">
      <c r="M782" s="40"/>
      <c r="N782" s="974"/>
    </row>
    <row r="783" spans="13:14" s="185" customFormat="1" x14ac:dyDescent="0.2">
      <c r="M783" s="40"/>
      <c r="N783" s="974"/>
    </row>
    <row r="784" spans="13:14" s="185" customFormat="1" x14ac:dyDescent="0.2">
      <c r="M784" s="40"/>
      <c r="N784" s="974"/>
    </row>
    <row r="785" spans="13:14" s="185" customFormat="1" x14ac:dyDescent="0.2">
      <c r="M785" s="40"/>
      <c r="N785" s="974"/>
    </row>
    <row r="786" spans="13:14" s="185" customFormat="1" x14ac:dyDescent="0.2">
      <c r="M786" s="40"/>
      <c r="N786" s="974"/>
    </row>
    <row r="787" spans="13:14" s="185" customFormat="1" x14ac:dyDescent="0.2">
      <c r="M787" s="40"/>
      <c r="N787" s="974"/>
    </row>
    <row r="788" spans="13:14" s="185" customFormat="1" x14ac:dyDescent="0.2">
      <c r="M788" s="40"/>
      <c r="N788" s="974"/>
    </row>
    <row r="789" spans="13:14" s="185" customFormat="1" x14ac:dyDescent="0.2">
      <c r="M789" s="40"/>
      <c r="N789" s="974"/>
    </row>
    <row r="790" spans="13:14" s="185" customFormat="1" x14ac:dyDescent="0.2">
      <c r="M790" s="40"/>
      <c r="N790" s="974"/>
    </row>
    <row r="791" spans="13:14" s="185" customFormat="1" x14ac:dyDescent="0.2">
      <c r="M791" s="40"/>
      <c r="N791" s="974"/>
    </row>
    <row r="792" spans="13:14" s="185" customFormat="1" x14ac:dyDescent="0.2">
      <c r="M792" s="40"/>
      <c r="N792" s="974"/>
    </row>
    <row r="793" spans="13:14" s="185" customFormat="1" x14ac:dyDescent="0.2">
      <c r="M793" s="40"/>
      <c r="N793" s="974"/>
    </row>
    <row r="794" spans="13:14" s="185" customFormat="1" x14ac:dyDescent="0.2">
      <c r="M794" s="40"/>
      <c r="N794" s="974"/>
    </row>
    <row r="795" spans="13:14" s="185" customFormat="1" x14ac:dyDescent="0.2">
      <c r="M795" s="40"/>
      <c r="N795" s="974"/>
    </row>
    <row r="796" spans="13:14" s="185" customFormat="1" x14ac:dyDescent="0.2">
      <c r="M796" s="40"/>
      <c r="N796" s="974"/>
    </row>
    <row r="797" spans="13:14" s="185" customFormat="1" x14ac:dyDescent="0.2">
      <c r="M797" s="40"/>
      <c r="N797" s="974"/>
    </row>
    <row r="798" spans="13:14" s="185" customFormat="1" x14ac:dyDescent="0.2">
      <c r="M798" s="40"/>
      <c r="N798" s="974"/>
    </row>
    <row r="799" spans="13:14" s="185" customFormat="1" x14ac:dyDescent="0.2">
      <c r="M799" s="40"/>
      <c r="N799" s="974"/>
    </row>
    <row r="800" spans="13:14" s="185" customFormat="1" x14ac:dyDescent="0.2">
      <c r="M800" s="40"/>
      <c r="N800" s="974"/>
    </row>
    <row r="801" spans="13:14" s="185" customFormat="1" x14ac:dyDescent="0.2">
      <c r="M801" s="40"/>
      <c r="N801" s="974"/>
    </row>
    <row r="802" spans="13:14" s="185" customFormat="1" x14ac:dyDescent="0.2">
      <c r="M802" s="40"/>
      <c r="N802" s="974"/>
    </row>
    <row r="803" spans="13:14" s="185" customFormat="1" x14ac:dyDescent="0.2">
      <c r="M803" s="40"/>
      <c r="N803" s="974"/>
    </row>
    <row r="804" spans="13:14" s="185" customFormat="1" x14ac:dyDescent="0.2">
      <c r="M804" s="40"/>
      <c r="N804" s="974"/>
    </row>
    <row r="805" spans="13:14" s="185" customFormat="1" x14ac:dyDescent="0.2">
      <c r="M805" s="40"/>
      <c r="N805" s="974"/>
    </row>
    <row r="806" spans="13:14" s="185" customFormat="1" x14ac:dyDescent="0.2">
      <c r="M806" s="40"/>
      <c r="N806" s="974"/>
    </row>
    <row r="807" spans="13:14" s="185" customFormat="1" x14ac:dyDescent="0.2">
      <c r="M807" s="40"/>
      <c r="N807" s="974"/>
    </row>
    <row r="808" spans="13:14" s="185" customFormat="1" x14ac:dyDescent="0.2">
      <c r="M808" s="40"/>
      <c r="N808" s="974"/>
    </row>
    <row r="809" spans="13:14" s="185" customFormat="1" x14ac:dyDescent="0.2">
      <c r="M809" s="40"/>
      <c r="N809" s="974"/>
    </row>
    <row r="810" spans="13:14" s="185" customFormat="1" x14ac:dyDescent="0.2">
      <c r="M810" s="40"/>
      <c r="N810" s="974"/>
    </row>
    <row r="811" spans="13:14" s="185" customFormat="1" x14ac:dyDescent="0.2">
      <c r="M811" s="40"/>
      <c r="N811" s="974"/>
    </row>
    <row r="812" spans="13:14" s="185" customFormat="1" x14ac:dyDescent="0.2">
      <c r="M812" s="40"/>
      <c r="N812" s="974"/>
    </row>
    <row r="813" spans="13:14" s="185" customFormat="1" x14ac:dyDescent="0.2">
      <c r="M813" s="40"/>
      <c r="N813" s="974"/>
    </row>
    <row r="814" spans="13:14" s="185" customFormat="1" x14ac:dyDescent="0.2">
      <c r="M814" s="40"/>
      <c r="N814" s="974"/>
    </row>
    <row r="815" spans="13:14" s="185" customFormat="1" x14ac:dyDescent="0.2">
      <c r="M815" s="40"/>
      <c r="N815" s="974"/>
    </row>
    <row r="816" spans="13:14" s="185" customFormat="1" x14ac:dyDescent="0.2">
      <c r="M816" s="40"/>
      <c r="N816" s="974"/>
    </row>
    <row r="817" spans="13:14" s="185" customFormat="1" x14ac:dyDescent="0.2">
      <c r="M817" s="40"/>
      <c r="N817" s="974"/>
    </row>
    <row r="818" spans="13:14" s="185" customFormat="1" x14ac:dyDescent="0.2">
      <c r="M818" s="40"/>
      <c r="N818" s="974"/>
    </row>
    <row r="819" spans="13:14" s="185" customFormat="1" x14ac:dyDescent="0.2">
      <c r="M819" s="40"/>
      <c r="N819" s="974"/>
    </row>
    <row r="820" spans="13:14" s="185" customFormat="1" x14ac:dyDescent="0.2">
      <c r="M820" s="40"/>
      <c r="N820" s="974"/>
    </row>
    <row r="821" spans="13:14" s="185" customFormat="1" x14ac:dyDescent="0.2">
      <c r="M821" s="40"/>
      <c r="N821" s="974"/>
    </row>
    <row r="822" spans="13:14" s="185" customFormat="1" x14ac:dyDescent="0.2">
      <c r="M822" s="40"/>
      <c r="N822" s="974"/>
    </row>
    <row r="823" spans="13:14" s="185" customFormat="1" x14ac:dyDescent="0.2">
      <c r="M823" s="40"/>
      <c r="N823" s="974"/>
    </row>
    <row r="824" spans="13:14" s="185" customFormat="1" x14ac:dyDescent="0.2">
      <c r="M824" s="40"/>
      <c r="N824" s="974"/>
    </row>
    <row r="825" spans="13:14" s="185" customFormat="1" x14ac:dyDescent="0.2">
      <c r="M825" s="40"/>
      <c r="N825" s="974"/>
    </row>
    <row r="826" spans="13:14" s="185" customFormat="1" x14ac:dyDescent="0.2">
      <c r="M826" s="40"/>
      <c r="N826" s="974"/>
    </row>
    <row r="827" spans="13:14" s="185" customFormat="1" x14ac:dyDescent="0.2">
      <c r="M827" s="40"/>
      <c r="N827" s="974"/>
    </row>
    <row r="828" spans="13:14" s="185" customFormat="1" x14ac:dyDescent="0.2">
      <c r="M828" s="40"/>
      <c r="N828" s="974"/>
    </row>
    <row r="829" spans="13:14" s="185" customFormat="1" x14ac:dyDescent="0.2">
      <c r="M829" s="40"/>
      <c r="N829" s="974"/>
    </row>
    <row r="830" spans="13:14" s="185" customFormat="1" x14ac:dyDescent="0.2">
      <c r="M830" s="40"/>
      <c r="N830" s="974"/>
    </row>
    <row r="831" spans="13:14" s="185" customFormat="1" x14ac:dyDescent="0.2">
      <c r="M831" s="40"/>
      <c r="N831" s="974"/>
    </row>
    <row r="832" spans="13:14" s="185" customFormat="1" x14ac:dyDescent="0.2">
      <c r="M832" s="40"/>
      <c r="N832" s="974"/>
    </row>
    <row r="833" spans="13:14" s="185" customFormat="1" x14ac:dyDescent="0.2">
      <c r="M833" s="40"/>
      <c r="N833" s="974"/>
    </row>
    <row r="834" spans="13:14" s="185" customFormat="1" x14ac:dyDescent="0.2">
      <c r="M834" s="40"/>
      <c r="N834" s="974"/>
    </row>
    <row r="835" spans="13:14" s="185" customFormat="1" x14ac:dyDescent="0.2">
      <c r="M835" s="40"/>
      <c r="N835" s="974"/>
    </row>
    <row r="836" spans="13:14" s="185" customFormat="1" x14ac:dyDescent="0.2">
      <c r="M836" s="40"/>
      <c r="N836" s="974"/>
    </row>
    <row r="837" spans="13:14" s="185" customFormat="1" x14ac:dyDescent="0.2">
      <c r="M837" s="40"/>
      <c r="N837" s="974"/>
    </row>
    <row r="838" spans="13:14" s="185" customFormat="1" x14ac:dyDescent="0.2">
      <c r="M838" s="40"/>
      <c r="N838" s="974"/>
    </row>
    <row r="839" spans="13:14" s="185" customFormat="1" x14ac:dyDescent="0.2">
      <c r="M839" s="40"/>
      <c r="N839" s="974"/>
    </row>
    <row r="840" spans="13:14" s="185" customFormat="1" x14ac:dyDescent="0.2">
      <c r="M840" s="40"/>
      <c r="N840" s="974"/>
    </row>
    <row r="841" spans="13:14" s="185" customFormat="1" x14ac:dyDescent="0.2">
      <c r="M841" s="40"/>
      <c r="N841" s="974"/>
    </row>
    <row r="842" spans="13:14" s="185" customFormat="1" x14ac:dyDescent="0.2">
      <c r="M842" s="40"/>
      <c r="N842" s="974"/>
    </row>
    <row r="843" spans="13:14" s="185" customFormat="1" x14ac:dyDescent="0.2">
      <c r="M843" s="40"/>
      <c r="N843" s="974"/>
    </row>
    <row r="844" spans="13:14" s="185" customFormat="1" x14ac:dyDescent="0.2">
      <c r="M844" s="40"/>
      <c r="N844" s="974"/>
    </row>
    <row r="845" spans="13:14" s="185" customFormat="1" x14ac:dyDescent="0.2">
      <c r="M845" s="40"/>
      <c r="N845" s="974"/>
    </row>
    <row r="846" spans="13:14" s="185" customFormat="1" x14ac:dyDescent="0.2">
      <c r="M846" s="40"/>
      <c r="N846" s="974"/>
    </row>
    <row r="847" spans="13:14" s="185" customFormat="1" x14ac:dyDescent="0.2">
      <c r="M847" s="40"/>
      <c r="N847" s="974"/>
    </row>
    <row r="848" spans="13:14" s="185" customFormat="1" x14ac:dyDescent="0.2">
      <c r="M848" s="40"/>
      <c r="N848" s="974"/>
    </row>
    <row r="849" spans="13:14" s="185" customFormat="1" x14ac:dyDescent="0.2">
      <c r="M849" s="40"/>
      <c r="N849" s="974"/>
    </row>
    <row r="850" spans="13:14" s="185" customFormat="1" x14ac:dyDescent="0.2">
      <c r="M850" s="40"/>
      <c r="N850" s="974"/>
    </row>
    <row r="851" spans="13:14" s="185" customFormat="1" x14ac:dyDescent="0.2">
      <c r="M851" s="40"/>
      <c r="N851" s="974"/>
    </row>
    <row r="852" spans="13:14" s="185" customFormat="1" x14ac:dyDescent="0.2">
      <c r="M852" s="40"/>
      <c r="N852" s="974"/>
    </row>
    <row r="853" spans="13:14" s="185" customFormat="1" x14ac:dyDescent="0.2">
      <c r="M853" s="40"/>
      <c r="N853" s="974"/>
    </row>
    <row r="854" spans="13:14" s="185" customFormat="1" x14ac:dyDescent="0.2">
      <c r="M854" s="40"/>
      <c r="N854" s="974"/>
    </row>
    <row r="855" spans="13:14" s="185" customFormat="1" x14ac:dyDescent="0.2">
      <c r="M855" s="40"/>
      <c r="N855" s="974"/>
    </row>
    <row r="856" spans="13:14" s="185" customFormat="1" x14ac:dyDescent="0.2">
      <c r="M856" s="40"/>
      <c r="N856" s="974"/>
    </row>
    <row r="857" spans="13:14" s="185" customFormat="1" x14ac:dyDescent="0.2">
      <c r="M857" s="40"/>
      <c r="N857" s="974"/>
    </row>
    <row r="858" spans="13:14" s="185" customFormat="1" x14ac:dyDescent="0.2">
      <c r="M858" s="40"/>
      <c r="N858" s="974"/>
    </row>
    <row r="859" spans="13:14" s="185" customFormat="1" x14ac:dyDescent="0.2">
      <c r="M859" s="40"/>
      <c r="N859" s="974"/>
    </row>
    <row r="860" spans="13:14" s="185" customFormat="1" x14ac:dyDescent="0.2">
      <c r="M860" s="40"/>
      <c r="N860" s="974"/>
    </row>
    <row r="861" spans="13:14" s="185" customFormat="1" x14ac:dyDescent="0.2">
      <c r="M861" s="40"/>
      <c r="N861" s="974"/>
    </row>
    <row r="862" spans="13:14" s="185" customFormat="1" x14ac:dyDescent="0.2">
      <c r="M862" s="40"/>
      <c r="N862" s="974"/>
    </row>
    <row r="863" spans="13:14" s="185" customFormat="1" x14ac:dyDescent="0.2">
      <c r="M863" s="40"/>
      <c r="N863" s="974"/>
    </row>
    <row r="864" spans="13:14" s="185" customFormat="1" x14ac:dyDescent="0.2">
      <c r="M864" s="40"/>
      <c r="N864" s="974"/>
    </row>
    <row r="865" spans="13:14" s="185" customFormat="1" x14ac:dyDescent="0.2">
      <c r="M865" s="40"/>
      <c r="N865" s="974"/>
    </row>
    <row r="866" spans="13:14" s="185" customFormat="1" x14ac:dyDescent="0.2">
      <c r="M866" s="40"/>
      <c r="N866" s="974"/>
    </row>
    <row r="867" spans="13:14" s="185" customFormat="1" x14ac:dyDescent="0.2">
      <c r="M867" s="40"/>
      <c r="N867" s="974"/>
    </row>
    <row r="868" spans="13:14" s="185" customFormat="1" x14ac:dyDescent="0.2">
      <c r="M868" s="40"/>
      <c r="N868" s="974"/>
    </row>
    <row r="869" spans="13:14" s="185" customFormat="1" x14ac:dyDescent="0.2">
      <c r="M869" s="40"/>
      <c r="N869" s="974"/>
    </row>
    <row r="870" spans="13:14" s="185" customFormat="1" x14ac:dyDescent="0.2">
      <c r="M870" s="40"/>
      <c r="N870" s="974"/>
    </row>
    <row r="871" spans="13:14" s="185" customFormat="1" x14ac:dyDescent="0.2">
      <c r="M871" s="40"/>
      <c r="N871" s="974"/>
    </row>
    <row r="872" spans="13:14" s="185" customFormat="1" x14ac:dyDescent="0.2">
      <c r="M872" s="40"/>
      <c r="N872" s="974"/>
    </row>
    <row r="873" spans="13:14" s="185" customFormat="1" x14ac:dyDescent="0.2">
      <c r="M873" s="40"/>
      <c r="N873" s="974"/>
    </row>
    <row r="874" spans="13:14" s="185" customFormat="1" x14ac:dyDescent="0.2">
      <c r="M874" s="40"/>
      <c r="N874" s="974"/>
    </row>
    <row r="875" spans="13:14" s="185" customFormat="1" x14ac:dyDescent="0.2">
      <c r="M875" s="40"/>
      <c r="N875" s="974"/>
    </row>
    <row r="876" spans="13:14" s="185" customFormat="1" x14ac:dyDescent="0.2">
      <c r="M876" s="40"/>
      <c r="N876" s="974"/>
    </row>
    <row r="877" spans="13:14" s="185" customFormat="1" x14ac:dyDescent="0.2">
      <c r="M877" s="40"/>
      <c r="N877" s="974"/>
    </row>
    <row r="878" spans="13:14" s="185" customFormat="1" x14ac:dyDescent="0.2">
      <c r="M878" s="40"/>
      <c r="N878" s="974"/>
    </row>
    <row r="879" spans="13:14" s="185" customFormat="1" x14ac:dyDescent="0.2">
      <c r="M879" s="40"/>
      <c r="N879" s="974"/>
    </row>
    <row r="880" spans="13:14" s="185" customFormat="1" x14ac:dyDescent="0.2">
      <c r="M880" s="40"/>
      <c r="N880" s="974"/>
    </row>
    <row r="881" spans="13:14" s="185" customFormat="1" x14ac:dyDescent="0.2">
      <c r="M881" s="40"/>
      <c r="N881" s="974"/>
    </row>
    <row r="882" spans="13:14" s="185" customFormat="1" x14ac:dyDescent="0.2">
      <c r="M882" s="40"/>
      <c r="N882" s="974"/>
    </row>
    <row r="883" spans="13:14" s="185" customFormat="1" x14ac:dyDescent="0.2">
      <c r="M883" s="40"/>
      <c r="N883" s="974"/>
    </row>
    <row r="884" spans="13:14" s="185" customFormat="1" x14ac:dyDescent="0.2">
      <c r="M884" s="40"/>
      <c r="N884" s="974"/>
    </row>
    <row r="885" spans="13:14" s="185" customFormat="1" x14ac:dyDescent="0.2">
      <c r="M885" s="40"/>
      <c r="N885" s="974"/>
    </row>
    <row r="886" spans="13:14" s="185" customFormat="1" x14ac:dyDescent="0.2">
      <c r="M886" s="40"/>
      <c r="N886" s="974"/>
    </row>
    <row r="887" spans="13:14" s="185" customFormat="1" x14ac:dyDescent="0.2">
      <c r="M887" s="40"/>
      <c r="N887" s="974"/>
    </row>
    <row r="888" spans="13:14" s="185" customFormat="1" x14ac:dyDescent="0.2">
      <c r="M888" s="40"/>
      <c r="N888" s="974"/>
    </row>
    <row r="889" spans="13:14" s="185" customFormat="1" x14ac:dyDescent="0.2">
      <c r="M889" s="40"/>
      <c r="N889" s="974"/>
    </row>
    <row r="890" spans="13:14" s="185" customFormat="1" x14ac:dyDescent="0.2">
      <c r="M890" s="40"/>
      <c r="N890" s="974"/>
    </row>
    <row r="891" spans="13:14" s="185" customFormat="1" x14ac:dyDescent="0.2">
      <c r="M891" s="40"/>
      <c r="N891" s="974"/>
    </row>
    <row r="892" spans="13:14" s="185" customFormat="1" x14ac:dyDescent="0.2">
      <c r="M892" s="40"/>
      <c r="N892" s="974"/>
    </row>
    <row r="893" spans="13:14" s="185" customFormat="1" x14ac:dyDescent="0.2">
      <c r="M893" s="40"/>
      <c r="N893" s="974"/>
    </row>
    <row r="894" spans="13:14" s="185" customFormat="1" x14ac:dyDescent="0.2">
      <c r="M894" s="40"/>
      <c r="N894" s="974"/>
    </row>
    <row r="895" spans="13:14" s="185" customFormat="1" x14ac:dyDescent="0.2">
      <c r="M895" s="40"/>
      <c r="N895" s="974"/>
    </row>
    <row r="896" spans="13:14" s="185" customFormat="1" x14ac:dyDescent="0.2">
      <c r="M896" s="40"/>
      <c r="N896" s="974"/>
    </row>
    <row r="897" spans="13:14" s="185" customFormat="1" x14ac:dyDescent="0.2">
      <c r="M897" s="40"/>
      <c r="N897" s="974"/>
    </row>
    <row r="898" spans="13:14" s="185" customFormat="1" x14ac:dyDescent="0.2">
      <c r="M898" s="40"/>
      <c r="N898" s="974"/>
    </row>
    <row r="899" spans="13:14" s="185" customFormat="1" x14ac:dyDescent="0.2">
      <c r="M899" s="40"/>
      <c r="N899" s="974"/>
    </row>
    <row r="900" spans="13:14" s="185" customFormat="1" x14ac:dyDescent="0.2">
      <c r="M900" s="40"/>
      <c r="N900" s="974"/>
    </row>
    <row r="901" spans="13:14" s="185" customFormat="1" x14ac:dyDescent="0.2">
      <c r="M901" s="40"/>
      <c r="N901" s="974"/>
    </row>
    <row r="902" spans="13:14" s="185" customFormat="1" x14ac:dyDescent="0.2">
      <c r="M902" s="40"/>
      <c r="N902" s="974"/>
    </row>
    <row r="903" spans="13:14" s="185" customFormat="1" x14ac:dyDescent="0.2">
      <c r="M903" s="40"/>
      <c r="N903" s="974"/>
    </row>
    <row r="904" spans="13:14" s="185" customFormat="1" x14ac:dyDescent="0.2">
      <c r="M904" s="40"/>
      <c r="N904" s="974"/>
    </row>
    <row r="905" spans="13:14" s="185" customFormat="1" x14ac:dyDescent="0.2">
      <c r="M905" s="40"/>
      <c r="N905" s="974"/>
    </row>
    <row r="906" spans="13:14" s="185" customFormat="1" x14ac:dyDescent="0.2">
      <c r="M906" s="40"/>
      <c r="N906" s="974"/>
    </row>
    <row r="907" spans="13:14" s="185" customFormat="1" x14ac:dyDescent="0.2">
      <c r="M907" s="40"/>
      <c r="N907" s="974"/>
    </row>
    <row r="908" spans="13:14" s="185" customFormat="1" x14ac:dyDescent="0.2">
      <c r="M908" s="40"/>
      <c r="N908" s="974"/>
    </row>
    <row r="909" spans="13:14" s="185" customFormat="1" x14ac:dyDescent="0.2">
      <c r="M909" s="40"/>
      <c r="N909" s="974"/>
    </row>
    <row r="910" spans="13:14" s="185" customFormat="1" x14ac:dyDescent="0.2">
      <c r="M910" s="40"/>
      <c r="N910" s="974"/>
    </row>
    <row r="911" spans="13:14" s="185" customFormat="1" x14ac:dyDescent="0.2">
      <c r="M911" s="40"/>
      <c r="N911" s="974"/>
    </row>
    <row r="912" spans="13:14" s="185" customFormat="1" x14ac:dyDescent="0.2">
      <c r="M912" s="40"/>
      <c r="N912" s="974"/>
    </row>
    <row r="913" spans="13:14" s="185" customFormat="1" x14ac:dyDescent="0.2">
      <c r="M913" s="40"/>
      <c r="N913" s="974"/>
    </row>
    <row r="914" spans="13:14" s="185" customFormat="1" x14ac:dyDescent="0.2">
      <c r="M914" s="40"/>
      <c r="N914" s="974"/>
    </row>
    <row r="915" spans="13:14" s="185" customFormat="1" x14ac:dyDescent="0.2">
      <c r="M915" s="40"/>
      <c r="N915" s="974"/>
    </row>
    <row r="916" spans="13:14" s="185" customFormat="1" x14ac:dyDescent="0.2">
      <c r="M916" s="40"/>
      <c r="N916" s="974"/>
    </row>
    <row r="917" spans="13:14" s="185" customFormat="1" x14ac:dyDescent="0.2">
      <c r="M917" s="40"/>
      <c r="N917" s="974"/>
    </row>
    <row r="918" spans="13:14" s="185" customFormat="1" x14ac:dyDescent="0.2">
      <c r="M918" s="40"/>
      <c r="N918" s="974"/>
    </row>
    <row r="919" spans="13:14" s="185" customFormat="1" x14ac:dyDescent="0.2">
      <c r="M919" s="40"/>
      <c r="N919" s="974"/>
    </row>
    <row r="920" spans="13:14" s="185" customFormat="1" x14ac:dyDescent="0.2">
      <c r="M920" s="40"/>
      <c r="N920" s="974"/>
    </row>
    <row r="921" spans="13:14" s="185" customFormat="1" x14ac:dyDescent="0.2">
      <c r="M921" s="40"/>
      <c r="N921" s="974"/>
    </row>
    <row r="922" spans="13:14" s="185" customFormat="1" x14ac:dyDescent="0.2">
      <c r="M922" s="40"/>
      <c r="N922" s="974"/>
    </row>
    <row r="923" spans="13:14" s="185" customFormat="1" x14ac:dyDescent="0.2">
      <c r="M923" s="40"/>
      <c r="N923" s="974"/>
    </row>
    <row r="924" spans="13:14" s="185" customFormat="1" x14ac:dyDescent="0.2">
      <c r="M924" s="40"/>
      <c r="N924" s="974"/>
    </row>
    <row r="925" spans="13:14" s="185" customFormat="1" x14ac:dyDescent="0.2">
      <c r="M925" s="40"/>
      <c r="N925" s="974"/>
    </row>
    <row r="926" spans="13:14" s="185" customFormat="1" x14ac:dyDescent="0.2">
      <c r="M926" s="40"/>
      <c r="N926" s="974"/>
    </row>
    <row r="927" spans="13:14" s="185" customFormat="1" x14ac:dyDescent="0.2">
      <c r="M927" s="40"/>
      <c r="N927" s="974"/>
    </row>
    <row r="928" spans="13:14" s="185" customFormat="1" x14ac:dyDescent="0.2">
      <c r="M928" s="40"/>
      <c r="N928" s="974"/>
    </row>
    <row r="929" spans="13:14" s="185" customFormat="1" x14ac:dyDescent="0.2">
      <c r="M929" s="40"/>
      <c r="N929" s="974"/>
    </row>
    <row r="930" spans="13:14" s="185" customFormat="1" x14ac:dyDescent="0.2">
      <c r="M930" s="40"/>
      <c r="N930" s="974"/>
    </row>
    <row r="931" spans="13:14" s="185" customFormat="1" x14ac:dyDescent="0.2">
      <c r="M931" s="40"/>
      <c r="N931" s="974"/>
    </row>
    <row r="932" spans="13:14" s="185" customFormat="1" x14ac:dyDescent="0.2">
      <c r="M932" s="40"/>
      <c r="N932" s="974"/>
    </row>
    <row r="933" spans="13:14" s="185" customFormat="1" x14ac:dyDescent="0.2">
      <c r="M933" s="40"/>
      <c r="N933" s="974"/>
    </row>
    <row r="934" spans="13:14" s="185" customFormat="1" x14ac:dyDescent="0.2">
      <c r="M934" s="40"/>
      <c r="N934" s="974"/>
    </row>
    <row r="935" spans="13:14" s="185" customFormat="1" x14ac:dyDescent="0.2">
      <c r="M935" s="40"/>
      <c r="N935" s="974"/>
    </row>
    <row r="936" spans="13:14" s="185" customFormat="1" x14ac:dyDescent="0.2">
      <c r="M936" s="40"/>
      <c r="N936" s="974"/>
    </row>
    <row r="937" spans="13:14" s="185" customFormat="1" x14ac:dyDescent="0.2">
      <c r="M937" s="40"/>
      <c r="N937" s="974"/>
    </row>
    <row r="938" spans="13:14" s="185" customFormat="1" x14ac:dyDescent="0.2">
      <c r="M938" s="40"/>
      <c r="N938" s="974"/>
    </row>
    <row r="939" spans="13:14" s="185" customFormat="1" x14ac:dyDescent="0.2">
      <c r="M939" s="40"/>
      <c r="N939" s="974"/>
    </row>
    <row r="940" spans="13:14" s="185" customFormat="1" x14ac:dyDescent="0.2">
      <c r="M940" s="40"/>
      <c r="N940" s="974"/>
    </row>
    <row r="941" spans="13:14" s="185" customFormat="1" x14ac:dyDescent="0.2">
      <c r="M941" s="40"/>
      <c r="N941" s="974"/>
    </row>
    <row r="942" spans="13:14" s="185" customFormat="1" x14ac:dyDescent="0.2">
      <c r="M942" s="40"/>
      <c r="N942" s="974"/>
    </row>
    <row r="943" spans="13:14" s="185" customFormat="1" x14ac:dyDescent="0.2">
      <c r="M943" s="40"/>
      <c r="N943" s="974"/>
    </row>
    <row r="944" spans="13:14" s="185" customFormat="1" x14ac:dyDescent="0.2">
      <c r="M944" s="40"/>
      <c r="N944" s="974"/>
    </row>
    <row r="945" spans="13:14" s="185" customFormat="1" x14ac:dyDescent="0.2">
      <c r="M945" s="40"/>
      <c r="N945" s="974"/>
    </row>
    <row r="946" spans="13:14" s="185" customFormat="1" x14ac:dyDescent="0.2">
      <c r="M946" s="40"/>
      <c r="N946" s="974"/>
    </row>
    <row r="947" spans="13:14" s="185" customFormat="1" x14ac:dyDescent="0.2">
      <c r="M947" s="40"/>
      <c r="N947" s="974"/>
    </row>
    <row r="948" spans="13:14" s="185" customFormat="1" x14ac:dyDescent="0.2">
      <c r="M948" s="40"/>
      <c r="N948" s="974"/>
    </row>
    <row r="949" spans="13:14" s="185" customFormat="1" x14ac:dyDescent="0.2">
      <c r="M949" s="40"/>
      <c r="N949" s="974"/>
    </row>
    <row r="950" spans="13:14" s="185" customFormat="1" x14ac:dyDescent="0.2">
      <c r="M950" s="40"/>
      <c r="N950" s="974"/>
    </row>
    <row r="951" spans="13:14" s="185" customFormat="1" x14ac:dyDescent="0.2">
      <c r="M951" s="40"/>
      <c r="N951" s="974"/>
    </row>
    <row r="952" spans="13:14" s="185" customFormat="1" x14ac:dyDescent="0.2">
      <c r="M952" s="40"/>
      <c r="N952" s="974"/>
    </row>
    <row r="953" spans="13:14" s="185" customFormat="1" x14ac:dyDescent="0.2">
      <c r="M953" s="40"/>
      <c r="N953" s="974"/>
    </row>
    <row r="954" spans="13:14" s="185" customFormat="1" x14ac:dyDescent="0.2">
      <c r="M954" s="40"/>
      <c r="N954" s="974"/>
    </row>
    <row r="955" spans="13:14" s="185" customFormat="1" x14ac:dyDescent="0.2">
      <c r="M955" s="40"/>
      <c r="N955" s="974"/>
    </row>
    <row r="956" spans="13:14" s="185" customFormat="1" x14ac:dyDescent="0.2">
      <c r="M956" s="40"/>
      <c r="N956" s="974"/>
    </row>
    <row r="957" spans="13:14" s="185" customFormat="1" x14ac:dyDescent="0.2">
      <c r="M957" s="40"/>
      <c r="N957" s="974"/>
    </row>
    <row r="958" spans="13:14" s="185" customFormat="1" x14ac:dyDescent="0.2">
      <c r="M958" s="40"/>
      <c r="N958" s="974"/>
    </row>
    <row r="959" spans="13:14" s="185" customFormat="1" x14ac:dyDescent="0.2">
      <c r="M959" s="40"/>
      <c r="N959" s="974"/>
    </row>
    <row r="960" spans="13:14" s="185" customFormat="1" x14ac:dyDescent="0.2">
      <c r="M960" s="40"/>
      <c r="N960" s="974"/>
    </row>
    <row r="961" spans="13:14" s="185" customFormat="1" x14ac:dyDescent="0.2">
      <c r="M961" s="40"/>
      <c r="N961" s="974"/>
    </row>
    <row r="962" spans="13:14" s="185" customFormat="1" x14ac:dyDescent="0.2">
      <c r="M962" s="40"/>
      <c r="N962" s="974"/>
    </row>
    <row r="963" spans="13:14" s="185" customFormat="1" x14ac:dyDescent="0.2">
      <c r="M963" s="40"/>
      <c r="N963" s="974"/>
    </row>
    <row r="964" spans="13:14" s="185" customFormat="1" x14ac:dyDescent="0.2">
      <c r="M964" s="40"/>
      <c r="N964" s="974"/>
    </row>
    <row r="965" spans="13:14" s="185" customFormat="1" x14ac:dyDescent="0.2">
      <c r="M965" s="40"/>
      <c r="N965" s="974"/>
    </row>
    <row r="966" spans="13:14" s="185" customFormat="1" x14ac:dyDescent="0.2">
      <c r="M966" s="40"/>
      <c r="N966" s="974"/>
    </row>
    <row r="967" spans="13:14" s="185" customFormat="1" x14ac:dyDescent="0.2">
      <c r="M967" s="40"/>
      <c r="N967" s="974"/>
    </row>
    <row r="968" spans="13:14" s="185" customFormat="1" x14ac:dyDescent="0.2">
      <c r="M968" s="40"/>
      <c r="N968" s="974"/>
    </row>
    <row r="969" spans="13:14" s="185" customFormat="1" x14ac:dyDescent="0.2">
      <c r="M969" s="40"/>
      <c r="N969" s="974"/>
    </row>
    <row r="970" spans="13:14" s="185" customFormat="1" x14ac:dyDescent="0.2">
      <c r="M970" s="40"/>
      <c r="N970" s="974"/>
    </row>
    <row r="971" spans="13:14" s="185" customFormat="1" x14ac:dyDescent="0.2">
      <c r="M971" s="40"/>
      <c r="N971" s="974"/>
    </row>
    <row r="972" spans="13:14" s="185" customFormat="1" x14ac:dyDescent="0.2">
      <c r="M972" s="40"/>
      <c r="N972" s="974"/>
    </row>
    <row r="973" spans="13:14" s="185" customFormat="1" x14ac:dyDescent="0.2">
      <c r="M973" s="40"/>
      <c r="N973" s="974"/>
    </row>
    <row r="974" spans="13:14" s="185" customFormat="1" x14ac:dyDescent="0.2">
      <c r="M974" s="40"/>
      <c r="N974" s="974"/>
    </row>
    <row r="975" spans="13:14" s="185" customFormat="1" x14ac:dyDescent="0.2">
      <c r="M975" s="40"/>
      <c r="N975" s="974"/>
    </row>
    <row r="976" spans="13:14" s="185" customFormat="1" x14ac:dyDescent="0.2">
      <c r="M976" s="40"/>
      <c r="N976" s="974"/>
    </row>
    <row r="977" spans="13:14" s="185" customFormat="1" x14ac:dyDescent="0.2">
      <c r="M977" s="40"/>
      <c r="N977" s="974"/>
    </row>
    <row r="978" spans="13:14" s="185" customFormat="1" x14ac:dyDescent="0.2">
      <c r="M978" s="40"/>
      <c r="N978" s="974"/>
    </row>
    <row r="979" spans="13:14" s="185" customFormat="1" x14ac:dyDescent="0.2">
      <c r="M979" s="40"/>
      <c r="N979" s="974"/>
    </row>
    <row r="980" spans="13:14" s="185" customFormat="1" x14ac:dyDescent="0.2">
      <c r="M980" s="40"/>
      <c r="N980" s="974"/>
    </row>
    <row r="981" spans="13:14" s="185" customFormat="1" x14ac:dyDescent="0.2">
      <c r="M981" s="40"/>
      <c r="N981" s="974"/>
    </row>
    <row r="982" spans="13:14" s="185" customFormat="1" x14ac:dyDescent="0.2">
      <c r="M982" s="40"/>
      <c r="N982" s="974"/>
    </row>
    <row r="983" spans="13:14" s="185" customFormat="1" x14ac:dyDescent="0.2">
      <c r="M983" s="40"/>
      <c r="N983" s="974"/>
    </row>
    <row r="984" spans="13:14" s="185" customFormat="1" x14ac:dyDescent="0.2">
      <c r="M984" s="40"/>
      <c r="N984" s="974"/>
    </row>
    <row r="985" spans="13:14" s="185" customFormat="1" x14ac:dyDescent="0.2">
      <c r="M985" s="40"/>
      <c r="N985" s="974"/>
    </row>
    <row r="986" spans="13:14" s="185" customFormat="1" x14ac:dyDescent="0.2">
      <c r="M986" s="40"/>
      <c r="N986" s="974"/>
    </row>
    <row r="987" spans="13:14" s="185" customFormat="1" x14ac:dyDescent="0.2">
      <c r="M987" s="40"/>
      <c r="N987" s="974"/>
    </row>
    <row r="988" spans="13:14" s="185" customFormat="1" x14ac:dyDescent="0.2">
      <c r="M988" s="40"/>
      <c r="N988" s="974"/>
    </row>
    <row r="989" spans="13:14" s="185" customFormat="1" x14ac:dyDescent="0.2">
      <c r="M989" s="40"/>
      <c r="N989" s="974"/>
    </row>
    <row r="990" spans="13:14" s="185" customFormat="1" x14ac:dyDescent="0.2">
      <c r="M990" s="40"/>
      <c r="N990" s="974"/>
    </row>
    <row r="991" spans="13:14" s="185" customFormat="1" x14ac:dyDescent="0.2">
      <c r="M991" s="40"/>
      <c r="N991" s="974"/>
    </row>
    <row r="992" spans="13:14" s="185" customFormat="1" x14ac:dyDescent="0.2">
      <c r="M992" s="40"/>
      <c r="N992" s="974"/>
    </row>
    <row r="993" spans="13:14" s="185" customFormat="1" x14ac:dyDescent="0.2">
      <c r="M993" s="40"/>
      <c r="N993" s="974"/>
    </row>
    <row r="994" spans="13:14" s="185" customFormat="1" x14ac:dyDescent="0.2">
      <c r="M994" s="40"/>
      <c r="N994" s="974"/>
    </row>
    <row r="995" spans="13:14" s="185" customFormat="1" x14ac:dyDescent="0.2">
      <c r="M995" s="40"/>
      <c r="N995" s="974"/>
    </row>
    <row r="996" spans="13:14" s="185" customFormat="1" x14ac:dyDescent="0.2">
      <c r="M996" s="40"/>
      <c r="N996" s="974"/>
    </row>
    <row r="997" spans="13:14" s="185" customFormat="1" x14ac:dyDescent="0.2">
      <c r="M997" s="40"/>
      <c r="N997" s="974"/>
    </row>
    <row r="998" spans="13:14" s="185" customFormat="1" x14ac:dyDescent="0.2">
      <c r="M998" s="40"/>
      <c r="N998" s="974"/>
    </row>
    <row r="999" spans="13:14" s="185" customFormat="1" x14ac:dyDescent="0.2">
      <c r="M999" s="40"/>
      <c r="N999" s="974"/>
    </row>
    <row r="1000" spans="13:14" s="185" customFormat="1" x14ac:dyDescent="0.2">
      <c r="M1000" s="40"/>
      <c r="N1000" s="974"/>
    </row>
    <row r="1001" spans="13:14" s="185" customFormat="1" x14ac:dyDescent="0.2">
      <c r="M1001" s="40"/>
      <c r="N1001" s="974"/>
    </row>
    <row r="1002" spans="13:14" s="185" customFormat="1" x14ac:dyDescent="0.2">
      <c r="M1002" s="40"/>
      <c r="N1002" s="974"/>
    </row>
    <row r="1003" spans="13:14" s="185" customFormat="1" x14ac:dyDescent="0.2">
      <c r="M1003" s="40"/>
      <c r="N1003" s="974"/>
    </row>
    <row r="1004" spans="13:14" s="185" customFormat="1" x14ac:dyDescent="0.2">
      <c r="M1004" s="40"/>
      <c r="N1004" s="974"/>
    </row>
    <row r="1005" spans="13:14" s="185" customFormat="1" x14ac:dyDescent="0.2">
      <c r="M1005" s="40"/>
      <c r="N1005" s="974"/>
    </row>
    <row r="1006" spans="13:14" s="185" customFormat="1" x14ac:dyDescent="0.2">
      <c r="M1006" s="40"/>
      <c r="N1006" s="974"/>
    </row>
    <row r="1007" spans="13:14" s="185" customFormat="1" x14ac:dyDescent="0.2">
      <c r="M1007" s="40"/>
      <c r="N1007" s="974"/>
    </row>
    <row r="1008" spans="13:14" s="185" customFormat="1" x14ac:dyDescent="0.2">
      <c r="M1008" s="40"/>
      <c r="N1008" s="974"/>
    </row>
    <row r="1009" spans="13:14" s="185" customFormat="1" x14ac:dyDescent="0.2">
      <c r="M1009" s="40"/>
      <c r="N1009" s="974"/>
    </row>
    <row r="1010" spans="13:14" s="185" customFormat="1" x14ac:dyDescent="0.2">
      <c r="M1010" s="40"/>
      <c r="N1010" s="974"/>
    </row>
    <row r="1011" spans="13:14" s="185" customFormat="1" x14ac:dyDescent="0.2">
      <c r="M1011" s="40"/>
      <c r="N1011" s="974"/>
    </row>
    <row r="1012" spans="13:14" s="185" customFormat="1" x14ac:dyDescent="0.2">
      <c r="M1012" s="40"/>
      <c r="N1012" s="974"/>
    </row>
    <row r="1013" spans="13:14" s="185" customFormat="1" x14ac:dyDescent="0.2">
      <c r="M1013" s="40"/>
      <c r="N1013" s="974"/>
    </row>
    <row r="1014" spans="13:14" s="185" customFormat="1" x14ac:dyDescent="0.2">
      <c r="M1014" s="40"/>
      <c r="N1014" s="974"/>
    </row>
    <row r="1015" spans="13:14" s="185" customFormat="1" x14ac:dyDescent="0.2">
      <c r="M1015" s="40"/>
      <c r="N1015" s="974"/>
    </row>
    <row r="1016" spans="13:14" s="185" customFormat="1" x14ac:dyDescent="0.2">
      <c r="M1016" s="40"/>
      <c r="N1016" s="974"/>
    </row>
    <row r="1017" spans="13:14" s="185" customFormat="1" x14ac:dyDescent="0.2">
      <c r="M1017" s="40"/>
      <c r="N1017" s="974"/>
    </row>
    <row r="1018" spans="13:14" s="185" customFormat="1" x14ac:dyDescent="0.2">
      <c r="M1018" s="40"/>
      <c r="N1018" s="974"/>
    </row>
    <row r="1019" spans="13:14" s="185" customFormat="1" x14ac:dyDescent="0.2">
      <c r="M1019" s="40"/>
      <c r="N1019" s="974"/>
    </row>
    <row r="1020" spans="13:14" s="185" customFormat="1" x14ac:dyDescent="0.2">
      <c r="M1020" s="40"/>
      <c r="N1020" s="974"/>
    </row>
    <row r="1021" spans="13:14" s="185" customFormat="1" x14ac:dyDescent="0.2">
      <c r="M1021" s="40"/>
      <c r="N1021" s="974"/>
    </row>
    <row r="1022" spans="13:14" s="185" customFormat="1" x14ac:dyDescent="0.2">
      <c r="M1022" s="40"/>
      <c r="N1022" s="974"/>
    </row>
    <row r="1023" spans="13:14" s="185" customFormat="1" x14ac:dyDescent="0.2">
      <c r="M1023" s="40"/>
      <c r="N1023" s="974"/>
    </row>
    <row r="1024" spans="13:14" s="185" customFormat="1" x14ac:dyDescent="0.2">
      <c r="M1024" s="40"/>
      <c r="N1024" s="974"/>
    </row>
    <row r="1025" spans="13:14" s="185" customFormat="1" x14ac:dyDescent="0.2">
      <c r="M1025" s="40"/>
      <c r="N1025" s="974"/>
    </row>
    <row r="1026" spans="13:14" s="185" customFormat="1" x14ac:dyDescent="0.2">
      <c r="M1026" s="40"/>
      <c r="N1026" s="974"/>
    </row>
    <row r="1027" spans="13:14" s="185" customFormat="1" x14ac:dyDescent="0.2">
      <c r="M1027" s="40"/>
      <c r="N1027" s="974"/>
    </row>
    <row r="1028" spans="13:14" s="185" customFormat="1" x14ac:dyDescent="0.2">
      <c r="M1028" s="40"/>
      <c r="N1028" s="974"/>
    </row>
    <row r="1029" spans="13:14" s="185" customFormat="1" x14ac:dyDescent="0.2">
      <c r="M1029" s="40"/>
      <c r="N1029" s="974"/>
    </row>
    <row r="1030" spans="13:14" s="185" customFormat="1" x14ac:dyDescent="0.2">
      <c r="M1030" s="40"/>
      <c r="N1030" s="974"/>
    </row>
    <row r="1031" spans="13:14" s="185" customFormat="1" x14ac:dyDescent="0.2">
      <c r="M1031" s="40"/>
      <c r="N1031" s="974"/>
    </row>
    <row r="1032" spans="13:14" s="185" customFormat="1" x14ac:dyDescent="0.2">
      <c r="M1032" s="40"/>
      <c r="N1032" s="974"/>
    </row>
    <row r="1033" spans="13:14" s="185" customFormat="1" x14ac:dyDescent="0.2">
      <c r="M1033" s="40"/>
      <c r="N1033" s="974"/>
    </row>
    <row r="1034" spans="13:14" s="185" customFormat="1" x14ac:dyDescent="0.2">
      <c r="M1034" s="40"/>
      <c r="N1034" s="974"/>
    </row>
    <row r="1035" spans="13:14" s="185" customFormat="1" x14ac:dyDescent="0.2">
      <c r="M1035" s="40"/>
      <c r="N1035" s="974"/>
    </row>
    <row r="1036" spans="13:14" s="185" customFormat="1" x14ac:dyDescent="0.2">
      <c r="M1036" s="40"/>
      <c r="N1036" s="974"/>
    </row>
    <row r="1037" spans="13:14" s="185" customFormat="1" x14ac:dyDescent="0.2">
      <c r="M1037" s="40"/>
      <c r="N1037" s="974"/>
    </row>
    <row r="1038" spans="13:14" s="185" customFormat="1" x14ac:dyDescent="0.2">
      <c r="M1038" s="40"/>
      <c r="N1038" s="974"/>
    </row>
    <row r="1039" spans="13:14" s="185" customFormat="1" x14ac:dyDescent="0.2">
      <c r="M1039" s="40"/>
      <c r="N1039" s="974"/>
    </row>
    <row r="1040" spans="13:14" s="185" customFormat="1" x14ac:dyDescent="0.2">
      <c r="M1040" s="40"/>
      <c r="N1040" s="974"/>
    </row>
    <row r="1041" spans="13:14" s="185" customFormat="1" x14ac:dyDescent="0.2">
      <c r="M1041" s="40"/>
      <c r="N1041" s="974"/>
    </row>
    <row r="1042" spans="13:14" s="185" customFormat="1" x14ac:dyDescent="0.2">
      <c r="M1042" s="40"/>
      <c r="N1042" s="974"/>
    </row>
    <row r="1043" spans="13:14" s="185" customFormat="1" x14ac:dyDescent="0.2">
      <c r="M1043" s="40"/>
      <c r="N1043" s="974"/>
    </row>
    <row r="1044" spans="13:14" s="185" customFormat="1" x14ac:dyDescent="0.2">
      <c r="M1044" s="40"/>
      <c r="N1044" s="974"/>
    </row>
    <row r="1045" spans="13:14" s="185" customFormat="1" x14ac:dyDescent="0.2">
      <c r="M1045" s="40"/>
      <c r="N1045" s="974"/>
    </row>
    <row r="1046" spans="13:14" s="185" customFormat="1" x14ac:dyDescent="0.2">
      <c r="M1046" s="40"/>
      <c r="N1046" s="974"/>
    </row>
    <row r="1047" spans="13:14" s="185" customFormat="1" x14ac:dyDescent="0.2">
      <c r="M1047" s="40"/>
      <c r="N1047" s="974"/>
    </row>
    <row r="1048" spans="13:14" s="185" customFormat="1" x14ac:dyDescent="0.2">
      <c r="M1048" s="40"/>
      <c r="N1048" s="974"/>
    </row>
    <row r="1049" spans="13:14" s="185" customFormat="1" x14ac:dyDescent="0.2">
      <c r="M1049" s="40"/>
      <c r="N1049" s="974"/>
    </row>
    <row r="1050" spans="13:14" s="185" customFormat="1" x14ac:dyDescent="0.2">
      <c r="M1050" s="40"/>
      <c r="N1050" s="974"/>
    </row>
    <row r="1051" spans="13:14" s="185" customFormat="1" x14ac:dyDescent="0.2">
      <c r="M1051" s="40"/>
      <c r="N1051" s="974"/>
    </row>
    <row r="1052" spans="13:14" s="185" customFormat="1" x14ac:dyDescent="0.2">
      <c r="M1052" s="40"/>
      <c r="N1052" s="974"/>
    </row>
    <row r="1053" spans="13:14" s="185" customFormat="1" x14ac:dyDescent="0.2">
      <c r="M1053" s="40"/>
      <c r="N1053" s="974"/>
    </row>
    <row r="1054" spans="13:14" s="185" customFormat="1" x14ac:dyDescent="0.2">
      <c r="M1054" s="40"/>
      <c r="N1054" s="974"/>
    </row>
    <row r="1055" spans="13:14" s="185" customFormat="1" x14ac:dyDescent="0.2">
      <c r="M1055" s="40"/>
      <c r="N1055" s="974"/>
    </row>
    <row r="1056" spans="13:14" s="185" customFormat="1" x14ac:dyDescent="0.2">
      <c r="M1056" s="40"/>
      <c r="N1056" s="974"/>
    </row>
    <row r="1057" spans="13:14" s="185" customFormat="1" x14ac:dyDescent="0.2">
      <c r="M1057" s="40"/>
      <c r="N1057" s="974"/>
    </row>
    <row r="1058" spans="13:14" s="185" customFormat="1" x14ac:dyDescent="0.2">
      <c r="M1058" s="40"/>
      <c r="N1058" s="974"/>
    </row>
    <row r="1059" spans="13:14" s="185" customFormat="1" x14ac:dyDescent="0.2">
      <c r="M1059" s="40"/>
      <c r="N1059" s="974"/>
    </row>
    <row r="1060" spans="13:14" s="185" customFormat="1" x14ac:dyDescent="0.2">
      <c r="M1060" s="40"/>
      <c r="N1060" s="974"/>
    </row>
    <row r="1061" spans="13:14" s="185" customFormat="1" x14ac:dyDescent="0.2">
      <c r="M1061" s="40"/>
      <c r="N1061" s="974"/>
    </row>
    <row r="1062" spans="13:14" s="185" customFormat="1" x14ac:dyDescent="0.2">
      <c r="M1062" s="40"/>
      <c r="N1062" s="974"/>
    </row>
    <row r="1063" spans="13:14" s="185" customFormat="1" x14ac:dyDescent="0.2">
      <c r="M1063" s="40"/>
      <c r="N1063" s="974"/>
    </row>
    <row r="1064" spans="13:14" s="185" customFormat="1" x14ac:dyDescent="0.2">
      <c r="M1064" s="40"/>
      <c r="N1064" s="974"/>
    </row>
    <row r="1065" spans="13:14" s="185" customFormat="1" x14ac:dyDescent="0.2">
      <c r="M1065" s="40"/>
      <c r="N1065" s="974"/>
    </row>
    <row r="1066" spans="13:14" s="185" customFormat="1" x14ac:dyDescent="0.2">
      <c r="M1066" s="40"/>
      <c r="N1066" s="974"/>
    </row>
    <row r="1067" spans="13:14" s="185" customFormat="1" x14ac:dyDescent="0.2">
      <c r="M1067" s="40"/>
      <c r="N1067" s="974"/>
    </row>
    <row r="1068" spans="13:14" s="185" customFormat="1" x14ac:dyDescent="0.2">
      <c r="M1068" s="40"/>
      <c r="N1068" s="974"/>
    </row>
    <row r="1069" spans="13:14" s="185" customFormat="1" x14ac:dyDescent="0.2">
      <c r="M1069" s="40"/>
      <c r="N1069" s="974"/>
    </row>
    <row r="1070" spans="13:14" s="185" customFormat="1" x14ac:dyDescent="0.2">
      <c r="M1070" s="40"/>
      <c r="N1070" s="974"/>
    </row>
    <row r="1071" spans="13:14" s="185" customFormat="1" x14ac:dyDescent="0.2">
      <c r="M1071" s="40"/>
      <c r="N1071" s="974"/>
    </row>
    <row r="1072" spans="13:14" s="185" customFormat="1" x14ac:dyDescent="0.2">
      <c r="M1072" s="40"/>
      <c r="N1072" s="974"/>
    </row>
    <row r="1073" spans="13:14" s="185" customFormat="1" x14ac:dyDescent="0.2">
      <c r="M1073" s="40"/>
      <c r="N1073" s="974"/>
    </row>
    <row r="1074" spans="13:14" s="185" customFormat="1" x14ac:dyDescent="0.2">
      <c r="M1074" s="40"/>
      <c r="N1074" s="974"/>
    </row>
    <row r="1075" spans="13:14" s="185" customFormat="1" x14ac:dyDescent="0.2">
      <c r="M1075" s="40"/>
      <c r="N1075" s="974"/>
    </row>
    <row r="1076" spans="13:14" s="185" customFormat="1" x14ac:dyDescent="0.2">
      <c r="M1076" s="40"/>
      <c r="N1076" s="974"/>
    </row>
    <row r="1077" spans="13:14" s="185" customFormat="1" x14ac:dyDescent="0.2">
      <c r="M1077" s="40"/>
      <c r="N1077" s="974"/>
    </row>
    <row r="1078" spans="13:14" s="185" customFormat="1" x14ac:dyDescent="0.2">
      <c r="M1078" s="40"/>
      <c r="N1078" s="974"/>
    </row>
    <row r="1079" spans="13:14" s="185" customFormat="1" x14ac:dyDescent="0.2">
      <c r="M1079" s="40"/>
      <c r="N1079" s="974"/>
    </row>
    <row r="1080" spans="13:14" s="185" customFormat="1" x14ac:dyDescent="0.2">
      <c r="M1080" s="40"/>
      <c r="N1080" s="974"/>
    </row>
    <row r="1081" spans="13:14" s="185" customFormat="1" x14ac:dyDescent="0.2">
      <c r="M1081" s="40"/>
      <c r="N1081" s="974"/>
    </row>
    <row r="1082" spans="13:14" s="185" customFormat="1" x14ac:dyDescent="0.2">
      <c r="M1082" s="40"/>
      <c r="N1082" s="974"/>
    </row>
    <row r="1083" spans="13:14" s="185" customFormat="1" x14ac:dyDescent="0.2">
      <c r="M1083" s="40"/>
      <c r="N1083" s="974"/>
    </row>
    <row r="1084" spans="13:14" s="185" customFormat="1" x14ac:dyDescent="0.2">
      <c r="M1084" s="40"/>
      <c r="N1084" s="974"/>
    </row>
    <row r="1085" spans="13:14" s="185" customFormat="1" x14ac:dyDescent="0.2">
      <c r="M1085" s="40"/>
      <c r="N1085" s="974"/>
    </row>
    <row r="1086" spans="13:14" s="185" customFormat="1" x14ac:dyDescent="0.2">
      <c r="M1086" s="40"/>
      <c r="N1086" s="974"/>
    </row>
    <row r="1087" spans="13:14" s="185" customFormat="1" x14ac:dyDescent="0.2">
      <c r="M1087" s="40"/>
      <c r="N1087" s="974"/>
    </row>
    <row r="1088" spans="13:14" s="185" customFormat="1" x14ac:dyDescent="0.2">
      <c r="M1088" s="40"/>
      <c r="N1088" s="974"/>
    </row>
    <row r="1089" spans="13:14" s="185" customFormat="1" x14ac:dyDescent="0.2">
      <c r="M1089" s="40"/>
      <c r="N1089" s="974"/>
    </row>
    <row r="1090" spans="13:14" s="185" customFormat="1" x14ac:dyDescent="0.2">
      <c r="M1090" s="40"/>
      <c r="N1090" s="974"/>
    </row>
    <row r="1091" spans="13:14" s="185" customFormat="1" x14ac:dyDescent="0.2">
      <c r="M1091" s="40"/>
      <c r="N1091" s="974"/>
    </row>
    <row r="1092" spans="13:14" s="185" customFormat="1" x14ac:dyDescent="0.2">
      <c r="M1092" s="40"/>
      <c r="N1092" s="974"/>
    </row>
    <row r="1093" spans="13:14" s="185" customFormat="1" x14ac:dyDescent="0.2">
      <c r="M1093" s="40"/>
      <c r="N1093" s="974"/>
    </row>
    <row r="1094" spans="13:14" s="185" customFormat="1" x14ac:dyDescent="0.2">
      <c r="M1094" s="40"/>
      <c r="N1094" s="974"/>
    </row>
    <row r="1095" spans="13:14" s="185" customFormat="1" x14ac:dyDescent="0.2">
      <c r="M1095" s="40"/>
      <c r="N1095" s="974"/>
    </row>
    <row r="1096" spans="13:14" s="185" customFormat="1" x14ac:dyDescent="0.2">
      <c r="M1096" s="40"/>
      <c r="N1096" s="974"/>
    </row>
    <row r="1097" spans="13:14" s="185" customFormat="1" x14ac:dyDescent="0.2">
      <c r="M1097" s="40"/>
      <c r="N1097" s="974"/>
    </row>
    <row r="1098" spans="13:14" s="185" customFormat="1" x14ac:dyDescent="0.2">
      <c r="M1098" s="40"/>
      <c r="N1098" s="974"/>
    </row>
    <row r="1099" spans="13:14" s="185" customFormat="1" x14ac:dyDescent="0.2">
      <c r="M1099" s="40"/>
      <c r="N1099" s="974"/>
    </row>
    <row r="1100" spans="13:14" s="185" customFormat="1" x14ac:dyDescent="0.2">
      <c r="M1100" s="40"/>
      <c r="N1100" s="974"/>
    </row>
    <row r="1101" spans="13:14" s="185" customFormat="1" x14ac:dyDescent="0.2">
      <c r="M1101" s="40"/>
      <c r="N1101" s="974"/>
    </row>
    <row r="1102" spans="13:14" s="185" customFormat="1" x14ac:dyDescent="0.2">
      <c r="M1102" s="40"/>
      <c r="N1102" s="974"/>
    </row>
    <row r="1103" spans="13:14" s="185" customFormat="1" x14ac:dyDescent="0.2">
      <c r="M1103" s="40"/>
      <c r="N1103" s="974"/>
    </row>
    <row r="1104" spans="13:14" s="185" customFormat="1" x14ac:dyDescent="0.2">
      <c r="M1104" s="40"/>
      <c r="N1104" s="974"/>
    </row>
    <row r="1105" spans="13:14" s="185" customFormat="1" x14ac:dyDescent="0.2">
      <c r="M1105" s="40"/>
      <c r="N1105" s="974"/>
    </row>
    <row r="1106" spans="13:14" s="185" customFormat="1" x14ac:dyDescent="0.2">
      <c r="M1106" s="40"/>
      <c r="N1106" s="974"/>
    </row>
    <row r="1107" spans="13:14" s="185" customFormat="1" x14ac:dyDescent="0.2">
      <c r="M1107" s="40"/>
      <c r="N1107" s="974"/>
    </row>
    <row r="1108" spans="13:14" s="185" customFormat="1" x14ac:dyDescent="0.2">
      <c r="M1108" s="40"/>
      <c r="N1108" s="974"/>
    </row>
    <row r="1109" spans="13:14" s="185" customFormat="1" x14ac:dyDescent="0.2">
      <c r="M1109" s="40"/>
      <c r="N1109" s="974"/>
    </row>
    <row r="1110" spans="13:14" s="185" customFormat="1" x14ac:dyDescent="0.2">
      <c r="M1110" s="40"/>
      <c r="N1110" s="974"/>
    </row>
    <row r="1111" spans="13:14" s="185" customFormat="1" x14ac:dyDescent="0.2">
      <c r="M1111" s="40"/>
      <c r="N1111" s="974"/>
    </row>
    <row r="1112" spans="13:14" s="185" customFormat="1" x14ac:dyDescent="0.2">
      <c r="M1112" s="40"/>
      <c r="N1112" s="974"/>
    </row>
    <row r="1113" spans="13:14" s="185" customFormat="1" x14ac:dyDescent="0.2">
      <c r="M1113" s="40"/>
      <c r="N1113" s="974"/>
    </row>
    <row r="1114" spans="13:14" s="185" customFormat="1" x14ac:dyDescent="0.2">
      <c r="M1114" s="40"/>
      <c r="N1114" s="974"/>
    </row>
    <row r="1115" spans="13:14" s="185" customFormat="1" x14ac:dyDescent="0.2">
      <c r="M1115" s="40"/>
      <c r="N1115" s="974"/>
    </row>
    <row r="1116" spans="13:14" s="185" customFormat="1" x14ac:dyDescent="0.2">
      <c r="M1116" s="40"/>
      <c r="N1116" s="974"/>
    </row>
    <row r="1117" spans="13:14" s="185" customFormat="1" x14ac:dyDescent="0.2">
      <c r="M1117" s="40"/>
      <c r="N1117" s="974"/>
    </row>
    <row r="1118" spans="13:14" s="185" customFormat="1" x14ac:dyDescent="0.2">
      <c r="M1118" s="40"/>
      <c r="N1118" s="974"/>
    </row>
    <row r="1119" spans="13:14" s="185" customFormat="1" x14ac:dyDescent="0.2">
      <c r="M1119" s="40"/>
      <c r="N1119" s="974"/>
    </row>
    <row r="1120" spans="13:14" s="185" customFormat="1" x14ac:dyDescent="0.2">
      <c r="M1120" s="40"/>
      <c r="N1120" s="974"/>
    </row>
    <row r="1121" spans="13:14" s="185" customFormat="1" x14ac:dyDescent="0.2">
      <c r="M1121" s="40"/>
      <c r="N1121" s="974"/>
    </row>
    <row r="1122" spans="13:14" s="185" customFormat="1" x14ac:dyDescent="0.2">
      <c r="M1122" s="40"/>
      <c r="N1122" s="974"/>
    </row>
    <row r="1123" spans="13:14" s="185" customFormat="1" x14ac:dyDescent="0.2">
      <c r="M1123" s="40"/>
      <c r="N1123" s="974"/>
    </row>
    <row r="1124" spans="13:14" s="185" customFormat="1" x14ac:dyDescent="0.2">
      <c r="M1124" s="40"/>
      <c r="N1124" s="974"/>
    </row>
    <row r="1125" spans="13:14" s="185" customFormat="1" x14ac:dyDescent="0.2">
      <c r="M1125" s="40"/>
      <c r="N1125" s="974"/>
    </row>
    <row r="1126" spans="13:14" s="185" customFormat="1" x14ac:dyDescent="0.2">
      <c r="M1126" s="40"/>
      <c r="N1126" s="974"/>
    </row>
    <row r="1127" spans="13:14" s="185" customFormat="1" x14ac:dyDescent="0.2">
      <c r="M1127" s="40"/>
      <c r="N1127" s="974"/>
    </row>
    <row r="1128" spans="13:14" s="185" customFormat="1" x14ac:dyDescent="0.2">
      <c r="M1128" s="40"/>
      <c r="N1128" s="974"/>
    </row>
    <row r="1129" spans="13:14" s="185" customFormat="1" x14ac:dyDescent="0.2">
      <c r="M1129" s="40"/>
      <c r="N1129" s="974"/>
    </row>
    <row r="1130" spans="13:14" s="185" customFormat="1" x14ac:dyDescent="0.2">
      <c r="M1130" s="40"/>
      <c r="N1130" s="974"/>
    </row>
    <row r="1131" spans="13:14" s="185" customFormat="1" x14ac:dyDescent="0.2">
      <c r="M1131" s="40"/>
      <c r="N1131" s="974"/>
    </row>
    <row r="1132" spans="13:14" s="185" customFormat="1" x14ac:dyDescent="0.2">
      <c r="M1132" s="40"/>
      <c r="N1132" s="974"/>
    </row>
    <row r="1133" spans="13:14" s="185" customFormat="1" x14ac:dyDescent="0.2">
      <c r="M1133" s="40"/>
      <c r="N1133" s="974"/>
    </row>
    <row r="1134" spans="13:14" s="185" customFormat="1" x14ac:dyDescent="0.2">
      <c r="M1134" s="40"/>
      <c r="N1134" s="974"/>
    </row>
    <row r="1135" spans="13:14" s="185" customFormat="1" x14ac:dyDescent="0.2">
      <c r="M1135" s="40"/>
      <c r="N1135" s="974"/>
    </row>
    <row r="1136" spans="13:14" s="185" customFormat="1" x14ac:dyDescent="0.2">
      <c r="M1136" s="40"/>
      <c r="N1136" s="974"/>
    </row>
    <row r="1137" spans="13:14" s="185" customFormat="1" x14ac:dyDescent="0.2">
      <c r="M1137" s="40"/>
      <c r="N1137" s="974"/>
    </row>
    <row r="1138" spans="13:14" s="185" customFormat="1" x14ac:dyDescent="0.2">
      <c r="M1138" s="40"/>
      <c r="N1138" s="974"/>
    </row>
    <row r="1139" spans="13:14" s="185" customFormat="1" x14ac:dyDescent="0.2">
      <c r="M1139" s="40"/>
      <c r="N1139" s="974"/>
    </row>
    <row r="1140" spans="13:14" s="185" customFormat="1" x14ac:dyDescent="0.2">
      <c r="M1140" s="40"/>
      <c r="N1140" s="974"/>
    </row>
    <row r="1141" spans="13:14" s="185" customFormat="1" x14ac:dyDescent="0.2">
      <c r="M1141" s="40"/>
      <c r="N1141" s="974"/>
    </row>
    <row r="1142" spans="13:14" s="185" customFormat="1" x14ac:dyDescent="0.2">
      <c r="M1142" s="40"/>
      <c r="N1142" s="974"/>
    </row>
    <row r="1143" spans="13:14" s="185" customFormat="1" x14ac:dyDescent="0.2">
      <c r="M1143" s="40"/>
      <c r="N1143" s="974"/>
    </row>
    <row r="1144" spans="13:14" s="185" customFormat="1" x14ac:dyDescent="0.2">
      <c r="M1144" s="40"/>
      <c r="N1144" s="974"/>
    </row>
    <row r="1145" spans="13:14" s="185" customFormat="1" x14ac:dyDescent="0.2">
      <c r="M1145" s="40"/>
      <c r="N1145" s="974"/>
    </row>
    <row r="1146" spans="13:14" s="185" customFormat="1" x14ac:dyDescent="0.2">
      <c r="M1146" s="40"/>
      <c r="N1146" s="974"/>
    </row>
    <row r="1147" spans="13:14" s="185" customFormat="1" x14ac:dyDescent="0.2">
      <c r="M1147" s="40"/>
      <c r="N1147" s="974"/>
    </row>
    <row r="1148" spans="13:14" s="185" customFormat="1" x14ac:dyDescent="0.2">
      <c r="M1148" s="40"/>
      <c r="N1148" s="974"/>
    </row>
    <row r="1149" spans="13:14" s="185" customFormat="1" x14ac:dyDescent="0.2">
      <c r="M1149" s="40"/>
      <c r="N1149" s="974"/>
    </row>
    <row r="1150" spans="13:14" s="185" customFormat="1" x14ac:dyDescent="0.2">
      <c r="M1150" s="40"/>
      <c r="N1150" s="974"/>
    </row>
    <row r="1151" spans="13:14" s="185" customFormat="1" x14ac:dyDescent="0.2">
      <c r="M1151" s="40"/>
      <c r="N1151" s="974"/>
    </row>
    <row r="1152" spans="13:14" s="185" customFormat="1" x14ac:dyDescent="0.2">
      <c r="M1152" s="40"/>
      <c r="N1152" s="974"/>
    </row>
    <row r="1153" spans="13:14" s="185" customFormat="1" x14ac:dyDescent="0.2">
      <c r="M1153" s="40"/>
      <c r="N1153" s="974"/>
    </row>
    <row r="1154" spans="13:14" s="185" customFormat="1" x14ac:dyDescent="0.2">
      <c r="M1154" s="40"/>
      <c r="N1154" s="974"/>
    </row>
    <row r="1155" spans="13:14" s="185" customFormat="1" x14ac:dyDescent="0.2">
      <c r="M1155" s="40"/>
      <c r="N1155" s="974"/>
    </row>
    <row r="1156" spans="13:14" s="185" customFormat="1" x14ac:dyDescent="0.2">
      <c r="M1156" s="40"/>
      <c r="N1156" s="974"/>
    </row>
    <row r="1157" spans="13:14" s="185" customFormat="1" x14ac:dyDescent="0.2">
      <c r="M1157" s="40"/>
      <c r="N1157" s="974"/>
    </row>
    <row r="1158" spans="13:14" s="185" customFormat="1" x14ac:dyDescent="0.2">
      <c r="M1158" s="40"/>
      <c r="N1158" s="974"/>
    </row>
    <row r="1159" spans="13:14" s="185" customFormat="1" x14ac:dyDescent="0.2">
      <c r="M1159" s="40"/>
      <c r="N1159" s="974"/>
    </row>
    <row r="1160" spans="13:14" s="185" customFormat="1" x14ac:dyDescent="0.2">
      <c r="M1160" s="40"/>
      <c r="N1160" s="974"/>
    </row>
    <row r="1161" spans="13:14" s="185" customFormat="1" x14ac:dyDescent="0.2">
      <c r="M1161" s="40"/>
      <c r="N1161" s="974"/>
    </row>
    <row r="1162" spans="13:14" s="185" customFormat="1" x14ac:dyDescent="0.2">
      <c r="M1162" s="40"/>
      <c r="N1162" s="974"/>
    </row>
    <row r="1163" spans="13:14" s="185" customFormat="1" x14ac:dyDescent="0.2">
      <c r="M1163" s="40"/>
      <c r="N1163" s="974"/>
    </row>
    <row r="1164" spans="13:14" s="185" customFormat="1" x14ac:dyDescent="0.2">
      <c r="M1164" s="40"/>
      <c r="N1164" s="974"/>
    </row>
    <row r="1165" spans="13:14" s="185" customFormat="1" x14ac:dyDescent="0.2">
      <c r="M1165" s="40"/>
      <c r="N1165" s="974"/>
    </row>
    <row r="1166" spans="13:14" s="185" customFormat="1" x14ac:dyDescent="0.2">
      <c r="M1166" s="40"/>
      <c r="N1166" s="974"/>
    </row>
    <row r="1167" spans="13:14" s="185" customFormat="1" x14ac:dyDescent="0.2">
      <c r="M1167" s="40"/>
      <c r="N1167" s="974"/>
    </row>
    <row r="1168" spans="13:14" s="185" customFormat="1" x14ac:dyDescent="0.2">
      <c r="M1168" s="40"/>
      <c r="N1168" s="974"/>
    </row>
    <row r="1169" spans="13:14" s="185" customFormat="1" x14ac:dyDescent="0.2">
      <c r="M1169" s="40"/>
      <c r="N1169" s="974"/>
    </row>
    <row r="1170" spans="13:14" s="185" customFormat="1" x14ac:dyDescent="0.2">
      <c r="M1170" s="40"/>
      <c r="N1170" s="974"/>
    </row>
    <row r="1171" spans="13:14" s="185" customFormat="1" x14ac:dyDescent="0.2">
      <c r="M1171" s="40"/>
      <c r="N1171" s="974"/>
    </row>
    <row r="1172" spans="13:14" s="185" customFormat="1" x14ac:dyDescent="0.2">
      <c r="M1172" s="40"/>
      <c r="N1172" s="974"/>
    </row>
    <row r="1173" spans="13:14" s="185" customFormat="1" x14ac:dyDescent="0.2">
      <c r="M1173" s="40"/>
      <c r="N1173" s="974"/>
    </row>
    <row r="1174" spans="13:14" s="185" customFormat="1" x14ac:dyDescent="0.2">
      <c r="M1174" s="40"/>
      <c r="N1174" s="974"/>
    </row>
    <row r="1175" spans="13:14" s="185" customFormat="1" x14ac:dyDescent="0.2">
      <c r="M1175" s="40"/>
      <c r="N1175" s="974"/>
    </row>
    <row r="1176" spans="13:14" s="185" customFormat="1" x14ac:dyDescent="0.2">
      <c r="M1176" s="40"/>
      <c r="N1176" s="974"/>
    </row>
    <row r="1177" spans="13:14" s="185" customFormat="1" x14ac:dyDescent="0.2">
      <c r="M1177" s="40"/>
      <c r="N1177" s="974"/>
    </row>
    <row r="1178" spans="13:14" s="185" customFormat="1" x14ac:dyDescent="0.2">
      <c r="M1178" s="40"/>
      <c r="N1178" s="974"/>
    </row>
    <row r="1179" spans="13:14" s="185" customFormat="1" x14ac:dyDescent="0.2">
      <c r="M1179" s="40"/>
      <c r="N1179" s="974"/>
    </row>
    <row r="1180" spans="13:14" s="185" customFormat="1" x14ac:dyDescent="0.2">
      <c r="M1180" s="40"/>
      <c r="N1180" s="974"/>
    </row>
    <row r="1181" spans="13:14" s="185" customFormat="1" x14ac:dyDescent="0.2">
      <c r="M1181" s="40"/>
      <c r="N1181" s="974"/>
    </row>
    <row r="1182" spans="13:14" s="185" customFormat="1" x14ac:dyDescent="0.2">
      <c r="M1182" s="40"/>
      <c r="N1182" s="974"/>
    </row>
    <row r="1183" spans="13:14" s="185" customFormat="1" x14ac:dyDescent="0.2">
      <c r="M1183" s="40"/>
      <c r="N1183" s="974"/>
    </row>
    <row r="1184" spans="13:14" s="185" customFormat="1" x14ac:dyDescent="0.2">
      <c r="M1184" s="40"/>
      <c r="N1184" s="974"/>
    </row>
    <row r="1185" spans="13:14" s="185" customFormat="1" x14ac:dyDescent="0.2">
      <c r="M1185" s="40"/>
      <c r="N1185" s="974"/>
    </row>
    <row r="1186" spans="13:14" s="185" customFormat="1" x14ac:dyDescent="0.2">
      <c r="M1186" s="40"/>
      <c r="N1186" s="974"/>
    </row>
    <row r="1187" spans="13:14" s="185" customFormat="1" x14ac:dyDescent="0.2">
      <c r="M1187" s="40"/>
      <c r="N1187" s="974"/>
    </row>
    <row r="1188" spans="13:14" s="185" customFormat="1" x14ac:dyDescent="0.2">
      <c r="M1188" s="40"/>
      <c r="N1188" s="974"/>
    </row>
    <row r="1189" spans="13:14" s="185" customFormat="1" x14ac:dyDescent="0.2">
      <c r="M1189" s="40"/>
      <c r="N1189" s="974"/>
    </row>
    <row r="1190" spans="13:14" s="185" customFormat="1" x14ac:dyDescent="0.2">
      <c r="M1190" s="40"/>
      <c r="N1190" s="974"/>
    </row>
    <row r="1191" spans="13:14" s="185" customFormat="1" x14ac:dyDescent="0.2">
      <c r="M1191" s="40"/>
      <c r="N1191" s="974"/>
    </row>
    <row r="1192" spans="13:14" s="185" customFormat="1" x14ac:dyDescent="0.2">
      <c r="M1192" s="40"/>
      <c r="N1192" s="974"/>
    </row>
    <row r="1193" spans="13:14" s="185" customFormat="1" x14ac:dyDescent="0.2">
      <c r="M1193" s="40"/>
      <c r="N1193" s="974"/>
    </row>
    <row r="1194" spans="13:14" s="185" customFormat="1" x14ac:dyDescent="0.2">
      <c r="M1194" s="40"/>
      <c r="N1194" s="974"/>
    </row>
    <row r="1195" spans="13:14" s="185" customFormat="1" x14ac:dyDescent="0.2">
      <c r="M1195" s="40"/>
      <c r="N1195" s="974"/>
    </row>
    <row r="1196" spans="13:14" s="185" customFormat="1" x14ac:dyDescent="0.2">
      <c r="M1196" s="40"/>
      <c r="N1196" s="974"/>
    </row>
    <row r="1197" spans="13:14" s="185" customFormat="1" x14ac:dyDescent="0.2">
      <c r="M1197" s="40"/>
      <c r="N1197" s="974"/>
    </row>
    <row r="1198" spans="13:14" s="185" customFormat="1" x14ac:dyDescent="0.2">
      <c r="M1198" s="40"/>
      <c r="N1198" s="974"/>
    </row>
    <row r="1199" spans="13:14" s="185" customFormat="1" x14ac:dyDescent="0.2">
      <c r="M1199" s="40"/>
      <c r="N1199" s="974"/>
    </row>
    <row r="1200" spans="13:14" s="185" customFormat="1" x14ac:dyDescent="0.2">
      <c r="M1200" s="40"/>
      <c r="N1200" s="974"/>
    </row>
    <row r="1201" spans="13:65" s="185" customFormat="1" x14ac:dyDescent="0.2">
      <c r="M1201" s="40"/>
      <c r="N1201" s="974"/>
    </row>
    <row r="1202" spans="13:65" s="185" customFormat="1" x14ac:dyDescent="0.2">
      <c r="M1202" s="40"/>
      <c r="N1202" s="974"/>
    </row>
    <row r="1203" spans="13:65" s="185" customFormat="1" x14ac:dyDescent="0.2">
      <c r="M1203" s="40"/>
      <c r="N1203" s="974"/>
    </row>
    <row r="1204" spans="13:65" s="185" customFormat="1" x14ac:dyDescent="0.2">
      <c r="M1204" s="40"/>
      <c r="N1204" s="974"/>
    </row>
    <row r="1205" spans="13:65" s="185" customFormat="1" x14ac:dyDescent="0.2">
      <c r="M1205" s="40"/>
      <c r="N1205" s="974"/>
    </row>
    <row r="1206" spans="13:65" s="185" customFormat="1" x14ac:dyDescent="0.2">
      <c r="M1206" s="40"/>
      <c r="N1206" s="974"/>
    </row>
    <row r="1207" spans="13:65" s="185" customFormat="1" x14ac:dyDescent="0.2">
      <c r="M1207" s="40"/>
      <c r="N1207" s="974"/>
    </row>
    <row r="1208" spans="13:65" s="185" customFormat="1" x14ac:dyDescent="0.2">
      <c r="M1208" s="40"/>
      <c r="N1208" s="974"/>
    </row>
    <row r="1209" spans="13:65" s="185" customFormat="1" x14ac:dyDescent="0.2">
      <c r="M1209" s="40"/>
      <c r="N1209" s="974"/>
    </row>
    <row r="1210" spans="13:65" s="185" customFormat="1" x14ac:dyDescent="0.2">
      <c r="M1210" s="40"/>
      <c r="N1210" s="974"/>
    </row>
    <row r="1211" spans="13:65" s="185" customFormat="1" x14ac:dyDescent="0.2">
      <c r="M1211" s="40"/>
      <c r="N1211" s="974"/>
    </row>
    <row r="1212" spans="13:65" s="185" customFormat="1" x14ac:dyDescent="0.2">
      <c r="M1212" s="40"/>
      <c r="N1212" s="974"/>
    </row>
    <row r="1213" spans="13:65" s="185" customFormat="1" x14ac:dyDescent="0.2">
      <c r="M1213" s="40"/>
      <c r="N1213" s="974"/>
    </row>
    <row r="1214" spans="13:65" s="185" customFormat="1" x14ac:dyDescent="0.2">
      <c r="M1214" s="40"/>
      <c r="N1214" s="974"/>
    </row>
    <row r="1215" spans="13:65" s="181" customFormat="1" x14ac:dyDescent="0.2">
      <c r="M1215" s="40"/>
      <c r="N1215" s="974"/>
      <c r="O1215" s="185"/>
      <c r="P1215" s="185"/>
      <c r="Q1215" s="185"/>
      <c r="R1215" s="185"/>
      <c r="S1215" s="185"/>
      <c r="T1215" s="185"/>
      <c r="U1215" s="185"/>
      <c r="V1215" s="185"/>
      <c r="W1215" s="185"/>
      <c r="X1215" s="185"/>
      <c r="Y1215" s="185"/>
      <c r="Z1215" s="185"/>
      <c r="AA1215" s="185"/>
      <c r="AB1215" s="185"/>
      <c r="AC1215" s="185"/>
      <c r="AD1215" s="185"/>
      <c r="AE1215" s="185"/>
      <c r="AF1215" s="185"/>
      <c r="AG1215" s="185"/>
      <c r="AH1215" s="185"/>
      <c r="AI1215" s="185"/>
      <c r="AJ1215" s="185"/>
      <c r="AK1215" s="185"/>
      <c r="AL1215" s="185"/>
      <c r="AM1215" s="185"/>
      <c r="AN1215" s="185"/>
      <c r="AO1215" s="185"/>
      <c r="AP1215" s="185"/>
      <c r="AQ1215" s="185"/>
      <c r="AR1215" s="185"/>
      <c r="AS1215" s="185"/>
      <c r="AT1215" s="185"/>
      <c r="AU1215" s="185"/>
      <c r="AV1215" s="185"/>
      <c r="AW1215" s="185"/>
      <c r="AX1215" s="185"/>
      <c r="AY1215" s="185"/>
      <c r="AZ1215" s="185"/>
      <c r="BA1215" s="185"/>
      <c r="BB1215" s="185"/>
      <c r="BC1215" s="185"/>
      <c r="BD1215" s="185"/>
      <c r="BE1215" s="185"/>
      <c r="BF1215" s="185"/>
      <c r="BG1215" s="185"/>
      <c r="BH1215" s="185"/>
      <c r="BI1215" s="185"/>
      <c r="BJ1215" s="185"/>
      <c r="BK1215" s="185"/>
      <c r="BL1215" s="185"/>
      <c r="BM1215" s="185"/>
    </row>
    <row r="1216" spans="13:65" s="181" customFormat="1" x14ac:dyDescent="0.2">
      <c r="M1216" s="40"/>
      <c r="N1216" s="974"/>
      <c r="O1216" s="185"/>
      <c r="P1216" s="185"/>
      <c r="Q1216" s="185"/>
      <c r="R1216" s="185"/>
      <c r="S1216" s="185"/>
      <c r="T1216" s="185"/>
      <c r="U1216" s="185"/>
      <c r="V1216" s="185"/>
      <c r="W1216" s="185"/>
      <c r="X1216" s="185"/>
      <c r="Y1216" s="185"/>
      <c r="Z1216" s="185"/>
      <c r="AA1216" s="185"/>
      <c r="AB1216" s="185"/>
      <c r="AC1216" s="185"/>
      <c r="AD1216" s="185"/>
      <c r="AE1216" s="185"/>
      <c r="AF1216" s="185"/>
      <c r="AG1216" s="185"/>
      <c r="AH1216" s="185"/>
      <c r="AI1216" s="185"/>
      <c r="AJ1216" s="185"/>
      <c r="AK1216" s="185"/>
      <c r="AL1216" s="185"/>
      <c r="AM1216" s="185"/>
      <c r="AN1216" s="185"/>
      <c r="AO1216" s="185"/>
      <c r="AP1216" s="185"/>
      <c r="AQ1216" s="185"/>
      <c r="AR1216" s="185"/>
      <c r="AS1216" s="185"/>
      <c r="AT1216" s="185"/>
      <c r="AU1216" s="185"/>
      <c r="AV1216" s="185"/>
      <c r="AW1216" s="185"/>
      <c r="AX1216" s="185"/>
      <c r="AY1216" s="185"/>
      <c r="AZ1216" s="185"/>
      <c r="BA1216" s="185"/>
      <c r="BB1216" s="185"/>
      <c r="BC1216" s="185"/>
      <c r="BD1216" s="185"/>
      <c r="BE1216" s="185"/>
      <c r="BF1216" s="185"/>
      <c r="BG1216" s="185"/>
      <c r="BH1216" s="185"/>
      <c r="BI1216" s="185"/>
      <c r="BJ1216" s="185"/>
      <c r="BK1216" s="185"/>
      <c r="BL1216" s="185"/>
      <c r="BM1216" s="185"/>
    </row>
    <row r="1217" spans="13:65" s="181" customFormat="1" x14ac:dyDescent="0.2">
      <c r="M1217" s="40"/>
      <c r="N1217" s="974"/>
      <c r="O1217" s="185"/>
      <c r="P1217" s="185"/>
      <c r="Q1217" s="185"/>
      <c r="R1217" s="185"/>
      <c r="S1217" s="185"/>
      <c r="T1217" s="185"/>
      <c r="U1217" s="185"/>
      <c r="V1217" s="185"/>
      <c r="W1217" s="185"/>
      <c r="X1217" s="185"/>
      <c r="Y1217" s="185"/>
      <c r="Z1217" s="185"/>
      <c r="AA1217" s="185"/>
      <c r="AB1217" s="185"/>
      <c r="AC1217" s="185"/>
      <c r="AD1217" s="185"/>
      <c r="AE1217" s="185"/>
      <c r="AF1217" s="185"/>
      <c r="AG1217" s="185"/>
      <c r="AH1217" s="185"/>
      <c r="AI1217" s="185"/>
      <c r="AJ1217" s="185"/>
      <c r="AK1217" s="185"/>
      <c r="AL1217" s="185"/>
      <c r="AM1217" s="185"/>
      <c r="AN1217" s="185"/>
      <c r="AO1217" s="185"/>
      <c r="AP1217" s="185"/>
      <c r="AQ1217" s="185"/>
      <c r="AR1217" s="185"/>
      <c r="AS1217" s="185"/>
      <c r="AT1217" s="185"/>
      <c r="AU1217" s="185"/>
      <c r="AV1217" s="185"/>
      <c r="AW1217" s="185"/>
      <c r="AX1217" s="185"/>
      <c r="AY1217" s="185"/>
      <c r="AZ1217" s="185"/>
      <c r="BA1217" s="185"/>
      <c r="BB1217" s="185"/>
      <c r="BC1217" s="185"/>
      <c r="BD1217" s="185"/>
      <c r="BE1217" s="185"/>
      <c r="BF1217" s="185"/>
      <c r="BG1217" s="185"/>
      <c r="BH1217" s="185"/>
      <c r="BI1217" s="185"/>
      <c r="BJ1217" s="185"/>
      <c r="BK1217" s="185"/>
      <c r="BL1217" s="185"/>
      <c r="BM1217" s="185"/>
    </row>
    <row r="1218" spans="13:65" s="181" customFormat="1" x14ac:dyDescent="0.2">
      <c r="M1218" s="40"/>
      <c r="N1218" s="974"/>
      <c r="O1218" s="185"/>
      <c r="P1218" s="185"/>
      <c r="Q1218" s="185"/>
      <c r="R1218" s="185"/>
      <c r="S1218" s="185"/>
      <c r="T1218" s="185"/>
      <c r="U1218" s="185"/>
      <c r="V1218" s="185"/>
      <c r="W1218" s="185"/>
      <c r="X1218" s="185"/>
      <c r="Y1218" s="185"/>
      <c r="Z1218" s="185"/>
      <c r="AA1218" s="185"/>
      <c r="AB1218" s="185"/>
      <c r="AC1218" s="185"/>
      <c r="AD1218" s="185"/>
      <c r="AE1218" s="185"/>
      <c r="AF1218" s="185"/>
      <c r="AG1218" s="185"/>
      <c r="AH1218" s="185"/>
      <c r="AI1218" s="185"/>
      <c r="AJ1218" s="185"/>
      <c r="AK1218" s="185"/>
      <c r="AL1218" s="185"/>
      <c r="AM1218" s="185"/>
      <c r="AN1218" s="185"/>
      <c r="AO1218" s="185"/>
      <c r="AP1218" s="185"/>
      <c r="AQ1218" s="185"/>
      <c r="AR1218" s="185"/>
      <c r="AS1218" s="185"/>
      <c r="AT1218" s="185"/>
      <c r="AU1218" s="185"/>
      <c r="AV1218" s="185"/>
      <c r="AW1218" s="185"/>
      <c r="AX1218" s="185"/>
      <c r="AY1218" s="185"/>
      <c r="AZ1218" s="185"/>
      <c r="BA1218" s="185"/>
      <c r="BB1218" s="185"/>
      <c r="BC1218" s="185"/>
      <c r="BD1218" s="185"/>
      <c r="BE1218" s="185"/>
      <c r="BF1218" s="185"/>
      <c r="BG1218" s="185"/>
      <c r="BH1218" s="185"/>
      <c r="BI1218" s="185"/>
      <c r="BJ1218" s="185"/>
      <c r="BK1218" s="185"/>
      <c r="BL1218" s="185"/>
      <c r="BM1218" s="185"/>
    </row>
    <row r="1219" spans="13:65" s="181" customFormat="1" x14ac:dyDescent="0.2">
      <c r="M1219" s="40"/>
      <c r="N1219" s="974"/>
      <c r="O1219" s="185"/>
      <c r="P1219" s="185"/>
      <c r="Q1219" s="185"/>
      <c r="R1219" s="185"/>
      <c r="S1219" s="185"/>
      <c r="T1219" s="185"/>
      <c r="U1219" s="185"/>
      <c r="V1219" s="185"/>
      <c r="W1219" s="185"/>
      <c r="X1219" s="185"/>
      <c r="Y1219" s="185"/>
      <c r="Z1219" s="185"/>
      <c r="AA1219" s="185"/>
      <c r="AB1219" s="185"/>
      <c r="AC1219" s="185"/>
      <c r="AD1219" s="185"/>
      <c r="AE1219" s="185"/>
      <c r="AF1219" s="185"/>
      <c r="AG1219" s="185"/>
      <c r="AH1219" s="185"/>
      <c r="AI1219" s="185"/>
      <c r="AJ1219" s="185"/>
      <c r="AK1219" s="185"/>
      <c r="AL1219" s="185"/>
      <c r="AM1219" s="185"/>
      <c r="AN1219" s="185"/>
      <c r="AO1219" s="185"/>
      <c r="AP1219" s="185"/>
      <c r="AQ1219" s="185"/>
      <c r="AR1219" s="185"/>
      <c r="AS1219" s="185"/>
      <c r="AT1219" s="185"/>
      <c r="AU1219" s="185"/>
      <c r="AV1219" s="185"/>
      <c r="AW1219" s="185"/>
      <c r="AX1219" s="185"/>
      <c r="AY1219" s="185"/>
      <c r="AZ1219" s="185"/>
      <c r="BA1219" s="185"/>
      <c r="BB1219" s="185"/>
      <c r="BC1219" s="185"/>
      <c r="BD1219" s="185"/>
      <c r="BE1219" s="185"/>
      <c r="BF1219" s="185"/>
      <c r="BG1219" s="185"/>
      <c r="BH1219" s="185"/>
      <c r="BI1219" s="185"/>
      <c r="BJ1219" s="185"/>
      <c r="BK1219" s="185"/>
      <c r="BL1219" s="185"/>
      <c r="BM1219" s="185"/>
    </row>
    <row r="1220" spans="13:65" s="181" customFormat="1" x14ac:dyDescent="0.2">
      <c r="M1220" s="40"/>
      <c r="N1220" s="974"/>
      <c r="O1220" s="185"/>
      <c r="P1220" s="185"/>
      <c r="Q1220" s="185"/>
      <c r="R1220" s="185"/>
      <c r="S1220" s="185"/>
      <c r="T1220" s="185"/>
      <c r="U1220" s="185"/>
      <c r="V1220" s="185"/>
      <c r="W1220" s="185"/>
      <c r="X1220" s="185"/>
      <c r="Y1220" s="185"/>
      <c r="Z1220" s="185"/>
      <c r="AA1220" s="185"/>
      <c r="AB1220" s="185"/>
      <c r="AC1220" s="185"/>
      <c r="AD1220" s="185"/>
      <c r="AE1220" s="185"/>
      <c r="AF1220" s="185"/>
      <c r="AG1220" s="185"/>
      <c r="AH1220" s="185"/>
      <c r="AI1220" s="185"/>
      <c r="AJ1220" s="185"/>
      <c r="AK1220" s="185"/>
      <c r="AL1220" s="185"/>
      <c r="AM1220" s="185"/>
      <c r="AN1220" s="185"/>
      <c r="AO1220" s="185"/>
      <c r="AP1220" s="185"/>
      <c r="AQ1220" s="185"/>
      <c r="AR1220" s="185"/>
      <c r="AS1220" s="185"/>
      <c r="AT1220" s="185"/>
      <c r="AU1220" s="185"/>
      <c r="AV1220" s="185"/>
      <c r="AW1220" s="185"/>
      <c r="AX1220" s="185"/>
      <c r="AY1220" s="185"/>
      <c r="AZ1220" s="185"/>
      <c r="BA1220" s="185"/>
      <c r="BB1220" s="185"/>
      <c r="BC1220" s="185"/>
      <c r="BD1220" s="185"/>
      <c r="BE1220" s="185"/>
      <c r="BF1220" s="185"/>
      <c r="BG1220" s="185"/>
      <c r="BH1220" s="185"/>
      <c r="BI1220" s="185"/>
      <c r="BJ1220" s="185"/>
      <c r="BK1220" s="185"/>
      <c r="BL1220" s="185"/>
      <c r="BM1220" s="185"/>
    </row>
    <row r="1221" spans="13:65" s="181" customFormat="1" x14ac:dyDescent="0.2">
      <c r="M1221" s="40"/>
      <c r="N1221" s="974"/>
      <c r="O1221" s="185"/>
      <c r="P1221" s="185"/>
      <c r="Q1221" s="185"/>
      <c r="R1221" s="185"/>
      <c r="S1221" s="185"/>
      <c r="T1221" s="185"/>
      <c r="U1221" s="185"/>
      <c r="V1221" s="185"/>
      <c r="W1221" s="185"/>
      <c r="X1221" s="185"/>
      <c r="Y1221" s="185"/>
      <c r="Z1221" s="185"/>
      <c r="AA1221" s="185"/>
      <c r="AB1221" s="185"/>
      <c r="AC1221" s="185"/>
      <c r="AD1221" s="185"/>
      <c r="AE1221" s="185"/>
      <c r="AF1221" s="185"/>
      <c r="AG1221" s="185"/>
      <c r="AH1221" s="185"/>
      <c r="AI1221" s="185"/>
      <c r="AJ1221" s="185"/>
      <c r="AK1221" s="185"/>
      <c r="AL1221" s="185"/>
      <c r="AM1221" s="185"/>
      <c r="AN1221" s="185"/>
      <c r="AO1221" s="185"/>
      <c r="AP1221" s="185"/>
      <c r="AQ1221" s="185"/>
      <c r="AR1221" s="185"/>
      <c r="AS1221" s="185"/>
      <c r="AT1221" s="185"/>
      <c r="AU1221" s="185"/>
      <c r="AV1221" s="185"/>
      <c r="AW1221" s="185"/>
      <c r="AX1221" s="185"/>
      <c r="AY1221" s="185"/>
      <c r="AZ1221" s="185"/>
      <c r="BA1221" s="185"/>
      <c r="BB1221" s="185"/>
      <c r="BC1221" s="185"/>
      <c r="BD1221" s="185"/>
      <c r="BE1221" s="185"/>
      <c r="BF1221" s="185"/>
      <c r="BG1221" s="185"/>
      <c r="BH1221" s="185"/>
      <c r="BI1221" s="185"/>
      <c r="BJ1221" s="185"/>
      <c r="BK1221" s="185"/>
      <c r="BL1221" s="185"/>
      <c r="BM1221" s="185"/>
    </row>
    <row r="1222" spans="13:65" s="181" customFormat="1" x14ac:dyDescent="0.2">
      <c r="M1222" s="40"/>
      <c r="N1222" s="974"/>
      <c r="O1222" s="185"/>
      <c r="P1222" s="185"/>
      <c r="Q1222" s="185"/>
      <c r="R1222" s="185"/>
      <c r="S1222" s="185"/>
      <c r="T1222" s="185"/>
      <c r="U1222" s="185"/>
      <c r="V1222" s="185"/>
      <c r="W1222" s="185"/>
      <c r="X1222" s="185"/>
      <c r="Y1222" s="185"/>
      <c r="Z1222" s="185"/>
      <c r="AA1222" s="185"/>
      <c r="AB1222" s="185"/>
      <c r="AC1222" s="185"/>
      <c r="AD1222" s="185"/>
      <c r="AE1222" s="185"/>
      <c r="AF1222" s="185"/>
      <c r="AG1222" s="185"/>
      <c r="AH1222" s="185"/>
      <c r="AI1222" s="185"/>
      <c r="AJ1222" s="185"/>
      <c r="AK1222" s="185"/>
      <c r="AL1222" s="185"/>
      <c r="AM1222" s="185"/>
      <c r="AN1222" s="185"/>
      <c r="AO1222" s="185"/>
      <c r="AP1222" s="185"/>
      <c r="AQ1222" s="185"/>
      <c r="AR1222" s="185"/>
      <c r="AS1222" s="185"/>
      <c r="AT1222" s="185"/>
      <c r="AU1222" s="185"/>
      <c r="AV1222" s="185"/>
      <c r="AW1222" s="185"/>
      <c r="AX1222" s="185"/>
      <c r="AY1222" s="185"/>
      <c r="AZ1222" s="185"/>
      <c r="BA1222" s="185"/>
      <c r="BB1222" s="185"/>
      <c r="BC1222" s="185"/>
      <c r="BD1222" s="185"/>
      <c r="BE1222" s="185"/>
      <c r="BF1222" s="185"/>
      <c r="BG1222" s="185"/>
      <c r="BH1222" s="185"/>
      <c r="BI1222" s="185"/>
      <c r="BJ1222" s="185"/>
      <c r="BK1222" s="185"/>
      <c r="BL1222" s="185"/>
      <c r="BM1222" s="185"/>
    </row>
    <row r="1223" spans="13:65" s="181" customFormat="1" x14ac:dyDescent="0.2">
      <c r="M1223" s="40"/>
      <c r="N1223" s="974"/>
      <c r="O1223" s="185"/>
      <c r="P1223" s="185"/>
      <c r="Q1223" s="185"/>
      <c r="R1223" s="185"/>
      <c r="S1223" s="185"/>
      <c r="T1223" s="185"/>
      <c r="U1223" s="185"/>
      <c r="V1223" s="185"/>
      <c r="W1223" s="185"/>
      <c r="X1223" s="185"/>
      <c r="Y1223" s="185"/>
      <c r="Z1223" s="185"/>
      <c r="AA1223" s="185"/>
      <c r="AB1223" s="185"/>
      <c r="AC1223" s="185"/>
      <c r="AD1223" s="185"/>
      <c r="AE1223" s="185"/>
      <c r="AF1223" s="185"/>
      <c r="AG1223" s="185"/>
      <c r="AH1223" s="185"/>
      <c r="AI1223" s="185"/>
      <c r="AJ1223" s="185"/>
      <c r="AK1223" s="185"/>
      <c r="AL1223" s="185"/>
      <c r="AM1223" s="185"/>
      <c r="AN1223" s="185"/>
      <c r="AO1223" s="185"/>
      <c r="AP1223" s="185"/>
      <c r="AQ1223" s="185"/>
      <c r="AR1223" s="185"/>
      <c r="AS1223" s="185"/>
      <c r="AT1223" s="185"/>
      <c r="AU1223" s="185"/>
      <c r="AV1223" s="185"/>
      <c r="AW1223" s="185"/>
      <c r="AX1223" s="185"/>
      <c r="AY1223" s="185"/>
      <c r="AZ1223" s="185"/>
      <c r="BA1223" s="185"/>
      <c r="BB1223" s="185"/>
      <c r="BC1223" s="185"/>
      <c r="BD1223" s="185"/>
      <c r="BE1223" s="185"/>
      <c r="BF1223" s="185"/>
      <c r="BG1223" s="185"/>
      <c r="BH1223" s="185"/>
      <c r="BI1223" s="185"/>
      <c r="BJ1223" s="185"/>
      <c r="BK1223" s="185"/>
      <c r="BL1223" s="185"/>
      <c r="BM1223" s="185"/>
    </row>
    <row r="1224" spans="13:65" s="181" customFormat="1" x14ac:dyDescent="0.2">
      <c r="M1224" s="40"/>
      <c r="N1224" s="974"/>
      <c r="O1224" s="185"/>
      <c r="P1224" s="185"/>
      <c r="Q1224" s="185"/>
      <c r="R1224" s="185"/>
      <c r="S1224" s="185"/>
      <c r="T1224" s="185"/>
      <c r="U1224" s="185"/>
      <c r="V1224" s="185"/>
      <c r="W1224" s="185"/>
      <c r="X1224" s="185"/>
      <c r="Y1224" s="185"/>
      <c r="Z1224" s="185"/>
      <c r="AA1224" s="185"/>
      <c r="AB1224" s="185"/>
      <c r="AC1224" s="185"/>
      <c r="AD1224" s="185"/>
      <c r="AE1224" s="185"/>
      <c r="AF1224" s="185"/>
      <c r="AG1224" s="185"/>
      <c r="AH1224" s="185"/>
      <c r="AI1224" s="185"/>
      <c r="AJ1224" s="185"/>
      <c r="AK1224" s="185"/>
      <c r="AL1224" s="185"/>
      <c r="AM1224" s="185"/>
      <c r="AN1224" s="185"/>
      <c r="AO1224" s="185"/>
      <c r="AP1224" s="185"/>
      <c r="AQ1224" s="185"/>
      <c r="AR1224" s="185"/>
      <c r="AS1224" s="185"/>
      <c r="AT1224" s="185"/>
      <c r="AU1224" s="185"/>
      <c r="AV1224" s="185"/>
      <c r="AW1224" s="185"/>
      <c r="AX1224" s="185"/>
      <c r="AY1224" s="185"/>
      <c r="AZ1224" s="185"/>
      <c r="BA1224" s="185"/>
      <c r="BB1224" s="185"/>
      <c r="BC1224" s="185"/>
      <c r="BD1224" s="185"/>
      <c r="BE1224" s="185"/>
      <c r="BF1224" s="185"/>
      <c r="BG1224" s="185"/>
      <c r="BH1224" s="185"/>
      <c r="BI1224" s="185"/>
      <c r="BJ1224" s="185"/>
      <c r="BK1224" s="185"/>
      <c r="BL1224" s="185"/>
      <c r="BM1224" s="185"/>
    </row>
    <row r="1225" spans="13:65" s="181" customFormat="1" x14ac:dyDescent="0.2">
      <c r="M1225" s="40"/>
      <c r="N1225" s="974"/>
      <c r="O1225" s="185"/>
      <c r="P1225" s="185"/>
      <c r="Q1225" s="185"/>
      <c r="R1225" s="185"/>
      <c r="S1225" s="185"/>
      <c r="T1225" s="185"/>
      <c r="U1225" s="185"/>
      <c r="V1225" s="185"/>
      <c r="W1225" s="185"/>
      <c r="X1225" s="185"/>
      <c r="Y1225" s="185"/>
      <c r="Z1225" s="185"/>
      <c r="AA1225" s="185"/>
      <c r="AB1225" s="185"/>
      <c r="AC1225" s="185"/>
      <c r="AD1225" s="185"/>
      <c r="AE1225" s="185"/>
      <c r="AF1225" s="185"/>
      <c r="AG1225" s="185"/>
      <c r="AH1225" s="185"/>
      <c r="AI1225" s="185"/>
      <c r="AJ1225" s="185"/>
      <c r="AK1225" s="185"/>
      <c r="AL1225" s="185"/>
      <c r="AM1225" s="185"/>
      <c r="AN1225" s="185"/>
      <c r="AO1225" s="185"/>
      <c r="AP1225" s="185"/>
      <c r="AQ1225" s="185"/>
      <c r="AR1225" s="185"/>
      <c r="AS1225" s="185"/>
      <c r="AT1225" s="185"/>
      <c r="AU1225" s="185"/>
      <c r="AV1225" s="185"/>
      <c r="AW1225" s="185"/>
      <c r="AX1225" s="185"/>
      <c r="AY1225" s="185"/>
      <c r="AZ1225" s="185"/>
      <c r="BA1225" s="185"/>
      <c r="BB1225" s="185"/>
      <c r="BC1225" s="185"/>
      <c r="BD1225" s="185"/>
      <c r="BE1225" s="185"/>
      <c r="BF1225" s="185"/>
      <c r="BG1225" s="185"/>
      <c r="BH1225" s="185"/>
      <c r="BI1225" s="185"/>
      <c r="BJ1225" s="185"/>
      <c r="BK1225" s="185"/>
      <c r="BL1225" s="185"/>
      <c r="BM1225" s="185"/>
    </row>
    <row r="1226" spans="13:65" s="181" customFormat="1" x14ac:dyDescent="0.2">
      <c r="M1226" s="40"/>
      <c r="N1226" s="974"/>
      <c r="O1226" s="185"/>
      <c r="P1226" s="185"/>
      <c r="Q1226" s="185"/>
      <c r="R1226" s="185"/>
      <c r="S1226" s="185"/>
      <c r="T1226" s="185"/>
      <c r="U1226" s="185"/>
      <c r="V1226" s="185"/>
      <c r="W1226" s="185"/>
      <c r="X1226" s="185"/>
      <c r="Y1226" s="185"/>
      <c r="Z1226" s="185"/>
      <c r="AA1226" s="185"/>
      <c r="AB1226" s="185"/>
      <c r="AC1226" s="185"/>
      <c r="AD1226" s="185"/>
      <c r="AE1226" s="185"/>
      <c r="AF1226" s="185"/>
      <c r="AG1226" s="185"/>
      <c r="AH1226" s="185"/>
      <c r="AI1226" s="185"/>
      <c r="AJ1226" s="185"/>
      <c r="AK1226" s="185"/>
      <c r="AL1226" s="185"/>
      <c r="AM1226" s="185"/>
      <c r="AN1226" s="185"/>
      <c r="AO1226" s="185"/>
      <c r="AP1226" s="185"/>
      <c r="AQ1226" s="185"/>
      <c r="AR1226" s="185"/>
      <c r="AS1226" s="185"/>
      <c r="AT1226" s="185"/>
      <c r="AU1226" s="185"/>
      <c r="AV1226" s="185"/>
      <c r="AW1226" s="185"/>
      <c r="AX1226" s="185"/>
      <c r="AY1226" s="185"/>
      <c r="AZ1226" s="185"/>
      <c r="BA1226" s="185"/>
      <c r="BB1226" s="185"/>
      <c r="BC1226" s="185"/>
      <c r="BD1226" s="185"/>
      <c r="BE1226" s="185"/>
      <c r="BF1226" s="185"/>
      <c r="BG1226" s="185"/>
      <c r="BH1226" s="185"/>
      <c r="BI1226" s="185"/>
      <c r="BJ1226" s="185"/>
      <c r="BK1226" s="185"/>
      <c r="BL1226" s="185"/>
      <c r="BM1226" s="185"/>
    </row>
    <row r="1227" spans="13:65" s="181" customFormat="1" x14ac:dyDescent="0.2">
      <c r="M1227" s="40"/>
      <c r="N1227" s="974"/>
      <c r="O1227" s="185"/>
      <c r="P1227" s="185"/>
      <c r="Q1227" s="185"/>
      <c r="R1227" s="185"/>
      <c r="S1227" s="185"/>
      <c r="T1227" s="185"/>
      <c r="U1227" s="185"/>
      <c r="V1227" s="185"/>
      <c r="W1227" s="185"/>
      <c r="X1227" s="185"/>
      <c r="Y1227" s="185"/>
      <c r="Z1227" s="185"/>
      <c r="AA1227" s="185"/>
      <c r="AB1227" s="185"/>
      <c r="AC1227" s="185"/>
      <c r="AD1227" s="185"/>
      <c r="AE1227" s="185"/>
      <c r="AF1227" s="185"/>
      <c r="AG1227" s="185"/>
      <c r="AH1227" s="185"/>
      <c r="AI1227" s="185"/>
      <c r="AJ1227" s="185"/>
      <c r="AK1227" s="185"/>
      <c r="AL1227" s="185"/>
      <c r="AM1227" s="185"/>
      <c r="AN1227" s="185"/>
      <c r="AO1227" s="185"/>
      <c r="AP1227" s="185"/>
      <c r="AQ1227" s="185"/>
      <c r="AR1227" s="185"/>
      <c r="AS1227" s="185"/>
      <c r="AT1227" s="185"/>
      <c r="AU1227" s="185"/>
      <c r="AV1227" s="185"/>
      <c r="AW1227" s="185"/>
      <c r="AX1227" s="185"/>
      <c r="AY1227" s="185"/>
      <c r="AZ1227" s="185"/>
      <c r="BA1227" s="185"/>
      <c r="BB1227" s="185"/>
      <c r="BC1227" s="185"/>
      <c r="BD1227" s="185"/>
      <c r="BE1227" s="185"/>
      <c r="BF1227" s="185"/>
      <c r="BG1227" s="185"/>
      <c r="BH1227" s="185"/>
      <c r="BI1227" s="185"/>
      <c r="BJ1227" s="185"/>
      <c r="BK1227" s="185"/>
      <c r="BL1227" s="185"/>
      <c r="BM1227" s="185"/>
    </row>
    <row r="1228" spans="13:65" s="181" customFormat="1" x14ac:dyDescent="0.2">
      <c r="M1228" s="40"/>
      <c r="N1228" s="974"/>
      <c r="O1228" s="185"/>
      <c r="P1228" s="185"/>
      <c r="Q1228" s="185"/>
      <c r="R1228" s="185"/>
      <c r="S1228" s="185"/>
      <c r="T1228" s="185"/>
      <c r="U1228" s="185"/>
      <c r="V1228" s="185"/>
      <c r="W1228" s="185"/>
      <c r="X1228" s="185"/>
      <c r="Y1228" s="185"/>
      <c r="Z1228" s="185"/>
      <c r="AA1228" s="185"/>
      <c r="AB1228" s="185"/>
      <c r="AC1228" s="185"/>
      <c r="AD1228" s="185"/>
      <c r="AE1228" s="185"/>
      <c r="AF1228" s="185"/>
      <c r="AG1228" s="185"/>
      <c r="AH1228" s="185"/>
      <c r="AI1228" s="185"/>
      <c r="AJ1228" s="185"/>
      <c r="AK1228" s="185"/>
      <c r="AL1228" s="185"/>
      <c r="AM1228" s="185"/>
      <c r="AN1228" s="185"/>
      <c r="AO1228" s="185"/>
      <c r="AP1228" s="185"/>
      <c r="AQ1228" s="185"/>
      <c r="AR1228" s="185"/>
      <c r="AS1228" s="185"/>
      <c r="AT1228" s="185"/>
      <c r="AU1228" s="185"/>
      <c r="AV1228" s="185"/>
      <c r="AW1228" s="185"/>
      <c r="AX1228" s="185"/>
      <c r="AY1228" s="185"/>
      <c r="AZ1228" s="185"/>
      <c r="BA1228" s="185"/>
      <c r="BB1228" s="185"/>
      <c r="BC1228" s="185"/>
      <c r="BD1228" s="185"/>
      <c r="BE1228" s="185"/>
      <c r="BF1228" s="185"/>
      <c r="BG1228" s="185"/>
      <c r="BH1228" s="185"/>
      <c r="BI1228" s="185"/>
      <c r="BJ1228" s="185"/>
      <c r="BK1228" s="185"/>
      <c r="BL1228" s="185"/>
      <c r="BM1228" s="185"/>
    </row>
    <row r="1229" spans="13:65" s="181" customFormat="1" x14ac:dyDescent="0.2">
      <c r="M1229" s="40"/>
      <c r="N1229" s="974"/>
      <c r="O1229" s="185"/>
      <c r="P1229" s="185"/>
      <c r="Q1229" s="185"/>
      <c r="R1229" s="185"/>
      <c r="S1229" s="185"/>
      <c r="T1229" s="185"/>
      <c r="U1229" s="185"/>
      <c r="V1229" s="185"/>
      <c r="W1229" s="185"/>
      <c r="X1229" s="185"/>
      <c r="Y1229" s="185"/>
      <c r="Z1229" s="185"/>
      <c r="AA1229" s="185"/>
      <c r="AB1229" s="185"/>
      <c r="AC1229" s="185"/>
      <c r="AD1229" s="185"/>
      <c r="AE1229" s="185"/>
      <c r="AF1229" s="185"/>
      <c r="AG1229" s="185"/>
      <c r="AH1229" s="185"/>
      <c r="AI1229" s="185"/>
      <c r="AJ1229" s="185"/>
      <c r="AK1229" s="185"/>
      <c r="AL1229" s="185"/>
      <c r="AM1229" s="185"/>
      <c r="AN1229" s="185"/>
      <c r="AO1229" s="185"/>
      <c r="AP1229" s="185"/>
      <c r="AQ1229" s="185"/>
      <c r="AR1229" s="185"/>
      <c r="AS1229" s="185"/>
      <c r="AT1229" s="185"/>
      <c r="AU1229" s="185"/>
      <c r="AV1229" s="185"/>
      <c r="AW1229" s="185"/>
      <c r="AX1229" s="185"/>
      <c r="AY1229" s="185"/>
      <c r="AZ1229" s="185"/>
      <c r="BA1229" s="185"/>
      <c r="BB1229" s="185"/>
      <c r="BC1229" s="185"/>
      <c r="BD1229" s="185"/>
      <c r="BE1229" s="185"/>
      <c r="BF1229" s="185"/>
      <c r="BG1229" s="185"/>
      <c r="BH1229" s="185"/>
      <c r="BI1229" s="185"/>
      <c r="BJ1229" s="185"/>
      <c r="BK1229" s="185"/>
      <c r="BL1229" s="185"/>
      <c r="BM1229" s="185"/>
    </row>
    <row r="1230" spans="13:65" s="181" customFormat="1" x14ac:dyDescent="0.2">
      <c r="M1230" s="40"/>
      <c r="N1230" s="974"/>
      <c r="O1230" s="185"/>
      <c r="P1230" s="185"/>
      <c r="Q1230" s="185"/>
      <c r="R1230" s="185"/>
      <c r="S1230" s="185"/>
      <c r="T1230" s="185"/>
      <c r="U1230" s="185"/>
      <c r="V1230" s="185"/>
      <c r="W1230" s="185"/>
      <c r="X1230" s="185"/>
      <c r="Y1230" s="185"/>
      <c r="Z1230" s="185"/>
      <c r="AA1230" s="185"/>
      <c r="AB1230" s="185"/>
      <c r="AC1230" s="185"/>
      <c r="AD1230" s="185"/>
      <c r="AE1230" s="185"/>
      <c r="AF1230" s="185"/>
      <c r="AG1230" s="185"/>
      <c r="AH1230" s="185"/>
      <c r="AI1230" s="185"/>
      <c r="AJ1230" s="185"/>
      <c r="AK1230" s="185"/>
      <c r="AL1230" s="185"/>
      <c r="AM1230" s="185"/>
      <c r="AN1230" s="185"/>
      <c r="AO1230" s="185"/>
      <c r="AP1230" s="185"/>
      <c r="AQ1230" s="185"/>
      <c r="AR1230" s="185"/>
      <c r="AS1230" s="185"/>
      <c r="AT1230" s="185"/>
      <c r="AU1230" s="185"/>
      <c r="AV1230" s="185"/>
      <c r="AW1230" s="185"/>
      <c r="AX1230" s="185"/>
      <c r="AY1230" s="185"/>
      <c r="AZ1230" s="185"/>
      <c r="BA1230" s="185"/>
      <c r="BB1230" s="185"/>
      <c r="BC1230" s="185"/>
      <c r="BD1230" s="185"/>
      <c r="BE1230" s="185"/>
      <c r="BF1230" s="185"/>
      <c r="BG1230" s="185"/>
      <c r="BH1230" s="185"/>
      <c r="BI1230" s="185"/>
      <c r="BJ1230" s="185"/>
      <c r="BK1230" s="185"/>
      <c r="BL1230" s="185"/>
      <c r="BM1230" s="185"/>
    </row>
    <row r="1231" spans="13:65" s="181" customFormat="1" x14ac:dyDescent="0.2">
      <c r="M1231" s="40"/>
      <c r="N1231" s="974"/>
      <c r="O1231" s="185"/>
      <c r="P1231" s="185"/>
      <c r="Q1231" s="185"/>
      <c r="R1231" s="185"/>
      <c r="S1231" s="185"/>
      <c r="T1231" s="185"/>
      <c r="U1231" s="185"/>
      <c r="V1231" s="185"/>
      <c r="W1231" s="185"/>
      <c r="X1231" s="185"/>
      <c r="Y1231" s="185"/>
      <c r="Z1231" s="185"/>
      <c r="AA1231" s="185"/>
      <c r="AB1231" s="185"/>
      <c r="AC1231" s="185"/>
      <c r="AD1231" s="185"/>
      <c r="AE1231" s="185"/>
      <c r="AF1231" s="185"/>
      <c r="AG1231" s="185"/>
      <c r="AH1231" s="185"/>
      <c r="AI1231" s="185"/>
      <c r="AJ1231" s="185"/>
      <c r="AK1231" s="185"/>
      <c r="AL1231" s="185"/>
      <c r="AM1231" s="185"/>
      <c r="AN1231" s="185"/>
      <c r="AO1231" s="185"/>
      <c r="AP1231" s="185"/>
      <c r="AQ1231" s="185"/>
      <c r="AR1231" s="185"/>
      <c r="AS1231" s="185"/>
      <c r="AT1231" s="185"/>
      <c r="AU1231" s="185"/>
      <c r="AV1231" s="185"/>
      <c r="AW1231" s="185"/>
      <c r="AX1231" s="185"/>
      <c r="AY1231" s="185"/>
      <c r="AZ1231" s="185"/>
      <c r="BA1231" s="185"/>
      <c r="BB1231" s="185"/>
      <c r="BC1231" s="185"/>
      <c r="BD1231" s="185"/>
      <c r="BE1231" s="185"/>
      <c r="BF1231" s="185"/>
      <c r="BG1231" s="185"/>
      <c r="BH1231" s="185"/>
      <c r="BI1231" s="185"/>
      <c r="BJ1231" s="185"/>
      <c r="BK1231" s="185"/>
      <c r="BL1231" s="185"/>
      <c r="BM1231" s="185"/>
    </row>
    <row r="1232" spans="13:65" s="181" customFormat="1" x14ac:dyDescent="0.2">
      <c r="M1232" s="40"/>
      <c r="N1232" s="974"/>
      <c r="O1232" s="185"/>
      <c r="P1232" s="185"/>
      <c r="Q1232" s="185"/>
      <c r="R1232" s="185"/>
      <c r="S1232" s="185"/>
      <c r="T1232" s="185"/>
      <c r="U1232" s="185"/>
      <c r="V1232" s="185"/>
      <c r="W1232" s="185"/>
      <c r="X1232" s="185"/>
      <c r="Y1232" s="185"/>
      <c r="Z1232" s="185"/>
      <c r="AA1232" s="185"/>
      <c r="AB1232" s="185"/>
      <c r="AC1232" s="185"/>
      <c r="AD1232" s="185"/>
      <c r="AE1232" s="185"/>
      <c r="AF1232" s="185"/>
      <c r="AG1232" s="185"/>
      <c r="AH1232" s="185"/>
      <c r="AI1232" s="185"/>
      <c r="AJ1232" s="185"/>
      <c r="AK1232" s="185"/>
      <c r="AL1232" s="185"/>
      <c r="AM1232" s="185"/>
      <c r="AN1232" s="185"/>
      <c r="AO1232" s="185"/>
      <c r="AP1232" s="185"/>
      <c r="AQ1232" s="185"/>
      <c r="AR1232" s="185"/>
      <c r="AS1232" s="185"/>
      <c r="AT1232" s="185"/>
      <c r="AU1232" s="185"/>
      <c r="AV1232" s="185"/>
      <c r="AW1232" s="185"/>
      <c r="AX1232" s="185"/>
      <c r="AY1232" s="185"/>
      <c r="AZ1232" s="185"/>
      <c r="BA1232" s="185"/>
      <c r="BB1232" s="185"/>
      <c r="BC1232" s="185"/>
      <c r="BD1232" s="185"/>
      <c r="BE1232" s="185"/>
      <c r="BF1232" s="185"/>
      <c r="BG1232" s="185"/>
      <c r="BH1232" s="185"/>
      <c r="BI1232" s="185"/>
      <c r="BJ1232" s="185"/>
      <c r="BK1232" s="185"/>
      <c r="BL1232" s="185"/>
      <c r="BM1232" s="185"/>
    </row>
    <row r="1233" spans="13:65" s="181" customFormat="1" x14ac:dyDescent="0.2">
      <c r="M1233" s="40"/>
      <c r="N1233" s="974"/>
      <c r="O1233" s="185"/>
      <c r="P1233" s="185"/>
      <c r="Q1233" s="185"/>
      <c r="R1233" s="185"/>
      <c r="S1233" s="185"/>
      <c r="T1233" s="185"/>
      <c r="U1233" s="185"/>
      <c r="V1233" s="185"/>
      <c r="W1233" s="185"/>
      <c r="X1233" s="185"/>
      <c r="Y1233" s="185"/>
      <c r="Z1233" s="185"/>
      <c r="AA1233" s="185"/>
      <c r="AB1233" s="185"/>
      <c r="AC1233" s="185"/>
      <c r="AD1233" s="185"/>
      <c r="AE1233" s="185"/>
      <c r="AF1233" s="185"/>
      <c r="AG1233" s="185"/>
      <c r="AH1233" s="185"/>
      <c r="AI1233" s="185"/>
      <c r="AJ1233" s="185"/>
      <c r="AK1233" s="185"/>
      <c r="AL1233" s="185"/>
      <c r="AM1233" s="185"/>
      <c r="AN1233" s="185"/>
      <c r="AO1233" s="185"/>
      <c r="AP1233" s="185"/>
      <c r="AQ1233" s="185"/>
      <c r="AR1233" s="185"/>
      <c r="AS1233" s="185"/>
      <c r="AT1233" s="185"/>
      <c r="AU1233" s="185"/>
      <c r="AV1233" s="185"/>
      <c r="AW1233" s="185"/>
      <c r="AX1233" s="185"/>
      <c r="AY1233" s="185"/>
      <c r="AZ1233" s="185"/>
      <c r="BA1233" s="185"/>
      <c r="BB1233" s="185"/>
      <c r="BC1233" s="185"/>
      <c r="BD1233" s="185"/>
      <c r="BE1233" s="185"/>
      <c r="BF1233" s="185"/>
      <c r="BG1233" s="185"/>
      <c r="BH1233" s="185"/>
      <c r="BI1233" s="185"/>
      <c r="BJ1233" s="185"/>
      <c r="BK1233" s="185"/>
      <c r="BL1233" s="185"/>
      <c r="BM1233" s="185"/>
    </row>
    <row r="1234" spans="13:65" s="181" customFormat="1" x14ac:dyDescent="0.2">
      <c r="M1234" s="40"/>
      <c r="N1234" s="974"/>
      <c r="O1234" s="185"/>
      <c r="P1234" s="185"/>
      <c r="Q1234" s="185"/>
      <c r="R1234" s="185"/>
      <c r="S1234" s="185"/>
      <c r="T1234" s="185"/>
      <c r="U1234" s="185"/>
      <c r="V1234" s="185"/>
      <c r="W1234" s="185"/>
      <c r="X1234" s="185"/>
      <c r="Y1234" s="185"/>
      <c r="Z1234" s="185"/>
      <c r="AA1234" s="185"/>
      <c r="AB1234" s="185"/>
      <c r="AC1234" s="185"/>
      <c r="AD1234" s="185"/>
      <c r="AE1234" s="185"/>
      <c r="AF1234" s="185"/>
      <c r="AG1234" s="185"/>
      <c r="AH1234" s="185"/>
      <c r="AI1234" s="185"/>
      <c r="AJ1234" s="185"/>
      <c r="AK1234" s="185"/>
      <c r="AL1234" s="185"/>
      <c r="AM1234" s="185"/>
      <c r="AN1234" s="185"/>
      <c r="AO1234" s="185"/>
      <c r="AP1234" s="185"/>
      <c r="AQ1234" s="185"/>
      <c r="AR1234" s="185"/>
      <c r="AS1234" s="185"/>
      <c r="AT1234" s="185"/>
      <c r="AU1234" s="185"/>
      <c r="AV1234" s="185"/>
      <c r="AW1234" s="185"/>
      <c r="AX1234" s="185"/>
      <c r="AY1234" s="185"/>
      <c r="AZ1234" s="185"/>
      <c r="BA1234" s="185"/>
      <c r="BB1234" s="185"/>
      <c r="BC1234" s="185"/>
      <c r="BD1234" s="185"/>
      <c r="BE1234" s="185"/>
      <c r="BF1234" s="185"/>
      <c r="BG1234" s="185"/>
      <c r="BH1234" s="185"/>
      <c r="BI1234" s="185"/>
      <c r="BJ1234" s="185"/>
      <c r="BK1234" s="185"/>
      <c r="BL1234" s="185"/>
      <c r="BM1234" s="185"/>
    </row>
    <row r="1235" spans="13:65" s="181" customFormat="1" x14ac:dyDescent="0.2">
      <c r="M1235" s="40"/>
      <c r="N1235" s="974"/>
      <c r="O1235" s="185"/>
      <c r="P1235" s="185"/>
      <c r="Q1235" s="185"/>
      <c r="R1235" s="185"/>
      <c r="S1235" s="185"/>
      <c r="T1235" s="185"/>
      <c r="U1235" s="185"/>
      <c r="V1235" s="185"/>
      <c r="W1235" s="185"/>
      <c r="X1235" s="185"/>
      <c r="Y1235" s="185"/>
      <c r="Z1235" s="185"/>
      <c r="AA1235" s="185"/>
      <c r="AB1235" s="185"/>
      <c r="AC1235" s="185"/>
      <c r="AD1235" s="185"/>
      <c r="AE1235" s="185"/>
      <c r="AF1235" s="185"/>
      <c r="AG1235" s="185"/>
      <c r="AH1235" s="185"/>
      <c r="AI1235" s="185"/>
      <c r="AJ1235" s="185"/>
      <c r="AK1235" s="185"/>
      <c r="AL1235" s="185"/>
      <c r="AM1235" s="185"/>
      <c r="AN1235" s="185"/>
      <c r="AO1235" s="185"/>
      <c r="AP1235" s="185"/>
      <c r="AQ1235" s="185"/>
      <c r="AR1235" s="185"/>
      <c r="AS1235" s="185"/>
      <c r="AT1235" s="185"/>
      <c r="AU1235" s="185"/>
      <c r="AV1235" s="185"/>
      <c r="AW1235" s="185"/>
      <c r="AX1235" s="185"/>
      <c r="AY1235" s="185"/>
      <c r="AZ1235" s="185"/>
      <c r="BA1235" s="185"/>
      <c r="BB1235" s="185"/>
      <c r="BC1235" s="185"/>
      <c r="BD1235" s="185"/>
      <c r="BE1235" s="185"/>
      <c r="BF1235" s="185"/>
      <c r="BG1235" s="185"/>
      <c r="BH1235" s="185"/>
      <c r="BI1235" s="185"/>
      <c r="BJ1235" s="185"/>
      <c r="BK1235" s="185"/>
      <c r="BL1235" s="185"/>
      <c r="BM1235" s="185"/>
    </row>
    <row r="1236" spans="13:65" s="181" customFormat="1" x14ac:dyDescent="0.2">
      <c r="M1236" s="40"/>
      <c r="N1236" s="974"/>
      <c r="O1236" s="185"/>
      <c r="P1236" s="185"/>
      <c r="Q1236" s="185"/>
      <c r="R1236" s="185"/>
      <c r="S1236" s="185"/>
      <c r="T1236" s="185"/>
      <c r="U1236" s="185"/>
      <c r="V1236" s="185"/>
      <c r="W1236" s="185"/>
      <c r="X1236" s="185"/>
      <c r="Y1236" s="185"/>
      <c r="Z1236" s="185"/>
      <c r="AA1236" s="185"/>
      <c r="AB1236" s="185"/>
      <c r="AC1236" s="185"/>
      <c r="AD1236" s="185"/>
      <c r="AE1236" s="185"/>
      <c r="AF1236" s="185"/>
      <c r="AG1236" s="185"/>
      <c r="AH1236" s="185"/>
      <c r="AI1236" s="185"/>
      <c r="AJ1236" s="185"/>
      <c r="AK1236" s="185"/>
      <c r="AL1236" s="185"/>
      <c r="AM1236" s="185"/>
      <c r="AN1236" s="185"/>
      <c r="AO1236" s="185"/>
      <c r="AP1236" s="185"/>
      <c r="AQ1236" s="185"/>
      <c r="AR1236" s="185"/>
      <c r="AS1236" s="185"/>
      <c r="AT1236" s="185"/>
      <c r="AU1236" s="185"/>
      <c r="AV1236" s="185"/>
      <c r="AW1236" s="185"/>
      <c r="AX1236" s="185"/>
      <c r="AY1236" s="185"/>
      <c r="AZ1236" s="185"/>
      <c r="BA1236" s="185"/>
      <c r="BB1236" s="185"/>
      <c r="BC1236" s="185"/>
      <c r="BD1236" s="185"/>
      <c r="BE1236" s="185"/>
      <c r="BF1236" s="185"/>
      <c r="BG1236" s="185"/>
      <c r="BH1236" s="185"/>
      <c r="BI1236" s="185"/>
      <c r="BJ1236" s="185"/>
      <c r="BK1236" s="185"/>
      <c r="BL1236" s="185"/>
      <c r="BM1236" s="185"/>
    </row>
    <row r="1237" spans="13:65" s="181" customFormat="1" x14ac:dyDescent="0.2">
      <c r="M1237" s="40"/>
      <c r="N1237" s="974"/>
      <c r="O1237" s="185"/>
      <c r="P1237" s="185"/>
      <c r="Q1237" s="185"/>
      <c r="R1237" s="185"/>
      <c r="S1237" s="185"/>
      <c r="T1237" s="185"/>
      <c r="U1237" s="185"/>
      <c r="V1237" s="185"/>
      <c r="W1237" s="185"/>
      <c r="X1237" s="185"/>
      <c r="Y1237" s="185"/>
      <c r="Z1237" s="185"/>
      <c r="AA1237" s="185"/>
      <c r="AB1237" s="185"/>
      <c r="AC1237" s="185"/>
      <c r="AD1237" s="185"/>
      <c r="AE1237" s="185"/>
      <c r="AF1237" s="185"/>
      <c r="AG1237" s="185"/>
      <c r="AH1237" s="185"/>
      <c r="AI1237" s="185"/>
      <c r="AJ1237" s="185"/>
      <c r="AK1237" s="185"/>
      <c r="AL1237" s="185"/>
      <c r="AM1237" s="185"/>
      <c r="AN1237" s="185"/>
      <c r="AO1237" s="185"/>
      <c r="AP1237" s="185"/>
      <c r="AQ1237" s="185"/>
      <c r="AR1237" s="185"/>
      <c r="AS1237" s="185"/>
      <c r="AT1237" s="185"/>
      <c r="AU1237" s="185"/>
      <c r="AV1237" s="185"/>
      <c r="AW1237" s="185"/>
      <c r="AX1237" s="185"/>
      <c r="AY1237" s="185"/>
      <c r="AZ1237" s="185"/>
      <c r="BA1237" s="185"/>
      <c r="BB1237" s="185"/>
      <c r="BC1237" s="185"/>
      <c r="BD1237" s="185"/>
      <c r="BE1237" s="185"/>
      <c r="BF1237" s="185"/>
      <c r="BG1237" s="185"/>
      <c r="BH1237" s="185"/>
      <c r="BI1237" s="185"/>
      <c r="BJ1237" s="185"/>
      <c r="BK1237" s="185"/>
      <c r="BL1237" s="185"/>
      <c r="BM1237" s="185"/>
    </row>
    <row r="1238" spans="13:65" s="181" customFormat="1" x14ac:dyDescent="0.2">
      <c r="M1238" s="40"/>
      <c r="N1238" s="974"/>
      <c r="O1238" s="185"/>
      <c r="P1238" s="185"/>
      <c r="Q1238" s="185"/>
      <c r="R1238" s="185"/>
      <c r="S1238" s="185"/>
      <c r="T1238" s="185"/>
      <c r="U1238" s="185"/>
      <c r="V1238" s="185"/>
      <c r="W1238" s="185"/>
      <c r="X1238" s="185"/>
      <c r="Y1238" s="185"/>
      <c r="Z1238" s="185"/>
      <c r="AA1238" s="185"/>
      <c r="AB1238" s="185"/>
      <c r="AC1238" s="185"/>
      <c r="AD1238" s="185"/>
      <c r="AE1238" s="185"/>
      <c r="AF1238" s="185"/>
      <c r="AG1238" s="185"/>
      <c r="AH1238" s="185"/>
      <c r="AI1238" s="185"/>
      <c r="AJ1238" s="185"/>
      <c r="AK1238" s="185"/>
      <c r="AL1238" s="185"/>
      <c r="AM1238" s="185"/>
      <c r="AN1238" s="185"/>
      <c r="AO1238" s="185"/>
      <c r="AP1238" s="185"/>
      <c r="AQ1238" s="185"/>
      <c r="AR1238" s="185"/>
      <c r="AS1238" s="185"/>
      <c r="AT1238" s="185"/>
      <c r="AU1238" s="185"/>
      <c r="AV1238" s="185"/>
      <c r="AW1238" s="185"/>
      <c r="AX1238" s="185"/>
      <c r="AY1238" s="185"/>
      <c r="AZ1238" s="185"/>
      <c r="BA1238" s="185"/>
      <c r="BB1238" s="185"/>
      <c r="BC1238" s="185"/>
      <c r="BD1238" s="185"/>
      <c r="BE1238" s="185"/>
      <c r="BF1238" s="185"/>
      <c r="BG1238" s="185"/>
      <c r="BH1238" s="185"/>
      <c r="BI1238" s="185"/>
      <c r="BJ1238" s="185"/>
      <c r="BK1238" s="185"/>
      <c r="BL1238" s="185"/>
      <c r="BM1238" s="185"/>
    </row>
    <row r="1239" spans="13:65" s="181" customFormat="1" x14ac:dyDescent="0.2">
      <c r="M1239" s="40"/>
      <c r="N1239" s="974"/>
      <c r="O1239" s="185"/>
      <c r="P1239" s="185"/>
      <c r="Q1239" s="185"/>
      <c r="R1239" s="185"/>
      <c r="S1239" s="185"/>
      <c r="T1239" s="185"/>
      <c r="U1239" s="185"/>
      <c r="V1239" s="185"/>
      <c r="W1239" s="185"/>
      <c r="X1239" s="185"/>
      <c r="Y1239" s="185"/>
      <c r="Z1239" s="185"/>
      <c r="AA1239" s="185"/>
      <c r="AB1239" s="185"/>
      <c r="AC1239" s="185"/>
      <c r="AD1239" s="185"/>
      <c r="AE1239" s="185"/>
      <c r="AF1239" s="185"/>
      <c r="AG1239" s="185"/>
      <c r="AH1239" s="185"/>
      <c r="AI1239" s="185"/>
      <c r="AJ1239" s="185"/>
      <c r="AK1239" s="185"/>
      <c r="AL1239" s="185"/>
      <c r="AM1239" s="185"/>
      <c r="AN1239" s="185"/>
      <c r="AO1239" s="185"/>
      <c r="AP1239" s="185"/>
      <c r="AQ1239" s="185"/>
      <c r="AR1239" s="185"/>
      <c r="AS1239" s="185"/>
      <c r="AT1239" s="185"/>
      <c r="AU1239" s="185"/>
      <c r="AV1239" s="185"/>
      <c r="AW1239" s="185"/>
      <c r="AX1239" s="185"/>
      <c r="AY1239" s="185"/>
      <c r="AZ1239" s="185"/>
      <c r="BA1239" s="185"/>
      <c r="BB1239" s="185"/>
      <c r="BC1239" s="185"/>
      <c r="BD1239" s="185"/>
      <c r="BE1239" s="185"/>
      <c r="BF1239" s="185"/>
      <c r="BG1239" s="185"/>
      <c r="BH1239" s="185"/>
      <c r="BI1239" s="185"/>
      <c r="BJ1239" s="185"/>
      <c r="BK1239" s="185"/>
      <c r="BL1239" s="185"/>
      <c r="BM1239" s="185"/>
    </row>
    <row r="1240" spans="13:65" s="181" customFormat="1" x14ac:dyDescent="0.2">
      <c r="M1240" s="40"/>
      <c r="N1240" s="974"/>
      <c r="O1240" s="185"/>
      <c r="P1240" s="185"/>
      <c r="Q1240" s="185"/>
      <c r="R1240" s="185"/>
      <c r="S1240" s="185"/>
      <c r="T1240" s="185"/>
      <c r="U1240" s="185"/>
      <c r="V1240" s="185"/>
      <c r="W1240" s="185"/>
      <c r="X1240" s="185"/>
      <c r="Y1240" s="185"/>
      <c r="Z1240" s="185"/>
      <c r="AA1240" s="185"/>
      <c r="AB1240" s="185"/>
      <c r="AC1240" s="185"/>
      <c r="AD1240" s="185"/>
      <c r="AE1240" s="185"/>
      <c r="AF1240" s="185"/>
      <c r="AG1240" s="185"/>
      <c r="AH1240" s="185"/>
      <c r="AI1240" s="185"/>
      <c r="AJ1240" s="185"/>
      <c r="AK1240" s="185"/>
      <c r="AL1240" s="185"/>
      <c r="AM1240" s="185"/>
      <c r="AN1240" s="185"/>
      <c r="AO1240" s="185"/>
      <c r="AP1240" s="185"/>
      <c r="AQ1240" s="185"/>
      <c r="AR1240" s="185"/>
      <c r="AS1240" s="185"/>
      <c r="AT1240" s="185"/>
      <c r="AU1240" s="185"/>
      <c r="AV1240" s="185"/>
      <c r="AW1240" s="185"/>
      <c r="AX1240" s="185"/>
      <c r="AY1240" s="185"/>
      <c r="AZ1240" s="185"/>
      <c r="BA1240" s="185"/>
      <c r="BB1240" s="185"/>
      <c r="BC1240" s="185"/>
      <c r="BD1240" s="185"/>
      <c r="BE1240" s="185"/>
      <c r="BF1240" s="185"/>
      <c r="BG1240" s="185"/>
      <c r="BH1240" s="185"/>
      <c r="BI1240" s="185"/>
      <c r="BJ1240" s="185"/>
      <c r="BK1240" s="185"/>
      <c r="BL1240" s="185"/>
      <c r="BM1240" s="185"/>
    </row>
    <row r="1241" spans="13:65" s="181" customFormat="1" x14ac:dyDescent="0.2">
      <c r="M1241" s="40"/>
      <c r="N1241" s="974"/>
      <c r="O1241" s="185"/>
      <c r="P1241" s="185"/>
      <c r="Q1241" s="185"/>
      <c r="R1241" s="185"/>
      <c r="S1241" s="185"/>
      <c r="T1241" s="185"/>
      <c r="U1241" s="185"/>
      <c r="V1241" s="185"/>
      <c r="W1241" s="185"/>
      <c r="X1241" s="185"/>
      <c r="Y1241" s="185"/>
      <c r="Z1241" s="185"/>
      <c r="AA1241" s="185"/>
      <c r="AB1241" s="185"/>
      <c r="AC1241" s="185"/>
      <c r="AD1241" s="185"/>
      <c r="AE1241" s="185"/>
      <c r="AF1241" s="185"/>
      <c r="AG1241" s="185"/>
      <c r="AH1241" s="185"/>
      <c r="AI1241" s="185"/>
      <c r="AJ1241" s="185"/>
      <c r="AK1241" s="185"/>
      <c r="AL1241" s="185"/>
      <c r="AM1241" s="185"/>
      <c r="AN1241" s="185"/>
      <c r="AO1241" s="185"/>
      <c r="AP1241" s="185"/>
      <c r="AQ1241" s="185"/>
      <c r="AR1241" s="185"/>
      <c r="AS1241" s="185"/>
      <c r="AT1241" s="185"/>
      <c r="AU1241" s="185"/>
      <c r="AV1241" s="185"/>
      <c r="AW1241" s="185"/>
      <c r="AX1241" s="185"/>
      <c r="AY1241" s="185"/>
      <c r="AZ1241" s="185"/>
      <c r="BA1241" s="185"/>
      <c r="BB1241" s="185"/>
      <c r="BC1241" s="185"/>
      <c r="BD1241" s="185"/>
      <c r="BE1241" s="185"/>
      <c r="BF1241" s="185"/>
      <c r="BG1241" s="185"/>
      <c r="BH1241" s="185"/>
      <c r="BI1241" s="185"/>
      <c r="BJ1241" s="185"/>
      <c r="BK1241" s="185"/>
      <c r="BL1241" s="185"/>
      <c r="BM1241" s="185"/>
    </row>
    <row r="1242" spans="13:65" s="181" customFormat="1" x14ac:dyDescent="0.2">
      <c r="M1242" s="40"/>
      <c r="N1242" s="974"/>
      <c r="O1242" s="185"/>
      <c r="P1242" s="185"/>
      <c r="Q1242" s="185"/>
      <c r="R1242" s="185"/>
      <c r="S1242" s="185"/>
      <c r="T1242" s="185"/>
      <c r="U1242" s="185"/>
      <c r="V1242" s="185"/>
      <c r="W1242" s="185"/>
      <c r="X1242" s="185"/>
      <c r="Y1242" s="185"/>
      <c r="Z1242" s="185"/>
      <c r="AA1242" s="185"/>
      <c r="AB1242" s="185"/>
      <c r="AC1242" s="185"/>
      <c r="AD1242" s="185"/>
      <c r="AE1242" s="185"/>
      <c r="AF1242" s="185"/>
      <c r="AG1242" s="185"/>
      <c r="AH1242" s="185"/>
      <c r="AI1242" s="185"/>
      <c r="AJ1242" s="185"/>
      <c r="AK1242" s="185"/>
      <c r="AL1242" s="185"/>
      <c r="AM1242" s="185"/>
      <c r="AN1242" s="185"/>
      <c r="AO1242" s="185"/>
      <c r="AP1242" s="185"/>
      <c r="AQ1242" s="185"/>
      <c r="AR1242" s="185"/>
      <c r="AS1242" s="185"/>
      <c r="AT1242" s="185"/>
      <c r="AU1242" s="185"/>
      <c r="AV1242" s="185"/>
      <c r="AW1242" s="185"/>
      <c r="AX1242" s="185"/>
      <c r="AY1242" s="185"/>
      <c r="AZ1242" s="185"/>
      <c r="BA1242" s="185"/>
      <c r="BB1242" s="185"/>
      <c r="BC1242" s="185"/>
      <c r="BD1242" s="185"/>
      <c r="BE1242" s="185"/>
      <c r="BF1242" s="185"/>
      <c r="BG1242" s="185"/>
      <c r="BH1242" s="185"/>
      <c r="BI1242" s="185"/>
      <c r="BJ1242" s="185"/>
      <c r="BK1242" s="185"/>
      <c r="BL1242" s="185"/>
      <c r="BM1242" s="185"/>
    </row>
    <row r="1243" spans="13:65" s="181" customFormat="1" x14ac:dyDescent="0.2">
      <c r="M1243" s="40"/>
      <c r="N1243" s="974"/>
      <c r="O1243" s="185"/>
      <c r="P1243" s="185"/>
      <c r="Q1243" s="185"/>
      <c r="R1243" s="185"/>
      <c r="S1243" s="185"/>
      <c r="T1243" s="185"/>
      <c r="U1243" s="185"/>
      <c r="V1243" s="185"/>
      <c r="W1243" s="185"/>
      <c r="X1243" s="185"/>
      <c r="Y1243" s="185"/>
      <c r="Z1243" s="185"/>
      <c r="AA1243" s="185"/>
      <c r="AB1243" s="185"/>
      <c r="AC1243" s="185"/>
      <c r="AD1243" s="185"/>
      <c r="AE1243" s="185"/>
      <c r="AF1243" s="185"/>
      <c r="AG1243" s="185"/>
      <c r="AH1243" s="185"/>
      <c r="AI1243" s="185"/>
      <c r="AJ1243" s="185"/>
      <c r="AK1243" s="185"/>
      <c r="AL1243" s="185"/>
      <c r="AM1243" s="185"/>
      <c r="AN1243" s="185"/>
      <c r="AO1243" s="185"/>
      <c r="AP1243" s="185"/>
      <c r="AQ1243" s="185"/>
      <c r="AR1243" s="185"/>
      <c r="AS1243" s="185"/>
      <c r="AT1243" s="185"/>
      <c r="AU1243" s="185"/>
      <c r="AV1243" s="185"/>
      <c r="AW1243" s="185"/>
      <c r="AX1243" s="185"/>
      <c r="AY1243" s="185"/>
      <c r="AZ1243" s="185"/>
      <c r="BA1243" s="185"/>
      <c r="BB1243" s="185"/>
      <c r="BC1243" s="185"/>
      <c r="BD1243" s="185"/>
      <c r="BE1243" s="185"/>
      <c r="BF1243" s="185"/>
      <c r="BG1243" s="185"/>
      <c r="BH1243" s="185"/>
      <c r="BI1243" s="185"/>
      <c r="BJ1243" s="185"/>
      <c r="BK1243" s="185"/>
      <c r="BL1243" s="185"/>
      <c r="BM1243" s="185"/>
    </row>
    <row r="1244" spans="13:65" s="181" customFormat="1" x14ac:dyDescent="0.2">
      <c r="M1244" s="40"/>
      <c r="N1244" s="974"/>
      <c r="O1244" s="185"/>
      <c r="P1244" s="185"/>
      <c r="Q1244" s="185"/>
      <c r="R1244" s="185"/>
      <c r="S1244" s="185"/>
      <c r="T1244" s="185"/>
      <c r="U1244" s="185"/>
      <c r="V1244" s="185"/>
      <c r="W1244" s="185"/>
      <c r="X1244" s="185"/>
      <c r="Y1244" s="185"/>
      <c r="Z1244" s="185"/>
      <c r="AA1244" s="185"/>
      <c r="AB1244" s="185"/>
      <c r="AC1244" s="185"/>
      <c r="AD1244" s="185"/>
      <c r="AE1244" s="185"/>
      <c r="AF1244" s="185"/>
      <c r="AG1244" s="185"/>
      <c r="AH1244" s="185"/>
      <c r="AI1244" s="185"/>
      <c r="AJ1244" s="185"/>
      <c r="AK1244" s="185"/>
      <c r="AL1244" s="185"/>
      <c r="AM1244" s="185"/>
      <c r="AN1244" s="185"/>
      <c r="AO1244" s="185"/>
      <c r="AP1244" s="185"/>
      <c r="AQ1244" s="185"/>
      <c r="AR1244" s="185"/>
      <c r="AS1244" s="185"/>
      <c r="AT1244" s="185"/>
      <c r="AU1244" s="185"/>
      <c r="AV1244" s="185"/>
      <c r="AW1244" s="185"/>
      <c r="AX1244" s="185"/>
      <c r="AY1244" s="185"/>
      <c r="AZ1244" s="185"/>
      <c r="BA1244" s="185"/>
      <c r="BB1244" s="185"/>
      <c r="BC1244" s="185"/>
      <c r="BD1244" s="185"/>
      <c r="BE1244" s="185"/>
      <c r="BF1244" s="185"/>
      <c r="BG1244" s="185"/>
      <c r="BH1244" s="185"/>
      <c r="BI1244" s="185"/>
      <c r="BJ1244" s="185"/>
      <c r="BK1244" s="185"/>
      <c r="BL1244" s="185"/>
      <c r="BM1244" s="185"/>
    </row>
    <row r="1245" spans="13:65" s="181" customFormat="1" x14ac:dyDescent="0.2">
      <c r="M1245" s="40"/>
      <c r="N1245" s="974"/>
      <c r="O1245" s="185"/>
      <c r="P1245" s="185"/>
      <c r="Q1245" s="185"/>
      <c r="R1245" s="185"/>
      <c r="S1245" s="185"/>
      <c r="T1245" s="185"/>
      <c r="U1245" s="185"/>
      <c r="V1245" s="185"/>
      <c r="W1245" s="185"/>
      <c r="X1245" s="185"/>
      <c r="Y1245" s="185"/>
      <c r="Z1245" s="185"/>
      <c r="AA1245" s="185"/>
      <c r="AB1245" s="185"/>
      <c r="AC1245" s="185"/>
      <c r="AD1245" s="185"/>
      <c r="AE1245" s="185"/>
      <c r="AF1245" s="185"/>
      <c r="AG1245" s="185"/>
      <c r="AH1245" s="185"/>
      <c r="AI1245" s="185"/>
      <c r="AJ1245" s="185"/>
      <c r="AK1245" s="185"/>
      <c r="AL1245" s="185"/>
      <c r="AM1245" s="185"/>
      <c r="AN1245" s="185"/>
      <c r="AO1245" s="185"/>
      <c r="AP1245" s="185"/>
      <c r="AQ1245" s="185"/>
      <c r="AR1245" s="185"/>
      <c r="AS1245" s="185"/>
      <c r="AT1245" s="185"/>
      <c r="AU1245" s="185"/>
      <c r="AV1245" s="185"/>
      <c r="AW1245" s="185"/>
      <c r="AX1245" s="185"/>
      <c r="AY1245" s="185"/>
      <c r="AZ1245" s="185"/>
      <c r="BA1245" s="185"/>
      <c r="BB1245" s="185"/>
      <c r="BC1245" s="185"/>
      <c r="BD1245" s="185"/>
      <c r="BE1245" s="185"/>
      <c r="BF1245" s="185"/>
      <c r="BG1245" s="185"/>
      <c r="BH1245" s="185"/>
      <c r="BI1245" s="185"/>
      <c r="BJ1245" s="185"/>
      <c r="BK1245" s="185"/>
      <c r="BL1245" s="185"/>
      <c r="BM1245" s="185"/>
    </row>
    <row r="1246" spans="13:65" s="181" customFormat="1" x14ac:dyDescent="0.2">
      <c r="M1246" s="40"/>
      <c r="N1246" s="974"/>
      <c r="O1246" s="185"/>
      <c r="P1246" s="185"/>
      <c r="Q1246" s="185"/>
      <c r="R1246" s="185"/>
      <c r="S1246" s="185"/>
      <c r="T1246" s="185"/>
      <c r="U1246" s="185"/>
      <c r="V1246" s="185"/>
      <c r="W1246" s="185"/>
      <c r="X1246" s="185"/>
      <c r="Y1246" s="185"/>
      <c r="Z1246" s="185"/>
      <c r="AA1246" s="185"/>
      <c r="AB1246" s="185"/>
      <c r="AC1246" s="185"/>
      <c r="AD1246" s="185"/>
      <c r="AE1246" s="185"/>
      <c r="AF1246" s="185"/>
      <c r="AG1246" s="185"/>
      <c r="AH1246" s="185"/>
      <c r="AI1246" s="185"/>
      <c r="AJ1246" s="185"/>
      <c r="AK1246" s="185"/>
      <c r="AL1246" s="185"/>
      <c r="AM1246" s="185"/>
      <c r="AN1246" s="185"/>
      <c r="AO1246" s="185"/>
      <c r="AP1246" s="185"/>
      <c r="AQ1246" s="185"/>
      <c r="AR1246" s="185"/>
      <c r="AS1246" s="185"/>
      <c r="AT1246" s="185"/>
      <c r="AU1246" s="185"/>
      <c r="AV1246" s="185"/>
      <c r="AW1246" s="185"/>
      <c r="AX1246" s="185"/>
      <c r="AY1246" s="185"/>
      <c r="AZ1246" s="185"/>
      <c r="BA1246" s="185"/>
      <c r="BB1246" s="185"/>
      <c r="BC1246" s="185"/>
      <c r="BD1246" s="185"/>
      <c r="BE1246" s="185"/>
      <c r="BF1246" s="185"/>
      <c r="BG1246" s="185"/>
      <c r="BH1246" s="185"/>
      <c r="BI1246" s="185"/>
      <c r="BJ1246" s="185"/>
      <c r="BK1246" s="185"/>
      <c r="BL1246" s="185"/>
      <c r="BM1246" s="185"/>
    </row>
    <row r="1247" spans="13:65" s="181" customFormat="1" x14ac:dyDescent="0.2">
      <c r="M1247" s="40"/>
      <c r="N1247" s="974"/>
      <c r="O1247" s="185"/>
      <c r="P1247" s="185"/>
      <c r="Q1247" s="185"/>
      <c r="R1247" s="185"/>
      <c r="S1247" s="185"/>
      <c r="T1247" s="185"/>
      <c r="U1247" s="185"/>
      <c r="V1247" s="185"/>
      <c r="W1247" s="185"/>
      <c r="X1247" s="185"/>
      <c r="Y1247" s="185"/>
      <c r="Z1247" s="185"/>
      <c r="AA1247" s="185"/>
      <c r="AB1247" s="185"/>
      <c r="AC1247" s="185"/>
      <c r="AD1247" s="185"/>
      <c r="AE1247" s="185"/>
      <c r="AF1247" s="185"/>
      <c r="AG1247" s="185"/>
      <c r="AH1247" s="185"/>
      <c r="AI1247" s="185"/>
      <c r="AJ1247" s="185"/>
      <c r="AK1247" s="185"/>
      <c r="AL1247" s="185"/>
      <c r="AM1247" s="185"/>
      <c r="AN1247" s="185"/>
      <c r="AO1247" s="185"/>
      <c r="AP1247" s="185"/>
      <c r="AQ1247" s="185"/>
      <c r="AR1247" s="185"/>
      <c r="AS1247" s="185"/>
      <c r="AT1247" s="185"/>
      <c r="AU1247" s="185"/>
      <c r="AV1247" s="185"/>
      <c r="AW1247" s="185"/>
      <c r="AX1247" s="185"/>
      <c r="AY1247" s="185"/>
      <c r="AZ1247" s="185"/>
      <c r="BA1247" s="185"/>
      <c r="BB1247" s="185"/>
      <c r="BC1247" s="185"/>
      <c r="BD1247" s="185"/>
      <c r="BE1247" s="185"/>
      <c r="BF1247" s="185"/>
      <c r="BG1247" s="185"/>
      <c r="BH1247" s="185"/>
      <c r="BI1247" s="185"/>
      <c r="BJ1247" s="185"/>
      <c r="BK1247" s="185"/>
      <c r="BL1247" s="185"/>
      <c r="BM1247" s="185"/>
    </row>
    <row r="1248" spans="13:65" s="181" customFormat="1" x14ac:dyDescent="0.2">
      <c r="M1248" s="40"/>
      <c r="N1248" s="974"/>
      <c r="O1248" s="185"/>
      <c r="P1248" s="185"/>
      <c r="Q1248" s="185"/>
      <c r="R1248" s="185"/>
      <c r="S1248" s="185"/>
      <c r="T1248" s="185"/>
      <c r="U1248" s="185"/>
      <c r="V1248" s="185"/>
      <c r="W1248" s="185"/>
      <c r="X1248" s="185"/>
      <c r="Y1248" s="185"/>
      <c r="Z1248" s="185"/>
      <c r="AA1248" s="185"/>
      <c r="AB1248" s="185"/>
      <c r="AC1248" s="185"/>
      <c r="AD1248" s="185"/>
      <c r="AE1248" s="185"/>
      <c r="AF1248" s="185"/>
      <c r="AG1248" s="185"/>
      <c r="AH1248" s="185"/>
      <c r="AI1248" s="185"/>
      <c r="AJ1248" s="185"/>
      <c r="AK1248" s="185"/>
      <c r="AL1248" s="185"/>
      <c r="AM1248" s="185"/>
      <c r="AN1248" s="185"/>
      <c r="AO1248" s="185"/>
      <c r="AP1248" s="185"/>
      <c r="AQ1248" s="185"/>
      <c r="AR1248" s="185"/>
      <c r="AS1248" s="185"/>
      <c r="AT1248" s="185"/>
      <c r="AU1248" s="185"/>
      <c r="AV1248" s="185"/>
      <c r="AW1248" s="185"/>
      <c r="AX1248" s="185"/>
      <c r="AY1248" s="185"/>
      <c r="AZ1248" s="185"/>
      <c r="BA1248" s="185"/>
      <c r="BB1248" s="185"/>
      <c r="BC1248" s="185"/>
      <c r="BD1248" s="185"/>
      <c r="BE1248" s="185"/>
      <c r="BF1248" s="185"/>
      <c r="BG1248" s="185"/>
      <c r="BH1248" s="185"/>
      <c r="BI1248" s="185"/>
      <c r="BJ1248" s="185"/>
      <c r="BK1248" s="185"/>
      <c r="BL1248" s="185"/>
      <c r="BM1248" s="185"/>
    </row>
    <row r="1249" spans="13:65" s="181" customFormat="1" x14ac:dyDescent="0.2">
      <c r="M1249" s="40"/>
      <c r="N1249" s="974"/>
      <c r="O1249" s="185"/>
      <c r="P1249" s="185"/>
      <c r="Q1249" s="185"/>
      <c r="R1249" s="185"/>
      <c r="S1249" s="185"/>
      <c r="T1249" s="185"/>
      <c r="U1249" s="185"/>
      <c r="V1249" s="185"/>
      <c r="W1249" s="185"/>
      <c r="X1249" s="185"/>
      <c r="Y1249" s="185"/>
      <c r="Z1249" s="185"/>
      <c r="AA1249" s="185"/>
      <c r="AB1249" s="185"/>
      <c r="AC1249" s="185"/>
      <c r="AD1249" s="185"/>
      <c r="AE1249" s="185"/>
      <c r="AF1249" s="185"/>
      <c r="AG1249" s="185"/>
      <c r="AH1249" s="185"/>
      <c r="AI1249" s="185"/>
      <c r="AJ1249" s="185"/>
      <c r="AK1249" s="185"/>
      <c r="AL1249" s="185"/>
      <c r="AM1249" s="185"/>
      <c r="AN1249" s="185"/>
      <c r="AO1249" s="185"/>
      <c r="AP1249" s="185"/>
      <c r="AQ1249" s="185"/>
      <c r="AR1249" s="185"/>
      <c r="AS1249" s="185"/>
      <c r="AT1249" s="185"/>
      <c r="AU1249" s="185"/>
      <c r="AV1249" s="185"/>
      <c r="AW1249" s="185"/>
      <c r="AX1249" s="185"/>
      <c r="AY1249" s="185"/>
      <c r="AZ1249" s="185"/>
      <c r="BA1249" s="185"/>
      <c r="BB1249" s="185"/>
      <c r="BC1249" s="185"/>
      <c r="BD1249" s="185"/>
      <c r="BE1249" s="185"/>
      <c r="BF1249" s="185"/>
      <c r="BG1249" s="185"/>
      <c r="BH1249" s="185"/>
      <c r="BI1249" s="185"/>
      <c r="BJ1249" s="185"/>
      <c r="BK1249" s="185"/>
      <c r="BL1249" s="185"/>
      <c r="BM1249" s="185"/>
    </row>
    <row r="1250" spans="13:65" s="181" customFormat="1" x14ac:dyDescent="0.2">
      <c r="M1250" s="40"/>
      <c r="N1250" s="974"/>
      <c r="O1250" s="185"/>
      <c r="P1250" s="185"/>
      <c r="Q1250" s="185"/>
      <c r="R1250" s="185"/>
      <c r="S1250" s="185"/>
      <c r="T1250" s="185"/>
      <c r="U1250" s="185"/>
      <c r="V1250" s="185"/>
      <c r="W1250" s="185"/>
      <c r="X1250" s="185"/>
      <c r="Y1250" s="185"/>
      <c r="Z1250" s="185"/>
      <c r="AA1250" s="185"/>
      <c r="AB1250" s="185"/>
      <c r="AC1250" s="185"/>
      <c r="AD1250" s="185"/>
      <c r="AE1250" s="185"/>
      <c r="AF1250" s="185"/>
      <c r="AG1250" s="185"/>
      <c r="AH1250" s="185"/>
      <c r="AI1250" s="185"/>
      <c r="AJ1250" s="185"/>
      <c r="AK1250" s="185"/>
      <c r="AL1250" s="185"/>
      <c r="AM1250" s="185"/>
      <c r="AN1250" s="185"/>
      <c r="AO1250" s="185"/>
      <c r="AP1250" s="185"/>
      <c r="AQ1250" s="185"/>
      <c r="AR1250" s="185"/>
      <c r="AS1250" s="185"/>
      <c r="AT1250" s="185"/>
      <c r="AU1250" s="185"/>
      <c r="AV1250" s="185"/>
      <c r="AW1250" s="185"/>
      <c r="AX1250" s="185"/>
      <c r="AY1250" s="185"/>
      <c r="AZ1250" s="185"/>
      <c r="BA1250" s="185"/>
      <c r="BB1250" s="185"/>
      <c r="BC1250" s="185"/>
      <c r="BD1250" s="185"/>
      <c r="BE1250" s="185"/>
      <c r="BF1250" s="185"/>
      <c r="BG1250" s="185"/>
      <c r="BH1250" s="185"/>
      <c r="BI1250" s="185"/>
      <c r="BJ1250" s="185"/>
      <c r="BK1250" s="185"/>
      <c r="BL1250" s="185"/>
      <c r="BM1250" s="185"/>
    </row>
    <row r="1251" spans="13:65" s="181" customFormat="1" x14ac:dyDescent="0.2">
      <c r="M1251" s="40"/>
      <c r="N1251" s="974"/>
      <c r="O1251" s="185"/>
      <c r="P1251" s="185"/>
      <c r="Q1251" s="185"/>
      <c r="R1251" s="185"/>
      <c r="S1251" s="185"/>
      <c r="T1251" s="185"/>
      <c r="U1251" s="185"/>
      <c r="V1251" s="185"/>
      <c r="W1251" s="185"/>
      <c r="X1251" s="185"/>
      <c r="Y1251" s="185"/>
      <c r="Z1251" s="185"/>
      <c r="AA1251" s="185"/>
      <c r="AB1251" s="185"/>
      <c r="AC1251" s="185"/>
      <c r="AD1251" s="185"/>
      <c r="AE1251" s="185"/>
      <c r="AF1251" s="185"/>
      <c r="AG1251" s="185"/>
      <c r="AH1251" s="185"/>
      <c r="AI1251" s="185"/>
      <c r="AJ1251" s="185"/>
      <c r="AK1251" s="185"/>
      <c r="AL1251" s="185"/>
      <c r="AM1251" s="185"/>
      <c r="AN1251" s="185"/>
      <c r="AO1251" s="185"/>
      <c r="AP1251" s="185"/>
      <c r="AQ1251" s="185"/>
      <c r="AR1251" s="185"/>
      <c r="AS1251" s="185"/>
      <c r="AT1251" s="185"/>
      <c r="AU1251" s="185"/>
      <c r="AV1251" s="185"/>
      <c r="AW1251" s="185"/>
      <c r="AX1251" s="185"/>
      <c r="AY1251" s="185"/>
      <c r="AZ1251" s="185"/>
      <c r="BA1251" s="185"/>
      <c r="BB1251" s="185"/>
      <c r="BC1251" s="185"/>
      <c r="BD1251" s="185"/>
      <c r="BE1251" s="185"/>
      <c r="BF1251" s="185"/>
      <c r="BG1251" s="185"/>
      <c r="BH1251" s="185"/>
      <c r="BI1251" s="185"/>
      <c r="BJ1251" s="185"/>
      <c r="BK1251" s="185"/>
      <c r="BL1251" s="185"/>
      <c r="BM1251" s="185"/>
    </row>
    <row r="1252" spans="13:65" s="181" customFormat="1" x14ac:dyDescent="0.2">
      <c r="M1252" s="40"/>
      <c r="N1252" s="974"/>
      <c r="O1252" s="185"/>
      <c r="P1252" s="185"/>
      <c r="Q1252" s="185"/>
      <c r="R1252" s="185"/>
      <c r="S1252" s="185"/>
      <c r="T1252" s="185"/>
      <c r="U1252" s="185"/>
      <c r="V1252" s="185"/>
      <c r="W1252" s="185"/>
      <c r="X1252" s="185"/>
      <c r="Y1252" s="185"/>
      <c r="Z1252" s="185"/>
      <c r="AA1252" s="185"/>
      <c r="AB1252" s="185"/>
      <c r="AC1252" s="185"/>
      <c r="AD1252" s="185"/>
      <c r="AE1252" s="185"/>
      <c r="AF1252" s="185"/>
      <c r="AG1252" s="185"/>
      <c r="AH1252" s="185"/>
      <c r="AI1252" s="185"/>
      <c r="AJ1252" s="185"/>
      <c r="AK1252" s="185"/>
      <c r="AL1252" s="185"/>
      <c r="AM1252" s="185"/>
      <c r="AN1252" s="185"/>
      <c r="AO1252" s="185"/>
      <c r="AP1252" s="185"/>
      <c r="AQ1252" s="185"/>
      <c r="AR1252" s="185"/>
      <c r="AS1252" s="185"/>
      <c r="AT1252" s="185"/>
      <c r="AU1252" s="185"/>
      <c r="AV1252" s="185"/>
      <c r="AW1252" s="185"/>
      <c r="AX1252" s="185"/>
      <c r="AY1252" s="185"/>
      <c r="AZ1252" s="185"/>
      <c r="BA1252" s="185"/>
      <c r="BB1252" s="185"/>
      <c r="BC1252" s="185"/>
      <c r="BD1252" s="185"/>
      <c r="BE1252" s="185"/>
      <c r="BF1252" s="185"/>
      <c r="BG1252" s="185"/>
      <c r="BH1252" s="185"/>
      <c r="BI1252" s="185"/>
      <c r="BJ1252" s="185"/>
      <c r="BK1252" s="185"/>
      <c r="BL1252" s="185"/>
      <c r="BM1252" s="185"/>
    </row>
    <row r="1253" spans="13:65" s="181" customFormat="1" x14ac:dyDescent="0.2">
      <c r="M1253" s="40"/>
      <c r="N1253" s="974"/>
      <c r="O1253" s="185"/>
      <c r="P1253" s="185"/>
      <c r="Q1253" s="185"/>
      <c r="R1253" s="185"/>
      <c r="S1253" s="185"/>
      <c r="T1253" s="185"/>
      <c r="U1253" s="185"/>
      <c r="V1253" s="185"/>
      <c r="W1253" s="185"/>
      <c r="X1253" s="185"/>
      <c r="Y1253" s="185"/>
      <c r="Z1253" s="185"/>
      <c r="AA1253" s="185"/>
      <c r="AB1253" s="185"/>
      <c r="AC1253" s="185"/>
      <c r="AD1253" s="185"/>
      <c r="AE1253" s="185"/>
      <c r="AF1253" s="185"/>
      <c r="AG1253" s="185"/>
      <c r="AH1253" s="185"/>
      <c r="AI1253" s="185"/>
      <c r="AJ1253" s="185"/>
      <c r="AK1253" s="185"/>
      <c r="AL1253" s="185"/>
      <c r="AM1253" s="185"/>
      <c r="AN1253" s="185"/>
      <c r="AO1253" s="185"/>
      <c r="AP1253" s="185"/>
      <c r="AQ1253" s="185"/>
      <c r="AR1253" s="185"/>
      <c r="AS1253" s="185"/>
      <c r="AT1253" s="185"/>
      <c r="AU1253" s="185"/>
      <c r="AV1253" s="185"/>
      <c r="AW1253" s="185"/>
      <c r="AX1253" s="185"/>
      <c r="AY1253" s="185"/>
      <c r="AZ1253" s="185"/>
      <c r="BA1253" s="185"/>
      <c r="BB1253" s="185"/>
      <c r="BC1253" s="185"/>
      <c r="BD1253" s="185"/>
      <c r="BE1253" s="185"/>
      <c r="BF1253" s="185"/>
      <c r="BG1253" s="185"/>
      <c r="BH1253" s="185"/>
      <c r="BI1253" s="185"/>
      <c r="BJ1253" s="185"/>
      <c r="BK1253" s="185"/>
      <c r="BL1253" s="185"/>
      <c r="BM1253" s="185"/>
    </row>
    <row r="1254" spans="13:65" s="181" customFormat="1" x14ac:dyDescent="0.2">
      <c r="M1254" s="40"/>
      <c r="N1254" s="974"/>
      <c r="O1254" s="185"/>
      <c r="P1254" s="185"/>
      <c r="Q1254" s="185"/>
      <c r="R1254" s="185"/>
      <c r="S1254" s="185"/>
      <c r="T1254" s="185"/>
      <c r="U1254" s="185"/>
      <c r="V1254" s="185"/>
      <c r="W1254" s="185"/>
      <c r="X1254" s="185"/>
      <c r="Y1254" s="185"/>
      <c r="Z1254" s="185"/>
      <c r="AA1254" s="185"/>
      <c r="AB1254" s="185"/>
      <c r="AC1254" s="185"/>
      <c r="AD1254" s="185"/>
      <c r="AE1254" s="185"/>
      <c r="AF1254" s="185"/>
      <c r="AG1254" s="185"/>
      <c r="AH1254" s="185"/>
      <c r="AI1254" s="185"/>
      <c r="AJ1254" s="185"/>
      <c r="AK1254" s="185"/>
      <c r="AL1254" s="185"/>
      <c r="AM1254" s="185"/>
      <c r="AN1254" s="185"/>
      <c r="AO1254" s="185"/>
      <c r="AP1254" s="185"/>
      <c r="AQ1254" s="185"/>
      <c r="AR1254" s="185"/>
      <c r="AS1254" s="185"/>
      <c r="AT1254" s="185"/>
      <c r="AU1254" s="185"/>
      <c r="AV1254" s="185"/>
      <c r="AW1254" s="185"/>
      <c r="AX1254" s="185"/>
      <c r="AY1254" s="185"/>
      <c r="AZ1254" s="185"/>
      <c r="BA1254" s="185"/>
      <c r="BB1254" s="185"/>
      <c r="BC1254" s="185"/>
      <c r="BD1254" s="185"/>
      <c r="BE1254" s="185"/>
      <c r="BF1254" s="185"/>
      <c r="BG1254" s="185"/>
      <c r="BH1254" s="185"/>
      <c r="BI1254" s="185"/>
      <c r="BJ1254" s="185"/>
      <c r="BK1254" s="185"/>
      <c r="BL1254" s="185"/>
      <c r="BM1254" s="185"/>
    </row>
    <row r="1255" spans="13:65" s="181" customFormat="1" x14ac:dyDescent="0.2">
      <c r="M1255" s="40"/>
      <c r="N1255" s="974"/>
      <c r="O1255" s="185"/>
      <c r="P1255" s="185"/>
      <c r="Q1255" s="185"/>
      <c r="R1255" s="185"/>
      <c r="S1255" s="185"/>
      <c r="T1255" s="185"/>
      <c r="U1255" s="185"/>
      <c r="V1255" s="185"/>
      <c r="W1255" s="185"/>
      <c r="X1255" s="185"/>
      <c r="Y1255" s="185"/>
      <c r="Z1255" s="185"/>
      <c r="AA1255" s="185"/>
      <c r="AB1255" s="185"/>
      <c r="AC1255" s="185"/>
      <c r="AD1255" s="185"/>
      <c r="AE1255" s="185"/>
      <c r="AF1255" s="185"/>
      <c r="AG1255" s="185"/>
      <c r="AH1255" s="185"/>
      <c r="AI1255" s="185"/>
      <c r="AJ1255" s="185"/>
      <c r="AK1255" s="185"/>
      <c r="AL1255" s="185"/>
      <c r="AM1255" s="185"/>
      <c r="AN1255" s="185"/>
      <c r="AO1255" s="185"/>
      <c r="AP1255" s="185"/>
      <c r="AQ1255" s="185"/>
      <c r="AR1255" s="185"/>
      <c r="AS1255" s="185"/>
      <c r="AT1255" s="185"/>
      <c r="AU1255" s="185"/>
      <c r="AV1255" s="185"/>
      <c r="AW1255" s="185"/>
      <c r="AX1255" s="185"/>
      <c r="AY1255" s="185"/>
      <c r="AZ1255" s="185"/>
      <c r="BA1255" s="185"/>
      <c r="BB1255" s="185"/>
      <c r="BC1255" s="185"/>
      <c r="BD1255" s="185"/>
      <c r="BE1255" s="185"/>
      <c r="BF1255" s="185"/>
      <c r="BG1255" s="185"/>
      <c r="BH1255" s="185"/>
      <c r="BI1255" s="185"/>
      <c r="BJ1255" s="185"/>
      <c r="BK1255" s="185"/>
      <c r="BL1255" s="185"/>
      <c r="BM1255" s="185"/>
    </row>
    <row r="1256" spans="13:65" s="181" customFormat="1" x14ac:dyDescent="0.2">
      <c r="M1256" s="40"/>
      <c r="N1256" s="974"/>
      <c r="O1256" s="185"/>
      <c r="P1256" s="185"/>
      <c r="Q1256" s="185"/>
      <c r="R1256" s="185"/>
      <c r="S1256" s="185"/>
      <c r="T1256" s="185"/>
      <c r="U1256" s="185"/>
      <c r="V1256" s="185"/>
      <c r="W1256" s="185"/>
      <c r="X1256" s="185"/>
      <c r="Y1256" s="185"/>
      <c r="Z1256" s="185"/>
      <c r="AA1256" s="185"/>
      <c r="AB1256" s="185"/>
      <c r="AC1256" s="185"/>
      <c r="AD1256" s="185"/>
      <c r="AE1256" s="185"/>
      <c r="AF1256" s="185"/>
      <c r="AG1256" s="185"/>
      <c r="AH1256" s="185"/>
      <c r="AI1256" s="185"/>
      <c r="AJ1256" s="185"/>
      <c r="AK1256" s="185"/>
      <c r="AL1256" s="185"/>
      <c r="AM1256" s="185"/>
      <c r="AN1256" s="185"/>
      <c r="AO1256" s="185"/>
      <c r="AP1256" s="185"/>
      <c r="AQ1256" s="185"/>
      <c r="AR1256" s="185"/>
      <c r="AS1256" s="185"/>
      <c r="AT1256" s="185"/>
      <c r="AU1256" s="185"/>
      <c r="AV1256" s="185"/>
      <c r="AW1256" s="185"/>
      <c r="AX1256" s="185"/>
      <c r="AY1256" s="185"/>
      <c r="AZ1256" s="185"/>
      <c r="BA1256" s="185"/>
      <c r="BB1256" s="185"/>
      <c r="BC1256" s="185"/>
      <c r="BD1256" s="185"/>
      <c r="BE1256" s="185"/>
      <c r="BF1256" s="185"/>
      <c r="BG1256" s="185"/>
      <c r="BH1256" s="185"/>
      <c r="BI1256" s="185"/>
      <c r="BJ1256" s="185"/>
      <c r="BK1256" s="185"/>
      <c r="BL1256" s="185"/>
      <c r="BM1256" s="185"/>
    </row>
    <row r="1257" spans="13:65" s="181" customFormat="1" x14ac:dyDescent="0.2">
      <c r="M1257" s="40"/>
      <c r="N1257" s="974"/>
      <c r="O1257" s="185"/>
      <c r="P1257" s="185"/>
      <c r="Q1257" s="185"/>
      <c r="R1257" s="185"/>
      <c r="S1257" s="185"/>
      <c r="T1257" s="185"/>
      <c r="U1257" s="185"/>
      <c r="V1257" s="185"/>
      <c r="W1257" s="185"/>
      <c r="X1257" s="185"/>
      <c r="Y1257" s="185"/>
      <c r="Z1257" s="185"/>
      <c r="AA1257" s="185"/>
      <c r="AB1257" s="185"/>
      <c r="AC1257" s="185"/>
      <c r="AD1257" s="185"/>
      <c r="AE1257" s="185"/>
      <c r="AF1257" s="185"/>
      <c r="AG1257" s="185"/>
      <c r="AH1257" s="185"/>
      <c r="AI1257" s="185"/>
      <c r="AJ1257" s="185"/>
      <c r="AK1257" s="185"/>
      <c r="AL1257" s="185"/>
      <c r="AM1257" s="185"/>
      <c r="AN1257" s="185"/>
      <c r="AO1257" s="185"/>
      <c r="AP1257" s="185"/>
      <c r="AQ1257" s="185"/>
      <c r="AR1257" s="185"/>
      <c r="AS1257" s="185"/>
      <c r="AT1257" s="185"/>
      <c r="AU1257" s="185"/>
      <c r="AV1257" s="185"/>
      <c r="AW1257" s="185"/>
      <c r="AX1257" s="185"/>
      <c r="AY1257" s="185"/>
      <c r="AZ1257" s="185"/>
      <c r="BA1257" s="185"/>
      <c r="BB1257" s="185"/>
      <c r="BC1257" s="185"/>
      <c r="BD1257" s="185"/>
      <c r="BE1257" s="185"/>
      <c r="BF1257" s="185"/>
      <c r="BG1257" s="185"/>
      <c r="BH1257" s="185"/>
      <c r="BI1257" s="185"/>
      <c r="BJ1257" s="185"/>
      <c r="BK1257" s="185"/>
      <c r="BL1257" s="185"/>
      <c r="BM1257" s="185"/>
    </row>
    <row r="1258" spans="13:65" s="181" customFormat="1" x14ac:dyDescent="0.2">
      <c r="M1258" s="40"/>
      <c r="N1258" s="974"/>
      <c r="O1258" s="185"/>
      <c r="P1258" s="185"/>
      <c r="Q1258" s="185"/>
      <c r="R1258" s="185"/>
      <c r="S1258" s="185"/>
      <c r="T1258" s="185"/>
      <c r="U1258" s="185"/>
      <c r="V1258" s="185"/>
      <c r="W1258" s="185"/>
      <c r="X1258" s="185"/>
      <c r="Y1258" s="185"/>
      <c r="Z1258" s="185"/>
      <c r="AA1258" s="185"/>
      <c r="AB1258" s="185"/>
      <c r="AC1258" s="185"/>
      <c r="AD1258" s="185"/>
      <c r="AE1258" s="185"/>
      <c r="AF1258" s="185"/>
      <c r="AG1258" s="185"/>
      <c r="AH1258" s="185"/>
      <c r="AI1258" s="185"/>
      <c r="AJ1258" s="185"/>
      <c r="AK1258" s="185"/>
      <c r="AL1258" s="185"/>
      <c r="AM1258" s="185"/>
      <c r="AN1258" s="185"/>
      <c r="AO1258" s="185"/>
      <c r="AP1258" s="185"/>
      <c r="AQ1258" s="185"/>
      <c r="AR1258" s="185"/>
      <c r="AS1258" s="185"/>
      <c r="AT1258" s="185"/>
      <c r="AU1258" s="185"/>
      <c r="AV1258" s="185"/>
      <c r="AW1258" s="185"/>
      <c r="AX1258" s="185"/>
      <c r="AY1258" s="185"/>
      <c r="AZ1258" s="185"/>
      <c r="BA1258" s="185"/>
      <c r="BB1258" s="185"/>
      <c r="BC1258" s="185"/>
      <c r="BD1258" s="185"/>
      <c r="BE1258" s="185"/>
      <c r="BF1258" s="185"/>
      <c r="BG1258" s="185"/>
      <c r="BH1258" s="185"/>
      <c r="BI1258" s="185"/>
      <c r="BJ1258" s="185"/>
      <c r="BK1258" s="185"/>
      <c r="BL1258" s="185"/>
      <c r="BM1258" s="185"/>
    </row>
    <row r="1259" spans="13:65" s="181" customFormat="1" x14ac:dyDescent="0.2">
      <c r="M1259" s="40"/>
      <c r="N1259" s="974"/>
      <c r="O1259" s="185"/>
      <c r="P1259" s="185"/>
      <c r="Q1259" s="185"/>
      <c r="R1259" s="185"/>
      <c r="S1259" s="185"/>
      <c r="T1259" s="185"/>
      <c r="U1259" s="185"/>
      <c r="V1259" s="185"/>
      <c r="W1259" s="185"/>
      <c r="X1259" s="185"/>
      <c r="Y1259" s="185"/>
      <c r="Z1259" s="185"/>
      <c r="AA1259" s="185"/>
      <c r="AB1259" s="185"/>
      <c r="AC1259" s="185"/>
      <c r="AD1259" s="185"/>
      <c r="AE1259" s="185"/>
      <c r="AF1259" s="185"/>
      <c r="AG1259" s="185"/>
      <c r="AH1259" s="185"/>
      <c r="AI1259" s="185"/>
      <c r="AJ1259" s="185"/>
      <c r="AK1259" s="185"/>
      <c r="AL1259" s="185"/>
      <c r="AM1259" s="185"/>
      <c r="AN1259" s="185"/>
      <c r="AO1259" s="185"/>
      <c r="AP1259" s="185"/>
      <c r="AQ1259" s="185"/>
      <c r="AR1259" s="185"/>
      <c r="AS1259" s="185"/>
      <c r="AT1259" s="185"/>
      <c r="AU1259" s="185"/>
      <c r="AV1259" s="185"/>
      <c r="AW1259" s="185"/>
      <c r="AX1259" s="185"/>
      <c r="AY1259" s="185"/>
      <c r="AZ1259" s="185"/>
      <c r="BA1259" s="185"/>
      <c r="BB1259" s="185"/>
      <c r="BC1259" s="185"/>
      <c r="BD1259" s="185"/>
      <c r="BE1259" s="185"/>
      <c r="BF1259" s="185"/>
      <c r="BG1259" s="185"/>
      <c r="BH1259" s="185"/>
      <c r="BI1259" s="185"/>
      <c r="BJ1259" s="185"/>
      <c r="BK1259" s="185"/>
      <c r="BL1259" s="185"/>
      <c r="BM1259" s="185"/>
    </row>
    <row r="1260" spans="13:65" s="181" customFormat="1" x14ac:dyDescent="0.2">
      <c r="M1260" s="40"/>
      <c r="N1260" s="974"/>
      <c r="O1260" s="185"/>
      <c r="P1260" s="185"/>
      <c r="Q1260" s="185"/>
      <c r="R1260" s="185"/>
      <c r="S1260" s="185"/>
      <c r="T1260" s="185"/>
      <c r="U1260" s="185"/>
      <c r="V1260" s="185"/>
      <c r="W1260" s="185"/>
      <c r="X1260" s="185"/>
      <c r="Y1260" s="185"/>
      <c r="Z1260" s="185"/>
      <c r="AA1260" s="185"/>
      <c r="AB1260" s="185"/>
      <c r="AC1260" s="185"/>
      <c r="AD1260" s="185"/>
      <c r="AE1260" s="185"/>
      <c r="AF1260" s="185"/>
      <c r="AG1260" s="185"/>
      <c r="AH1260" s="185"/>
      <c r="AI1260" s="185"/>
      <c r="AJ1260" s="185"/>
      <c r="AK1260" s="185"/>
      <c r="AL1260" s="185"/>
      <c r="AM1260" s="185"/>
      <c r="AN1260" s="185"/>
      <c r="AO1260" s="185"/>
      <c r="AP1260" s="185"/>
      <c r="AQ1260" s="185"/>
      <c r="AR1260" s="185"/>
      <c r="AS1260" s="185"/>
      <c r="AT1260" s="185"/>
      <c r="AU1260" s="185"/>
      <c r="AV1260" s="185"/>
      <c r="AW1260" s="185"/>
      <c r="AX1260" s="185"/>
      <c r="AY1260" s="185"/>
      <c r="AZ1260" s="185"/>
      <c r="BA1260" s="185"/>
      <c r="BB1260" s="185"/>
      <c r="BC1260" s="185"/>
      <c r="BD1260" s="185"/>
      <c r="BE1260" s="185"/>
      <c r="BF1260" s="185"/>
      <c r="BG1260" s="185"/>
      <c r="BH1260" s="185"/>
      <c r="BI1260" s="185"/>
      <c r="BJ1260" s="185"/>
      <c r="BK1260" s="185"/>
      <c r="BL1260" s="185"/>
      <c r="BM1260" s="185"/>
    </row>
    <row r="1261" spans="13:65" s="181" customFormat="1" x14ac:dyDescent="0.2">
      <c r="M1261" s="40"/>
      <c r="N1261" s="974"/>
      <c r="O1261" s="185"/>
      <c r="P1261" s="185"/>
      <c r="Q1261" s="185"/>
      <c r="R1261" s="185"/>
      <c r="S1261" s="185"/>
      <c r="T1261" s="185"/>
      <c r="U1261" s="185"/>
      <c r="V1261" s="185"/>
      <c r="W1261" s="185"/>
      <c r="X1261" s="185"/>
      <c r="Y1261" s="185"/>
      <c r="Z1261" s="185"/>
      <c r="AA1261" s="185"/>
      <c r="AB1261" s="185"/>
      <c r="AC1261" s="185"/>
      <c r="AD1261" s="185"/>
      <c r="AE1261" s="185"/>
      <c r="AF1261" s="185"/>
      <c r="AG1261" s="185"/>
      <c r="AH1261" s="185"/>
      <c r="AI1261" s="185"/>
      <c r="AJ1261" s="185"/>
      <c r="AK1261" s="185"/>
      <c r="AL1261" s="185"/>
      <c r="AM1261" s="185"/>
      <c r="AN1261" s="185"/>
      <c r="AO1261" s="185"/>
      <c r="AP1261" s="185"/>
      <c r="AQ1261" s="185"/>
      <c r="AR1261" s="185"/>
      <c r="AS1261" s="185"/>
      <c r="AT1261" s="185"/>
      <c r="AU1261" s="185"/>
      <c r="AV1261" s="185"/>
      <c r="AW1261" s="185"/>
      <c r="AX1261" s="185"/>
      <c r="AY1261" s="185"/>
      <c r="AZ1261" s="185"/>
      <c r="BA1261" s="185"/>
      <c r="BB1261" s="185"/>
      <c r="BC1261" s="185"/>
      <c r="BD1261" s="185"/>
      <c r="BE1261" s="185"/>
      <c r="BF1261" s="185"/>
      <c r="BG1261" s="185"/>
      <c r="BH1261" s="185"/>
      <c r="BI1261" s="185"/>
      <c r="BJ1261" s="185"/>
      <c r="BK1261" s="185"/>
      <c r="BL1261" s="185"/>
      <c r="BM1261" s="185"/>
    </row>
    <row r="1262" spans="13:65" s="181" customFormat="1" x14ac:dyDescent="0.2">
      <c r="M1262" s="40"/>
      <c r="N1262" s="974"/>
      <c r="O1262" s="185"/>
      <c r="P1262" s="185"/>
      <c r="Q1262" s="185"/>
      <c r="R1262" s="185"/>
      <c r="S1262" s="185"/>
      <c r="T1262" s="185"/>
      <c r="U1262" s="185"/>
      <c r="V1262" s="185"/>
      <c r="W1262" s="185"/>
      <c r="X1262" s="185"/>
      <c r="Y1262" s="185"/>
      <c r="Z1262" s="185"/>
      <c r="AA1262" s="185"/>
      <c r="AB1262" s="185"/>
      <c r="AC1262" s="185"/>
      <c r="AD1262" s="185"/>
      <c r="AE1262" s="185"/>
      <c r="AF1262" s="185"/>
      <c r="AG1262" s="185"/>
      <c r="AH1262" s="185"/>
      <c r="AI1262" s="185"/>
      <c r="AJ1262" s="185"/>
      <c r="AK1262" s="185"/>
      <c r="AL1262" s="185"/>
      <c r="AM1262" s="185"/>
      <c r="AN1262" s="185"/>
      <c r="AO1262" s="185"/>
      <c r="AP1262" s="185"/>
      <c r="AQ1262" s="185"/>
      <c r="AR1262" s="185"/>
      <c r="AS1262" s="185"/>
      <c r="AT1262" s="185"/>
      <c r="AU1262" s="185"/>
      <c r="AV1262" s="185"/>
      <c r="AW1262" s="185"/>
      <c r="AX1262" s="185"/>
      <c r="AY1262" s="185"/>
      <c r="AZ1262" s="185"/>
      <c r="BA1262" s="185"/>
      <c r="BB1262" s="185"/>
      <c r="BC1262" s="185"/>
      <c r="BD1262" s="185"/>
      <c r="BE1262" s="185"/>
      <c r="BF1262" s="185"/>
      <c r="BG1262" s="185"/>
      <c r="BH1262" s="185"/>
      <c r="BI1262" s="185"/>
      <c r="BJ1262" s="185"/>
      <c r="BK1262" s="185"/>
      <c r="BL1262" s="185"/>
      <c r="BM1262" s="185"/>
    </row>
    <row r="1263" spans="13:65" s="181" customFormat="1" x14ac:dyDescent="0.2">
      <c r="M1263" s="40"/>
      <c r="N1263" s="974"/>
      <c r="O1263" s="185"/>
      <c r="P1263" s="185"/>
      <c r="Q1263" s="185"/>
      <c r="R1263" s="185"/>
      <c r="S1263" s="185"/>
      <c r="T1263" s="185"/>
      <c r="U1263" s="185"/>
      <c r="V1263" s="185"/>
      <c r="W1263" s="185"/>
      <c r="X1263" s="185"/>
      <c r="Y1263" s="185"/>
      <c r="Z1263" s="185"/>
      <c r="AA1263" s="185"/>
      <c r="AB1263" s="185"/>
      <c r="AC1263" s="185"/>
      <c r="AD1263" s="185"/>
      <c r="AE1263" s="185"/>
      <c r="AF1263" s="185"/>
      <c r="AG1263" s="185"/>
      <c r="AH1263" s="185"/>
      <c r="AI1263" s="185"/>
      <c r="AJ1263" s="185"/>
      <c r="AK1263" s="185"/>
      <c r="AL1263" s="185"/>
      <c r="AM1263" s="185"/>
      <c r="AN1263" s="185"/>
      <c r="AO1263" s="185"/>
      <c r="AP1263" s="185"/>
      <c r="AQ1263" s="185"/>
      <c r="AR1263" s="185"/>
      <c r="AS1263" s="185"/>
      <c r="AT1263" s="185"/>
      <c r="AU1263" s="185"/>
      <c r="AV1263" s="185"/>
      <c r="AW1263" s="185"/>
      <c r="AX1263" s="185"/>
      <c r="AY1263" s="185"/>
      <c r="AZ1263" s="185"/>
      <c r="BA1263" s="185"/>
      <c r="BB1263" s="185"/>
      <c r="BC1263" s="185"/>
      <c r="BD1263" s="185"/>
      <c r="BE1263" s="185"/>
      <c r="BF1263" s="185"/>
      <c r="BG1263" s="185"/>
      <c r="BH1263" s="185"/>
      <c r="BI1263" s="185"/>
      <c r="BJ1263" s="185"/>
      <c r="BK1263" s="185"/>
      <c r="BL1263" s="185"/>
      <c r="BM1263" s="185"/>
    </row>
    <row r="1264" spans="13:65" s="181" customFormat="1" x14ac:dyDescent="0.2">
      <c r="M1264" s="40"/>
      <c r="N1264" s="974"/>
      <c r="O1264" s="185"/>
      <c r="P1264" s="185"/>
      <c r="Q1264" s="185"/>
      <c r="R1264" s="185"/>
      <c r="S1264" s="185"/>
      <c r="T1264" s="185"/>
      <c r="U1264" s="185"/>
      <c r="V1264" s="185"/>
      <c r="W1264" s="185"/>
      <c r="X1264" s="185"/>
      <c r="Y1264" s="185"/>
      <c r="Z1264" s="185"/>
      <c r="AA1264" s="185"/>
      <c r="AB1264" s="185"/>
      <c r="AC1264" s="185"/>
      <c r="AD1264" s="185"/>
      <c r="AE1264" s="185"/>
      <c r="AF1264" s="185"/>
      <c r="AG1264" s="185"/>
      <c r="AH1264" s="185"/>
      <c r="AI1264" s="185"/>
      <c r="AJ1264" s="185"/>
      <c r="AK1264" s="185"/>
      <c r="AL1264" s="185"/>
      <c r="AM1264" s="185"/>
      <c r="AN1264" s="185"/>
      <c r="AO1264" s="185"/>
      <c r="AP1264" s="185"/>
      <c r="AQ1264" s="185"/>
      <c r="AR1264" s="185"/>
      <c r="AS1264" s="185"/>
      <c r="AT1264" s="185"/>
      <c r="AU1264" s="185"/>
      <c r="AV1264" s="185"/>
      <c r="AW1264" s="185"/>
      <c r="AX1264" s="185"/>
      <c r="AY1264" s="185"/>
      <c r="AZ1264" s="185"/>
      <c r="BA1264" s="185"/>
      <c r="BB1264" s="185"/>
      <c r="BC1264" s="185"/>
      <c r="BD1264" s="185"/>
      <c r="BE1264" s="185"/>
      <c r="BF1264" s="185"/>
      <c r="BG1264" s="185"/>
      <c r="BH1264" s="185"/>
      <c r="BI1264" s="185"/>
      <c r="BJ1264" s="185"/>
      <c r="BK1264" s="185"/>
      <c r="BL1264" s="185"/>
      <c r="BM1264" s="185"/>
    </row>
    <row r="1265" spans="13:65" s="181" customFormat="1" x14ac:dyDescent="0.2">
      <c r="M1265" s="40"/>
      <c r="N1265" s="974"/>
      <c r="O1265" s="185"/>
      <c r="P1265" s="185"/>
      <c r="Q1265" s="185"/>
      <c r="R1265" s="185"/>
      <c r="S1265" s="185"/>
      <c r="T1265" s="185"/>
      <c r="U1265" s="185"/>
      <c r="V1265" s="185"/>
      <c r="W1265" s="185"/>
      <c r="X1265" s="185"/>
      <c r="Y1265" s="185"/>
      <c r="Z1265" s="185"/>
      <c r="AA1265" s="185"/>
      <c r="AB1265" s="185"/>
      <c r="AC1265" s="185"/>
      <c r="AD1265" s="185"/>
      <c r="AE1265" s="185"/>
      <c r="AF1265" s="185"/>
      <c r="AG1265" s="185"/>
      <c r="AH1265" s="185"/>
      <c r="AI1265" s="185"/>
      <c r="AJ1265" s="185"/>
      <c r="AK1265" s="185"/>
      <c r="AL1265" s="185"/>
      <c r="AM1265" s="185"/>
      <c r="AN1265" s="185"/>
      <c r="AO1265" s="185"/>
      <c r="AP1265" s="185"/>
      <c r="AQ1265" s="185"/>
      <c r="AR1265" s="185"/>
      <c r="AS1265" s="185"/>
      <c r="AT1265" s="185"/>
      <c r="AU1265" s="185"/>
      <c r="AV1265" s="185"/>
      <c r="AW1265" s="185"/>
      <c r="AX1265" s="185"/>
      <c r="AY1265" s="185"/>
      <c r="AZ1265" s="185"/>
      <c r="BA1265" s="185"/>
      <c r="BB1265" s="185"/>
      <c r="BC1265" s="185"/>
      <c r="BD1265" s="185"/>
      <c r="BE1265" s="185"/>
      <c r="BF1265" s="185"/>
      <c r="BG1265" s="185"/>
      <c r="BH1265" s="185"/>
      <c r="BI1265" s="185"/>
      <c r="BJ1265" s="185"/>
      <c r="BK1265" s="185"/>
      <c r="BL1265" s="185"/>
      <c r="BM1265" s="185"/>
    </row>
    <row r="1266" spans="13:65" s="181" customFormat="1" x14ac:dyDescent="0.2">
      <c r="M1266" s="40"/>
      <c r="N1266" s="974"/>
      <c r="O1266" s="185"/>
      <c r="P1266" s="185"/>
      <c r="Q1266" s="185"/>
      <c r="R1266" s="185"/>
      <c r="S1266" s="185"/>
      <c r="T1266" s="185"/>
      <c r="U1266" s="185"/>
      <c r="V1266" s="185"/>
      <c r="W1266" s="185"/>
      <c r="X1266" s="185"/>
      <c r="Y1266" s="185"/>
      <c r="Z1266" s="185"/>
      <c r="AA1266" s="185"/>
      <c r="AB1266" s="185"/>
      <c r="AC1266" s="185"/>
      <c r="AD1266" s="185"/>
      <c r="AE1266" s="185"/>
      <c r="AF1266" s="185"/>
      <c r="AG1266" s="185"/>
      <c r="AH1266" s="185"/>
      <c r="AI1266" s="185"/>
      <c r="AJ1266" s="185"/>
      <c r="AK1266" s="185"/>
      <c r="AL1266" s="185"/>
      <c r="AM1266" s="185"/>
      <c r="AN1266" s="185"/>
      <c r="AO1266" s="185"/>
      <c r="AP1266" s="185"/>
      <c r="AQ1266" s="185"/>
      <c r="AR1266" s="185"/>
      <c r="AS1266" s="185"/>
      <c r="AT1266" s="185"/>
      <c r="AU1266" s="185"/>
      <c r="AV1266" s="185"/>
      <c r="AW1266" s="185"/>
      <c r="AX1266" s="185"/>
      <c r="AY1266" s="185"/>
      <c r="AZ1266" s="185"/>
      <c r="BA1266" s="185"/>
      <c r="BB1266" s="185"/>
      <c r="BC1266" s="185"/>
      <c r="BD1266" s="185"/>
      <c r="BE1266" s="185"/>
      <c r="BF1266" s="185"/>
      <c r="BG1266" s="185"/>
      <c r="BH1266" s="185"/>
      <c r="BI1266" s="185"/>
      <c r="BJ1266" s="185"/>
      <c r="BK1266" s="185"/>
      <c r="BL1266" s="185"/>
      <c r="BM1266" s="185"/>
    </row>
    <row r="1267" spans="13:65" s="181" customFormat="1" x14ac:dyDescent="0.2">
      <c r="M1267" s="40"/>
      <c r="N1267" s="974"/>
      <c r="O1267" s="185"/>
      <c r="P1267" s="185"/>
      <c r="Q1267" s="185"/>
      <c r="R1267" s="185"/>
      <c r="S1267" s="185"/>
      <c r="T1267" s="185"/>
      <c r="U1267" s="185"/>
      <c r="V1267" s="185"/>
      <c r="W1267" s="185"/>
      <c r="X1267" s="185"/>
      <c r="Y1267" s="185"/>
      <c r="Z1267" s="185"/>
      <c r="AA1267" s="185"/>
      <c r="AB1267" s="185"/>
      <c r="AC1267" s="185"/>
      <c r="AD1267" s="185"/>
      <c r="AE1267" s="185"/>
      <c r="AF1267" s="185"/>
      <c r="AG1267" s="185"/>
      <c r="AH1267" s="185"/>
      <c r="AI1267" s="185"/>
      <c r="AJ1267" s="185"/>
      <c r="AK1267" s="185"/>
      <c r="AL1267" s="185"/>
      <c r="AM1267" s="185"/>
      <c r="AN1267" s="185"/>
      <c r="AO1267" s="185"/>
      <c r="AP1267" s="185"/>
      <c r="AQ1267" s="185"/>
      <c r="AR1267" s="185"/>
      <c r="AS1267" s="185"/>
      <c r="AT1267" s="185"/>
      <c r="AU1267" s="185"/>
      <c r="AV1267" s="185"/>
      <c r="AW1267" s="185"/>
      <c r="AX1267" s="185"/>
      <c r="AY1267" s="185"/>
      <c r="AZ1267" s="185"/>
      <c r="BA1267" s="185"/>
      <c r="BB1267" s="185"/>
      <c r="BC1267" s="185"/>
      <c r="BD1267" s="185"/>
      <c r="BE1267" s="185"/>
      <c r="BF1267" s="185"/>
      <c r="BG1267" s="185"/>
      <c r="BH1267" s="185"/>
      <c r="BI1267" s="185"/>
      <c r="BJ1267" s="185"/>
      <c r="BK1267" s="185"/>
      <c r="BL1267" s="185"/>
      <c r="BM1267" s="185"/>
    </row>
    <row r="1268" spans="13:65" s="181" customFormat="1" x14ac:dyDescent="0.2">
      <c r="M1268" s="40"/>
      <c r="N1268" s="974"/>
      <c r="O1268" s="185"/>
      <c r="P1268" s="185"/>
      <c r="Q1268" s="185"/>
      <c r="R1268" s="185"/>
      <c r="S1268" s="185"/>
      <c r="T1268" s="185"/>
      <c r="U1268" s="185"/>
      <c r="V1268" s="185"/>
      <c r="W1268" s="185"/>
      <c r="X1268" s="185"/>
      <c r="Y1268" s="185"/>
      <c r="Z1268" s="185"/>
      <c r="AA1268" s="185"/>
      <c r="AB1268" s="185"/>
      <c r="AC1268" s="185"/>
      <c r="AD1268" s="185"/>
      <c r="AE1268" s="185"/>
      <c r="AF1268" s="185"/>
      <c r="AG1268" s="185"/>
      <c r="AH1268" s="185"/>
      <c r="AI1268" s="185"/>
      <c r="AJ1268" s="185"/>
      <c r="AK1268" s="185"/>
      <c r="AL1268" s="185"/>
      <c r="AM1268" s="185"/>
      <c r="AN1268" s="185"/>
      <c r="AO1268" s="185"/>
      <c r="AP1268" s="185"/>
      <c r="AQ1268" s="185"/>
      <c r="AR1268" s="185"/>
      <c r="AS1268" s="185"/>
      <c r="AT1268" s="185"/>
      <c r="AU1268" s="185"/>
      <c r="AV1268" s="185"/>
      <c r="AW1268" s="185"/>
      <c r="AX1268" s="185"/>
      <c r="AY1268" s="185"/>
      <c r="AZ1268" s="185"/>
      <c r="BA1268" s="185"/>
      <c r="BB1268" s="185"/>
      <c r="BC1268" s="185"/>
      <c r="BD1268" s="185"/>
      <c r="BE1268" s="185"/>
      <c r="BF1268" s="185"/>
      <c r="BG1268" s="185"/>
      <c r="BH1268" s="185"/>
      <c r="BI1268" s="185"/>
      <c r="BJ1268" s="185"/>
      <c r="BK1268" s="185"/>
      <c r="BL1268" s="185"/>
      <c r="BM1268" s="185"/>
    </row>
    <row r="1269" spans="13:65" s="181" customFormat="1" x14ac:dyDescent="0.2">
      <c r="M1269" s="40"/>
      <c r="N1269" s="974"/>
      <c r="O1269" s="185"/>
      <c r="P1269" s="185"/>
      <c r="Q1269" s="185"/>
      <c r="R1269" s="185"/>
      <c r="S1269" s="185"/>
      <c r="T1269" s="185"/>
      <c r="U1269" s="185"/>
      <c r="V1269" s="185"/>
      <c r="W1269" s="185"/>
      <c r="X1269" s="185"/>
      <c r="Y1269" s="185"/>
      <c r="Z1269" s="185"/>
      <c r="AA1269" s="185"/>
      <c r="AB1269" s="185"/>
      <c r="AC1269" s="185"/>
      <c r="AD1269" s="185"/>
      <c r="AE1269" s="185"/>
      <c r="AF1269" s="185"/>
      <c r="AG1269" s="185"/>
      <c r="AH1269" s="185"/>
      <c r="AI1269" s="185"/>
      <c r="AJ1269" s="185"/>
      <c r="AK1269" s="185"/>
      <c r="AL1269" s="185"/>
      <c r="AM1269" s="185"/>
      <c r="AN1269" s="185"/>
      <c r="AO1269" s="185"/>
      <c r="AP1269" s="185"/>
      <c r="AQ1269" s="185"/>
      <c r="AR1269" s="185"/>
      <c r="AS1269" s="185"/>
      <c r="AT1269" s="185"/>
      <c r="AU1269" s="185"/>
      <c r="AV1269" s="185"/>
      <c r="AW1269" s="185"/>
      <c r="AX1269" s="185"/>
      <c r="AY1269" s="185"/>
      <c r="AZ1269" s="185"/>
      <c r="BA1269" s="185"/>
      <c r="BB1269" s="185"/>
      <c r="BC1269" s="185"/>
      <c r="BD1269" s="185"/>
      <c r="BE1269" s="185"/>
      <c r="BF1269" s="185"/>
      <c r="BG1269" s="185"/>
      <c r="BH1269" s="185"/>
      <c r="BI1269" s="185"/>
      <c r="BJ1269" s="185"/>
      <c r="BK1269" s="185"/>
      <c r="BL1269" s="185"/>
      <c r="BM1269" s="185"/>
    </row>
    <row r="1270" spans="13:65" s="181" customFormat="1" x14ac:dyDescent="0.2">
      <c r="M1270" s="40"/>
      <c r="N1270" s="974"/>
      <c r="O1270" s="185"/>
      <c r="P1270" s="185"/>
      <c r="Q1270" s="185"/>
      <c r="R1270" s="185"/>
      <c r="S1270" s="185"/>
      <c r="T1270" s="185"/>
      <c r="U1270" s="185"/>
      <c r="V1270" s="185"/>
      <c r="W1270" s="185"/>
      <c r="X1270" s="185"/>
      <c r="Y1270" s="185"/>
      <c r="Z1270" s="185"/>
      <c r="AA1270" s="185"/>
      <c r="AB1270" s="185"/>
      <c r="AC1270" s="185"/>
      <c r="AD1270" s="185"/>
      <c r="AE1270" s="185"/>
      <c r="AF1270" s="185"/>
      <c r="AG1270" s="185"/>
      <c r="AH1270" s="185"/>
      <c r="AI1270" s="185"/>
      <c r="AJ1270" s="185"/>
      <c r="AK1270" s="185"/>
      <c r="AL1270" s="185"/>
      <c r="AM1270" s="185"/>
      <c r="AN1270" s="185"/>
      <c r="AO1270" s="185"/>
      <c r="AP1270" s="185"/>
      <c r="AQ1270" s="185"/>
      <c r="AR1270" s="185"/>
      <c r="AS1270" s="185"/>
      <c r="AT1270" s="185"/>
      <c r="AU1270" s="185"/>
      <c r="AV1270" s="185"/>
      <c r="AW1270" s="185"/>
      <c r="AX1270" s="185"/>
      <c r="AY1270" s="185"/>
      <c r="AZ1270" s="185"/>
      <c r="BA1270" s="185"/>
      <c r="BB1270" s="185"/>
      <c r="BC1270" s="185"/>
      <c r="BD1270" s="185"/>
      <c r="BE1270" s="185"/>
      <c r="BF1270" s="185"/>
      <c r="BG1270" s="185"/>
      <c r="BH1270" s="185"/>
      <c r="BI1270" s="185"/>
      <c r="BJ1270" s="185"/>
      <c r="BK1270" s="185"/>
      <c r="BL1270" s="185"/>
      <c r="BM1270" s="185"/>
    </row>
    <row r="1271" spans="13:65" s="181" customFormat="1" x14ac:dyDescent="0.2">
      <c r="M1271" s="40"/>
      <c r="N1271" s="974"/>
      <c r="O1271" s="185"/>
      <c r="P1271" s="185"/>
      <c r="Q1271" s="185"/>
      <c r="R1271" s="185"/>
      <c r="S1271" s="185"/>
      <c r="T1271" s="185"/>
      <c r="U1271" s="185"/>
      <c r="V1271" s="185"/>
      <c r="W1271" s="185"/>
      <c r="X1271" s="185"/>
      <c r="Y1271" s="185"/>
      <c r="Z1271" s="185"/>
      <c r="AA1271" s="185"/>
      <c r="AB1271" s="185"/>
      <c r="AC1271" s="185"/>
      <c r="AD1271" s="185"/>
      <c r="AE1271" s="185"/>
      <c r="AF1271" s="185"/>
      <c r="AG1271" s="185"/>
      <c r="AH1271" s="185"/>
      <c r="AI1271" s="185"/>
      <c r="AJ1271" s="185"/>
      <c r="AK1271" s="185"/>
      <c r="AL1271" s="185"/>
      <c r="AM1271" s="185"/>
      <c r="AN1271" s="185"/>
      <c r="AO1271" s="185"/>
      <c r="AP1271" s="185"/>
      <c r="AQ1271" s="185"/>
      <c r="AR1271" s="185"/>
      <c r="AS1271" s="185"/>
      <c r="AT1271" s="185"/>
      <c r="AU1271" s="185"/>
      <c r="AV1271" s="185"/>
      <c r="AW1271" s="185"/>
      <c r="AX1271" s="185"/>
      <c r="AY1271" s="185"/>
      <c r="AZ1271" s="185"/>
      <c r="BA1271" s="185"/>
      <c r="BB1271" s="185"/>
      <c r="BC1271" s="185"/>
      <c r="BD1271" s="185"/>
      <c r="BE1271" s="185"/>
      <c r="BF1271" s="185"/>
      <c r="BG1271" s="185"/>
      <c r="BH1271" s="185"/>
      <c r="BI1271" s="185"/>
      <c r="BJ1271" s="185"/>
      <c r="BK1271" s="185"/>
      <c r="BL1271" s="185"/>
      <c r="BM1271" s="185"/>
    </row>
    <row r="1272" spans="13:65" s="181" customFormat="1" x14ac:dyDescent="0.2">
      <c r="M1272" s="40"/>
      <c r="N1272" s="974"/>
      <c r="O1272" s="185"/>
      <c r="P1272" s="185"/>
      <c r="Q1272" s="185"/>
      <c r="R1272" s="185"/>
      <c r="S1272" s="185"/>
      <c r="T1272" s="185"/>
      <c r="U1272" s="185"/>
      <c r="V1272" s="185"/>
      <c r="W1272" s="185"/>
      <c r="X1272" s="185"/>
      <c r="Y1272" s="185"/>
      <c r="Z1272" s="185"/>
      <c r="AA1272" s="185"/>
      <c r="AB1272" s="185"/>
      <c r="AC1272" s="185"/>
      <c r="AD1272" s="185"/>
      <c r="AE1272" s="185"/>
      <c r="AF1272" s="185"/>
      <c r="AG1272" s="185"/>
      <c r="AH1272" s="185"/>
      <c r="AI1272" s="185"/>
      <c r="AJ1272" s="185"/>
      <c r="AK1272" s="185"/>
      <c r="AL1272" s="185"/>
      <c r="AM1272" s="185"/>
      <c r="AN1272" s="185"/>
      <c r="AO1272" s="185"/>
      <c r="AP1272" s="185"/>
      <c r="AQ1272" s="185"/>
      <c r="AR1272" s="185"/>
      <c r="AS1272" s="185"/>
      <c r="AT1272" s="185"/>
      <c r="AU1272" s="185"/>
      <c r="AV1272" s="185"/>
      <c r="AW1272" s="185"/>
      <c r="AX1272" s="185"/>
      <c r="AY1272" s="185"/>
      <c r="AZ1272" s="185"/>
      <c r="BA1272" s="185"/>
      <c r="BB1272" s="185"/>
      <c r="BC1272" s="185"/>
      <c r="BD1272" s="185"/>
      <c r="BE1272" s="185"/>
      <c r="BF1272" s="185"/>
      <c r="BG1272" s="185"/>
      <c r="BH1272" s="185"/>
      <c r="BI1272" s="185"/>
      <c r="BJ1272" s="185"/>
      <c r="BK1272" s="185"/>
      <c r="BL1272" s="185"/>
      <c r="BM1272" s="185"/>
    </row>
    <row r="1273" spans="13:65" s="181" customFormat="1" x14ac:dyDescent="0.2">
      <c r="M1273" s="40"/>
      <c r="N1273" s="974"/>
      <c r="O1273" s="185"/>
      <c r="P1273" s="185"/>
      <c r="Q1273" s="185"/>
      <c r="R1273" s="185"/>
      <c r="S1273" s="185"/>
      <c r="T1273" s="185"/>
      <c r="U1273" s="185"/>
      <c r="V1273" s="185"/>
      <c r="W1273" s="185"/>
      <c r="X1273" s="185"/>
      <c r="Y1273" s="185"/>
      <c r="Z1273" s="185"/>
      <c r="AA1273" s="185"/>
      <c r="AB1273" s="185"/>
      <c r="AC1273" s="185"/>
      <c r="AD1273" s="185"/>
      <c r="AE1273" s="185"/>
      <c r="AF1273" s="185"/>
      <c r="AG1273" s="185"/>
      <c r="AH1273" s="185"/>
      <c r="AI1273" s="185"/>
      <c r="AJ1273" s="185"/>
      <c r="AK1273" s="185"/>
      <c r="AL1273" s="185"/>
      <c r="AM1273" s="185"/>
      <c r="AN1273" s="185"/>
      <c r="AO1273" s="185"/>
      <c r="AP1273" s="185"/>
      <c r="AQ1273" s="185"/>
      <c r="AR1273" s="185"/>
      <c r="AS1273" s="185"/>
      <c r="AT1273" s="185"/>
      <c r="AU1273" s="185"/>
      <c r="AV1273" s="185"/>
      <c r="AW1273" s="185"/>
      <c r="AX1273" s="185"/>
      <c r="AY1273" s="185"/>
      <c r="AZ1273" s="185"/>
      <c r="BA1273" s="185"/>
      <c r="BB1273" s="185"/>
      <c r="BC1273" s="185"/>
      <c r="BD1273" s="185"/>
      <c r="BE1273" s="185"/>
      <c r="BF1273" s="185"/>
      <c r="BG1273" s="185"/>
      <c r="BH1273" s="185"/>
      <c r="BI1273" s="185"/>
      <c r="BJ1273" s="185"/>
      <c r="BK1273" s="185"/>
      <c r="BL1273" s="185"/>
      <c r="BM1273" s="185"/>
    </row>
    <row r="1274" spans="13:65" s="181" customFormat="1" x14ac:dyDescent="0.2">
      <c r="M1274" s="40"/>
      <c r="N1274" s="974"/>
      <c r="O1274" s="185"/>
      <c r="P1274" s="185"/>
      <c r="Q1274" s="185"/>
      <c r="R1274" s="185"/>
      <c r="S1274" s="185"/>
      <c r="T1274" s="185"/>
      <c r="U1274" s="185"/>
      <c r="V1274" s="185"/>
      <c r="W1274" s="185"/>
      <c r="X1274" s="185"/>
      <c r="Y1274" s="185"/>
      <c r="Z1274" s="185"/>
      <c r="AA1274" s="185"/>
      <c r="AB1274" s="185"/>
      <c r="AC1274" s="185"/>
      <c r="AD1274" s="185"/>
      <c r="AE1274" s="185"/>
      <c r="AF1274" s="185"/>
      <c r="AG1274" s="185"/>
      <c r="AH1274" s="185"/>
      <c r="AI1274" s="185"/>
      <c r="AJ1274" s="185"/>
      <c r="AK1274" s="185"/>
      <c r="AL1274" s="185"/>
      <c r="AM1274" s="185"/>
      <c r="AN1274" s="185"/>
      <c r="AO1274" s="185"/>
      <c r="AP1274" s="185"/>
      <c r="AQ1274" s="185"/>
      <c r="AR1274" s="185"/>
      <c r="AS1274" s="185"/>
      <c r="AT1274" s="185"/>
      <c r="AU1274" s="185"/>
      <c r="AV1274" s="185"/>
      <c r="AW1274" s="185"/>
      <c r="AX1274" s="185"/>
      <c r="AY1274" s="185"/>
      <c r="AZ1274" s="185"/>
      <c r="BA1274" s="185"/>
      <c r="BB1274" s="185"/>
      <c r="BC1274" s="185"/>
      <c r="BD1274" s="185"/>
      <c r="BE1274" s="185"/>
      <c r="BF1274" s="185"/>
      <c r="BG1274" s="185"/>
      <c r="BH1274" s="185"/>
      <c r="BI1274" s="185"/>
      <c r="BJ1274" s="185"/>
      <c r="BK1274" s="185"/>
      <c r="BL1274" s="185"/>
      <c r="BM1274" s="185"/>
    </row>
    <row r="1275" spans="13:65" s="181" customFormat="1" x14ac:dyDescent="0.2">
      <c r="M1275" s="40"/>
      <c r="N1275" s="974"/>
      <c r="O1275" s="185"/>
      <c r="P1275" s="185"/>
      <c r="Q1275" s="185"/>
      <c r="R1275" s="185"/>
      <c r="S1275" s="185"/>
      <c r="T1275" s="185"/>
      <c r="U1275" s="185"/>
      <c r="V1275" s="185"/>
      <c r="W1275" s="185"/>
      <c r="X1275" s="185"/>
      <c r="Y1275" s="185"/>
      <c r="Z1275" s="185"/>
      <c r="AA1275" s="185"/>
      <c r="AB1275" s="185"/>
      <c r="AC1275" s="185"/>
      <c r="AD1275" s="185"/>
      <c r="AE1275" s="185"/>
      <c r="AF1275" s="185"/>
      <c r="AG1275" s="185"/>
      <c r="AH1275" s="185"/>
      <c r="AI1275" s="185"/>
      <c r="AJ1275" s="185"/>
      <c r="AK1275" s="185"/>
      <c r="AL1275" s="185"/>
      <c r="AM1275" s="185"/>
      <c r="AN1275" s="185"/>
      <c r="AO1275" s="185"/>
      <c r="AP1275" s="185"/>
      <c r="AQ1275" s="185"/>
      <c r="AR1275" s="185"/>
      <c r="AS1275" s="185"/>
      <c r="AT1275" s="185"/>
      <c r="AU1275" s="185"/>
      <c r="AV1275" s="185"/>
      <c r="AW1275" s="185"/>
      <c r="AX1275" s="185"/>
      <c r="AY1275" s="185"/>
      <c r="AZ1275" s="185"/>
      <c r="BA1275" s="185"/>
      <c r="BB1275" s="185"/>
      <c r="BC1275" s="185"/>
      <c r="BD1275" s="185"/>
      <c r="BE1275" s="185"/>
      <c r="BF1275" s="185"/>
      <c r="BG1275" s="185"/>
      <c r="BH1275" s="185"/>
      <c r="BI1275" s="185"/>
      <c r="BJ1275" s="185"/>
      <c r="BK1275" s="185"/>
      <c r="BL1275" s="185"/>
      <c r="BM1275" s="185"/>
    </row>
    <row r="1276" spans="13:65" s="181" customFormat="1" x14ac:dyDescent="0.2">
      <c r="M1276" s="40"/>
      <c r="N1276" s="974"/>
      <c r="O1276" s="185"/>
      <c r="P1276" s="185"/>
      <c r="Q1276" s="185"/>
      <c r="R1276" s="185"/>
      <c r="S1276" s="185"/>
      <c r="T1276" s="185"/>
      <c r="U1276" s="185"/>
      <c r="V1276" s="185"/>
      <c r="W1276" s="185"/>
      <c r="X1276" s="185"/>
      <c r="Y1276" s="185"/>
      <c r="Z1276" s="185"/>
      <c r="AA1276" s="185"/>
      <c r="AB1276" s="185"/>
      <c r="AC1276" s="185"/>
      <c r="AD1276" s="185"/>
      <c r="AE1276" s="185"/>
      <c r="AF1276" s="185"/>
      <c r="AG1276" s="185"/>
      <c r="AH1276" s="185"/>
      <c r="AI1276" s="185"/>
      <c r="AJ1276" s="185"/>
      <c r="AK1276" s="185"/>
      <c r="AL1276" s="185"/>
      <c r="AM1276" s="185"/>
      <c r="AN1276" s="185"/>
      <c r="AO1276" s="185"/>
      <c r="AP1276" s="185"/>
      <c r="AQ1276" s="185"/>
      <c r="AR1276" s="185"/>
      <c r="AS1276" s="185"/>
      <c r="AT1276" s="185"/>
      <c r="AU1276" s="185"/>
      <c r="AV1276" s="185"/>
      <c r="AW1276" s="185"/>
      <c r="AX1276" s="185"/>
      <c r="AY1276" s="185"/>
      <c r="AZ1276" s="185"/>
      <c r="BA1276" s="185"/>
      <c r="BB1276" s="185"/>
      <c r="BC1276" s="185"/>
      <c r="BD1276" s="185"/>
      <c r="BE1276" s="185"/>
      <c r="BF1276" s="185"/>
      <c r="BG1276" s="185"/>
      <c r="BH1276" s="185"/>
      <c r="BI1276" s="185"/>
      <c r="BJ1276" s="185"/>
      <c r="BK1276" s="185"/>
      <c r="BL1276" s="185"/>
      <c r="BM1276" s="185"/>
    </row>
    <row r="1277" spans="13:65" s="181" customFormat="1" x14ac:dyDescent="0.2">
      <c r="M1277" s="40"/>
      <c r="N1277" s="974"/>
      <c r="O1277" s="185"/>
      <c r="P1277" s="185"/>
      <c r="Q1277" s="185"/>
      <c r="R1277" s="185"/>
      <c r="S1277" s="185"/>
      <c r="T1277" s="185"/>
      <c r="U1277" s="185"/>
      <c r="V1277" s="185"/>
      <c r="W1277" s="185"/>
      <c r="X1277" s="185"/>
      <c r="Y1277" s="185"/>
      <c r="Z1277" s="185"/>
      <c r="AA1277" s="185"/>
      <c r="AB1277" s="185"/>
      <c r="AC1277" s="185"/>
      <c r="AD1277" s="185"/>
      <c r="AE1277" s="185"/>
      <c r="AF1277" s="185"/>
      <c r="AG1277" s="185"/>
      <c r="AH1277" s="185"/>
      <c r="AI1277" s="185"/>
      <c r="AJ1277" s="185"/>
      <c r="AK1277" s="185"/>
      <c r="AL1277" s="185"/>
      <c r="AM1277" s="185"/>
      <c r="AN1277" s="185"/>
      <c r="AO1277" s="185"/>
      <c r="AP1277" s="185"/>
      <c r="AQ1277" s="185"/>
      <c r="AR1277" s="185"/>
      <c r="AS1277" s="185"/>
      <c r="AT1277" s="185"/>
      <c r="AU1277" s="185"/>
      <c r="AV1277" s="185"/>
      <c r="AW1277" s="185"/>
      <c r="AX1277" s="185"/>
      <c r="AY1277" s="185"/>
      <c r="AZ1277" s="185"/>
      <c r="BA1277" s="185"/>
      <c r="BB1277" s="185"/>
      <c r="BC1277" s="185"/>
      <c r="BD1277" s="185"/>
      <c r="BE1277" s="185"/>
      <c r="BF1277" s="185"/>
      <c r="BG1277" s="185"/>
      <c r="BH1277" s="185"/>
      <c r="BI1277" s="185"/>
      <c r="BJ1277" s="185"/>
      <c r="BK1277" s="185"/>
      <c r="BL1277" s="185"/>
      <c r="BM1277" s="185"/>
    </row>
    <row r="1278" spans="13:65" s="181" customFormat="1" x14ac:dyDescent="0.2">
      <c r="M1278" s="40"/>
      <c r="N1278" s="974"/>
      <c r="O1278" s="185"/>
      <c r="P1278" s="185"/>
      <c r="Q1278" s="185"/>
      <c r="R1278" s="185"/>
      <c r="S1278" s="185"/>
      <c r="T1278" s="185"/>
      <c r="U1278" s="185"/>
      <c r="V1278" s="185"/>
      <c r="W1278" s="185"/>
      <c r="X1278" s="185"/>
      <c r="Y1278" s="185"/>
      <c r="Z1278" s="185"/>
      <c r="AA1278" s="185"/>
      <c r="AB1278" s="185"/>
      <c r="AC1278" s="185"/>
      <c r="AD1278" s="185"/>
      <c r="AE1278" s="185"/>
      <c r="AF1278" s="185"/>
      <c r="AG1278" s="185"/>
      <c r="AH1278" s="185"/>
      <c r="AI1278" s="185"/>
      <c r="AJ1278" s="185"/>
      <c r="AK1278" s="185"/>
      <c r="AL1278" s="185"/>
      <c r="AM1278" s="185"/>
      <c r="AN1278" s="185"/>
      <c r="AO1278" s="185"/>
      <c r="AP1278" s="185"/>
      <c r="AQ1278" s="185"/>
      <c r="AR1278" s="185"/>
      <c r="AS1278" s="185"/>
      <c r="AT1278" s="185"/>
      <c r="AU1278" s="185"/>
      <c r="AV1278" s="185"/>
      <c r="AW1278" s="185"/>
      <c r="AX1278" s="185"/>
      <c r="AY1278" s="185"/>
      <c r="AZ1278" s="185"/>
      <c r="BA1278" s="185"/>
      <c r="BB1278" s="185"/>
      <c r="BC1278" s="185"/>
      <c r="BD1278" s="185"/>
      <c r="BE1278" s="185"/>
      <c r="BF1278" s="185"/>
      <c r="BG1278" s="185"/>
      <c r="BH1278" s="185"/>
      <c r="BI1278" s="185"/>
      <c r="BJ1278" s="185"/>
      <c r="BK1278" s="185"/>
      <c r="BL1278" s="185"/>
      <c r="BM1278" s="185"/>
    </row>
    <row r="1279" spans="13:65" s="181" customFormat="1" x14ac:dyDescent="0.2">
      <c r="M1279" s="40"/>
      <c r="N1279" s="974"/>
      <c r="O1279" s="185"/>
      <c r="P1279" s="185"/>
      <c r="Q1279" s="185"/>
      <c r="R1279" s="185"/>
      <c r="S1279" s="185"/>
      <c r="T1279" s="185"/>
      <c r="U1279" s="185"/>
      <c r="V1279" s="185"/>
      <c r="W1279" s="185"/>
      <c r="X1279" s="185"/>
      <c r="Y1279" s="185"/>
      <c r="Z1279" s="185"/>
      <c r="AA1279" s="185"/>
      <c r="AB1279" s="185"/>
      <c r="AC1279" s="185"/>
      <c r="AD1279" s="185"/>
      <c r="AE1279" s="185"/>
      <c r="AF1279" s="185"/>
      <c r="AG1279" s="185"/>
      <c r="AH1279" s="185"/>
      <c r="AI1279" s="185"/>
      <c r="AJ1279" s="185"/>
      <c r="AK1279" s="185"/>
      <c r="AL1279" s="185"/>
      <c r="AM1279" s="185"/>
      <c r="AN1279" s="185"/>
      <c r="AO1279" s="185"/>
      <c r="AP1279" s="185"/>
      <c r="AQ1279" s="185"/>
      <c r="AR1279" s="185"/>
      <c r="AS1279" s="185"/>
      <c r="AT1279" s="185"/>
      <c r="AU1279" s="185"/>
      <c r="AV1279" s="185"/>
      <c r="AW1279" s="185"/>
      <c r="AX1279" s="185"/>
      <c r="AY1279" s="185"/>
      <c r="AZ1279" s="185"/>
      <c r="BA1279" s="185"/>
      <c r="BB1279" s="185"/>
      <c r="BC1279" s="185"/>
      <c r="BD1279" s="185"/>
      <c r="BE1279" s="185"/>
      <c r="BF1279" s="185"/>
      <c r="BG1279" s="185"/>
      <c r="BH1279" s="185"/>
      <c r="BI1279" s="185"/>
      <c r="BJ1279" s="185"/>
      <c r="BK1279" s="185"/>
      <c r="BL1279" s="185"/>
      <c r="BM1279" s="185"/>
    </row>
    <row r="1280" spans="13:65" s="181" customFormat="1" x14ac:dyDescent="0.2">
      <c r="M1280" s="40"/>
      <c r="N1280" s="974"/>
      <c r="O1280" s="185"/>
      <c r="P1280" s="185"/>
      <c r="Q1280" s="185"/>
      <c r="R1280" s="185"/>
      <c r="S1280" s="185"/>
      <c r="T1280" s="185"/>
      <c r="U1280" s="185"/>
      <c r="V1280" s="185"/>
      <c r="W1280" s="185"/>
      <c r="X1280" s="185"/>
      <c r="Y1280" s="185"/>
      <c r="Z1280" s="185"/>
      <c r="AA1280" s="185"/>
      <c r="AB1280" s="185"/>
      <c r="AC1280" s="185"/>
      <c r="AD1280" s="185"/>
      <c r="AE1280" s="185"/>
      <c r="AF1280" s="185"/>
      <c r="AG1280" s="185"/>
      <c r="AH1280" s="185"/>
      <c r="AI1280" s="185"/>
      <c r="AJ1280" s="185"/>
      <c r="AK1280" s="185"/>
      <c r="AL1280" s="185"/>
      <c r="AM1280" s="185"/>
      <c r="AN1280" s="185"/>
      <c r="AO1280" s="185"/>
      <c r="AP1280" s="185"/>
      <c r="AQ1280" s="185"/>
      <c r="AR1280" s="185"/>
      <c r="AS1280" s="185"/>
      <c r="AT1280" s="185"/>
      <c r="AU1280" s="185"/>
      <c r="AV1280" s="185"/>
      <c r="AW1280" s="185"/>
      <c r="AX1280" s="185"/>
      <c r="AY1280" s="185"/>
      <c r="AZ1280" s="185"/>
      <c r="BA1280" s="185"/>
      <c r="BB1280" s="185"/>
      <c r="BC1280" s="185"/>
      <c r="BD1280" s="185"/>
      <c r="BE1280" s="185"/>
      <c r="BF1280" s="185"/>
      <c r="BG1280" s="185"/>
      <c r="BH1280" s="185"/>
      <c r="BI1280" s="185"/>
      <c r="BJ1280" s="185"/>
      <c r="BK1280" s="185"/>
      <c r="BL1280" s="185"/>
      <c r="BM1280" s="185"/>
    </row>
    <row r="1281" spans="13:65" s="181" customFormat="1" x14ac:dyDescent="0.2">
      <c r="M1281" s="40"/>
      <c r="N1281" s="974"/>
      <c r="O1281" s="185"/>
      <c r="P1281" s="185"/>
      <c r="Q1281" s="185"/>
      <c r="R1281" s="185"/>
      <c r="S1281" s="185"/>
      <c r="T1281" s="185"/>
      <c r="U1281" s="185"/>
      <c r="V1281" s="185"/>
      <c r="W1281" s="185"/>
      <c r="X1281" s="185"/>
      <c r="Y1281" s="185"/>
      <c r="Z1281" s="185"/>
      <c r="AA1281" s="185"/>
      <c r="AB1281" s="185"/>
      <c r="AC1281" s="185"/>
      <c r="AD1281" s="185"/>
      <c r="AE1281" s="185"/>
      <c r="AF1281" s="185"/>
      <c r="AG1281" s="185"/>
      <c r="AH1281" s="185"/>
      <c r="AI1281" s="185"/>
      <c r="AJ1281" s="185"/>
      <c r="AK1281" s="185"/>
      <c r="AL1281" s="185"/>
      <c r="AM1281" s="185"/>
      <c r="AN1281" s="185"/>
      <c r="AO1281" s="185"/>
      <c r="AP1281" s="185"/>
      <c r="AQ1281" s="185"/>
      <c r="AR1281" s="185"/>
      <c r="AS1281" s="185"/>
      <c r="AT1281" s="185"/>
      <c r="AU1281" s="185"/>
      <c r="AV1281" s="185"/>
      <c r="AW1281" s="185"/>
      <c r="AX1281" s="185"/>
      <c r="AY1281" s="185"/>
      <c r="AZ1281" s="185"/>
      <c r="BA1281" s="185"/>
      <c r="BB1281" s="185"/>
      <c r="BC1281" s="185"/>
      <c r="BD1281" s="185"/>
      <c r="BE1281" s="185"/>
      <c r="BF1281" s="185"/>
      <c r="BG1281" s="185"/>
      <c r="BH1281" s="185"/>
      <c r="BI1281" s="185"/>
      <c r="BJ1281" s="185"/>
      <c r="BK1281" s="185"/>
      <c r="BL1281" s="185"/>
      <c r="BM1281" s="185"/>
    </row>
    <row r="1282" spans="13:65" s="181" customFormat="1" x14ac:dyDescent="0.2">
      <c r="M1282" s="40"/>
      <c r="N1282" s="974"/>
      <c r="O1282" s="185"/>
      <c r="P1282" s="185"/>
      <c r="Q1282" s="185"/>
      <c r="R1282" s="185"/>
      <c r="S1282" s="185"/>
      <c r="T1282" s="185"/>
      <c r="U1282" s="185"/>
      <c r="V1282" s="185"/>
      <c r="W1282" s="185"/>
      <c r="X1282" s="185"/>
      <c r="Y1282" s="185"/>
      <c r="Z1282" s="185"/>
      <c r="AA1282" s="185"/>
      <c r="AB1282" s="185"/>
      <c r="AC1282" s="185"/>
      <c r="AD1282" s="185"/>
      <c r="AE1282" s="185"/>
      <c r="AF1282" s="185"/>
      <c r="AG1282" s="185"/>
      <c r="AH1282" s="185"/>
      <c r="AI1282" s="185"/>
      <c r="AJ1282" s="185"/>
      <c r="AK1282" s="185"/>
      <c r="AL1282" s="185"/>
      <c r="AM1282" s="185"/>
      <c r="AN1282" s="185"/>
      <c r="AO1282" s="185"/>
      <c r="AP1282" s="185"/>
      <c r="AQ1282" s="185"/>
      <c r="AR1282" s="185"/>
      <c r="AS1282" s="185"/>
      <c r="AT1282" s="185"/>
      <c r="AU1282" s="185"/>
      <c r="AV1282" s="185"/>
      <c r="AW1282" s="185"/>
      <c r="AX1282" s="185"/>
      <c r="AY1282" s="185"/>
      <c r="AZ1282" s="185"/>
      <c r="BA1282" s="185"/>
      <c r="BB1282" s="185"/>
      <c r="BC1282" s="185"/>
      <c r="BD1282" s="185"/>
      <c r="BE1282" s="185"/>
      <c r="BF1282" s="185"/>
      <c r="BG1282" s="185"/>
      <c r="BH1282" s="185"/>
      <c r="BI1282" s="185"/>
      <c r="BJ1282" s="185"/>
      <c r="BK1282" s="185"/>
      <c r="BL1282" s="185"/>
      <c r="BM1282" s="185"/>
    </row>
    <row r="1283" spans="13:65" s="181" customFormat="1" x14ac:dyDescent="0.2">
      <c r="M1283" s="40"/>
      <c r="N1283" s="974"/>
      <c r="O1283" s="185"/>
      <c r="P1283" s="185"/>
      <c r="Q1283" s="185"/>
      <c r="R1283" s="185"/>
      <c r="S1283" s="185"/>
      <c r="T1283" s="185"/>
      <c r="U1283" s="185"/>
      <c r="V1283" s="185"/>
      <c r="W1283" s="185"/>
      <c r="X1283" s="185"/>
      <c r="Y1283" s="185"/>
      <c r="Z1283" s="185"/>
      <c r="AA1283" s="185"/>
      <c r="AB1283" s="185"/>
      <c r="AC1283" s="185"/>
      <c r="AD1283" s="185"/>
      <c r="AE1283" s="185"/>
      <c r="AF1283" s="185"/>
      <c r="AG1283" s="185"/>
      <c r="AH1283" s="185"/>
      <c r="AI1283" s="185"/>
      <c r="AJ1283" s="185"/>
      <c r="AK1283" s="185"/>
      <c r="AL1283" s="185"/>
      <c r="AM1283" s="185"/>
      <c r="AN1283" s="185"/>
      <c r="AO1283" s="185"/>
      <c r="AP1283" s="185"/>
      <c r="AQ1283" s="185"/>
      <c r="AR1283" s="185"/>
      <c r="AS1283" s="185"/>
      <c r="AT1283" s="185"/>
      <c r="AU1283" s="185"/>
      <c r="AV1283" s="185"/>
      <c r="AW1283" s="185"/>
      <c r="AX1283" s="185"/>
      <c r="AY1283" s="185"/>
      <c r="AZ1283" s="185"/>
      <c r="BA1283" s="185"/>
      <c r="BB1283" s="185"/>
      <c r="BC1283" s="185"/>
      <c r="BD1283" s="185"/>
      <c r="BE1283" s="185"/>
      <c r="BF1283" s="185"/>
      <c r="BG1283" s="185"/>
      <c r="BH1283" s="185"/>
      <c r="BI1283" s="185"/>
      <c r="BJ1283" s="185"/>
      <c r="BK1283" s="185"/>
      <c r="BL1283" s="185"/>
      <c r="BM1283" s="185"/>
    </row>
    <row r="1284" spans="13:65" s="181" customFormat="1" x14ac:dyDescent="0.2">
      <c r="M1284" s="40"/>
      <c r="N1284" s="974"/>
      <c r="O1284" s="185"/>
      <c r="P1284" s="185"/>
      <c r="Q1284" s="185"/>
      <c r="R1284" s="185"/>
      <c r="S1284" s="185"/>
      <c r="T1284" s="185"/>
      <c r="U1284" s="185"/>
      <c r="V1284" s="185"/>
      <c r="W1284" s="185"/>
      <c r="X1284" s="185"/>
      <c r="Y1284" s="185"/>
      <c r="Z1284" s="185"/>
      <c r="AA1284" s="185"/>
      <c r="AB1284" s="185"/>
      <c r="AC1284" s="185"/>
      <c r="AD1284" s="185"/>
      <c r="AE1284" s="185"/>
      <c r="AF1284" s="185"/>
      <c r="AG1284" s="185"/>
      <c r="AH1284" s="185"/>
      <c r="AI1284" s="185"/>
      <c r="AJ1284" s="185"/>
      <c r="AK1284" s="185"/>
      <c r="AL1284" s="185"/>
      <c r="AM1284" s="185"/>
      <c r="AN1284" s="185"/>
      <c r="AO1284" s="185"/>
      <c r="AP1284" s="185"/>
      <c r="AQ1284" s="185"/>
      <c r="AR1284" s="185"/>
      <c r="AS1284" s="185"/>
      <c r="AT1284" s="185"/>
      <c r="AU1284" s="185"/>
      <c r="AV1284" s="185"/>
      <c r="AW1284" s="185"/>
      <c r="AX1284" s="185"/>
      <c r="AY1284" s="185"/>
      <c r="AZ1284" s="185"/>
      <c r="BA1284" s="185"/>
      <c r="BB1284" s="185"/>
      <c r="BC1284" s="185"/>
      <c r="BD1284" s="185"/>
      <c r="BE1284" s="185"/>
      <c r="BF1284" s="185"/>
      <c r="BG1284" s="185"/>
      <c r="BH1284" s="185"/>
      <c r="BI1284" s="185"/>
      <c r="BJ1284" s="185"/>
      <c r="BK1284" s="185"/>
      <c r="BL1284" s="185"/>
      <c r="BM1284" s="185"/>
    </row>
    <row r="1285" spans="13:65" s="181" customFormat="1" x14ac:dyDescent="0.2">
      <c r="M1285" s="40"/>
      <c r="N1285" s="974"/>
      <c r="O1285" s="185"/>
      <c r="P1285" s="185"/>
      <c r="Q1285" s="185"/>
      <c r="R1285" s="185"/>
      <c r="S1285" s="185"/>
      <c r="T1285" s="185"/>
      <c r="U1285" s="185"/>
      <c r="V1285" s="185"/>
      <c r="W1285" s="185"/>
      <c r="X1285" s="185"/>
      <c r="Y1285" s="185"/>
      <c r="Z1285" s="185"/>
      <c r="AA1285" s="185"/>
      <c r="AB1285" s="185"/>
      <c r="AC1285" s="185"/>
      <c r="AD1285" s="185"/>
      <c r="AE1285" s="185"/>
      <c r="AF1285" s="185"/>
      <c r="AG1285" s="185"/>
      <c r="AH1285" s="185"/>
      <c r="AI1285" s="185"/>
      <c r="AJ1285" s="185"/>
      <c r="AK1285" s="185"/>
      <c r="AL1285" s="185"/>
      <c r="AM1285" s="185"/>
      <c r="AN1285" s="185"/>
      <c r="AO1285" s="185"/>
      <c r="AP1285" s="185"/>
      <c r="AQ1285" s="185"/>
      <c r="AR1285" s="185"/>
      <c r="AS1285" s="185"/>
      <c r="AT1285" s="185"/>
      <c r="AU1285" s="185"/>
      <c r="AV1285" s="185"/>
      <c r="AW1285" s="185"/>
      <c r="AX1285" s="185"/>
      <c r="AY1285" s="185"/>
      <c r="AZ1285" s="185"/>
      <c r="BA1285" s="185"/>
      <c r="BB1285" s="185"/>
      <c r="BC1285" s="185"/>
      <c r="BD1285" s="185"/>
      <c r="BE1285" s="185"/>
      <c r="BF1285" s="185"/>
      <c r="BG1285" s="185"/>
      <c r="BH1285" s="185"/>
      <c r="BI1285" s="185"/>
      <c r="BJ1285" s="185"/>
      <c r="BK1285" s="185"/>
      <c r="BL1285" s="185"/>
      <c r="BM1285" s="185"/>
    </row>
    <row r="1286" spans="13:65" s="181" customFormat="1" x14ac:dyDescent="0.2">
      <c r="M1286" s="40"/>
      <c r="N1286" s="974"/>
      <c r="O1286" s="185"/>
      <c r="P1286" s="185"/>
      <c r="Q1286" s="185"/>
      <c r="R1286" s="185"/>
      <c r="S1286" s="185"/>
      <c r="T1286" s="185"/>
      <c r="U1286" s="185"/>
      <c r="V1286" s="185"/>
      <c r="W1286" s="185"/>
      <c r="X1286" s="185"/>
      <c r="Y1286" s="185"/>
      <c r="Z1286" s="185"/>
      <c r="AA1286" s="185"/>
      <c r="AB1286" s="185"/>
      <c r="AC1286" s="185"/>
      <c r="AD1286" s="185"/>
      <c r="AE1286" s="185"/>
      <c r="AF1286" s="185"/>
      <c r="AG1286" s="185"/>
      <c r="AH1286" s="185"/>
      <c r="AI1286" s="185"/>
      <c r="AJ1286" s="185"/>
      <c r="AK1286" s="185"/>
      <c r="AL1286" s="185"/>
      <c r="AM1286" s="185"/>
      <c r="AN1286" s="185"/>
      <c r="AO1286" s="185"/>
      <c r="AP1286" s="185"/>
      <c r="AQ1286" s="185"/>
      <c r="AR1286" s="185"/>
      <c r="AS1286" s="185"/>
      <c r="AT1286" s="185"/>
      <c r="AU1286" s="185"/>
      <c r="AV1286" s="185"/>
      <c r="AW1286" s="185"/>
      <c r="AX1286" s="185"/>
      <c r="AY1286" s="185"/>
      <c r="AZ1286" s="185"/>
      <c r="BA1286" s="185"/>
      <c r="BB1286" s="185"/>
      <c r="BC1286" s="185"/>
      <c r="BD1286" s="185"/>
      <c r="BE1286" s="185"/>
      <c r="BF1286" s="185"/>
      <c r="BG1286" s="185"/>
      <c r="BH1286" s="185"/>
      <c r="BI1286" s="185"/>
      <c r="BJ1286" s="185"/>
      <c r="BK1286" s="185"/>
      <c r="BL1286" s="185"/>
      <c r="BM1286" s="185"/>
    </row>
    <row r="1287" spans="13:65" s="181" customFormat="1" x14ac:dyDescent="0.2">
      <c r="M1287" s="40"/>
      <c r="N1287" s="974"/>
      <c r="O1287" s="185"/>
      <c r="P1287" s="185"/>
      <c r="Q1287" s="185"/>
      <c r="R1287" s="185"/>
      <c r="S1287" s="185"/>
      <c r="T1287" s="185"/>
      <c r="U1287" s="185"/>
      <c r="V1287" s="185"/>
      <c r="W1287" s="185"/>
      <c r="X1287" s="185"/>
      <c r="Y1287" s="185"/>
      <c r="Z1287" s="185"/>
      <c r="AA1287" s="185"/>
      <c r="AB1287" s="185"/>
      <c r="AC1287" s="185"/>
      <c r="AD1287" s="185"/>
      <c r="AE1287" s="185"/>
      <c r="AF1287" s="185"/>
      <c r="AG1287" s="185"/>
      <c r="AH1287" s="185"/>
      <c r="AI1287" s="185"/>
      <c r="AJ1287" s="185"/>
      <c r="AK1287" s="185"/>
      <c r="AL1287" s="185"/>
      <c r="AM1287" s="185"/>
      <c r="AN1287" s="185"/>
      <c r="AO1287" s="185"/>
      <c r="AP1287" s="185"/>
      <c r="AQ1287" s="185"/>
      <c r="AR1287" s="185"/>
      <c r="AS1287" s="185"/>
      <c r="AT1287" s="185"/>
      <c r="AU1287" s="185"/>
      <c r="AV1287" s="185"/>
      <c r="AW1287" s="185"/>
      <c r="AX1287" s="185"/>
      <c r="AY1287" s="185"/>
      <c r="AZ1287" s="185"/>
      <c r="BA1287" s="185"/>
      <c r="BB1287" s="185"/>
      <c r="BC1287" s="185"/>
      <c r="BD1287" s="185"/>
      <c r="BE1287" s="185"/>
      <c r="BF1287" s="185"/>
      <c r="BG1287" s="185"/>
      <c r="BH1287" s="185"/>
      <c r="BI1287" s="185"/>
      <c r="BJ1287" s="185"/>
      <c r="BK1287" s="185"/>
      <c r="BL1287" s="185"/>
      <c r="BM1287" s="185"/>
    </row>
    <row r="1288" spans="13:65" s="181" customFormat="1" x14ac:dyDescent="0.2">
      <c r="M1288" s="40"/>
      <c r="N1288" s="974"/>
      <c r="O1288" s="185"/>
      <c r="P1288" s="185"/>
      <c r="Q1288" s="185"/>
      <c r="R1288" s="185"/>
      <c r="S1288" s="185"/>
      <c r="T1288" s="185"/>
      <c r="U1288" s="185"/>
      <c r="V1288" s="185"/>
      <c r="W1288" s="185"/>
      <c r="X1288" s="185"/>
      <c r="Y1288" s="185"/>
      <c r="Z1288" s="185"/>
      <c r="AA1288" s="185"/>
      <c r="AB1288" s="185"/>
      <c r="AC1288" s="185"/>
      <c r="AD1288" s="185"/>
      <c r="AE1288" s="185"/>
      <c r="AF1288" s="185"/>
      <c r="AG1288" s="185"/>
      <c r="AH1288" s="185"/>
      <c r="AI1288" s="185"/>
      <c r="AJ1288" s="185"/>
      <c r="AK1288" s="185"/>
      <c r="AL1288" s="185"/>
      <c r="AM1288" s="185"/>
      <c r="AN1288" s="185"/>
      <c r="AO1288" s="185"/>
      <c r="AP1288" s="185"/>
      <c r="AQ1288" s="185"/>
      <c r="AR1288" s="185"/>
      <c r="AS1288" s="185"/>
      <c r="AT1288" s="185"/>
      <c r="AU1288" s="185"/>
      <c r="AV1288" s="185"/>
      <c r="AW1288" s="185"/>
      <c r="AX1288" s="185"/>
      <c r="AY1288" s="185"/>
      <c r="AZ1288" s="185"/>
      <c r="BA1288" s="185"/>
      <c r="BB1288" s="185"/>
      <c r="BC1288" s="185"/>
      <c r="BD1288" s="185"/>
      <c r="BE1288" s="185"/>
      <c r="BF1288" s="185"/>
      <c r="BG1288" s="185"/>
      <c r="BH1288" s="185"/>
      <c r="BI1288" s="185"/>
      <c r="BJ1288" s="185"/>
      <c r="BK1288" s="185"/>
      <c r="BL1288" s="185"/>
      <c r="BM1288" s="185"/>
    </row>
    <row r="1289" spans="13:65" s="181" customFormat="1" x14ac:dyDescent="0.2">
      <c r="M1289" s="40"/>
      <c r="N1289" s="974"/>
      <c r="O1289" s="185"/>
      <c r="P1289" s="185"/>
      <c r="Q1289" s="185"/>
      <c r="R1289" s="185"/>
      <c r="S1289" s="185"/>
      <c r="T1289" s="185"/>
      <c r="U1289" s="185"/>
      <c r="V1289" s="185"/>
      <c r="W1289" s="185"/>
      <c r="X1289" s="185"/>
      <c r="Y1289" s="185"/>
      <c r="Z1289" s="185"/>
      <c r="AA1289" s="185"/>
      <c r="AB1289" s="185"/>
      <c r="AC1289" s="185"/>
      <c r="AD1289" s="185"/>
      <c r="AE1289" s="185"/>
      <c r="AF1289" s="185"/>
      <c r="AG1289" s="185"/>
      <c r="AH1289" s="185"/>
      <c r="AI1289" s="185"/>
      <c r="AJ1289" s="185"/>
      <c r="AK1289" s="185"/>
      <c r="AL1289" s="185"/>
      <c r="AM1289" s="185"/>
      <c r="AN1289" s="185"/>
      <c r="AO1289" s="185"/>
      <c r="AP1289" s="185"/>
      <c r="AQ1289" s="185"/>
      <c r="AR1289" s="185"/>
      <c r="AS1289" s="185"/>
      <c r="AT1289" s="185"/>
      <c r="AU1289" s="185"/>
      <c r="AV1289" s="185"/>
      <c r="AW1289" s="185"/>
      <c r="AX1289" s="185"/>
      <c r="AY1289" s="185"/>
      <c r="AZ1289" s="185"/>
      <c r="BA1289" s="185"/>
      <c r="BB1289" s="185"/>
      <c r="BC1289" s="185"/>
      <c r="BD1289" s="185"/>
      <c r="BE1289" s="185"/>
      <c r="BF1289" s="185"/>
      <c r="BG1289" s="185"/>
      <c r="BH1289" s="185"/>
      <c r="BI1289" s="185"/>
      <c r="BJ1289" s="185"/>
      <c r="BK1289" s="185"/>
      <c r="BL1289" s="185"/>
      <c r="BM1289" s="185"/>
    </row>
    <row r="1290" spans="13:65" s="181" customFormat="1" x14ac:dyDescent="0.2">
      <c r="M1290" s="40"/>
      <c r="N1290" s="974"/>
      <c r="O1290" s="185"/>
      <c r="P1290" s="185"/>
      <c r="Q1290" s="185"/>
      <c r="R1290" s="185"/>
      <c r="S1290" s="185"/>
      <c r="T1290" s="185"/>
      <c r="U1290" s="185"/>
      <c r="V1290" s="185"/>
      <c r="W1290" s="185"/>
      <c r="X1290" s="185"/>
      <c r="Y1290" s="185"/>
      <c r="Z1290" s="185"/>
      <c r="AA1290" s="185"/>
      <c r="AB1290" s="185"/>
      <c r="AC1290" s="185"/>
      <c r="AD1290" s="185"/>
      <c r="AE1290" s="185"/>
      <c r="AF1290" s="185"/>
      <c r="AG1290" s="185"/>
      <c r="AH1290" s="185"/>
      <c r="AI1290" s="185"/>
      <c r="AJ1290" s="185"/>
      <c r="AK1290" s="185"/>
      <c r="AL1290" s="185"/>
      <c r="AM1290" s="185"/>
      <c r="AN1290" s="185"/>
      <c r="AO1290" s="185"/>
      <c r="AP1290" s="185"/>
      <c r="AQ1290" s="185"/>
      <c r="AR1290" s="185"/>
      <c r="AS1290" s="185"/>
      <c r="AT1290" s="185"/>
      <c r="AU1290" s="185"/>
      <c r="AV1290" s="185"/>
      <c r="AW1290" s="185"/>
      <c r="AX1290" s="185"/>
      <c r="AY1290" s="185"/>
      <c r="AZ1290" s="185"/>
      <c r="BA1290" s="185"/>
      <c r="BB1290" s="185"/>
      <c r="BC1290" s="185"/>
      <c r="BD1290" s="185"/>
      <c r="BE1290" s="185"/>
      <c r="BF1290" s="185"/>
      <c r="BG1290" s="185"/>
      <c r="BH1290" s="185"/>
      <c r="BI1290" s="185"/>
      <c r="BJ1290" s="185"/>
      <c r="BK1290" s="185"/>
      <c r="BL1290" s="185"/>
      <c r="BM1290" s="185"/>
    </row>
    <row r="1291" spans="13:65" s="181" customFormat="1" x14ac:dyDescent="0.2">
      <c r="M1291" s="40"/>
      <c r="N1291" s="974"/>
      <c r="O1291" s="185"/>
      <c r="P1291" s="185"/>
      <c r="Q1291" s="185"/>
      <c r="R1291" s="185"/>
      <c r="S1291" s="185"/>
      <c r="T1291" s="185"/>
      <c r="U1291" s="185"/>
      <c r="V1291" s="185"/>
      <c r="W1291" s="185"/>
      <c r="X1291" s="185"/>
      <c r="Y1291" s="185"/>
      <c r="Z1291" s="185"/>
      <c r="AA1291" s="185"/>
      <c r="AB1291" s="185"/>
      <c r="AC1291" s="185"/>
      <c r="AD1291" s="185"/>
      <c r="AE1291" s="185"/>
      <c r="AF1291" s="185"/>
      <c r="AG1291" s="185"/>
      <c r="AH1291" s="185"/>
      <c r="AI1291" s="185"/>
      <c r="AJ1291" s="185"/>
      <c r="AK1291" s="185"/>
      <c r="AL1291" s="185"/>
      <c r="AM1291" s="185"/>
      <c r="AN1291" s="185"/>
      <c r="AO1291" s="185"/>
      <c r="AP1291" s="185"/>
      <c r="AQ1291" s="185"/>
      <c r="AR1291" s="185"/>
      <c r="AS1291" s="185"/>
      <c r="AT1291" s="185"/>
      <c r="AU1291" s="185"/>
      <c r="AV1291" s="185"/>
      <c r="AW1291" s="185"/>
      <c r="AX1291" s="185"/>
      <c r="AY1291" s="185"/>
      <c r="AZ1291" s="185"/>
      <c r="BA1291" s="185"/>
      <c r="BB1291" s="185"/>
      <c r="BC1291" s="185"/>
      <c r="BD1291" s="185"/>
      <c r="BE1291" s="185"/>
      <c r="BF1291" s="185"/>
      <c r="BG1291" s="185"/>
      <c r="BH1291" s="185"/>
      <c r="BI1291" s="185"/>
      <c r="BJ1291" s="185"/>
      <c r="BK1291" s="185"/>
      <c r="BL1291" s="185"/>
      <c r="BM1291" s="185"/>
    </row>
    <row r="1292" spans="13:65" s="181" customFormat="1" x14ac:dyDescent="0.2">
      <c r="M1292" s="40"/>
      <c r="N1292" s="974"/>
      <c r="O1292" s="185"/>
      <c r="P1292" s="185"/>
      <c r="Q1292" s="185"/>
      <c r="R1292" s="185"/>
      <c r="S1292" s="185"/>
      <c r="T1292" s="185"/>
      <c r="U1292" s="185"/>
      <c r="V1292" s="185"/>
      <c r="W1292" s="185"/>
      <c r="X1292" s="185"/>
      <c r="Y1292" s="185"/>
      <c r="Z1292" s="185"/>
      <c r="AA1292" s="185"/>
      <c r="AB1292" s="185"/>
      <c r="AC1292" s="185"/>
      <c r="AD1292" s="185"/>
      <c r="AE1292" s="185"/>
      <c r="AF1292" s="185"/>
      <c r="AG1292" s="185"/>
      <c r="AH1292" s="185"/>
      <c r="AI1292" s="185"/>
      <c r="AJ1292" s="185"/>
      <c r="AK1292" s="185"/>
      <c r="AL1292" s="185"/>
      <c r="AM1292" s="185"/>
      <c r="AN1292" s="185"/>
      <c r="AO1292" s="185"/>
      <c r="AP1292" s="185"/>
      <c r="AQ1292" s="185"/>
      <c r="AR1292" s="185"/>
      <c r="AS1292" s="185"/>
      <c r="AT1292" s="185"/>
      <c r="AU1292" s="185"/>
      <c r="AV1292" s="185"/>
      <c r="AW1292" s="185"/>
      <c r="AX1292" s="185"/>
      <c r="AY1292" s="185"/>
      <c r="AZ1292" s="185"/>
      <c r="BA1292" s="185"/>
      <c r="BB1292" s="185"/>
      <c r="BC1292" s="185"/>
      <c r="BD1292" s="185"/>
      <c r="BE1292" s="185"/>
      <c r="BF1292" s="185"/>
      <c r="BG1292" s="185"/>
      <c r="BH1292" s="185"/>
      <c r="BI1292" s="185"/>
      <c r="BJ1292" s="185"/>
      <c r="BK1292" s="185"/>
      <c r="BL1292" s="185"/>
      <c r="BM1292" s="185"/>
    </row>
    <row r="1293" spans="13:65" s="181" customFormat="1" x14ac:dyDescent="0.2">
      <c r="M1293" s="40"/>
      <c r="N1293" s="974"/>
      <c r="O1293" s="185"/>
      <c r="P1293" s="185"/>
      <c r="Q1293" s="185"/>
      <c r="R1293" s="185"/>
      <c r="S1293" s="185"/>
      <c r="T1293" s="185"/>
      <c r="U1293" s="185"/>
      <c r="V1293" s="185"/>
      <c r="W1293" s="185"/>
      <c r="X1293" s="185"/>
      <c r="Y1293" s="185"/>
      <c r="Z1293" s="185"/>
      <c r="AA1293" s="185"/>
      <c r="AB1293" s="185"/>
      <c r="AC1293" s="185"/>
      <c r="AD1293" s="185"/>
      <c r="AE1293" s="185"/>
      <c r="AF1293" s="185"/>
      <c r="AG1293" s="185"/>
      <c r="AH1293" s="185"/>
      <c r="AI1293" s="185"/>
      <c r="AJ1293" s="185"/>
      <c r="AK1293" s="185"/>
      <c r="AL1293" s="185"/>
      <c r="AM1293" s="185"/>
      <c r="AN1293" s="185"/>
      <c r="AO1293" s="185"/>
      <c r="AP1293" s="185"/>
      <c r="AQ1293" s="185"/>
      <c r="AR1293" s="185"/>
      <c r="AS1293" s="185"/>
      <c r="AT1293" s="185"/>
      <c r="AU1293" s="185"/>
      <c r="AV1293" s="185"/>
      <c r="AW1293" s="185"/>
      <c r="AX1293" s="185"/>
      <c r="AY1293" s="185"/>
      <c r="AZ1293" s="185"/>
      <c r="BA1293" s="185"/>
      <c r="BB1293" s="185"/>
      <c r="BC1293" s="185"/>
      <c r="BD1293" s="185"/>
      <c r="BE1293" s="185"/>
      <c r="BF1293" s="185"/>
      <c r="BG1293" s="185"/>
      <c r="BH1293" s="185"/>
      <c r="BI1293" s="185"/>
      <c r="BJ1293" s="185"/>
      <c r="BK1293" s="185"/>
      <c r="BL1293" s="185"/>
      <c r="BM1293" s="185"/>
    </row>
    <row r="1294" spans="13:65" s="181" customFormat="1" x14ac:dyDescent="0.2">
      <c r="M1294" s="40"/>
      <c r="N1294" s="974"/>
      <c r="O1294" s="185"/>
      <c r="P1294" s="185"/>
      <c r="Q1294" s="185"/>
      <c r="R1294" s="185"/>
      <c r="S1294" s="185"/>
      <c r="T1294" s="185"/>
      <c r="U1294" s="185"/>
      <c r="V1294" s="185"/>
      <c r="W1294" s="185"/>
      <c r="X1294" s="185"/>
      <c r="Y1294" s="185"/>
      <c r="Z1294" s="185"/>
      <c r="AA1294" s="185"/>
      <c r="AB1294" s="185"/>
      <c r="AC1294" s="185"/>
      <c r="AD1294" s="185"/>
      <c r="AE1294" s="185"/>
      <c r="AF1294" s="185"/>
      <c r="AG1294" s="185"/>
      <c r="AH1294" s="185"/>
      <c r="AI1294" s="185"/>
      <c r="AJ1294" s="185"/>
      <c r="AK1294" s="185"/>
      <c r="AL1294" s="185"/>
      <c r="AM1294" s="185"/>
      <c r="AN1294" s="185"/>
      <c r="AO1294" s="185"/>
      <c r="AP1294" s="185"/>
      <c r="AQ1294" s="185"/>
      <c r="AR1294" s="185"/>
      <c r="AS1294" s="185"/>
      <c r="AT1294" s="185"/>
      <c r="AU1294" s="185"/>
      <c r="AV1294" s="185"/>
      <c r="AW1294" s="185"/>
      <c r="AX1294" s="185"/>
      <c r="AY1294" s="185"/>
      <c r="AZ1294" s="185"/>
      <c r="BA1294" s="185"/>
      <c r="BB1294" s="185"/>
      <c r="BC1294" s="185"/>
      <c r="BD1294" s="185"/>
      <c r="BE1294" s="185"/>
      <c r="BF1294" s="185"/>
      <c r="BG1294" s="185"/>
      <c r="BH1294" s="185"/>
      <c r="BI1294" s="185"/>
      <c r="BJ1294" s="185"/>
      <c r="BK1294" s="185"/>
      <c r="BL1294" s="185"/>
      <c r="BM1294" s="185"/>
    </row>
    <row r="1295" spans="13:65" s="181" customFormat="1" x14ac:dyDescent="0.2">
      <c r="M1295" s="40"/>
      <c r="N1295" s="974"/>
      <c r="O1295" s="185"/>
      <c r="P1295" s="185"/>
      <c r="Q1295" s="185"/>
      <c r="R1295" s="185"/>
      <c r="S1295" s="185"/>
      <c r="T1295" s="185"/>
      <c r="U1295" s="185"/>
      <c r="V1295" s="185"/>
      <c r="W1295" s="185"/>
      <c r="X1295" s="185"/>
      <c r="Y1295" s="185"/>
      <c r="Z1295" s="185"/>
      <c r="AA1295" s="185"/>
      <c r="AB1295" s="185"/>
      <c r="AC1295" s="185"/>
      <c r="AD1295" s="185"/>
      <c r="AE1295" s="185"/>
      <c r="AF1295" s="185"/>
      <c r="AG1295" s="185"/>
      <c r="AH1295" s="185"/>
      <c r="AI1295" s="185"/>
      <c r="AJ1295" s="185"/>
      <c r="AK1295" s="185"/>
      <c r="AL1295" s="185"/>
      <c r="AM1295" s="185"/>
      <c r="AN1295" s="185"/>
      <c r="AO1295" s="185"/>
      <c r="AP1295" s="185"/>
      <c r="AQ1295" s="185"/>
      <c r="AR1295" s="185"/>
      <c r="AS1295" s="185"/>
      <c r="AT1295" s="185"/>
      <c r="AU1295" s="185"/>
      <c r="AV1295" s="185"/>
      <c r="AW1295" s="185"/>
      <c r="AX1295" s="185"/>
      <c r="AY1295" s="185"/>
      <c r="AZ1295" s="185"/>
      <c r="BA1295" s="185"/>
      <c r="BB1295" s="185"/>
      <c r="BC1295" s="185"/>
      <c r="BD1295" s="185"/>
      <c r="BE1295" s="185"/>
      <c r="BF1295" s="185"/>
      <c r="BG1295" s="185"/>
      <c r="BH1295" s="185"/>
      <c r="BI1295" s="185"/>
      <c r="BJ1295" s="185"/>
      <c r="BK1295" s="185"/>
      <c r="BL1295" s="185"/>
      <c r="BM1295" s="185"/>
    </row>
    <row r="1296" spans="13:65" s="181" customFormat="1" x14ac:dyDescent="0.2">
      <c r="M1296" s="40"/>
      <c r="N1296" s="974"/>
      <c r="O1296" s="185"/>
      <c r="P1296" s="185"/>
      <c r="Q1296" s="185"/>
      <c r="R1296" s="185"/>
      <c r="S1296" s="185"/>
      <c r="T1296" s="185"/>
      <c r="U1296" s="185"/>
      <c r="V1296" s="185"/>
      <c r="W1296" s="185"/>
      <c r="X1296" s="185"/>
      <c r="Y1296" s="185"/>
      <c r="Z1296" s="185"/>
      <c r="AA1296" s="185"/>
      <c r="AB1296" s="185"/>
      <c r="AC1296" s="185"/>
      <c r="AD1296" s="185"/>
      <c r="AE1296" s="185"/>
      <c r="AF1296" s="185"/>
      <c r="AG1296" s="185"/>
      <c r="AH1296" s="185"/>
      <c r="AI1296" s="185"/>
      <c r="AJ1296" s="185"/>
      <c r="AK1296" s="185"/>
      <c r="AL1296" s="185"/>
      <c r="AM1296" s="185"/>
      <c r="AN1296" s="185"/>
      <c r="AO1296" s="185"/>
      <c r="AP1296" s="185"/>
      <c r="AQ1296" s="185"/>
      <c r="AR1296" s="185"/>
      <c r="AS1296" s="185"/>
      <c r="AT1296" s="185"/>
      <c r="AU1296" s="185"/>
      <c r="AV1296" s="185"/>
      <c r="AW1296" s="185"/>
      <c r="AX1296" s="185"/>
      <c r="AY1296" s="185"/>
      <c r="AZ1296" s="185"/>
      <c r="BA1296" s="185"/>
      <c r="BB1296" s="185"/>
      <c r="BC1296" s="185"/>
      <c r="BD1296" s="185"/>
      <c r="BE1296" s="185"/>
      <c r="BF1296" s="185"/>
      <c r="BG1296" s="185"/>
      <c r="BH1296" s="185"/>
      <c r="BI1296" s="185"/>
      <c r="BJ1296" s="185"/>
      <c r="BK1296" s="185"/>
      <c r="BL1296" s="185"/>
      <c r="BM1296" s="185"/>
    </row>
    <row r="1297" spans="13:65" s="181" customFormat="1" x14ac:dyDescent="0.2">
      <c r="M1297" s="40"/>
      <c r="N1297" s="974"/>
      <c r="O1297" s="185"/>
      <c r="P1297" s="185"/>
      <c r="Q1297" s="185"/>
      <c r="R1297" s="185"/>
      <c r="S1297" s="185"/>
      <c r="T1297" s="185"/>
      <c r="U1297" s="185"/>
      <c r="V1297" s="185"/>
      <c r="W1297" s="185"/>
      <c r="X1297" s="185"/>
      <c r="Y1297" s="185"/>
      <c r="Z1297" s="185"/>
      <c r="AA1297" s="185"/>
      <c r="AB1297" s="185"/>
      <c r="AC1297" s="185"/>
      <c r="AD1297" s="185"/>
      <c r="AE1297" s="185"/>
      <c r="AF1297" s="185"/>
      <c r="AG1297" s="185"/>
      <c r="AH1297" s="185"/>
      <c r="AI1297" s="185"/>
      <c r="AJ1297" s="185"/>
      <c r="AK1297" s="185"/>
      <c r="AL1297" s="185"/>
      <c r="AM1297" s="185"/>
      <c r="AN1297" s="185"/>
      <c r="AO1297" s="185"/>
      <c r="AP1297" s="185"/>
      <c r="AQ1297" s="185"/>
      <c r="AR1297" s="185"/>
      <c r="AS1297" s="185"/>
      <c r="AT1297" s="185"/>
      <c r="AU1297" s="185"/>
      <c r="AV1297" s="185"/>
      <c r="AW1297" s="185"/>
      <c r="AX1297" s="185"/>
      <c r="AY1297" s="185"/>
      <c r="AZ1297" s="185"/>
      <c r="BA1297" s="185"/>
      <c r="BB1297" s="185"/>
      <c r="BC1297" s="185"/>
      <c r="BD1297" s="185"/>
      <c r="BE1297" s="185"/>
      <c r="BF1297" s="185"/>
      <c r="BG1297" s="185"/>
      <c r="BH1297" s="185"/>
      <c r="BI1297" s="185"/>
      <c r="BJ1297" s="185"/>
      <c r="BK1297" s="185"/>
      <c r="BL1297" s="185"/>
      <c r="BM1297" s="185"/>
    </row>
    <row r="1298" spans="13:65" s="181" customFormat="1" x14ac:dyDescent="0.2">
      <c r="M1298" s="40"/>
      <c r="N1298" s="974"/>
      <c r="O1298" s="185"/>
      <c r="P1298" s="185"/>
      <c r="Q1298" s="185"/>
      <c r="R1298" s="185"/>
      <c r="S1298" s="185"/>
      <c r="T1298" s="185"/>
      <c r="U1298" s="185"/>
      <c r="V1298" s="185"/>
      <c r="W1298" s="185"/>
      <c r="X1298" s="185"/>
      <c r="Y1298" s="185"/>
      <c r="Z1298" s="185"/>
      <c r="AA1298" s="185"/>
      <c r="AB1298" s="185"/>
      <c r="AC1298" s="185"/>
      <c r="AD1298" s="185"/>
      <c r="AE1298" s="185"/>
      <c r="AF1298" s="185"/>
      <c r="AG1298" s="185"/>
      <c r="AH1298" s="185"/>
      <c r="AI1298" s="185"/>
      <c r="AJ1298" s="185"/>
      <c r="AK1298" s="185"/>
      <c r="AL1298" s="185"/>
      <c r="AM1298" s="185"/>
      <c r="AN1298" s="185"/>
      <c r="AO1298" s="185"/>
      <c r="AP1298" s="185"/>
      <c r="AQ1298" s="185"/>
      <c r="AR1298" s="185"/>
      <c r="AS1298" s="185"/>
      <c r="AT1298" s="185"/>
      <c r="AU1298" s="185"/>
      <c r="AV1298" s="185"/>
      <c r="AW1298" s="185"/>
      <c r="AX1298" s="185"/>
      <c r="AY1298" s="185"/>
      <c r="AZ1298" s="185"/>
      <c r="BA1298" s="185"/>
      <c r="BB1298" s="185"/>
      <c r="BC1298" s="185"/>
      <c r="BD1298" s="185"/>
      <c r="BE1298" s="185"/>
      <c r="BF1298" s="185"/>
      <c r="BG1298" s="185"/>
      <c r="BH1298" s="185"/>
      <c r="BI1298" s="185"/>
      <c r="BJ1298" s="185"/>
      <c r="BK1298" s="185"/>
      <c r="BL1298" s="185"/>
      <c r="BM1298" s="185"/>
    </row>
    <row r="1299" spans="13:65" s="181" customFormat="1" x14ac:dyDescent="0.2">
      <c r="M1299" s="40"/>
      <c r="N1299" s="974"/>
      <c r="O1299" s="185"/>
      <c r="P1299" s="185"/>
      <c r="Q1299" s="185"/>
      <c r="R1299" s="185"/>
      <c r="S1299" s="185"/>
      <c r="T1299" s="185"/>
      <c r="U1299" s="185"/>
      <c r="V1299" s="185"/>
      <c r="W1299" s="185"/>
      <c r="X1299" s="185"/>
      <c r="Y1299" s="185"/>
      <c r="Z1299" s="185"/>
      <c r="AA1299" s="185"/>
      <c r="AB1299" s="185"/>
      <c r="AC1299" s="185"/>
      <c r="AD1299" s="185"/>
      <c r="AE1299" s="185"/>
      <c r="AF1299" s="185"/>
      <c r="AG1299" s="185"/>
      <c r="AH1299" s="185"/>
      <c r="AI1299" s="185"/>
      <c r="AJ1299" s="185"/>
      <c r="AK1299" s="185"/>
      <c r="AL1299" s="185"/>
      <c r="AM1299" s="185"/>
      <c r="AN1299" s="185"/>
      <c r="AO1299" s="185"/>
      <c r="AP1299" s="185"/>
      <c r="AQ1299" s="185"/>
      <c r="AR1299" s="185"/>
      <c r="AS1299" s="185"/>
      <c r="AT1299" s="185"/>
      <c r="AU1299" s="185"/>
      <c r="AV1299" s="185"/>
      <c r="AW1299" s="185"/>
      <c r="AX1299" s="185"/>
      <c r="AY1299" s="185"/>
      <c r="AZ1299" s="185"/>
      <c r="BA1299" s="185"/>
      <c r="BB1299" s="185"/>
      <c r="BC1299" s="185"/>
      <c r="BD1299" s="185"/>
      <c r="BE1299" s="185"/>
      <c r="BF1299" s="185"/>
      <c r="BG1299" s="185"/>
      <c r="BH1299" s="185"/>
      <c r="BI1299" s="185"/>
      <c r="BJ1299" s="185"/>
      <c r="BK1299" s="185"/>
      <c r="BL1299" s="185"/>
      <c r="BM1299" s="185"/>
    </row>
    <row r="1300" spans="13:65" s="181" customFormat="1" x14ac:dyDescent="0.2">
      <c r="M1300" s="40"/>
      <c r="N1300" s="974"/>
      <c r="O1300" s="185"/>
      <c r="P1300" s="185"/>
      <c r="Q1300" s="185"/>
      <c r="R1300" s="185"/>
      <c r="S1300" s="185"/>
      <c r="T1300" s="185"/>
      <c r="U1300" s="185"/>
      <c r="V1300" s="185"/>
      <c r="W1300" s="185"/>
      <c r="X1300" s="185"/>
      <c r="Y1300" s="185"/>
      <c r="Z1300" s="185"/>
      <c r="AA1300" s="185"/>
      <c r="AB1300" s="185"/>
      <c r="AC1300" s="185"/>
      <c r="AD1300" s="185"/>
      <c r="AE1300" s="185"/>
      <c r="AF1300" s="185"/>
      <c r="AG1300" s="185"/>
      <c r="AH1300" s="185"/>
      <c r="AI1300" s="185"/>
      <c r="AJ1300" s="185"/>
      <c r="AK1300" s="185"/>
      <c r="AL1300" s="185"/>
      <c r="AM1300" s="185"/>
      <c r="AN1300" s="185"/>
      <c r="AO1300" s="185"/>
      <c r="AP1300" s="185"/>
      <c r="AQ1300" s="185"/>
      <c r="AR1300" s="185"/>
      <c r="AS1300" s="185"/>
      <c r="AT1300" s="185"/>
      <c r="AU1300" s="185"/>
      <c r="AV1300" s="185"/>
      <c r="AW1300" s="185"/>
      <c r="AX1300" s="185"/>
      <c r="AY1300" s="185"/>
      <c r="AZ1300" s="185"/>
      <c r="BA1300" s="185"/>
      <c r="BB1300" s="185"/>
      <c r="BC1300" s="185"/>
      <c r="BD1300" s="185"/>
      <c r="BE1300" s="185"/>
      <c r="BF1300" s="185"/>
      <c r="BG1300" s="185"/>
      <c r="BH1300" s="185"/>
      <c r="BI1300" s="185"/>
      <c r="BJ1300" s="185"/>
      <c r="BK1300" s="185"/>
      <c r="BL1300" s="185"/>
      <c r="BM1300" s="185"/>
    </row>
    <row r="1301" spans="13:65" s="181" customFormat="1" x14ac:dyDescent="0.2">
      <c r="M1301" s="40"/>
      <c r="N1301" s="974"/>
      <c r="O1301" s="185"/>
      <c r="P1301" s="185"/>
      <c r="Q1301" s="185"/>
      <c r="R1301" s="185"/>
      <c r="S1301" s="185"/>
      <c r="T1301" s="185"/>
      <c r="U1301" s="185"/>
      <c r="V1301" s="185"/>
      <c r="W1301" s="185"/>
      <c r="X1301" s="185"/>
      <c r="Y1301" s="185"/>
      <c r="Z1301" s="185"/>
      <c r="AA1301" s="185"/>
      <c r="AB1301" s="185"/>
      <c r="AC1301" s="185"/>
      <c r="AD1301" s="185"/>
      <c r="AE1301" s="185"/>
      <c r="AF1301" s="185"/>
      <c r="AG1301" s="185"/>
      <c r="AH1301" s="185"/>
      <c r="AI1301" s="185"/>
      <c r="AJ1301" s="185"/>
      <c r="AK1301" s="185"/>
      <c r="AL1301" s="185"/>
      <c r="AM1301" s="185"/>
      <c r="AN1301" s="185"/>
      <c r="AO1301" s="185"/>
      <c r="AP1301" s="185"/>
      <c r="AQ1301" s="185"/>
      <c r="AR1301" s="185"/>
      <c r="AS1301" s="185"/>
      <c r="AT1301" s="185"/>
      <c r="AU1301" s="185"/>
      <c r="AV1301" s="185"/>
      <c r="AW1301" s="185"/>
      <c r="AX1301" s="185"/>
      <c r="AY1301" s="185"/>
      <c r="AZ1301" s="185"/>
      <c r="BA1301" s="185"/>
      <c r="BB1301" s="185"/>
      <c r="BC1301" s="185"/>
      <c r="BD1301" s="185"/>
      <c r="BE1301" s="185"/>
      <c r="BF1301" s="185"/>
      <c r="BG1301" s="185"/>
      <c r="BH1301" s="185"/>
      <c r="BI1301" s="185"/>
      <c r="BJ1301" s="185"/>
      <c r="BK1301" s="185"/>
      <c r="BL1301" s="185"/>
      <c r="BM1301" s="185"/>
    </row>
    <row r="1302" spans="13:65" s="181" customFormat="1" x14ac:dyDescent="0.2">
      <c r="M1302" s="40"/>
      <c r="N1302" s="974"/>
      <c r="O1302" s="185"/>
      <c r="P1302" s="185"/>
      <c r="Q1302" s="185"/>
      <c r="R1302" s="185"/>
      <c r="S1302" s="185"/>
      <c r="T1302" s="185"/>
      <c r="U1302" s="185"/>
      <c r="V1302" s="185"/>
      <c r="W1302" s="185"/>
      <c r="X1302" s="185"/>
      <c r="Y1302" s="185"/>
      <c r="Z1302" s="185"/>
      <c r="AA1302" s="185"/>
      <c r="AB1302" s="185"/>
      <c r="AC1302" s="185"/>
      <c r="AD1302" s="185"/>
      <c r="AE1302" s="185"/>
      <c r="AF1302" s="185"/>
      <c r="AG1302" s="185"/>
      <c r="AH1302" s="185"/>
      <c r="AI1302" s="185"/>
      <c r="AJ1302" s="185"/>
      <c r="AK1302" s="185"/>
      <c r="AL1302" s="185"/>
      <c r="AM1302" s="185"/>
      <c r="AN1302" s="185"/>
      <c r="AO1302" s="185"/>
      <c r="AP1302" s="185"/>
      <c r="AQ1302" s="185"/>
      <c r="AR1302" s="185"/>
      <c r="AS1302" s="185"/>
      <c r="AT1302" s="185"/>
      <c r="AU1302" s="185"/>
      <c r="AV1302" s="185"/>
      <c r="AW1302" s="185"/>
      <c r="AX1302" s="185"/>
      <c r="AY1302" s="185"/>
      <c r="AZ1302" s="185"/>
      <c r="BA1302" s="185"/>
      <c r="BB1302" s="185"/>
      <c r="BC1302" s="185"/>
      <c r="BD1302" s="185"/>
      <c r="BE1302" s="185"/>
      <c r="BF1302" s="185"/>
      <c r="BG1302" s="185"/>
      <c r="BH1302" s="185"/>
      <c r="BI1302" s="185"/>
      <c r="BJ1302" s="185"/>
      <c r="BK1302" s="185"/>
      <c r="BL1302" s="185"/>
      <c r="BM1302" s="185"/>
    </row>
    <row r="1303" spans="13:65" s="181" customFormat="1" x14ac:dyDescent="0.2">
      <c r="M1303" s="40"/>
      <c r="N1303" s="974"/>
      <c r="O1303" s="185"/>
      <c r="P1303" s="185"/>
      <c r="Q1303" s="185"/>
      <c r="R1303" s="185"/>
      <c r="S1303" s="185"/>
      <c r="T1303" s="185"/>
      <c r="U1303" s="185"/>
      <c r="V1303" s="185"/>
      <c r="W1303" s="185"/>
      <c r="X1303" s="185"/>
      <c r="Y1303" s="185"/>
      <c r="Z1303" s="185"/>
      <c r="AA1303" s="185"/>
      <c r="AB1303" s="185"/>
      <c r="AC1303" s="185"/>
      <c r="AD1303" s="185"/>
      <c r="AE1303" s="185"/>
      <c r="AF1303" s="185"/>
      <c r="AG1303" s="185"/>
      <c r="AH1303" s="185"/>
      <c r="AI1303" s="185"/>
      <c r="AJ1303" s="185"/>
      <c r="AK1303" s="185"/>
      <c r="AL1303" s="185"/>
      <c r="AM1303" s="185"/>
      <c r="AN1303" s="185"/>
      <c r="AO1303" s="185"/>
      <c r="AP1303" s="185"/>
      <c r="AQ1303" s="185"/>
      <c r="AR1303" s="185"/>
      <c r="AS1303" s="185"/>
      <c r="AT1303" s="185"/>
      <c r="AU1303" s="185"/>
      <c r="AV1303" s="185"/>
      <c r="AW1303" s="185"/>
      <c r="AX1303" s="185"/>
      <c r="AY1303" s="185"/>
      <c r="AZ1303" s="185"/>
      <c r="BA1303" s="185"/>
      <c r="BB1303" s="185"/>
      <c r="BC1303" s="185"/>
      <c r="BD1303" s="185"/>
      <c r="BE1303" s="185"/>
      <c r="BF1303" s="185"/>
      <c r="BG1303" s="185"/>
      <c r="BH1303" s="185"/>
      <c r="BI1303" s="185"/>
      <c r="BJ1303" s="185"/>
      <c r="BK1303" s="185"/>
      <c r="BL1303" s="185"/>
      <c r="BM1303" s="185"/>
    </row>
    <row r="1304" spans="13:65" s="181" customFormat="1" x14ac:dyDescent="0.2">
      <c r="M1304" s="40"/>
      <c r="N1304" s="974"/>
      <c r="O1304" s="185"/>
      <c r="P1304" s="185"/>
      <c r="Q1304" s="185"/>
      <c r="R1304" s="185"/>
      <c r="S1304" s="185"/>
      <c r="T1304" s="185"/>
      <c r="U1304" s="185"/>
      <c r="V1304" s="185"/>
      <c r="W1304" s="185"/>
      <c r="X1304" s="185"/>
      <c r="Y1304" s="185"/>
      <c r="Z1304" s="185"/>
      <c r="AA1304" s="185"/>
      <c r="AB1304" s="185"/>
      <c r="AC1304" s="185"/>
      <c r="AD1304" s="185"/>
      <c r="AE1304" s="185"/>
      <c r="AF1304" s="185"/>
      <c r="AG1304" s="185"/>
      <c r="AH1304" s="185"/>
      <c r="AI1304" s="185"/>
      <c r="AJ1304" s="185"/>
      <c r="AK1304" s="185"/>
      <c r="AL1304" s="185"/>
      <c r="AM1304" s="185"/>
      <c r="AN1304" s="185"/>
      <c r="AO1304" s="185"/>
      <c r="AP1304" s="185"/>
      <c r="AQ1304" s="185"/>
      <c r="AR1304" s="185"/>
      <c r="AS1304" s="185"/>
      <c r="AT1304" s="185"/>
      <c r="AU1304" s="185"/>
      <c r="AV1304" s="185"/>
      <c r="AW1304" s="185"/>
      <c r="AX1304" s="185"/>
      <c r="AY1304" s="185"/>
      <c r="AZ1304" s="185"/>
      <c r="BA1304" s="185"/>
      <c r="BB1304" s="185"/>
      <c r="BC1304" s="185"/>
      <c r="BD1304" s="185"/>
      <c r="BE1304" s="185"/>
      <c r="BF1304" s="185"/>
      <c r="BG1304" s="185"/>
      <c r="BH1304" s="185"/>
      <c r="BI1304" s="185"/>
      <c r="BJ1304" s="185"/>
      <c r="BK1304" s="185"/>
      <c r="BL1304" s="185"/>
      <c r="BM1304" s="185"/>
    </row>
    <row r="1305" spans="13:65" s="181" customFormat="1" x14ac:dyDescent="0.2">
      <c r="M1305" s="40"/>
      <c r="N1305" s="974"/>
      <c r="O1305" s="185"/>
      <c r="P1305" s="185"/>
      <c r="Q1305" s="185"/>
      <c r="R1305" s="185"/>
      <c r="S1305" s="185"/>
      <c r="T1305" s="185"/>
      <c r="U1305" s="185"/>
      <c r="V1305" s="185"/>
      <c r="W1305" s="185"/>
      <c r="X1305" s="185"/>
      <c r="Y1305" s="185"/>
      <c r="Z1305" s="185"/>
      <c r="AA1305" s="185"/>
      <c r="AB1305" s="185"/>
      <c r="AC1305" s="185"/>
      <c r="AD1305" s="185"/>
      <c r="AE1305" s="185"/>
      <c r="AF1305" s="185"/>
      <c r="AG1305" s="185"/>
      <c r="AH1305" s="185"/>
      <c r="AI1305" s="185"/>
      <c r="AJ1305" s="185"/>
      <c r="AK1305" s="185"/>
      <c r="AL1305" s="185"/>
      <c r="AM1305" s="185"/>
      <c r="AN1305" s="185"/>
      <c r="AO1305" s="185"/>
      <c r="AP1305" s="185"/>
      <c r="AQ1305" s="185"/>
      <c r="AR1305" s="185"/>
      <c r="AS1305" s="185"/>
      <c r="AT1305" s="185"/>
      <c r="AU1305" s="185"/>
      <c r="AV1305" s="185"/>
      <c r="AW1305" s="185"/>
      <c r="AX1305" s="185"/>
      <c r="AY1305" s="185"/>
      <c r="AZ1305" s="185"/>
      <c r="BA1305" s="185"/>
      <c r="BB1305" s="185"/>
      <c r="BC1305" s="185"/>
      <c r="BD1305" s="185"/>
      <c r="BE1305" s="185"/>
      <c r="BF1305" s="185"/>
      <c r="BG1305" s="185"/>
      <c r="BH1305" s="185"/>
      <c r="BI1305" s="185"/>
      <c r="BJ1305" s="185"/>
      <c r="BK1305" s="185"/>
      <c r="BL1305" s="185"/>
      <c r="BM1305" s="185"/>
    </row>
    <row r="1306" spans="13:65" s="181" customFormat="1" x14ac:dyDescent="0.2">
      <c r="M1306" s="40"/>
      <c r="N1306" s="974"/>
      <c r="O1306" s="185"/>
      <c r="P1306" s="185"/>
      <c r="Q1306" s="185"/>
      <c r="R1306" s="185"/>
      <c r="S1306" s="185"/>
      <c r="T1306" s="185"/>
      <c r="U1306" s="185"/>
      <c r="V1306" s="185"/>
      <c r="W1306" s="185"/>
      <c r="X1306" s="185"/>
      <c r="Y1306" s="185"/>
      <c r="Z1306" s="185"/>
      <c r="AA1306" s="185"/>
      <c r="AB1306" s="185"/>
      <c r="AC1306" s="185"/>
      <c r="AD1306" s="185"/>
      <c r="AE1306" s="185"/>
      <c r="AF1306" s="185"/>
      <c r="AG1306" s="185"/>
      <c r="AH1306" s="185"/>
      <c r="AI1306" s="185"/>
      <c r="AJ1306" s="185"/>
      <c r="AK1306" s="185"/>
      <c r="AL1306" s="185"/>
      <c r="AM1306" s="185"/>
      <c r="AN1306" s="185"/>
      <c r="AO1306" s="185"/>
      <c r="AP1306" s="185"/>
      <c r="AQ1306" s="185"/>
      <c r="AR1306" s="185"/>
      <c r="AS1306" s="185"/>
      <c r="AT1306" s="185"/>
      <c r="AU1306" s="185"/>
      <c r="AV1306" s="185"/>
      <c r="AW1306" s="185"/>
      <c r="AX1306" s="185"/>
      <c r="AY1306" s="185"/>
      <c r="AZ1306" s="185"/>
      <c r="BA1306" s="185"/>
      <c r="BB1306" s="185"/>
      <c r="BC1306" s="185"/>
      <c r="BD1306" s="185"/>
      <c r="BE1306" s="185"/>
      <c r="BF1306" s="185"/>
      <c r="BG1306" s="185"/>
      <c r="BH1306" s="185"/>
      <c r="BI1306" s="185"/>
      <c r="BJ1306" s="185"/>
      <c r="BK1306" s="185"/>
      <c r="BL1306" s="185"/>
      <c r="BM1306" s="185"/>
    </row>
    <row r="1307" spans="13:65" s="181" customFormat="1" x14ac:dyDescent="0.2">
      <c r="M1307" s="40"/>
      <c r="N1307" s="974"/>
      <c r="O1307" s="185"/>
      <c r="P1307" s="185"/>
      <c r="Q1307" s="185"/>
      <c r="R1307" s="185"/>
      <c r="S1307" s="185"/>
      <c r="T1307" s="185"/>
      <c r="U1307" s="185"/>
      <c r="V1307" s="185"/>
      <c r="W1307" s="185"/>
      <c r="X1307" s="185"/>
      <c r="Y1307" s="185"/>
      <c r="Z1307" s="185"/>
      <c r="AA1307" s="185"/>
      <c r="AB1307" s="185"/>
      <c r="AC1307" s="185"/>
      <c r="AD1307" s="185"/>
      <c r="AE1307" s="185"/>
      <c r="AF1307" s="185"/>
      <c r="AG1307" s="185"/>
      <c r="AH1307" s="185"/>
      <c r="AI1307" s="185"/>
      <c r="AJ1307" s="185"/>
      <c r="AK1307" s="185"/>
      <c r="AL1307" s="185"/>
      <c r="AM1307" s="185"/>
      <c r="AN1307" s="185"/>
      <c r="AO1307" s="185"/>
      <c r="AP1307" s="185"/>
      <c r="AQ1307" s="185"/>
      <c r="AR1307" s="185"/>
      <c r="AS1307" s="185"/>
      <c r="AT1307" s="185"/>
      <c r="AU1307" s="185"/>
      <c r="AV1307" s="185"/>
      <c r="AW1307" s="185"/>
      <c r="AX1307" s="185"/>
      <c r="AY1307" s="185"/>
      <c r="AZ1307" s="185"/>
      <c r="BA1307" s="185"/>
      <c r="BB1307" s="185"/>
      <c r="BC1307" s="185"/>
      <c r="BD1307" s="185"/>
      <c r="BE1307" s="185"/>
      <c r="BF1307" s="185"/>
      <c r="BG1307" s="185"/>
      <c r="BH1307" s="185"/>
      <c r="BI1307" s="185"/>
      <c r="BJ1307" s="185"/>
      <c r="BK1307" s="185"/>
      <c r="BL1307" s="185"/>
      <c r="BM1307" s="185"/>
    </row>
    <row r="1308" spans="13:65" s="181" customFormat="1" x14ac:dyDescent="0.2">
      <c r="M1308" s="40"/>
      <c r="N1308" s="974"/>
      <c r="O1308" s="185"/>
      <c r="P1308" s="185"/>
      <c r="Q1308" s="185"/>
      <c r="R1308" s="185"/>
      <c r="S1308" s="185"/>
      <c r="T1308" s="185"/>
      <c r="U1308" s="185"/>
      <c r="V1308" s="185"/>
      <c r="W1308" s="185"/>
      <c r="X1308" s="185"/>
      <c r="Y1308" s="185"/>
      <c r="Z1308" s="185"/>
      <c r="AA1308" s="185"/>
      <c r="AB1308" s="185"/>
      <c r="AC1308" s="185"/>
      <c r="AD1308" s="185"/>
      <c r="AE1308" s="185"/>
      <c r="AF1308" s="185"/>
      <c r="AG1308" s="185"/>
      <c r="AH1308" s="185"/>
      <c r="AI1308" s="185"/>
      <c r="AJ1308" s="185"/>
      <c r="AK1308" s="185"/>
      <c r="AL1308" s="185"/>
      <c r="AM1308" s="185"/>
      <c r="AN1308" s="185"/>
      <c r="AO1308" s="185"/>
      <c r="AP1308" s="185"/>
      <c r="AQ1308" s="185"/>
      <c r="AR1308" s="185"/>
      <c r="AS1308" s="185"/>
      <c r="AT1308" s="185"/>
      <c r="AU1308" s="185"/>
      <c r="AV1308" s="185"/>
      <c r="AW1308" s="185"/>
      <c r="AX1308" s="185"/>
      <c r="AY1308" s="185"/>
      <c r="AZ1308" s="185"/>
      <c r="BA1308" s="185"/>
      <c r="BB1308" s="185"/>
      <c r="BC1308" s="185"/>
      <c r="BD1308" s="185"/>
      <c r="BE1308" s="185"/>
      <c r="BF1308" s="185"/>
      <c r="BG1308" s="185"/>
      <c r="BH1308" s="185"/>
      <c r="BI1308" s="185"/>
      <c r="BJ1308" s="185"/>
      <c r="BK1308" s="185"/>
      <c r="BL1308" s="185"/>
      <c r="BM1308" s="185"/>
    </row>
    <row r="1309" spans="13:65" s="181" customFormat="1" x14ac:dyDescent="0.2">
      <c r="M1309" s="40"/>
      <c r="N1309" s="974"/>
      <c r="O1309" s="185"/>
      <c r="P1309" s="185"/>
      <c r="Q1309" s="185"/>
      <c r="R1309" s="185"/>
      <c r="S1309" s="185"/>
      <c r="T1309" s="185"/>
      <c r="U1309" s="185"/>
      <c r="V1309" s="185"/>
      <c r="W1309" s="185"/>
      <c r="X1309" s="185"/>
      <c r="Y1309" s="185"/>
      <c r="Z1309" s="185"/>
      <c r="AA1309" s="185"/>
      <c r="AB1309" s="185"/>
      <c r="AC1309" s="185"/>
      <c r="AD1309" s="185"/>
      <c r="AE1309" s="185"/>
      <c r="AF1309" s="185"/>
      <c r="AG1309" s="185"/>
      <c r="AH1309" s="185"/>
      <c r="AI1309" s="185"/>
      <c r="AJ1309" s="185"/>
      <c r="AK1309" s="185"/>
      <c r="AL1309" s="185"/>
      <c r="AM1309" s="185"/>
      <c r="AN1309" s="185"/>
      <c r="AO1309" s="185"/>
      <c r="AP1309" s="185"/>
      <c r="AQ1309" s="185"/>
      <c r="AR1309" s="185"/>
      <c r="AS1309" s="185"/>
      <c r="AT1309" s="185"/>
      <c r="AU1309" s="185"/>
      <c r="AV1309" s="185"/>
      <c r="AW1309" s="185"/>
      <c r="AX1309" s="185"/>
      <c r="AY1309" s="185"/>
      <c r="AZ1309" s="185"/>
      <c r="BA1309" s="185"/>
      <c r="BB1309" s="185"/>
      <c r="BC1309" s="185"/>
      <c r="BD1309" s="185"/>
      <c r="BE1309" s="185"/>
      <c r="BF1309" s="185"/>
      <c r="BG1309" s="185"/>
      <c r="BH1309" s="185"/>
      <c r="BI1309" s="185"/>
      <c r="BJ1309" s="185"/>
      <c r="BK1309" s="185"/>
      <c r="BL1309" s="185"/>
      <c r="BM1309" s="185"/>
    </row>
    <row r="1310" spans="13:65" s="181" customFormat="1" x14ac:dyDescent="0.2">
      <c r="M1310" s="40"/>
      <c r="N1310" s="974"/>
      <c r="O1310" s="185"/>
      <c r="P1310" s="185"/>
      <c r="Q1310" s="185"/>
      <c r="R1310" s="185"/>
      <c r="S1310" s="185"/>
      <c r="T1310" s="185"/>
      <c r="U1310" s="185"/>
      <c r="V1310" s="185"/>
      <c r="W1310" s="185"/>
      <c r="X1310" s="185"/>
      <c r="Y1310" s="185"/>
      <c r="Z1310" s="185"/>
      <c r="AA1310" s="185"/>
      <c r="AB1310" s="185"/>
      <c r="AC1310" s="185"/>
      <c r="AD1310" s="185"/>
      <c r="AE1310" s="185"/>
      <c r="AF1310" s="185"/>
      <c r="AG1310" s="185"/>
      <c r="AH1310" s="185"/>
      <c r="AI1310" s="185"/>
      <c r="AJ1310" s="185"/>
      <c r="AK1310" s="185"/>
      <c r="AL1310" s="185"/>
      <c r="AM1310" s="185"/>
      <c r="AN1310" s="185"/>
      <c r="AO1310" s="185"/>
      <c r="AP1310" s="185"/>
      <c r="AQ1310" s="185"/>
      <c r="AR1310" s="185"/>
      <c r="AS1310" s="185"/>
      <c r="AT1310" s="185"/>
      <c r="AU1310" s="185"/>
      <c r="AV1310" s="185"/>
      <c r="AW1310" s="185"/>
      <c r="AX1310" s="185"/>
      <c r="AY1310" s="185"/>
      <c r="AZ1310" s="185"/>
      <c r="BA1310" s="185"/>
      <c r="BB1310" s="185"/>
      <c r="BC1310" s="185"/>
      <c r="BD1310" s="185"/>
      <c r="BE1310" s="185"/>
      <c r="BF1310" s="185"/>
      <c r="BG1310" s="185"/>
      <c r="BH1310" s="185"/>
      <c r="BI1310" s="185"/>
      <c r="BJ1310" s="185"/>
      <c r="BK1310" s="185"/>
      <c r="BL1310" s="185"/>
      <c r="BM1310" s="185"/>
    </row>
    <row r="1311" spans="13:65" s="181" customFormat="1" x14ac:dyDescent="0.2">
      <c r="M1311" s="40"/>
      <c r="N1311" s="974"/>
      <c r="O1311" s="185"/>
      <c r="P1311" s="185"/>
      <c r="Q1311" s="185"/>
      <c r="R1311" s="185"/>
      <c r="S1311" s="185"/>
      <c r="T1311" s="185"/>
      <c r="U1311" s="185"/>
      <c r="V1311" s="185"/>
      <c r="W1311" s="185"/>
      <c r="X1311" s="185"/>
      <c r="Y1311" s="185"/>
      <c r="Z1311" s="185"/>
      <c r="AA1311" s="185"/>
      <c r="AB1311" s="185"/>
      <c r="AC1311" s="185"/>
      <c r="AD1311" s="185"/>
      <c r="AE1311" s="185"/>
      <c r="AF1311" s="185"/>
      <c r="AG1311" s="185"/>
      <c r="AH1311" s="185"/>
      <c r="AI1311" s="185"/>
      <c r="AJ1311" s="185"/>
      <c r="AK1311" s="185"/>
      <c r="AL1311" s="185"/>
      <c r="AM1311" s="185"/>
      <c r="AN1311" s="185"/>
      <c r="AO1311" s="185"/>
      <c r="AP1311" s="185"/>
      <c r="AQ1311" s="185"/>
      <c r="AR1311" s="185"/>
      <c r="AS1311" s="185"/>
      <c r="AT1311" s="185"/>
      <c r="AU1311" s="185"/>
      <c r="AV1311" s="185"/>
      <c r="AW1311" s="185"/>
      <c r="AX1311" s="185"/>
      <c r="AY1311" s="185"/>
      <c r="AZ1311" s="185"/>
      <c r="BA1311" s="185"/>
      <c r="BB1311" s="185"/>
      <c r="BC1311" s="185"/>
      <c r="BD1311" s="185"/>
      <c r="BE1311" s="185"/>
      <c r="BF1311" s="185"/>
      <c r="BG1311" s="185"/>
      <c r="BH1311" s="185"/>
      <c r="BI1311" s="185"/>
      <c r="BJ1311" s="185"/>
      <c r="BK1311" s="185"/>
      <c r="BL1311" s="185"/>
      <c r="BM1311" s="185"/>
    </row>
    <row r="1312" spans="13:65" s="181" customFormat="1" x14ac:dyDescent="0.2">
      <c r="M1312" s="40"/>
      <c r="N1312" s="974"/>
      <c r="O1312" s="185"/>
      <c r="P1312" s="185"/>
      <c r="Q1312" s="185"/>
      <c r="R1312" s="185"/>
      <c r="S1312" s="185"/>
      <c r="T1312" s="185"/>
      <c r="U1312" s="185"/>
      <c r="V1312" s="185"/>
      <c r="W1312" s="185"/>
      <c r="X1312" s="185"/>
      <c r="Y1312" s="185"/>
      <c r="Z1312" s="185"/>
      <c r="AA1312" s="185"/>
      <c r="AB1312" s="185"/>
      <c r="AC1312" s="185"/>
      <c r="AD1312" s="185"/>
      <c r="AE1312" s="185"/>
      <c r="AF1312" s="185"/>
      <c r="AG1312" s="185"/>
      <c r="AH1312" s="185"/>
      <c r="AI1312" s="185"/>
      <c r="AJ1312" s="185"/>
      <c r="AK1312" s="185"/>
      <c r="AL1312" s="185"/>
      <c r="AM1312" s="185"/>
      <c r="AN1312" s="185"/>
      <c r="AO1312" s="185"/>
      <c r="AP1312" s="185"/>
      <c r="AQ1312" s="185"/>
      <c r="AR1312" s="185"/>
      <c r="AS1312" s="185"/>
      <c r="AT1312" s="185"/>
      <c r="AU1312" s="185"/>
      <c r="AV1312" s="185"/>
      <c r="AW1312" s="185"/>
      <c r="AX1312" s="185"/>
      <c r="AY1312" s="185"/>
      <c r="AZ1312" s="185"/>
      <c r="BA1312" s="185"/>
      <c r="BB1312" s="185"/>
      <c r="BC1312" s="185"/>
      <c r="BD1312" s="185"/>
      <c r="BE1312" s="185"/>
      <c r="BF1312" s="185"/>
      <c r="BG1312" s="185"/>
      <c r="BH1312" s="185"/>
      <c r="BI1312" s="185"/>
      <c r="BJ1312" s="185"/>
      <c r="BK1312" s="185"/>
      <c r="BL1312" s="185"/>
      <c r="BM1312" s="185"/>
    </row>
    <row r="1313" spans="13:65" s="181" customFormat="1" x14ac:dyDescent="0.2">
      <c r="M1313" s="40"/>
      <c r="N1313" s="974"/>
      <c r="O1313" s="185"/>
      <c r="P1313" s="185"/>
      <c r="Q1313" s="185"/>
      <c r="R1313" s="185"/>
      <c r="S1313" s="185"/>
      <c r="T1313" s="185"/>
      <c r="U1313" s="185"/>
      <c r="V1313" s="185"/>
      <c r="W1313" s="185"/>
      <c r="X1313" s="185"/>
      <c r="Y1313" s="185"/>
      <c r="Z1313" s="185"/>
      <c r="AA1313" s="185"/>
      <c r="AB1313" s="185"/>
      <c r="AC1313" s="185"/>
      <c r="AD1313" s="185"/>
      <c r="AE1313" s="185"/>
      <c r="AF1313" s="185"/>
      <c r="AG1313" s="185"/>
      <c r="AH1313" s="185"/>
      <c r="AI1313" s="185"/>
      <c r="AJ1313" s="185"/>
      <c r="AK1313" s="185"/>
      <c r="AL1313" s="185"/>
      <c r="AM1313" s="185"/>
      <c r="AN1313" s="185"/>
      <c r="AO1313" s="185"/>
      <c r="AP1313" s="185"/>
      <c r="AQ1313" s="185"/>
      <c r="AR1313" s="185"/>
      <c r="AS1313" s="185"/>
      <c r="AT1313" s="185"/>
      <c r="AU1313" s="185"/>
      <c r="AV1313" s="185"/>
      <c r="AW1313" s="185"/>
      <c r="AX1313" s="185"/>
      <c r="AY1313" s="185"/>
      <c r="AZ1313" s="185"/>
      <c r="BA1313" s="185"/>
      <c r="BB1313" s="185"/>
      <c r="BC1313" s="185"/>
      <c r="BD1313" s="185"/>
      <c r="BE1313" s="185"/>
      <c r="BF1313" s="185"/>
      <c r="BG1313" s="185"/>
      <c r="BH1313" s="185"/>
      <c r="BI1313" s="185"/>
      <c r="BJ1313" s="185"/>
      <c r="BK1313" s="185"/>
      <c r="BL1313" s="185"/>
      <c r="BM1313" s="185"/>
    </row>
    <row r="1314" spans="13:65" s="181" customFormat="1" x14ac:dyDescent="0.2">
      <c r="M1314" s="40"/>
      <c r="N1314" s="974"/>
      <c r="O1314" s="185"/>
      <c r="P1314" s="185"/>
      <c r="Q1314" s="185"/>
      <c r="R1314" s="185"/>
      <c r="S1314" s="185"/>
      <c r="T1314" s="185"/>
      <c r="U1314" s="185"/>
      <c r="V1314" s="185"/>
      <c r="W1314" s="185"/>
      <c r="X1314" s="185"/>
      <c r="Y1314" s="185"/>
      <c r="Z1314" s="185"/>
      <c r="AA1314" s="185"/>
      <c r="AB1314" s="185"/>
      <c r="AC1314" s="185"/>
      <c r="AD1314" s="185"/>
      <c r="AE1314" s="185"/>
      <c r="AF1314" s="185"/>
      <c r="AG1314" s="185"/>
      <c r="AH1314" s="185"/>
      <c r="AI1314" s="185"/>
      <c r="AJ1314" s="185"/>
      <c r="AK1314" s="185"/>
      <c r="AL1314" s="185"/>
      <c r="AM1314" s="185"/>
      <c r="AN1314" s="185"/>
      <c r="AO1314" s="185"/>
      <c r="AP1314" s="185"/>
      <c r="AQ1314" s="185"/>
      <c r="AR1314" s="185"/>
      <c r="AS1314" s="185"/>
      <c r="AT1314" s="185"/>
      <c r="AU1314" s="185"/>
      <c r="AV1314" s="185"/>
      <c r="AW1314" s="185"/>
      <c r="AX1314" s="185"/>
      <c r="AY1314" s="185"/>
      <c r="AZ1314" s="185"/>
      <c r="BA1314" s="185"/>
      <c r="BB1314" s="185"/>
      <c r="BC1314" s="185"/>
      <c r="BD1314" s="185"/>
      <c r="BE1314" s="185"/>
      <c r="BF1314" s="185"/>
      <c r="BG1314" s="185"/>
      <c r="BH1314" s="185"/>
      <c r="BI1314" s="185"/>
      <c r="BJ1314" s="185"/>
      <c r="BK1314" s="185"/>
      <c r="BL1314" s="185"/>
      <c r="BM1314" s="185"/>
    </row>
    <row r="1315" spans="13:65" s="181" customFormat="1" x14ac:dyDescent="0.2">
      <c r="M1315" s="40"/>
      <c r="N1315" s="974"/>
      <c r="O1315" s="185"/>
      <c r="P1315" s="185"/>
      <c r="Q1315" s="185"/>
      <c r="R1315" s="185"/>
      <c r="S1315" s="185"/>
      <c r="T1315" s="185"/>
      <c r="U1315" s="185"/>
      <c r="V1315" s="185"/>
      <c r="W1315" s="185"/>
      <c r="X1315" s="185"/>
      <c r="Y1315" s="185"/>
      <c r="Z1315" s="185"/>
      <c r="AA1315" s="185"/>
      <c r="AB1315" s="185"/>
      <c r="AC1315" s="185"/>
      <c r="AD1315" s="185"/>
      <c r="AE1315" s="185"/>
      <c r="AF1315" s="185"/>
      <c r="AG1315" s="185"/>
      <c r="AH1315" s="185"/>
      <c r="AI1315" s="185"/>
      <c r="AJ1315" s="185"/>
      <c r="AK1315" s="185"/>
      <c r="AL1315" s="185"/>
      <c r="AM1315" s="185"/>
      <c r="AN1315" s="185"/>
      <c r="AO1315" s="185"/>
      <c r="AP1315" s="185"/>
      <c r="AQ1315" s="185"/>
      <c r="AR1315" s="185"/>
      <c r="AS1315" s="185"/>
      <c r="AT1315" s="185"/>
      <c r="AU1315" s="185"/>
      <c r="AV1315" s="185"/>
      <c r="AW1315" s="185"/>
      <c r="AX1315" s="185"/>
      <c r="AY1315" s="185"/>
      <c r="AZ1315" s="185"/>
      <c r="BA1315" s="185"/>
      <c r="BB1315" s="185"/>
      <c r="BC1315" s="185"/>
      <c r="BD1315" s="185"/>
      <c r="BE1315" s="185"/>
      <c r="BF1315" s="185"/>
      <c r="BG1315" s="185"/>
      <c r="BH1315" s="185"/>
      <c r="BI1315" s="185"/>
      <c r="BJ1315" s="185"/>
      <c r="BK1315" s="185"/>
      <c r="BL1315" s="185"/>
      <c r="BM1315" s="185"/>
    </row>
    <row r="1316" spans="13:65" s="181" customFormat="1" x14ac:dyDescent="0.2">
      <c r="M1316" s="40"/>
      <c r="N1316" s="974"/>
      <c r="O1316" s="185"/>
      <c r="P1316" s="185"/>
      <c r="Q1316" s="185"/>
      <c r="R1316" s="185"/>
      <c r="S1316" s="185"/>
      <c r="T1316" s="185"/>
      <c r="U1316" s="185"/>
      <c r="V1316" s="185"/>
      <c r="W1316" s="185"/>
      <c r="X1316" s="185"/>
      <c r="Y1316" s="185"/>
      <c r="Z1316" s="185"/>
      <c r="AA1316" s="185"/>
      <c r="AB1316" s="185"/>
      <c r="AC1316" s="185"/>
      <c r="AD1316" s="185"/>
      <c r="AE1316" s="185"/>
      <c r="AF1316" s="185"/>
      <c r="AG1316" s="185"/>
      <c r="AH1316" s="185"/>
      <c r="AI1316" s="185"/>
      <c r="AJ1316" s="185"/>
      <c r="AK1316" s="185"/>
      <c r="AL1316" s="185"/>
      <c r="AM1316" s="185"/>
      <c r="AN1316" s="185"/>
      <c r="AO1316" s="185"/>
      <c r="AP1316" s="185"/>
      <c r="AQ1316" s="185"/>
      <c r="AR1316" s="185"/>
      <c r="AS1316" s="185"/>
      <c r="AT1316" s="185"/>
      <c r="AU1316" s="185"/>
      <c r="AV1316" s="185"/>
      <c r="AW1316" s="185"/>
      <c r="AX1316" s="185"/>
      <c r="AY1316" s="185"/>
      <c r="AZ1316" s="185"/>
      <c r="BA1316" s="185"/>
      <c r="BB1316" s="185"/>
      <c r="BC1316" s="185"/>
      <c r="BD1316" s="185"/>
      <c r="BE1316" s="185"/>
      <c r="BF1316" s="185"/>
      <c r="BG1316" s="185"/>
      <c r="BH1316" s="185"/>
      <c r="BI1316" s="185"/>
      <c r="BJ1316" s="185"/>
      <c r="BK1316" s="185"/>
      <c r="BL1316" s="185"/>
      <c r="BM1316" s="185"/>
    </row>
    <row r="1317" spans="13:65" s="181" customFormat="1" x14ac:dyDescent="0.2">
      <c r="M1317" s="40"/>
      <c r="N1317" s="974"/>
      <c r="O1317" s="185"/>
      <c r="P1317" s="185"/>
      <c r="Q1317" s="185"/>
      <c r="R1317" s="185"/>
      <c r="S1317" s="185"/>
      <c r="T1317" s="185"/>
      <c r="U1317" s="185"/>
      <c r="V1317" s="185"/>
      <c r="W1317" s="185"/>
      <c r="X1317" s="185"/>
      <c r="Y1317" s="185"/>
      <c r="Z1317" s="185"/>
      <c r="AA1317" s="185"/>
      <c r="AB1317" s="185"/>
      <c r="AC1317" s="185"/>
      <c r="AD1317" s="185"/>
      <c r="AE1317" s="185"/>
      <c r="AF1317" s="185"/>
      <c r="AG1317" s="185"/>
      <c r="AH1317" s="185"/>
      <c r="AI1317" s="185"/>
      <c r="AJ1317" s="185"/>
      <c r="AK1317" s="185"/>
      <c r="AL1317" s="185"/>
      <c r="AM1317" s="185"/>
      <c r="AN1317" s="185"/>
      <c r="AO1317" s="185"/>
      <c r="AP1317" s="185"/>
      <c r="AQ1317" s="185"/>
      <c r="AR1317" s="185"/>
      <c r="AS1317" s="185"/>
      <c r="AT1317" s="185"/>
      <c r="AU1317" s="185"/>
      <c r="AV1317" s="185"/>
      <c r="AW1317" s="185"/>
      <c r="AX1317" s="185"/>
      <c r="AY1317" s="185"/>
      <c r="AZ1317" s="185"/>
      <c r="BA1317" s="185"/>
      <c r="BB1317" s="185"/>
      <c r="BC1317" s="185"/>
      <c r="BD1317" s="185"/>
      <c r="BE1317" s="185"/>
      <c r="BF1317" s="185"/>
      <c r="BG1317" s="185"/>
      <c r="BH1317" s="185"/>
      <c r="BI1317" s="185"/>
      <c r="BJ1317" s="185"/>
      <c r="BK1317" s="185"/>
      <c r="BL1317" s="185"/>
      <c r="BM1317" s="185"/>
    </row>
    <row r="1318" spans="13:65" s="181" customFormat="1" x14ac:dyDescent="0.2">
      <c r="M1318" s="40"/>
      <c r="N1318" s="974"/>
      <c r="O1318" s="185"/>
      <c r="P1318" s="185"/>
      <c r="Q1318" s="185"/>
      <c r="R1318" s="185"/>
      <c r="S1318" s="185"/>
      <c r="T1318" s="185"/>
      <c r="U1318" s="185"/>
      <c r="V1318" s="185"/>
      <c r="W1318" s="185"/>
      <c r="X1318" s="185"/>
      <c r="Y1318" s="185"/>
      <c r="Z1318" s="185"/>
      <c r="AA1318" s="185"/>
      <c r="AB1318" s="185"/>
      <c r="AC1318" s="185"/>
      <c r="AD1318" s="185"/>
      <c r="AE1318" s="185"/>
      <c r="AF1318" s="185"/>
      <c r="AG1318" s="185"/>
      <c r="AH1318" s="185"/>
      <c r="AI1318" s="185"/>
      <c r="AJ1318" s="185"/>
      <c r="AK1318" s="185"/>
      <c r="AL1318" s="185"/>
      <c r="AM1318" s="185"/>
      <c r="AN1318" s="185"/>
      <c r="AO1318" s="185"/>
      <c r="AP1318" s="185"/>
      <c r="AQ1318" s="185"/>
      <c r="AR1318" s="185"/>
      <c r="AS1318" s="185"/>
      <c r="AT1318" s="185"/>
      <c r="AU1318" s="185"/>
      <c r="AV1318" s="185"/>
      <c r="AW1318" s="185"/>
      <c r="AX1318" s="185"/>
      <c r="AY1318" s="185"/>
      <c r="AZ1318" s="185"/>
      <c r="BA1318" s="185"/>
      <c r="BB1318" s="185"/>
      <c r="BC1318" s="185"/>
      <c r="BD1318" s="185"/>
      <c r="BE1318" s="185"/>
      <c r="BF1318" s="185"/>
      <c r="BG1318" s="185"/>
      <c r="BH1318" s="185"/>
      <c r="BI1318" s="185"/>
      <c r="BJ1318" s="185"/>
      <c r="BK1318" s="185"/>
      <c r="BL1318" s="185"/>
      <c r="BM1318" s="185"/>
    </row>
    <row r="1319" spans="13:65" s="181" customFormat="1" x14ac:dyDescent="0.2">
      <c r="M1319" s="40"/>
      <c r="N1319" s="974"/>
      <c r="O1319" s="185"/>
      <c r="P1319" s="185"/>
      <c r="Q1319" s="185"/>
      <c r="R1319" s="185"/>
      <c r="S1319" s="185"/>
      <c r="T1319" s="185"/>
      <c r="U1319" s="185"/>
      <c r="V1319" s="185"/>
      <c r="W1319" s="185"/>
      <c r="X1319" s="185"/>
      <c r="Y1319" s="185"/>
      <c r="Z1319" s="185"/>
      <c r="AA1319" s="185"/>
      <c r="AB1319" s="185"/>
      <c r="AC1319" s="185"/>
      <c r="AD1319" s="185"/>
      <c r="AE1319" s="185"/>
      <c r="AF1319" s="185"/>
      <c r="AG1319" s="185"/>
      <c r="AH1319" s="185"/>
      <c r="AI1319" s="185"/>
      <c r="AJ1319" s="185"/>
      <c r="AK1319" s="185"/>
      <c r="AL1319" s="185"/>
      <c r="AM1319" s="185"/>
      <c r="AN1319" s="185"/>
      <c r="AO1319" s="185"/>
      <c r="AP1319" s="185"/>
      <c r="AQ1319" s="185"/>
      <c r="AR1319" s="185"/>
      <c r="AS1319" s="185"/>
      <c r="AT1319" s="185"/>
      <c r="AU1319" s="185"/>
      <c r="AV1319" s="185"/>
      <c r="AW1319" s="185"/>
      <c r="AX1319" s="185"/>
      <c r="AY1319" s="185"/>
      <c r="AZ1319" s="185"/>
      <c r="BA1319" s="185"/>
      <c r="BB1319" s="185"/>
      <c r="BC1319" s="185"/>
      <c r="BD1319" s="185"/>
      <c r="BE1319" s="185"/>
      <c r="BF1319" s="185"/>
      <c r="BG1319" s="185"/>
      <c r="BH1319" s="185"/>
      <c r="BI1319" s="185"/>
      <c r="BJ1319" s="185"/>
      <c r="BK1319" s="185"/>
      <c r="BL1319" s="185"/>
      <c r="BM1319" s="185"/>
    </row>
    <row r="1320" spans="13:65" s="181" customFormat="1" x14ac:dyDescent="0.2">
      <c r="M1320" s="40"/>
      <c r="N1320" s="974"/>
      <c r="O1320" s="185"/>
      <c r="P1320" s="185"/>
      <c r="Q1320" s="185"/>
      <c r="R1320" s="185"/>
      <c r="S1320" s="185"/>
      <c r="T1320" s="185"/>
      <c r="U1320" s="185"/>
      <c r="V1320" s="185"/>
      <c r="W1320" s="185"/>
      <c r="X1320" s="185"/>
      <c r="Y1320" s="185"/>
      <c r="Z1320" s="185"/>
      <c r="AA1320" s="185"/>
      <c r="AB1320" s="185"/>
      <c r="AC1320" s="185"/>
      <c r="AD1320" s="185"/>
      <c r="AE1320" s="185"/>
      <c r="AF1320" s="185"/>
      <c r="AG1320" s="185"/>
      <c r="AH1320" s="185"/>
      <c r="AI1320" s="185"/>
      <c r="AJ1320" s="185"/>
      <c r="AK1320" s="185"/>
      <c r="AL1320" s="185"/>
      <c r="AM1320" s="185"/>
      <c r="AN1320" s="185"/>
      <c r="AO1320" s="185"/>
      <c r="AP1320" s="185"/>
      <c r="AQ1320" s="185"/>
      <c r="AR1320" s="185"/>
      <c r="AS1320" s="185"/>
      <c r="AT1320" s="185"/>
      <c r="AU1320" s="185"/>
      <c r="AV1320" s="185"/>
      <c r="AW1320" s="185"/>
      <c r="AX1320" s="185"/>
      <c r="AY1320" s="185"/>
      <c r="AZ1320" s="185"/>
      <c r="BA1320" s="185"/>
      <c r="BB1320" s="185"/>
      <c r="BC1320" s="185"/>
      <c r="BD1320" s="185"/>
      <c r="BE1320" s="185"/>
      <c r="BF1320" s="185"/>
      <c r="BG1320" s="185"/>
      <c r="BH1320" s="185"/>
      <c r="BI1320" s="185"/>
      <c r="BJ1320" s="185"/>
      <c r="BK1320" s="185"/>
      <c r="BL1320" s="185"/>
      <c r="BM1320" s="185"/>
    </row>
    <row r="1321" spans="13:65" s="181" customFormat="1" x14ac:dyDescent="0.2">
      <c r="M1321" s="40"/>
      <c r="N1321" s="974"/>
      <c r="O1321" s="185"/>
      <c r="P1321" s="185"/>
      <c r="Q1321" s="185"/>
      <c r="R1321" s="185"/>
      <c r="S1321" s="185"/>
      <c r="T1321" s="185"/>
      <c r="U1321" s="185"/>
      <c r="V1321" s="185"/>
      <c r="W1321" s="185"/>
      <c r="X1321" s="185"/>
      <c r="Y1321" s="185"/>
      <c r="Z1321" s="185"/>
      <c r="AA1321" s="185"/>
      <c r="AB1321" s="185"/>
      <c r="AC1321" s="185"/>
      <c r="AD1321" s="185"/>
      <c r="AE1321" s="185"/>
      <c r="AF1321" s="185"/>
      <c r="AG1321" s="185"/>
      <c r="AH1321" s="185"/>
      <c r="AI1321" s="185"/>
      <c r="AJ1321" s="185"/>
      <c r="AK1321" s="185"/>
      <c r="AL1321" s="185"/>
      <c r="AM1321" s="185"/>
      <c r="AN1321" s="185"/>
      <c r="AO1321" s="185"/>
      <c r="AP1321" s="185"/>
      <c r="AQ1321" s="185"/>
      <c r="AR1321" s="185"/>
      <c r="AS1321" s="185"/>
      <c r="AT1321" s="185"/>
      <c r="AU1321" s="185"/>
      <c r="AV1321" s="185"/>
      <c r="AW1321" s="185"/>
      <c r="AX1321" s="185"/>
      <c r="AY1321" s="185"/>
      <c r="AZ1321" s="185"/>
      <c r="BA1321" s="185"/>
      <c r="BB1321" s="185"/>
      <c r="BC1321" s="185"/>
      <c r="BD1321" s="185"/>
      <c r="BE1321" s="185"/>
      <c r="BF1321" s="185"/>
      <c r="BG1321" s="185"/>
      <c r="BH1321" s="185"/>
      <c r="BI1321" s="185"/>
      <c r="BJ1321" s="185"/>
      <c r="BK1321" s="185"/>
      <c r="BL1321" s="185"/>
      <c r="BM1321" s="185"/>
    </row>
    <row r="1322" spans="13:65" s="181" customFormat="1" x14ac:dyDescent="0.2">
      <c r="M1322" s="40"/>
      <c r="N1322" s="974"/>
      <c r="O1322" s="185"/>
      <c r="P1322" s="185"/>
      <c r="Q1322" s="185"/>
      <c r="R1322" s="185"/>
      <c r="S1322" s="185"/>
      <c r="T1322" s="185"/>
      <c r="U1322" s="185"/>
      <c r="V1322" s="185"/>
      <c r="W1322" s="185"/>
      <c r="X1322" s="185"/>
      <c r="Y1322" s="185"/>
      <c r="Z1322" s="185"/>
      <c r="AA1322" s="185"/>
      <c r="AB1322" s="185"/>
      <c r="AC1322" s="185"/>
      <c r="AD1322" s="185"/>
      <c r="AE1322" s="185"/>
      <c r="AF1322" s="185"/>
      <c r="AG1322" s="185"/>
      <c r="AH1322" s="185"/>
      <c r="AI1322" s="185"/>
      <c r="AJ1322" s="185"/>
      <c r="AK1322" s="185"/>
      <c r="AL1322" s="185"/>
      <c r="AM1322" s="185"/>
      <c r="AN1322" s="185"/>
      <c r="AO1322" s="185"/>
      <c r="AP1322" s="185"/>
      <c r="AQ1322" s="185"/>
      <c r="AR1322" s="185"/>
      <c r="AS1322" s="185"/>
      <c r="AT1322" s="185"/>
      <c r="AU1322" s="185"/>
      <c r="AV1322" s="185"/>
      <c r="AW1322" s="185"/>
      <c r="AX1322" s="185"/>
      <c r="AY1322" s="185"/>
      <c r="AZ1322" s="185"/>
      <c r="BA1322" s="185"/>
      <c r="BB1322" s="185"/>
      <c r="BC1322" s="185"/>
      <c r="BD1322" s="185"/>
      <c r="BE1322" s="185"/>
      <c r="BF1322" s="185"/>
      <c r="BG1322" s="185"/>
      <c r="BH1322" s="185"/>
      <c r="BI1322" s="185"/>
      <c r="BJ1322" s="185"/>
      <c r="BK1322" s="185"/>
      <c r="BL1322" s="185"/>
      <c r="BM1322" s="185"/>
    </row>
    <row r="1323" spans="13:65" s="181" customFormat="1" x14ac:dyDescent="0.2">
      <c r="M1323" s="40"/>
      <c r="N1323" s="974"/>
      <c r="O1323" s="185"/>
      <c r="P1323" s="185"/>
      <c r="Q1323" s="185"/>
      <c r="R1323" s="185"/>
      <c r="S1323" s="185"/>
      <c r="T1323" s="185"/>
      <c r="U1323" s="185"/>
      <c r="V1323" s="185"/>
      <c r="W1323" s="185"/>
      <c r="X1323" s="185"/>
      <c r="Y1323" s="185"/>
      <c r="Z1323" s="185"/>
      <c r="AA1323" s="185"/>
      <c r="AB1323" s="185"/>
      <c r="AC1323" s="185"/>
      <c r="AD1323" s="185"/>
      <c r="AE1323" s="185"/>
      <c r="AF1323" s="185"/>
      <c r="AG1323" s="185"/>
      <c r="AH1323" s="185"/>
      <c r="AI1323" s="185"/>
      <c r="AJ1323" s="185"/>
      <c r="AK1323" s="185"/>
      <c r="AL1323" s="185"/>
      <c r="AM1323" s="185"/>
      <c r="AN1323" s="185"/>
      <c r="AO1323" s="185"/>
      <c r="AP1323" s="185"/>
      <c r="AQ1323" s="185"/>
      <c r="AR1323" s="185"/>
      <c r="AS1323" s="185"/>
      <c r="AT1323" s="185"/>
      <c r="AU1323" s="185"/>
      <c r="AV1323" s="185"/>
      <c r="AW1323" s="185"/>
      <c r="AX1323" s="185"/>
      <c r="AY1323" s="185"/>
      <c r="AZ1323" s="185"/>
      <c r="BA1323" s="185"/>
      <c r="BB1323" s="185"/>
      <c r="BC1323" s="185"/>
      <c r="BD1323" s="185"/>
      <c r="BE1323" s="185"/>
      <c r="BF1323" s="185"/>
      <c r="BG1323" s="185"/>
      <c r="BH1323" s="185"/>
      <c r="BI1323" s="185"/>
      <c r="BJ1323" s="185"/>
      <c r="BK1323" s="185"/>
      <c r="BL1323" s="185"/>
      <c r="BM1323" s="185"/>
    </row>
    <row r="1324" spans="13:65" s="181" customFormat="1" x14ac:dyDescent="0.2">
      <c r="M1324" s="40"/>
      <c r="N1324" s="974"/>
      <c r="O1324" s="185"/>
      <c r="P1324" s="185"/>
      <c r="Q1324" s="185"/>
      <c r="R1324" s="185"/>
      <c r="S1324" s="185"/>
      <c r="T1324" s="185"/>
      <c r="U1324" s="185"/>
      <c r="V1324" s="185"/>
      <c r="W1324" s="185"/>
      <c r="X1324" s="185"/>
      <c r="Y1324" s="185"/>
      <c r="Z1324" s="185"/>
      <c r="AA1324" s="185"/>
      <c r="AB1324" s="185"/>
      <c r="AC1324" s="185"/>
      <c r="AD1324" s="185"/>
      <c r="AE1324" s="185"/>
      <c r="AF1324" s="185"/>
      <c r="AG1324" s="185"/>
      <c r="AH1324" s="185"/>
      <c r="AI1324" s="185"/>
      <c r="AJ1324" s="185"/>
      <c r="AK1324" s="185"/>
      <c r="AL1324" s="185"/>
      <c r="AM1324" s="185"/>
      <c r="AN1324" s="185"/>
      <c r="AO1324" s="185"/>
      <c r="AP1324" s="185"/>
      <c r="AQ1324" s="185"/>
      <c r="AR1324" s="185"/>
      <c r="AS1324" s="185"/>
      <c r="AT1324" s="185"/>
      <c r="AU1324" s="185"/>
      <c r="AV1324" s="185"/>
      <c r="AW1324" s="185"/>
      <c r="AX1324" s="185"/>
      <c r="AY1324" s="185"/>
      <c r="AZ1324" s="185"/>
      <c r="BA1324" s="185"/>
      <c r="BB1324" s="185"/>
      <c r="BC1324" s="185"/>
      <c r="BD1324" s="185"/>
      <c r="BE1324" s="185"/>
      <c r="BF1324" s="185"/>
      <c r="BG1324" s="185"/>
      <c r="BH1324" s="185"/>
      <c r="BI1324" s="185"/>
      <c r="BJ1324" s="185"/>
      <c r="BK1324" s="185"/>
      <c r="BL1324" s="185"/>
      <c r="BM1324" s="185"/>
    </row>
    <row r="1325" spans="13:65" s="181" customFormat="1" x14ac:dyDescent="0.2">
      <c r="M1325" s="40"/>
      <c r="N1325" s="974"/>
      <c r="O1325" s="185"/>
      <c r="P1325" s="185"/>
      <c r="Q1325" s="185"/>
      <c r="R1325" s="185"/>
      <c r="S1325" s="185"/>
      <c r="T1325" s="185"/>
      <c r="U1325" s="185"/>
      <c r="V1325" s="185"/>
      <c r="W1325" s="185"/>
      <c r="X1325" s="185"/>
      <c r="Y1325" s="185"/>
      <c r="Z1325" s="185"/>
      <c r="AA1325" s="185"/>
      <c r="AB1325" s="185"/>
      <c r="AC1325" s="185"/>
      <c r="AD1325" s="185"/>
      <c r="AE1325" s="185"/>
      <c r="AF1325" s="185"/>
      <c r="AG1325" s="185"/>
      <c r="AH1325" s="185"/>
      <c r="AI1325" s="185"/>
      <c r="AJ1325" s="185"/>
      <c r="AK1325" s="185"/>
      <c r="AL1325" s="185"/>
      <c r="AM1325" s="185"/>
      <c r="AN1325" s="185"/>
      <c r="AO1325" s="185"/>
      <c r="AP1325" s="185"/>
      <c r="AQ1325" s="185"/>
      <c r="AR1325" s="185"/>
      <c r="AS1325" s="185"/>
      <c r="AT1325" s="185"/>
      <c r="AU1325" s="185"/>
      <c r="AV1325" s="185"/>
      <c r="AW1325" s="185"/>
      <c r="AX1325" s="185"/>
      <c r="AY1325" s="185"/>
      <c r="AZ1325" s="185"/>
      <c r="BA1325" s="185"/>
      <c r="BB1325" s="185"/>
      <c r="BC1325" s="185"/>
      <c r="BD1325" s="185"/>
      <c r="BE1325" s="185"/>
      <c r="BF1325" s="185"/>
      <c r="BG1325" s="185"/>
      <c r="BH1325" s="185"/>
      <c r="BI1325" s="185"/>
      <c r="BJ1325" s="185"/>
      <c r="BK1325" s="185"/>
      <c r="BL1325" s="185"/>
      <c r="BM1325" s="185"/>
    </row>
    <row r="1326" spans="13:65" s="181" customFormat="1" x14ac:dyDescent="0.2">
      <c r="M1326" s="40"/>
      <c r="N1326" s="974"/>
      <c r="O1326" s="185"/>
      <c r="P1326" s="185"/>
      <c r="Q1326" s="185"/>
      <c r="R1326" s="185"/>
      <c r="S1326" s="185"/>
      <c r="T1326" s="185"/>
      <c r="U1326" s="185"/>
      <c r="V1326" s="185"/>
      <c r="W1326" s="185"/>
      <c r="X1326" s="185"/>
      <c r="Y1326" s="185"/>
      <c r="Z1326" s="185"/>
      <c r="AA1326" s="185"/>
      <c r="AB1326" s="185"/>
      <c r="AC1326" s="185"/>
      <c r="AD1326" s="185"/>
      <c r="AE1326" s="185"/>
      <c r="AF1326" s="185"/>
      <c r="AG1326" s="185"/>
      <c r="AH1326" s="185"/>
      <c r="AI1326" s="185"/>
      <c r="AJ1326" s="185"/>
      <c r="AK1326" s="185"/>
      <c r="AL1326" s="185"/>
      <c r="AM1326" s="185"/>
      <c r="AN1326" s="185"/>
      <c r="AO1326" s="185"/>
      <c r="AP1326" s="185"/>
      <c r="AQ1326" s="185"/>
      <c r="AR1326" s="185"/>
      <c r="AS1326" s="185"/>
      <c r="AT1326" s="185"/>
      <c r="AU1326" s="185"/>
      <c r="AV1326" s="185"/>
      <c r="AW1326" s="185"/>
      <c r="AX1326" s="185"/>
      <c r="AY1326" s="185"/>
      <c r="AZ1326" s="185"/>
      <c r="BA1326" s="185"/>
      <c r="BB1326" s="185"/>
      <c r="BC1326" s="185"/>
      <c r="BD1326" s="185"/>
      <c r="BE1326" s="185"/>
      <c r="BF1326" s="185"/>
      <c r="BG1326" s="185"/>
      <c r="BH1326" s="185"/>
      <c r="BI1326" s="185"/>
      <c r="BJ1326" s="185"/>
      <c r="BK1326" s="185"/>
      <c r="BL1326" s="185"/>
      <c r="BM1326" s="185"/>
    </row>
    <row r="1327" spans="13:65" s="181" customFormat="1" x14ac:dyDescent="0.2">
      <c r="M1327" s="40"/>
      <c r="N1327" s="974"/>
      <c r="O1327" s="185"/>
      <c r="P1327" s="185"/>
      <c r="Q1327" s="185"/>
      <c r="R1327" s="185"/>
      <c r="S1327" s="185"/>
      <c r="T1327" s="185"/>
      <c r="U1327" s="185"/>
      <c r="V1327" s="185"/>
      <c r="W1327" s="185"/>
      <c r="X1327" s="185"/>
      <c r="Y1327" s="185"/>
      <c r="Z1327" s="185"/>
      <c r="AA1327" s="185"/>
      <c r="AB1327" s="185"/>
      <c r="AC1327" s="185"/>
      <c r="AD1327" s="185"/>
      <c r="AE1327" s="185"/>
      <c r="AF1327" s="185"/>
      <c r="AG1327" s="185"/>
      <c r="AH1327" s="185"/>
      <c r="AI1327" s="185"/>
      <c r="AJ1327" s="185"/>
      <c r="AK1327" s="185"/>
      <c r="AL1327" s="185"/>
      <c r="AM1327" s="185"/>
      <c r="AN1327" s="185"/>
      <c r="AO1327" s="185"/>
      <c r="AP1327" s="185"/>
      <c r="AQ1327" s="185"/>
      <c r="AR1327" s="185"/>
      <c r="AS1327" s="185"/>
      <c r="AT1327" s="185"/>
      <c r="AU1327" s="185"/>
      <c r="AV1327" s="185"/>
      <c r="AW1327" s="185"/>
      <c r="AX1327" s="185"/>
      <c r="AY1327" s="185"/>
      <c r="AZ1327" s="185"/>
      <c r="BA1327" s="185"/>
      <c r="BB1327" s="185"/>
      <c r="BC1327" s="185"/>
      <c r="BD1327" s="185"/>
      <c r="BE1327" s="185"/>
      <c r="BF1327" s="185"/>
      <c r="BG1327" s="185"/>
      <c r="BH1327" s="185"/>
      <c r="BI1327" s="185"/>
      <c r="BJ1327" s="185"/>
      <c r="BK1327" s="185"/>
      <c r="BL1327" s="185"/>
      <c r="BM1327" s="185"/>
    </row>
    <row r="1328" spans="13:65" s="181" customFormat="1" x14ac:dyDescent="0.2">
      <c r="M1328" s="40"/>
      <c r="N1328" s="974"/>
      <c r="O1328" s="185"/>
      <c r="P1328" s="185"/>
      <c r="Q1328" s="185"/>
      <c r="R1328" s="185"/>
      <c r="S1328" s="185"/>
      <c r="T1328" s="185"/>
      <c r="U1328" s="185"/>
      <c r="V1328" s="185"/>
      <c r="W1328" s="185"/>
      <c r="X1328" s="185"/>
      <c r="Y1328" s="185"/>
      <c r="Z1328" s="185"/>
      <c r="AA1328" s="185"/>
      <c r="AB1328" s="185"/>
      <c r="AC1328" s="185"/>
      <c r="AD1328" s="185"/>
      <c r="AE1328" s="185"/>
      <c r="AF1328" s="185"/>
      <c r="AG1328" s="185"/>
      <c r="AH1328" s="185"/>
      <c r="AI1328" s="185"/>
      <c r="AJ1328" s="185"/>
      <c r="AK1328" s="185"/>
      <c r="AL1328" s="185"/>
      <c r="AM1328" s="185"/>
      <c r="AN1328" s="185"/>
      <c r="AO1328" s="185"/>
      <c r="AP1328" s="185"/>
      <c r="AQ1328" s="185"/>
      <c r="AR1328" s="185"/>
      <c r="AS1328" s="185"/>
      <c r="AT1328" s="185"/>
      <c r="AU1328" s="185"/>
      <c r="AV1328" s="185"/>
      <c r="AW1328" s="185"/>
      <c r="AX1328" s="185"/>
      <c r="AY1328" s="185"/>
      <c r="AZ1328" s="185"/>
      <c r="BA1328" s="185"/>
      <c r="BB1328" s="185"/>
      <c r="BC1328" s="185"/>
      <c r="BD1328" s="185"/>
      <c r="BE1328" s="185"/>
      <c r="BF1328" s="185"/>
      <c r="BG1328" s="185"/>
      <c r="BH1328" s="185"/>
      <c r="BI1328" s="185"/>
      <c r="BJ1328" s="185"/>
      <c r="BK1328" s="185"/>
      <c r="BL1328" s="185"/>
      <c r="BM1328" s="185"/>
    </row>
    <row r="1329" spans="13:65" s="181" customFormat="1" x14ac:dyDescent="0.2">
      <c r="M1329" s="40"/>
      <c r="N1329" s="974"/>
      <c r="O1329" s="185"/>
      <c r="P1329" s="185"/>
      <c r="Q1329" s="185"/>
      <c r="R1329" s="185"/>
      <c r="S1329" s="185"/>
      <c r="T1329" s="185"/>
      <c r="U1329" s="185"/>
      <c r="V1329" s="185"/>
      <c r="W1329" s="185"/>
      <c r="X1329" s="185"/>
      <c r="Y1329" s="185"/>
      <c r="Z1329" s="185"/>
      <c r="AA1329" s="185"/>
      <c r="AB1329" s="185"/>
      <c r="AC1329" s="185"/>
      <c r="AD1329" s="185"/>
      <c r="AE1329" s="185"/>
      <c r="AF1329" s="185"/>
      <c r="AG1329" s="185"/>
      <c r="AH1329" s="185"/>
      <c r="AI1329" s="185"/>
      <c r="AJ1329" s="185"/>
      <c r="AK1329" s="185"/>
      <c r="AL1329" s="185"/>
      <c r="AM1329" s="185"/>
      <c r="AN1329" s="185"/>
      <c r="AO1329" s="185"/>
      <c r="AP1329" s="185"/>
      <c r="AQ1329" s="185"/>
      <c r="AR1329" s="185"/>
      <c r="AS1329" s="185"/>
      <c r="AT1329" s="185"/>
      <c r="AU1329" s="185"/>
      <c r="AV1329" s="185"/>
      <c r="AW1329" s="185"/>
      <c r="AX1329" s="185"/>
      <c r="AY1329" s="185"/>
      <c r="AZ1329" s="185"/>
      <c r="BA1329" s="185"/>
      <c r="BB1329" s="185"/>
      <c r="BC1329" s="185"/>
      <c r="BD1329" s="185"/>
      <c r="BE1329" s="185"/>
      <c r="BF1329" s="185"/>
      <c r="BG1329" s="185"/>
      <c r="BH1329" s="185"/>
      <c r="BI1329" s="185"/>
      <c r="BJ1329" s="185"/>
      <c r="BK1329" s="185"/>
      <c r="BL1329" s="185"/>
      <c r="BM1329" s="185"/>
    </row>
    <row r="1330" spans="13:65" s="181" customFormat="1" x14ac:dyDescent="0.2">
      <c r="M1330" s="40"/>
      <c r="N1330" s="974"/>
      <c r="O1330" s="185"/>
      <c r="P1330" s="185"/>
      <c r="Q1330" s="185"/>
      <c r="R1330" s="185"/>
      <c r="S1330" s="185"/>
      <c r="T1330" s="185"/>
      <c r="U1330" s="185"/>
      <c r="V1330" s="185"/>
      <c r="W1330" s="185"/>
      <c r="X1330" s="185"/>
      <c r="Y1330" s="185"/>
      <c r="Z1330" s="185"/>
      <c r="AA1330" s="185"/>
      <c r="AB1330" s="185"/>
      <c r="AC1330" s="185"/>
      <c r="AD1330" s="185"/>
      <c r="AE1330" s="185"/>
      <c r="AF1330" s="185"/>
      <c r="AG1330" s="185"/>
      <c r="AH1330" s="185"/>
      <c r="AI1330" s="185"/>
      <c r="AJ1330" s="185"/>
      <c r="AK1330" s="185"/>
      <c r="AL1330" s="185"/>
      <c r="AM1330" s="185"/>
      <c r="AN1330" s="185"/>
      <c r="AO1330" s="185"/>
      <c r="AP1330" s="185"/>
      <c r="AQ1330" s="185"/>
      <c r="AR1330" s="185"/>
      <c r="AS1330" s="185"/>
      <c r="AT1330" s="185"/>
      <c r="AU1330" s="185"/>
      <c r="AV1330" s="185"/>
      <c r="AW1330" s="185"/>
      <c r="AX1330" s="185"/>
      <c r="AY1330" s="185"/>
      <c r="AZ1330" s="185"/>
      <c r="BA1330" s="185"/>
      <c r="BB1330" s="185"/>
      <c r="BC1330" s="185"/>
      <c r="BD1330" s="185"/>
      <c r="BE1330" s="185"/>
      <c r="BF1330" s="185"/>
      <c r="BG1330" s="185"/>
      <c r="BH1330" s="185"/>
      <c r="BI1330" s="185"/>
      <c r="BJ1330" s="185"/>
      <c r="BK1330" s="185"/>
      <c r="BL1330" s="185"/>
      <c r="BM1330" s="185"/>
    </row>
    <row r="1331" spans="13:65" s="181" customFormat="1" x14ac:dyDescent="0.2">
      <c r="M1331" s="40"/>
      <c r="N1331" s="974"/>
      <c r="O1331" s="185"/>
      <c r="P1331" s="185"/>
      <c r="Q1331" s="185"/>
      <c r="R1331" s="185"/>
      <c r="S1331" s="185"/>
      <c r="T1331" s="185"/>
      <c r="U1331" s="185"/>
      <c r="V1331" s="185"/>
      <c r="W1331" s="185"/>
      <c r="X1331" s="185"/>
      <c r="Y1331" s="185"/>
      <c r="Z1331" s="185"/>
      <c r="AA1331" s="185"/>
      <c r="AB1331" s="185"/>
      <c r="AC1331" s="185"/>
      <c r="AD1331" s="185"/>
      <c r="AE1331" s="185"/>
      <c r="AF1331" s="185"/>
      <c r="AG1331" s="185"/>
      <c r="AH1331" s="185"/>
      <c r="AI1331" s="185"/>
      <c r="AJ1331" s="185"/>
      <c r="AK1331" s="185"/>
      <c r="AL1331" s="185"/>
      <c r="AM1331" s="185"/>
      <c r="AN1331" s="185"/>
      <c r="AO1331" s="185"/>
      <c r="AP1331" s="185"/>
      <c r="AQ1331" s="185"/>
      <c r="AR1331" s="185"/>
      <c r="AS1331" s="185"/>
      <c r="AT1331" s="185"/>
      <c r="AU1331" s="185"/>
      <c r="AV1331" s="185"/>
      <c r="AW1331" s="185"/>
      <c r="AX1331" s="185"/>
      <c r="AY1331" s="185"/>
      <c r="AZ1331" s="185"/>
      <c r="BA1331" s="185"/>
      <c r="BB1331" s="185"/>
      <c r="BC1331" s="185"/>
      <c r="BD1331" s="185"/>
      <c r="BE1331" s="185"/>
      <c r="BF1331" s="185"/>
      <c r="BG1331" s="185"/>
      <c r="BH1331" s="185"/>
      <c r="BI1331" s="185"/>
      <c r="BJ1331" s="185"/>
      <c r="BK1331" s="185"/>
      <c r="BL1331" s="185"/>
      <c r="BM1331" s="185"/>
    </row>
    <row r="1332" spans="13:65" s="181" customFormat="1" x14ac:dyDescent="0.2">
      <c r="M1332" s="40"/>
      <c r="N1332" s="974"/>
      <c r="O1332" s="185"/>
      <c r="P1332" s="185"/>
      <c r="Q1332" s="185"/>
      <c r="R1332" s="185"/>
      <c r="S1332" s="185"/>
      <c r="T1332" s="185"/>
      <c r="U1332" s="185"/>
      <c r="V1332" s="185"/>
      <c r="W1332" s="185"/>
      <c r="X1332" s="185"/>
      <c r="Y1332" s="185"/>
      <c r="Z1332" s="185"/>
      <c r="AA1332" s="185"/>
      <c r="AB1332" s="185"/>
      <c r="AC1332" s="185"/>
      <c r="AD1332" s="185"/>
      <c r="AE1332" s="185"/>
      <c r="AF1332" s="185"/>
      <c r="AG1332" s="185"/>
      <c r="AH1332" s="185"/>
      <c r="AI1332" s="185"/>
      <c r="AJ1332" s="185"/>
      <c r="AK1332" s="185"/>
      <c r="AL1332" s="185"/>
      <c r="AM1332" s="185"/>
      <c r="AN1332" s="185"/>
      <c r="AO1332" s="185"/>
      <c r="AP1332" s="185"/>
      <c r="AQ1332" s="185"/>
      <c r="AR1332" s="185"/>
      <c r="AS1332" s="185"/>
      <c r="AT1332" s="185"/>
      <c r="AU1332" s="185"/>
      <c r="AV1332" s="185"/>
      <c r="AW1332" s="185"/>
      <c r="AX1332" s="185"/>
      <c r="AY1332" s="185"/>
      <c r="AZ1332" s="185"/>
      <c r="BA1332" s="185"/>
      <c r="BB1332" s="185"/>
      <c r="BC1332" s="185"/>
      <c r="BD1332" s="185"/>
      <c r="BE1332" s="185"/>
      <c r="BF1332" s="185"/>
      <c r="BG1332" s="185"/>
      <c r="BH1332" s="185"/>
      <c r="BI1332" s="185"/>
      <c r="BJ1332" s="185"/>
      <c r="BK1332" s="185"/>
      <c r="BL1332" s="185"/>
      <c r="BM1332" s="185"/>
    </row>
    <row r="1333" spans="13:65" s="181" customFormat="1" x14ac:dyDescent="0.2">
      <c r="M1333" s="40"/>
      <c r="N1333" s="974"/>
      <c r="O1333" s="185"/>
      <c r="P1333" s="185"/>
      <c r="Q1333" s="185"/>
      <c r="R1333" s="185"/>
      <c r="S1333" s="185"/>
      <c r="T1333" s="185"/>
      <c r="U1333" s="185"/>
      <c r="V1333" s="185"/>
      <c r="W1333" s="185"/>
      <c r="X1333" s="185"/>
      <c r="Y1333" s="185"/>
      <c r="Z1333" s="185"/>
      <c r="AA1333" s="185"/>
      <c r="AB1333" s="185"/>
      <c r="AC1333" s="185"/>
      <c r="AD1333" s="185"/>
      <c r="AE1333" s="185"/>
      <c r="AF1333" s="185"/>
      <c r="AG1333" s="185"/>
      <c r="AH1333" s="185"/>
      <c r="AI1333" s="185"/>
      <c r="AJ1333" s="185"/>
      <c r="AK1333" s="185"/>
      <c r="AL1333" s="185"/>
      <c r="AM1333" s="185"/>
      <c r="AN1333" s="185"/>
      <c r="AO1333" s="185"/>
      <c r="AP1333" s="185"/>
      <c r="AQ1333" s="185"/>
      <c r="AR1333" s="185"/>
      <c r="AS1333" s="185"/>
      <c r="AT1333" s="185"/>
      <c r="AU1333" s="185"/>
      <c r="AV1333" s="185"/>
      <c r="AW1333" s="185"/>
      <c r="AX1333" s="185"/>
      <c r="AY1333" s="185"/>
      <c r="AZ1333" s="185"/>
      <c r="BA1333" s="185"/>
      <c r="BB1333" s="185"/>
      <c r="BC1333" s="185"/>
      <c r="BD1333" s="185"/>
      <c r="BE1333" s="185"/>
      <c r="BF1333" s="185"/>
      <c r="BG1333" s="185"/>
      <c r="BH1333" s="185"/>
      <c r="BI1333" s="185"/>
      <c r="BJ1333" s="185"/>
      <c r="BK1333" s="185"/>
      <c r="BL1333" s="185"/>
      <c r="BM1333" s="185"/>
    </row>
    <row r="1334" spans="13:65" s="181" customFormat="1" x14ac:dyDescent="0.2">
      <c r="M1334" s="40"/>
      <c r="N1334" s="974"/>
      <c r="O1334" s="185"/>
      <c r="P1334" s="185"/>
      <c r="Q1334" s="185"/>
      <c r="R1334" s="185"/>
      <c r="S1334" s="185"/>
      <c r="T1334" s="185"/>
      <c r="U1334" s="185"/>
      <c r="V1334" s="185"/>
      <c r="W1334" s="185"/>
      <c r="X1334" s="185"/>
      <c r="Y1334" s="185"/>
      <c r="Z1334" s="185"/>
      <c r="AA1334" s="185"/>
      <c r="AB1334" s="185"/>
      <c r="AC1334" s="185"/>
      <c r="AD1334" s="185"/>
      <c r="AE1334" s="185"/>
      <c r="AF1334" s="185"/>
      <c r="AG1334" s="185"/>
      <c r="AH1334" s="185"/>
      <c r="AI1334" s="185"/>
      <c r="AJ1334" s="185"/>
      <c r="AK1334" s="185"/>
      <c r="AL1334" s="185"/>
      <c r="AM1334" s="185"/>
      <c r="AN1334" s="185"/>
      <c r="AO1334" s="185"/>
      <c r="AP1334" s="185"/>
      <c r="AQ1334" s="185"/>
      <c r="AR1334" s="185"/>
      <c r="AS1334" s="185"/>
      <c r="AT1334" s="185"/>
      <c r="AU1334" s="185"/>
      <c r="AV1334" s="185"/>
      <c r="AW1334" s="185"/>
      <c r="AX1334" s="185"/>
      <c r="AY1334" s="185"/>
      <c r="AZ1334" s="185"/>
      <c r="BA1334" s="185"/>
      <c r="BB1334" s="185"/>
      <c r="BC1334" s="185"/>
      <c r="BD1334" s="185"/>
      <c r="BE1334" s="185"/>
      <c r="BF1334" s="185"/>
      <c r="BG1334" s="185"/>
      <c r="BH1334" s="185"/>
      <c r="BI1334" s="185"/>
      <c r="BJ1334" s="185"/>
      <c r="BK1334" s="185"/>
      <c r="BL1334" s="185"/>
      <c r="BM1334" s="185"/>
    </row>
    <row r="1335" spans="13:65" s="181" customFormat="1" x14ac:dyDescent="0.2">
      <c r="M1335" s="40"/>
      <c r="N1335" s="974"/>
      <c r="O1335" s="185"/>
      <c r="P1335" s="185"/>
      <c r="Q1335" s="185"/>
      <c r="R1335" s="185"/>
      <c r="S1335" s="185"/>
      <c r="T1335" s="185"/>
      <c r="U1335" s="185"/>
      <c r="V1335" s="185"/>
      <c r="W1335" s="185"/>
      <c r="X1335" s="185"/>
      <c r="Y1335" s="185"/>
      <c r="Z1335" s="185"/>
      <c r="AA1335" s="185"/>
      <c r="AB1335" s="185"/>
      <c r="AC1335" s="185"/>
      <c r="AD1335" s="185"/>
      <c r="AE1335" s="185"/>
      <c r="AF1335" s="185"/>
      <c r="AG1335" s="185"/>
      <c r="AH1335" s="185"/>
      <c r="AI1335" s="185"/>
      <c r="AJ1335" s="185"/>
      <c r="AK1335" s="185"/>
      <c r="AL1335" s="185"/>
      <c r="AM1335" s="185"/>
      <c r="AN1335" s="185"/>
      <c r="AO1335" s="185"/>
      <c r="AP1335" s="185"/>
      <c r="AQ1335" s="185"/>
      <c r="AR1335" s="185"/>
      <c r="AS1335" s="185"/>
      <c r="AT1335" s="185"/>
      <c r="AU1335" s="185"/>
      <c r="AV1335" s="185"/>
      <c r="AW1335" s="185"/>
      <c r="AX1335" s="185"/>
      <c r="AY1335" s="185"/>
      <c r="AZ1335" s="185"/>
      <c r="BA1335" s="185"/>
      <c r="BB1335" s="185"/>
      <c r="BC1335" s="185"/>
      <c r="BD1335" s="185"/>
      <c r="BE1335" s="185"/>
      <c r="BF1335" s="185"/>
      <c r="BG1335" s="185"/>
      <c r="BH1335" s="185"/>
      <c r="BI1335" s="185"/>
      <c r="BJ1335" s="185"/>
      <c r="BK1335" s="185"/>
      <c r="BL1335" s="185"/>
      <c r="BM1335" s="185"/>
    </row>
    <row r="1336" spans="13:65" s="181" customFormat="1" x14ac:dyDescent="0.2">
      <c r="M1336" s="40"/>
      <c r="N1336" s="974"/>
      <c r="O1336" s="185"/>
      <c r="P1336" s="185"/>
      <c r="Q1336" s="185"/>
      <c r="R1336" s="185"/>
      <c r="S1336" s="185"/>
      <c r="T1336" s="185"/>
      <c r="U1336" s="185"/>
      <c r="V1336" s="185"/>
      <c r="W1336" s="185"/>
      <c r="X1336" s="185"/>
      <c r="Y1336" s="185"/>
      <c r="Z1336" s="185"/>
      <c r="AA1336" s="185"/>
      <c r="AB1336" s="185"/>
      <c r="AC1336" s="185"/>
      <c r="AD1336" s="185"/>
      <c r="AE1336" s="185"/>
      <c r="AF1336" s="185"/>
      <c r="AG1336" s="185"/>
      <c r="AH1336" s="185"/>
      <c r="AI1336" s="185"/>
      <c r="AJ1336" s="185"/>
      <c r="AK1336" s="185"/>
      <c r="AL1336" s="185"/>
      <c r="AM1336" s="185"/>
      <c r="AN1336" s="185"/>
      <c r="AO1336" s="185"/>
      <c r="AP1336" s="185"/>
      <c r="AQ1336" s="185"/>
      <c r="AR1336" s="185"/>
      <c r="AS1336" s="185"/>
      <c r="AT1336" s="185"/>
      <c r="AU1336" s="185"/>
      <c r="AV1336" s="185"/>
      <c r="AW1336" s="185"/>
      <c r="AX1336" s="185"/>
      <c r="AY1336" s="185"/>
      <c r="AZ1336" s="185"/>
      <c r="BA1336" s="185"/>
      <c r="BB1336" s="185"/>
      <c r="BC1336" s="185"/>
      <c r="BD1336" s="185"/>
      <c r="BE1336" s="185"/>
      <c r="BF1336" s="185"/>
      <c r="BG1336" s="185"/>
      <c r="BH1336" s="185"/>
      <c r="BI1336" s="185"/>
      <c r="BJ1336" s="185"/>
      <c r="BK1336" s="185"/>
      <c r="BL1336" s="185"/>
      <c r="BM1336" s="185"/>
    </row>
    <row r="1337" spans="13:65" s="181" customFormat="1" x14ac:dyDescent="0.2">
      <c r="M1337" s="40"/>
      <c r="N1337" s="974"/>
      <c r="O1337" s="185"/>
      <c r="P1337" s="185"/>
      <c r="Q1337" s="185"/>
      <c r="R1337" s="185"/>
      <c r="S1337" s="185"/>
      <c r="T1337" s="185"/>
      <c r="U1337" s="185"/>
      <c r="V1337" s="185"/>
      <c r="W1337" s="185"/>
      <c r="X1337" s="185"/>
      <c r="Y1337" s="185"/>
      <c r="Z1337" s="185"/>
      <c r="AA1337" s="185"/>
      <c r="AB1337" s="185"/>
      <c r="AC1337" s="185"/>
      <c r="AD1337" s="185"/>
      <c r="AE1337" s="185"/>
      <c r="AF1337" s="185"/>
      <c r="AG1337" s="185"/>
      <c r="AH1337" s="185"/>
      <c r="AI1337" s="185"/>
      <c r="AJ1337" s="185"/>
      <c r="AK1337" s="185"/>
      <c r="AL1337" s="185"/>
      <c r="AM1337" s="185"/>
      <c r="AN1337" s="185"/>
      <c r="AO1337" s="185"/>
      <c r="AP1337" s="185"/>
      <c r="AQ1337" s="185"/>
      <c r="AR1337" s="185"/>
      <c r="AS1337" s="185"/>
      <c r="AT1337" s="185"/>
      <c r="AU1337" s="185"/>
      <c r="AV1337" s="185"/>
      <c r="AW1337" s="185"/>
      <c r="AX1337" s="185"/>
      <c r="AY1337" s="185"/>
      <c r="AZ1337" s="185"/>
      <c r="BA1337" s="185"/>
      <c r="BB1337" s="185"/>
      <c r="BC1337" s="185"/>
      <c r="BD1337" s="185"/>
      <c r="BE1337" s="185"/>
      <c r="BF1337" s="185"/>
      <c r="BG1337" s="185"/>
      <c r="BH1337" s="185"/>
      <c r="BI1337" s="185"/>
      <c r="BJ1337" s="185"/>
      <c r="BK1337" s="185"/>
      <c r="BL1337" s="185"/>
      <c r="BM1337" s="185"/>
    </row>
    <row r="1338" spans="13:65" s="181" customFormat="1" x14ac:dyDescent="0.2">
      <c r="M1338" s="40"/>
      <c r="N1338" s="974"/>
      <c r="O1338" s="185"/>
      <c r="P1338" s="185"/>
      <c r="Q1338" s="185"/>
      <c r="R1338" s="185"/>
      <c r="S1338" s="185"/>
      <c r="T1338" s="185"/>
      <c r="U1338" s="185"/>
      <c r="V1338" s="185"/>
      <c r="W1338" s="185"/>
      <c r="X1338" s="185"/>
      <c r="Y1338" s="185"/>
      <c r="Z1338" s="185"/>
      <c r="AA1338" s="185"/>
      <c r="AB1338" s="185"/>
      <c r="AC1338" s="185"/>
      <c r="AD1338" s="185"/>
      <c r="AE1338" s="185"/>
      <c r="AF1338" s="185"/>
      <c r="AG1338" s="185"/>
      <c r="AH1338" s="185"/>
      <c r="AI1338" s="185"/>
      <c r="AJ1338" s="185"/>
      <c r="AK1338" s="185"/>
      <c r="AL1338" s="185"/>
      <c r="AM1338" s="185"/>
      <c r="AN1338" s="185"/>
      <c r="AO1338" s="185"/>
      <c r="AP1338" s="185"/>
      <c r="AQ1338" s="185"/>
      <c r="AR1338" s="185"/>
      <c r="AS1338" s="185"/>
      <c r="AT1338" s="185"/>
      <c r="AU1338" s="185"/>
      <c r="AV1338" s="185"/>
      <c r="AW1338" s="185"/>
      <c r="AX1338" s="185"/>
      <c r="AY1338" s="185"/>
      <c r="AZ1338" s="185"/>
      <c r="BA1338" s="185"/>
      <c r="BB1338" s="185"/>
      <c r="BC1338" s="185"/>
      <c r="BD1338" s="185"/>
      <c r="BE1338" s="185"/>
      <c r="BF1338" s="185"/>
      <c r="BG1338" s="185"/>
      <c r="BH1338" s="185"/>
      <c r="BI1338" s="185"/>
      <c r="BJ1338" s="185"/>
      <c r="BK1338" s="185"/>
      <c r="BL1338" s="185"/>
      <c r="BM1338" s="185"/>
    </row>
    <row r="1339" spans="13:65" s="181" customFormat="1" x14ac:dyDescent="0.2">
      <c r="M1339" s="40"/>
      <c r="N1339" s="974"/>
      <c r="O1339" s="185"/>
      <c r="P1339" s="185"/>
      <c r="Q1339" s="185"/>
      <c r="R1339" s="185"/>
      <c r="S1339" s="185"/>
      <c r="T1339" s="185"/>
      <c r="U1339" s="185"/>
      <c r="V1339" s="185"/>
      <c r="W1339" s="185"/>
      <c r="X1339" s="185"/>
      <c r="Y1339" s="185"/>
      <c r="Z1339" s="185"/>
      <c r="AA1339" s="185"/>
      <c r="AB1339" s="185"/>
      <c r="AC1339" s="185"/>
      <c r="AD1339" s="185"/>
      <c r="AE1339" s="185"/>
      <c r="AF1339" s="185"/>
      <c r="AG1339" s="185"/>
      <c r="AH1339" s="185"/>
      <c r="AI1339" s="185"/>
      <c r="AJ1339" s="185"/>
      <c r="AK1339" s="185"/>
      <c r="AL1339" s="185"/>
      <c r="AM1339" s="185"/>
      <c r="AN1339" s="185"/>
      <c r="AO1339" s="185"/>
      <c r="AP1339" s="185"/>
      <c r="AQ1339" s="185"/>
      <c r="AR1339" s="185"/>
      <c r="AS1339" s="185"/>
      <c r="AT1339" s="185"/>
      <c r="AU1339" s="185"/>
      <c r="AV1339" s="185"/>
      <c r="AW1339" s="185"/>
      <c r="AX1339" s="185"/>
      <c r="AY1339" s="185"/>
      <c r="AZ1339" s="185"/>
      <c r="BA1339" s="185"/>
      <c r="BB1339" s="185"/>
      <c r="BC1339" s="185"/>
      <c r="BD1339" s="185"/>
      <c r="BE1339" s="185"/>
      <c r="BF1339" s="185"/>
      <c r="BG1339" s="185"/>
      <c r="BH1339" s="185"/>
      <c r="BI1339" s="185"/>
      <c r="BJ1339" s="185"/>
      <c r="BK1339" s="185"/>
      <c r="BL1339" s="185"/>
      <c r="BM1339" s="185"/>
    </row>
    <row r="1340" spans="13:65" s="181" customFormat="1" x14ac:dyDescent="0.2">
      <c r="M1340" s="40"/>
      <c r="N1340" s="974"/>
      <c r="O1340" s="185"/>
      <c r="P1340" s="185"/>
      <c r="Q1340" s="185"/>
      <c r="R1340" s="185"/>
      <c r="S1340" s="185"/>
      <c r="T1340" s="185"/>
      <c r="U1340" s="185"/>
      <c r="V1340" s="185"/>
      <c r="W1340" s="185"/>
      <c r="X1340" s="185"/>
      <c r="Y1340" s="185"/>
      <c r="Z1340" s="185"/>
      <c r="AA1340" s="185"/>
      <c r="AB1340" s="185"/>
      <c r="AC1340" s="185"/>
      <c r="AD1340" s="185"/>
      <c r="AE1340" s="185"/>
      <c r="AF1340" s="185"/>
      <c r="AG1340" s="185"/>
      <c r="AH1340" s="185"/>
      <c r="AI1340" s="185"/>
      <c r="AJ1340" s="185"/>
      <c r="AK1340" s="185"/>
      <c r="AL1340" s="185"/>
      <c r="AM1340" s="185"/>
      <c r="AN1340" s="185"/>
      <c r="AO1340" s="185"/>
      <c r="AP1340" s="185"/>
      <c r="AQ1340" s="185"/>
      <c r="AR1340" s="185"/>
      <c r="AS1340" s="185"/>
      <c r="AT1340" s="185"/>
      <c r="AU1340" s="185"/>
      <c r="AV1340" s="185"/>
      <c r="AW1340" s="185"/>
      <c r="AX1340" s="185"/>
      <c r="AY1340" s="185"/>
      <c r="AZ1340" s="185"/>
      <c r="BA1340" s="185"/>
      <c r="BB1340" s="185"/>
      <c r="BC1340" s="185"/>
      <c r="BD1340" s="185"/>
      <c r="BE1340" s="185"/>
      <c r="BF1340" s="185"/>
      <c r="BG1340" s="185"/>
      <c r="BH1340" s="185"/>
      <c r="BI1340" s="185"/>
      <c r="BJ1340" s="185"/>
      <c r="BK1340" s="185"/>
      <c r="BL1340" s="185"/>
      <c r="BM1340" s="185"/>
    </row>
    <row r="1341" spans="13:65" s="181" customFormat="1" x14ac:dyDescent="0.2">
      <c r="M1341" s="40"/>
      <c r="N1341" s="974"/>
      <c r="O1341" s="185"/>
      <c r="P1341" s="185"/>
      <c r="Q1341" s="185"/>
      <c r="R1341" s="185"/>
      <c r="S1341" s="185"/>
      <c r="T1341" s="185"/>
      <c r="U1341" s="185"/>
      <c r="V1341" s="185"/>
      <c r="W1341" s="185"/>
      <c r="X1341" s="185"/>
      <c r="Y1341" s="185"/>
      <c r="Z1341" s="185"/>
      <c r="AA1341" s="185"/>
      <c r="AB1341" s="185"/>
      <c r="AC1341" s="185"/>
      <c r="AD1341" s="185"/>
      <c r="AE1341" s="185"/>
      <c r="AF1341" s="185"/>
      <c r="AG1341" s="185"/>
      <c r="AH1341" s="185"/>
      <c r="AI1341" s="185"/>
      <c r="AJ1341" s="185"/>
      <c r="AK1341" s="185"/>
      <c r="AL1341" s="185"/>
      <c r="AM1341" s="185"/>
      <c r="AN1341" s="185"/>
      <c r="AO1341" s="185"/>
      <c r="AP1341" s="185"/>
      <c r="AQ1341" s="185"/>
      <c r="AR1341" s="185"/>
      <c r="AS1341" s="185"/>
      <c r="AT1341" s="185"/>
      <c r="AU1341" s="185"/>
      <c r="AV1341" s="185"/>
      <c r="AW1341" s="185"/>
      <c r="AX1341" s="185"/>
      <c r="AY1341" s="185"/>
      <c r="AZ1341" s="185"/>
      <c r="BA1341" s="185"/>
      <c r="BB1341" s="185"/>
      <c r="BC1341" s="185"/>
      <c r="BD1341" s="185"/>
      <c r="BE1341" s="185"/>
      <c r="BF1341" s="185"/>
      <c r="BG1341" s="185"/>
      <c r="BH1341" s="185"/>
      <c r="BI1341" s="185"/>
      <c r="BJ1341" s="185"/>
      <c r="BK1341" s="185"/>
      <c r="BL1341" s="185"/>
      <c r="BM1341" s="185"/>
    </row>
    <row r="1342" spans="13:65" s="181" customFormat="1" x14ac:dyDescent="0.2">
      <c r="M1342" s="40"/>
      <c r="N1342" s="974"/>
      <c r="O1342" s="185"/>
      <c r="P1342" s="185"/>
      <c r="Q1342" s="185"/>
      <c r="R1342" s="185"/>
      <c r="S1342" s="185"/>
      <c r="T1342" s="185"/>
      <c r="U1342" s="185"/>
      <c r="V1342" s="185"/>
      <c r="W1342" s="185"/>
      <c r="X1342" s="185"/>
      <c r="Y1342" s="185"/>
      <c r="Z1342" s="185"/>
      <c r="AA1342" s="185"/>
      <c r="AB1342" s="185"/>
      <c r="AC1342" s="185"/>
      <c r="AD1342" s="185"/>
      <c r="AE1342" s="185"/>
      <c r="AF1342" s="185"/>
      <c r="AG1342" s="185"/>
      <c r="AH1342" s="185"/>
      <c r="AI1342" s="185"/>
      <c r="AJ1342" s="185"/>
      <c r="AK1342" s="185"/>
      <c r="AL1342" s="185"/>
      <c r="AM1342" s="185"/>
      <c r="AN1342" s="185"/>
      <c r="AO1342" s="185"/>
      <c r="AP1342" s="185"/>
      <c r="AQ1342" s="185"/>
      <c r="AR1342" s="185"/>
      <c r="AS1342" s="185"/>
      <c r="AT1342" s="185"/>
      <c r="AU1342" s="185"/>
      <c r="AV1342" s="185"/>
      <c r="AW1342" s="185"/>
      <c r="AX1342" s="185"/>
      <c r="AY1342" s="185"/>
      <c r="AZ1342" s="185"/>
      <c r="BA1342" s="185"/>
      <c r="BB1342" s="185"/>
      <c r="BC1342" s="185"/>
      <c r="BD1342" s="185"/>
      <c r="BE1342" s="185"/>
      <c r="BF1342" s="185"/>
      <c r="BG1342" s="185"/>
      <c r="BH1342" s="185"/>
      <c r="BI1342" s="185"/>
      <c r="BJ1342" s="185"/>
      <c r="BK1342" s="185"/>
      <c r="BL1342" s="185"/>
      <c r="BM1342" s="185"/>
    </row>
    <row r="1343" spans="13:65" s="181" customFormat="1" x14ac:dyDescent="0.2">
      <c r="M1343" s="40"/>
      <c r="N1343" s="974"/>
      <c r="O1343" s="185"/>
      <c r="P1343" s="185"/>
      <c r="Q1343" s="185"/>
      <c r="R1343" s="185"/>
      <c r="S1343" s="185"/>
      <c r="T1343" s="185"/>
      <c r="U1343" s="185"/>
      <c r="V1343" s="185"/>
      <c r="W1343" s="185"/>
      <c r="X1343" s="185"/>
      <c r="Y1343" s="185"/>
      <c r="Z1343" s="185"/>
      <c r="AA1343" s="185"/>
      <c r="AB1343" s="185"/>
      <c r="AC1343" s="185"/>
      <c r="AD1343" s="185"/>
      <c r="AE1343" s="185"/>
      <c r="AF1343" s="185"/>
      <c r="AG1343" s="185"/>
      <c r="AH1343" s="185"/>
      <c r="AI1343" s="185"/>
      <c r="AJ1343" s="185"/>
      <c r="AK1343" s="185"/>
      <c r="AL1343" s="185"/>
      <c r="AM1343" s="185"/>
      <c r="AN1343" s="185"/>
      <c r="AO1343" s="185"/>
      <c r="AP1343" s="185"/>
      <c r="AQ1343" s="185"/>
      <c r="AR1343" s="185"/>
      <c r="AS1343" s="185"/>
      <c r="AT1343" s="185"/>
      <c r="AU1343" s="185"/>
      <c r="AV1343" s="185"/>
      <c r="AW1343" s="185"/>
      <c r="AX1343" s="185"/>
      <c r="AY1343" s="185"/>
      <c r="AZ1343" s="185"/>
      <c r="BA1343" s="185"/>
      <c r="BB1343" s="185"/>
      <c r="BC1343" s="185"/>
      <c r="BD1343" s="185"/>
      <c r="BE1343" s="185"/>
      <c r="BF1343" s="185"/>
      <c r="BG1343" s="185"/>
      <c r="BH1343" s="185"/>
      <c r="BI1343" s="185"/>
      <c r="BJ1343" s="185"/>
      <c r="BK1343" s="185"/>
      <c r="BL1343" s="185"/>
      <c r="BM1343" s="185"/>
    </row>
    <row r="1344" spans="13:65" s="181" customFormat="1" x14ac:dyDescent="0.2">
      <c r="M1344" s="40"/>
      <c r="N1344" s="974"/>
      <c r="O1344" s="185"/>
      <c r="P1344" s="185"/>
      <c r="Q1344" s="185"/>
      <c r="R1344" s="185"/>
      <c r="S1344" s="185"/>
      <c r="T1344" s="185"/>
      <c r="U1344" s="185"/>
      <c r="V1344" s="185"/>
      <c r="W1344" s="185"/>
      <c r="X1344" s="185"/>
      <c r="Y1344" s="185"/>
      <c r="Z1344" s="185"/>
      <c r="AA1344" s="185"/>
      <c r="AB1344" s="185"/>
      <c r="AC1344" s="185"/>
      <c r="AD1344" s="185"/>
      <c r="AE1344" s="185"/>
      <c r="AF1344" s="185"/>
      <c r="AG1344" s="185"/>
      <c r="AH1344" s="185"/>
      <c r="AI1344" s="185"/>
      <c r="AJ1344" s="185"/>
      <c r="AK1344" s="185"/>
      <c r="AL1344" s="185"/>
      <c r="AM1344" s="185"/>
      <c r="AN1344" s="185"/>
      <c r="AO1344" s="185"/>
      <c r="AP1344" s="185"/>
      <c r="AQ1344" s="185"/>
      <c r="AR1344" s="185"/>
      <c r="AS1344" s="185"/>
      <c r="AT1344" s="185"/>
      <c r="AU1344" s="185"/>
      <c r="AV1344" s="185"/>
      <c r="AW1344" s="185"/>
      <c r="AX1344" s="185"/>
      <c r="AY1344" s="185"/>
      <c r="AZ1344" s="185"/>
      <c r="BA1344" s="185"/>
      <c r="BB1344" s="185"/>
      <c r="BC1344" s="185"/>
      <c r="BD1344" s="185"/>
      <c r="BE1344" s="185"/>
      <c r="BF1344" s="185"/>
      <c r="BG1344" s="185"/>
      <c r="BH1344" s="185"/>
      <c r="BI1344" s="185"/>
      <c r="BJ1344" s="185"/>
      <c r="BK1344" s="185"/>
      <c r="BL1344" s="185"/>
      <c r="BM1344" s="185"/>
    </row>
    <row r="1345" spans="13:65" s="181" customFormat="1" x14ac:dyDescent="0.2">
      <c r="M1345" s="40"/>
      <c r="N1345" s="974"/>
      <c r="O1345" s="185"/>
      <c r="P1345" s="185"/>
      <c r="Q1345" s="185"/>
      <c r="R1345" s="185"/>
      <c r="S1345" s="185"/>
      <c r="T1345" s="185"/>
      <c r="U1345" s="185"/>
      <c r="V1345" s="185"/>
      <c r="W1345" s="185"/>
      <c r="X1345" s="185"/>
      <c r="Y1345" s="185"/>
      <c r="Z1345" s="185"/>
      <c r="AA1345" s="185"/>
      <c r="AB1345" s="185"/>
      <c r="AC1345" s="185"/>
      <c r="AD1345" s="185"/>
      <c r="AE1345" s="185"/>
      <c r="AF1345" s="185"/>
      <c r="AG1345" s="185"/>
      <c r="AH1345" s="185"/>
      <c r="AI1345" s="185"/>
      <c r="AJ1345" s="185"/>
      <c r="AK1345" s="185"/>
      <c r="AL1345" s="185"/>
      <c r="AM1345" s="185"/>
      <c r="AN1345" s="185"/>
      <c r="AO1345" s="185"/>
      <c r="AP1345" s="185"/>
      <c r="AQ1345" s="185"/>
      <c r="AR1345" s="185"/>
      <c r="AS1345" s="185"/>
      <c r="AT1345" s="185"/>
      <c r="AU1345" s="185"/>
      <c r="AV1345" s="185"/>
      <c r="AW1345" s="185"/>
      <c r="AX1345" s="185"/>
      <c r="AY1345" s="185"/>
      <c r="AZ1345" s="185"/>
      <c r="BA1345" s="185"/>
      <c r="BB1345" s="185"/>
      <c r="BC1345" s="185"/>
      <c r="BD1345" s="185"/>
      <c r="BE1345" s="185"/>
      <c r="BF1345" s="185"/>
      <c r="BG1345" s="185"/>
      <c r="BH1345" s="185"/>
      <c r="BI1345" s="185"/>
      <c r="BJ1345" s="185"/>
      <c r="BK1345" s="185"/>
      <c r="BL1345" s="185"/>
      <c r="BM1345" s="185"/>
    </row>
    <row r="1346" spans="13:65" s="181" customFormat="1" x14ac:dyDescent="0.2">
      <c r="M1346" s="40"/>
      <c r="N1346" s="974"/>
      <c r="O1346" s="185"/>
      <c r="P1346" s="185"/>
      <c r="Q1346" s="185"/>
      <c r="R1346" s="185"/>
      <c r="S1346" s="185"/>
      <c r="T1346" s="185"/>
      <c r="U1346" s="185"/>
      <c r="V1346" s="185"/>
      <c r="W1346" s="185"/>
      <c r="X1346" s="185"/>
      <c r="Y1346" s="185"/>
      <c r="Z1346" s="185"/>
      <c r="AA1346" s="185"/>
      <c r="AB1346" s="185"/>
      <c r="AC1346" s="185"/>
      <c r="AD1346" s="185"/>
      <c r="AE1346" s="185"/>
      <c r="AF1346" s="185"/>
      <c r="AG1346" s="185"/>
      <c r="AH1346" s="185"/>
      <c r="AI1346" s="185"/>
      <c r="AJ1346" s="185"/>
      <c r="AK1346" s="185"/>
      <c r="AL1346" s="185"/>
      <c r="AM1346" s="185"/>
      <c r="AN1346" s="185"/>
      <c r="AO1346" s="185"/>
      <c r="AP1346" s="185"/>
      <c r="AQ1346" s="185"/>
      <c r="AR1346" s="185"/>
      <c r="AS1346" s="185"/>
      <c r="AT1346" s="185"/>
      <c r="AU1346" s="185"/>
      <c r="AV1346" s="185"/>
      <c r="AW1346" s="185"/>
      <c r="AX1346" s="185"/>
      <c r="AY1346" s="185"/>
      <c r="AZ1346" s="185"/>
      <c r="BA1346" s="185"/>
      <c r="BB1346" s="185"/>
      <c r="BC1346" s="185"/>
      <c r="BD1346" s="185"/>
      <c r="BE1346" s="185"/>
      <c r="BF1346" s="185"/>
      <c r="BG1346" s="185"/>
      <c r="BH1346" s="185"/>
      <c r="BI1346" s="185"/>
      <c r="BJ1346" s="185"/>
      <c r="BK1346" s="185"/>
      <c r="BL1346" s="185"/>
      <c r="BM1346" s="185"/>
    </row>
    <row r="1347" spans="13:65" s="181" customFormat="1" x14ac:dyDescent="0.2">
      <c r="M1347" s="40"/>
      <c r="N1347" s="974"/>
      <c r="O1347" s="185"/>
      <c r="P1347" s="185"/>
      <c r="Q1347" s="185"/>
      <c r="R1347" s="185"/>
      <c r="S1347" s="185"/>
      <c r="T1347" s="185"/>
      <c r="U1347" s="185"/>
      <c r="V1347" s="185"/>
      <c r="W1347" s="185"/>
      <c r="X1347" s="185"/>
      <c r="Y1347" s="185"/>
      <c r="Z1347" s="185"/>
      <c r="AA1347" s="185"/>
      <c r="AB1347" s="185"/>
      <c r="AC1347" s="185"/>
      <c r="AD1347" s="185"/>
      <c r="AE1347" s="185"/>
      <c r="AF1347" s="185"/>
      <c r="AG1347" s="185"/>
      <c r="AH1347" s="185"/>
      <c r="AI1347" s="185"/>
      <c r="AJ1347" s="185"/>
      <c r="AK1347" s="185"/>
      <c r="AL1347" s="185"/>
      <c r="AM1347" s="185"/>
      <c r="AN1347" s="185"/>
      <c r="AO1347" s="185"/>
      <c r="AP1347" s="185"/>
      <c r="AQ1347" s="185"/>
      <c r="AR1347" s="185"/>
      <c r="AS1347" s="185"/>
      <c r="AT1347" s="185"/>
      <c r="AU1347" s="185"/>
      <c r="AV1347" s="185"/>
      <c r="AW1347" s="185"/>
      <c r="AX1347" s="185"/>
      <c r="AY1347" s="185"/>
      <c r="AZ1347" s="185"/>
      <c r="BA1347" s="185"/>
      <c r="BB1347" s="185"/>
      <c r="BC1347" s="185"/>
      <c r="BD1347" s="185"/>
      <c r="BE1347" s="185"/>
      <c r="BF1347" s="185"/>
      <c r="BG1347" s="185"/>
      <c r="BH1347" s="185"/>
      <c r="BI1347" s="185"/>
      <c r="BJ1347" s="185"/>
      <c r="BK1347" s="185"/>
      <c r="BL1347" s="185"/>
      <c r="BM1347" s="185"/>
    </row>
    <row r="1348" spans="13:65" s="181" customFormat="1" x14ac:dyDescent="0.2">
      <c r="M1348" s="40"/>
      <c r="N1348" s="974"/>
      <c r="O1348" s="185"/>
      <c r="P1348" s="185"/>
      <c r="Q1348" s="185"/>
      <c r="R1348" s="185"/>
      <c r="S1348" s="185"/>
      <c r="T1348" s="185"/>
      <c r="U1348" s="185"/>
      <c r="V1348" s="185"/>
      <c r="W1348" s="185"/>
      <c r="X1348" s="185"/>
      <c r="Y1348" s="185"/>
      <c r="Z1348" s="185"/>
      <c r="AA1348" s="185"/>
      <c r="AB1348" s="185"/>
      <c r="AC1348" s="185"/>
      <c r="AD1348" s="185"/>
      <c r="AE1348" s="185"/>
      <c r="AF1348" s="185"/>
      <c r="AG1348" s="185"/>
      <c r="AH1348" s="185"/>
      <c r="AI1348" s="185"/>
      <c r="AJ1348" s="185"/>
      <c r="AK1348" s="185"/>
      <c r="AL1348" s="185"/>
      <c r="AM1348" s="185"/>
      <c r="AN1348" s="185"/>
      <c r="AO1348" s="185"/>
      <c r="AP1348" s="185"/>
      <c r="AQ1348" s="185"/>
      <c r="AR1348" s="185"/>
      <c r="AS1348" s="185"/>
      <c r="AT1348" s="185"/>
      <c r="AU1348" s="185"/>
      <c r="AV1348" s="185"/>
      <c r="AW1348" s="185"/>
      <c r="AX1348" s="185"/>
      <c r="AY1348" s="185"/>
      <c r="AZ1348" s="185"/>
      <c r="BA1348" s="185"/>
      <c r="BB1348" s="185"/>
      <c r="BC1348" s="185"/>
      <c r="BD1348" s="185"/>
      <c r="BE1348" s="185"/>
      <c r="BF1348" s="185"/>
      <c r="BG1348" s="185"/>
      <c r="BH1348" s="185"/>
      <c r="BI1348" s="185"/>
      <c r="BJ1348" s="185"/>
      <c r="BK1348" s="185"/>
      <c r="BL1348" s="185"/>
      <c r="BM1348" s="185"/>
    </row>
    <row r="1349" spans="13:65" s="181" customFormat="1" x14ac:dyDescent="0.2">
      <c r="M1349" s="40"/>
      <c r="N1349" s="974"/>
      <c r="O1349" s="185"/>
      <c r="P1349" s="185"/>
      <c r="Q1349" s="185"/>
      <c r="R1349" s="185"/>
      <c r="S1349" s="185"/>
      <c r="T1349" s="185"/>
      <c r="U1349" s="185"/>
      <c r="V1349" s="185"/>
      <c r="W1349" s="185"/>
      <c r="X1349" s="185"/>
      <c r="Y1349" s="185"/>
      <c r="Z1349" s="185"/>
      <c r="AA1349" s="185"/>
      <c r="AB1349" s="185"/>
      <c r="AC1349" s="185"/>
      <c r="AD1349" s="185"/>
      <c r="AE1349" s="185"/>
      <c r="AF1349" s="185"/>
      <c r="AG1349" s="185"/>
      <c r="AH1349" s="185"/>
      <c r="AI1349" s="185"/>
      <c r="AJ1349" s="185"/>
      <c r="AK1349" s="185"/>
      <c r="AL1349" s="185"/>
      <c r="AM1349" s="185"/>
      <c r="AN1349" s="185"/>
      <c r="AO1349" s="185"/>
      <c r="AP1349" s="185"/>
      <c r="AQ1349" s="185"/>
      <c r="AR1349" s="185"/>
      <c r="AS1349" s="185"/>
      <c r="AT1349" s="185"/>
      <c r="AU1349" s="185"/>
      <c r="AV1349" s="185"/>
      <c r="AW1349" s="185"/>
      <c r="AX1349" s="185"/>
      <c r="AY1349" s="185"/>
      <c r="AZ1349" s="185"/>
      <c r="BA1349" s="185"/>
      <c r="BB1349" s="185"/>
      <c r="BC1349" s="185"/>
      <c r="BD1349" s="185"/>
      <c r="BE1349" s="185"/>
      <c r="BF1349" s="185"/>
      <c r="BG1349" s="185"/>
      <c r="BH1349" s="185"/>
      <c r="BI1349" s="185"/>
      <c r="BJ1349" s="185"/>
      <c r="BK1349" s="185"/>
      <c r="BL1349" s="185"/>
      <c r="BM1349" s="185"/>
    </row>
    <row r="1350" spans="13:65" s="181" customFormat="1" x14ac:dyDescent="0.2">
      <c r="M1350" s="40"/>
      <c r="N1350" s="974"/>
      <c r="O1350" s="185"/>
      <c r="P1350" s="185"/>
      <c r="Q1350" s="185"/>
      <c r="R1350" s="185"/>
      <c r="S1350" s="185"/>
      <c r="T1350" s="185"/>
      <c r="U1350" s="185"/>
      <c r="V1350" s="185"/>
      <c r="W1350" s="185"/>
      <c r="X1350" s="185"/>
      <c r="Y1350" s="185"/>
      <c r="Z1350" s="185"/>
      <c r="AA1350" s="185"/>
      <c r="AB1350" s="185"/>
      <c r="AC1350" s="185"/>
      <c r="AD1350" s="185"/>
      <c r="AE1350" s="185"/>
      <c r="AF1350" s="185"/>
      <c r="AG1350" s="185"/>
      <c r="AH1350" s="185"/>
      <c r="AI1350" s="185"/>
      <c r="AJ1350" s="185"/>
      <c r="AK1350" s="185"/>
      <c r="AL1350" s="185"/>
      <c r="AM1350" s="185"/>
      <c r="AN1350" s="185"/>
      <c r="AO1350" s="185"/>
      <c r="AP1350" s="185"/>
      <c r="AQ1350" s="185"/>
      <c r="AR1350" s="185"/>
      <c r="AS1350" s="185"/>
      <c r="AT1350" s="185"/>
      <c r="AU1350" s="185"/>
      <c r="AV1350" s="185"/>
      <c r="AW1350" s="185"/>
      <c r="AX1350" s="185"/>
      <c r="AY1350" s="185"/>
      <c r="AZ1350" s="185"/>
      <c r="BA1350" s="185"/>
      <c r="BB1350" s="185"/>
      <c r="BC1350" s="185"/>
      <c r="BD1350" s="185"/>
      <c r="BE1350" s="185"/>
      <c r="BF1350" s="185"/>
      <c r="BG1350" s="185"/>
      <c r="BH1350" s="185"/>
      <c r="BI1350" s="185"/>
      <c r="BJ1350" s="185"/>
      <c r="BK1350" s="185"/>
      <c r="BL1350" s="185"/>
      <c r="BM1350" s="185"/>
    </row>
    <row r="1351" spans="13:65" s="181" customFormat="1" x14ac:dyDescent="0.2">
      <c r="M1351" s="40"/>
      <c r="N1351" s="974"/>
      <c r="O1351" s="185"/>
      <c r="P1351" s="185"/>
      <c r="Q1351" s="185"/>
      <c r="R1351" s="185"/>
      <c r="S1351" s="185"/>
      <c r="T1351" s="185"/>
      <c r="U1351" s="185"/>
      <c r="V1351" s="185"/>
      <c r="W1351" s="185"/>
      <c r="X1351" s="185"/>
      <c r="Y1351" s="185"/>
      <c r="Z1351" s="185"/>
      <c r="AA1351" s="185"/>
      <c r="AB1351" s="185"/>
      <c r="AC1351" s="185"/>
      <c r="AD1351" s="185"/>
      <c r="AE1351" s="185"/>
      <c r="AF1351" s="185"/>
      <c r="AG1351" s="185"/>
      <c r="AH1351" s="185"/>
      <c r="AI1351" s="185"/>
      <c r="AJ1351" s="185"/>
      <c r="AK1351" s="185"/>
      <c r="AL1351" s="185"/>
      <c r="AM1351" s="185"/>
      <c r="AN1351" s="185"/>
      <c r="AO1351" s="185"/>
      <c r="AP1351" s="185"/>
      <c r="AQ1351" s="185"/>
      <c r="AR1351" s="185"/>
      <c r="AS1351" s="185"/>
      <c r="AT1351" s="185"/>
      <c r="AU1351" s="185"/>
      <c r="AV1351" s="185"/>
      <c r="AW1351" s="185"/>
      <c r="AX1351" s="185"/>
      <c r="AY1351" s="185"/>
      <c r="AZ1351" s="185"/>
      <c r="BA1351" s="185"/>
      <c r="BB1351" s="185"/>
      <c r="BC1351" s="185"/>
      <c r="BD1351" s="185"/>
      <c r="BE1351" s="185"/>
      <c r="BF1351" s="185"/>
      <c r="BG1351" s="185"/>
      <c r="BH1351" s="185"/>
      <c r="BI1351" s="185"/>
      <c r="BJ1351" s="185"/>
      <c r="BK1351" s="185"/>
      <c r="BL1351" s="185"/>
      <c r="BM1351" s="185"/>
    </row>
    <row r="1352" spans="13:65" s="181" customFormat="1" x14ac:dyDescent="0.2">
      <c r="M1352" s="40"/>
      <c r="N1352" s="974"/>
      <c r="O1352" s="185"/>
      <c r="P1352" s="185"/>
      <c r="Q1352" s="185"/>
      <c r="R1352" s="185"/>
      <c r="S1352" s="185"/>
      <c r="T1352" s="185"/>
      <c r="U1352" s="185"/>
      <c r="V1352" s="185"/>
      <c r="W1352" s="185"/>
      <c r="X1352" s="185"/>
      <c r="Y1352" s="185"/>
      <c r="Z1352" s="185"/>
      <c r="AA1352" s="185"/>
      <c r="AB1352" s="185"/>
      <c r="AC1352" s="185"/>
      <c r="AD1352" s="185"/>
      <c r="AE1352" s="185"/>
      <c r="AF1352" s="185"/>
      <c r="AG1352" s="185"/>
      <c r="AH1352" s="185"/>
      <c r="AI1352" s="185"/>
      <c r="AJ1352" s="185"/>
      <c r="AK1352" s="185"/>
      <c r="AL1352" s="185"/>
      <c r="AM1352" s="185"/>
      <c r="AN1352" s="185"/>
      <c r="AO1352" s="185"/>
      <c r="AP1352" s="185"/>
      <c r="AQ1352" s="185"/>
      <c r="AR1352" s="185"/>
      <c r="AS1352" s="185"/>
      <c r="AT1352" s="185"/>
      <c r="AU1352" s="185"/>
      <c r="AV1352" s="185"/>
      <c r="AW1352" s="185"/>
      <c r="AX1352" s="185"/>
      <c r="AY1352" s="185"/>
      <c r="AZ1352" s="185"/>
      <c r="BA1352" s="185"/>
      <c r="BB1352" s="185"/>
      <c r="BC1352" s="185"/>
      <c r="BD1352" s="185"/>
      <c r="BE1352" s="185"/>
      <c r="BF1352" s="185"/>
      <c r="BG1352" s="185"/>
      <c r="BH1352" s="185"/>
      <c r="BI1352" s="185"/>
      <c r="BJ1352" s="185"/>
      <c r="BK1352" s="185"/>
      <c r="BL1352" s="185"/>
      <c r="BM1352" s="185"/>
    </row>
    <row r="1353" spans="13:65" s="181" customFormat="1" x14ac:dyDescent="0.2">
      <c r="M1353" s="40"/>
      <c r="N1353" s="974"/>
      <c r="O1353" s="185"/>
      <c r="P1353" s="185"/>
      <c r="Q1353" s="185"/>
      <c r="R1353" s="185"/>
      <c r="S1353" s="185"/>
      <c r="T1353" s="185"/>
      <c r="U1353" s="185"/>
      <c r="V1353" s="185"/>
      <c r="W1353" s="185"/>
      <c r="X1353" s="185"/>
      <c r="Y1353" s="185"/>
      <c r="Z1353" s="185"/>
      <c r="AA1353" s="185"/>
      <c r="AB1353" s="185"/>
      <c r="AC1353" s="185"/>
      <c r="AD1353" s="185"/>
      <c r="AE1353" s="185"/>
      <c r="AF1353" s="185"/>
      <c r="AG1353" s="185"/>
      <c r="AH1353" s="185"/>
      <c r="AI1353" s="185"/>
      <c r="AJ1353" s="185"/>
      <c r="AK1353" s="185"/>
      <c r="AL1353" s="185"/>
      <c r="AM1353" s="185"/>
      <c r="AN1353" s="185"/>
      <c r="AO1353" s="185"/>
      <c r="AP1353" s="185"/>
      <c r="AQ1353" s="185"/>
      <c r="AR1353" s="185"/>
      <c r="AS1353" s="185"/>
      <c r="AT1353" s="185"/>
      <c r="AU1353" s="185"/>
      <c r="AV1353" s="185"/>
      <c r="AW1353" s="185"/>
      <c r="AX1353" s="185"/>
      <c r="AY1353" s="185"/>
      <c r="AZ1353" s="185"/>
      <c r="BA1353" s="185"/>
      <c r="BB1353" s="185"/>
      <c r="BC1353" s="185"/>
      <c r="BD1353" s="185"/>
      <c r="BE1353" s="185"/>
      <c r="BF1353" s="185"/>
      <c r="BG1353" s="185"/>
      <c r="BH1353" s="185"/>
      <c r="BI1353" s="185"/>
      <c r="BJ1353" s="185"/>
      <c r="BK1353" s="185"/>
      <c r="BL1353" s="185"/>
      <c r="BM1353" s="185"/>
    </row>
    <row r="1354" spans="13:65" s="181" customFormat="1" x14ac:dyDescent="0.2">
      <c r="M1354" s="40"/>
      <c r="N1354" s="974"/>
      <c r="O1354" s="185"/>
      <c r="P1354" s="185"/>
      <c r="Q1354" s="185"/>
      <c r="R1354" s="185"/>
      <c r="S1354" s="185"/>
      <c r="T1354" s="185"/>
      <c r="U1354" s="185"/>
      <c r="V1354" s="185"/>
      <c r="W1354" s="185"/>
      <c r="X1354" s="185"/>
      <c r="Y1354" s="185"/>
      <c r="Z1354" s="185"/>
      <c r="AA1354" s="185"/>
      <c r="AB1354" s="185"/>
      <c r="AC1354" s="185"/>
      <c r="AD1354" s="185"/>
      <c r="AE1354" s="185"/>
      <c r="AF1354" s="185"/>
      <c r="AG1354" s="185"/>
      <c r="AH1354" s="185"/>
      <c r="AI1354" s="185"/>
      <c r="AJ1354" s="185"/>
      <c r="AK1354" s="185"/>
      <c r="AL1354" s="185"/>
      <c r="AM1354" s="185"/>
      <c r="AN1354" s="185"/>
      <c r="AO1354" s="185"/>
      <c r="AP1354" s="185"/>
      <c r="AQ1354" s="185"/>
      <c r="AR1354" s="185"/>
      <c r="AS1354" s="185"/>
      <c r="AT1354" s="185"/>
      <c r="AU1354" s="185"/>
      <c r="AV1354" s="185"/>
      <c r="AW1354" s="185"/>
      <c r="AX1354" s="185"/>
      <c r="AY1354" s="185"/>
      <c r="AZ1354" s="185"/>
      <c r="BA1354" s="185"/>
      <c r="BB1354" s="185"/>
      <c r="BC1354" s="185"/>
      <c r="BD1354" s="185"/>
      <c r="BE1354" s="185"/>
      <c r="BF1354" s="185"/>
      <c r="BG1354" s="185"/>
      <c r="BH1354" s="185"/>
      <c r="BI1354" s="185"/>
      <c r="BJ1354" s="185"/>
      <c r="BK1354" s="185"/>
      <c r="BL1354" s="185"/>
      <c r="BM1354" s="185"/>
    </row>
    <row r="1355" spans="13:65" s="181" customFormat="1" x14ac:dyDescent="0.2">
      <c r="M1355" s="40"/>
      <c r="N1355" s="974"/>
      <c r="O1355" s="185"/>
      <c r="P1355" s="185"/>
      <c r="Q1355" s="185"/>
      <c r="R1355" s="185"/>
      <c r="S1355" s="185"/>
      <c r="T1355" s="185"/>
      <c r="U1355" s="185"/>
      <c r="V1355" s="185"/>
      <c r="W1355" s="185"/>
      <c r="X1355" s="185"/>
      <c r="Y1355" s="185"/>
      <c r="Z1355" s="185"/>
      <c r="AA1355" s="185"/>
      <c r="AB1355" s="185"/>
      <c r="AC1355" s="185"/>
      <c r="AD1355" s="185"/>
      <c r="AE1355" s="185"/>
      <c r="AF1355" s="185"/>
      <c r="AG1355" s="185"/>
      <c r="AH1355" s="185"/>
      <c r="AI1355" s="185"/>
      <c r="AJ1355" s="185"/>
      <c r="AK1355" s="185"/>
      <c r="AL1355" s="185"/>
      <c r="AM1355" s="185"/>
      <c r="AN1355" s="185"/>
      <c r="AO1355" s="185"/>
      <c r="AP1355" s="185"/>
      <c r="AQ1355" s="185"/>
      <c r="AR1355" s="185"/>
      <c r="AS1355" s="185"/>
      <c r="AT1355" s="185"/>
      <c r="AU1355" s="185"/>
      <c r="AV1355" s="185"/>
      <c r="AW1355" s="185"/>
      <c r="AX1355" s="185"/>
      <c r="AY1355" s="185"/>
      <c r="AZ1355" s="185"/>
      <c r="BA1355" s="185"/>
      <c r="BB1355" s="185"/>
      <c r="BC1355" s="185"/>
      <c r="BD1355" s="185"/>
      <c r="BE1355" s="185"/>
      <c r="BF1355" s="185"/>
      <c r="BG1355" s="185"/>
      <c r="BH1355" s="185"/>
      <c r="BI1355" s="185"/>
      <c r="BJ1355" s="185"/>
      <c r="BK1355" s="185"/>
      <c r="BL1355" s="185"/>
      <c r="BM1355" s="185"/>
    </row>
    <row r="1356" spans="13:65" s="181" customFormat="1" x14ac:dyDescent="0.2">
      <c r="M1356" s="40"/>
      <c r="N1356" s="974"/>
      <c r="O1356" s="185"/>
      <c r="P1356" s="185"/>
      <c r="Q1356" s="185"/>
      <c r="R1356" s="185"/>
      <c r="S1356" s="185"/>
      <c r="T1356" s="185"/>
      <c r="U1356" s="185"/>
      <c r="V1356" s="185"/>
      <c r="W1356" s="185"/>
      <c r="X1356" s="185"/>
      <c r="Y1356" s="185"/>
      <c r="Z1356" s="185"/>
      <c r="AA1356" s="185"/>
      <c r="AB1356" s="185"/>
      <c r="AC1356" s="185"/>
      <c r="AD1356" s="185"/>
      <c r="AE1356" s="185"/>
      <c r="AF1356" s="185"/>
      <c r="AG1356" s="185"/>
      <c r="AH1356" s="185"/>
      <c r="AI1356" s="185"/>
      <c r="AJ1356" s="185"/>
      <c r="AK1356" s="185"/>
      <c r="AL1356" s="185"/>
      <c r="AM1356" s="185"/>
      <c r="AN1356" s="185"/>
      <c r="AO1356" s="185"/>
      <c r="AP1356" s="185"/>
      <c r="AQ1356" s="185"/>
      <c r="AR1356" s="185"/>
      <c r="AS1356" s="185"/>
      <c r="AT1356" s="185"/>
      <c r="AU1356" s="185"/>
      <c r="AV1356" s="185"/>
      <c r="AW1356" s="185"/>
      <c r="AX1356" s="185"/>
      <c r="AY1356" s="185"/>
      <c r="AZ1356" s="185"/>
      <c r="BA1356" s="185"/>
      <c r="BB1356" s="185"/>
      <c r="BC1356" s="185"/>
      <c r="BD1356" s="185"/>
      <c r="BE1356" s="185"/>
      <c r="BF1356" s="185"/>
      <c r="BG1356" s="185"/>
      <c r="BH1356" s="185"/>
      <c r="BI1356" s="185"/>
      <c r="BJ1356" s="185"/>
      <c r="BK1356" s="185"/>
      <c r="BL1356" s="185"/>
      <c r="BM1356" s="185"/>
    </row>
    <row r="1357" spans="13:65" s="181" customFormat="1" x14ac:dyDescent="0.2">
      <c r="M1357" s="40"/>
      <c r="N1357" s="974"/>
      <c r="O1357" s="185"/>
      <c r="P1357" s="185"/>
      <c r="Q1357" s="185"/>
      <c r="R1357" s="185"/>
      <c r="S1357" s="185"/>
      <c r="T1357" s="185"/>
      <c r="U1357" s="185"/>
      <c r="V1357" s="185"/>
      <c r="W1357" s="185"/>
      <c r="X1357" s="185"/>
      <c r="Y1357" s="185"/>
      <c r="Z1357" s="185"/>
      <c r="AA1357" s="185"/>
      <c r="AB1357" s="185"/>
      <c r="AC1357" s="185"/>
      <c r="AD1357" s="185"/>
      <c r="AE1357" s="185"/>
      <c r="AF1357" s="185"/>
      <c r="AG1357" s="185"/>
      <c r="AH1357" s="185"/>
      <c r="AI1357" s="185"/>
      <c r="AJ1357" s="185"/>
      <c r="AK1357" s="185"/>
      <c r="AL1357" s="185"/>
      <c r="AM1357" s="185"/>
      <c r="AN1357" s="185"/>
      <c r="AO1357" s="185"/>
      <c r="AP1357" s="185"/>
      <c r="AQ1357" s="185"/>
      <c r="AR1357" s="185"/>
      <c r="AS1357" s="185"/>
      <c r="AT1357" s="185"/>
      <c r="AU1357" s="185"/>
      <c r="AV1357" s="185"/>
      <c r="AW1357" s="185"/>
      <c r="AX1357" s="185"/>
      <c r="AY1357" s="185"/>
      <c r="AZ1357" s="185"/>
      <c r="BA1357" s="185"/>
      <c r="BB1357" s="185"/>
      <c r="BC1357" s="185"/>
      <c r="BD1357" s="185"/>
      <c r="BE1357" s="185"/>
      <c r="BF1357" s="185"/>
      <c r="BG1357" s="185"/>
      <c r="BH1357" s="185"/>
      <c r="BI1357" s="185"/>
      <c r="BJ1357" s="185"/>
      <c r="BK1357" s="185"/>
      <c r="BL1357" s="185"/>
      <c r="BM1357" s="185"/>
    </row>
    <row r="1358" spans="13:65" s="181" customFormat="1" x14ac:dyDescent="0.2">
      <c r="M1358" s="40"/>
      <c r="N1358" s="974"/>
      <c r="O1358" s="185"/>
      <c r="P1358" s="185"/>
      <c r="Q1358" s="185"/>
      <c r="R1358" s="185"/>
      <c r="S1358" s="185"/>
      <c r="T1358" s="185"/>
      <c r="U1358" s="185"/>
      <c r="V1358" s="185"/>
      <c r="W1358" s="185"/>
      <c r="X1358" s="185"/>
      <c r="Y1358" s="185"/>
      <c r="Z1358" s="185"/>
      <c r="AA1358" s="185"/>
      <c r="AB1358" s="185"/>
      <c r="AC1358" s="185"/>
      <c r="AD1358" s="185"/>
      <c r="AE1358" s="185"/>
      <c r="AF1358" s="185"/>
      <c r="AG1358" s="185"/>
      <c r="AH1358" s="185"/>
      <c r="AI1358" s="185"/>
      <c r="AJ1358" s="185"/>
      <c r="AK1358" s="185"/>
      <c r="AL1358" s="185"/>
      <c r="AM1358" s="185"/>
      <c r="AN1358" s="185"/>
      <c r="AO1358" s="185"/>
      <c r="AP1358" s="185"/>
      <c r="AQ1358" s="185"/>
      <c r="AR1358" s="185"/>
      <c r="AS1358" s="185"/>
      <c r="AT1358" s="185"/>
      <c r="AU1358" s="185"/>
      <c r="AV1358" s="185"/>
      <c r="AW1358" s="185"/>
      <c r="AX1358" s="185"/>
      <c r="AY1358" s="185"/>
      <c r="AZ1358" s="185"/>
      <c r="BA1358" s="185"/>
      <c r="BB1358" s="185"/>
      <c r="BC1358" s="185"/>
      <c r="BD1358" s="185"/>
      <c r="BE1358" s="185"/>
      <c r="BF1358" s="185"/>
      <c r="BG1358" s="185"/>
      <c r="BH1358" s="185"/>
      <c r="BI1358" s="185"/>
      <c r="BJ1358" s="185"/>
      <c r="BK1358" s="185"/>
      <c r="BL1358" s="185"/>
      <c r="BM1358" s="185"/>
    </row>
    <row r="1359" spans="13:65" s="181" customFormat="1" x14ac:dyDescent="0.2">
      <c r="M1359" s="40"/>
      <c r="N1359" s="974"/>
      <c r="O1359" s="185"/>
      <c r="P1359" s="185"/>
      <c r="Q1359" s="185"/>
      <c r="R1359" s="185"/>
      <c r="S1359" s="185"/>
      <c r="T1359" s="185"/>
      <c r="U1359" s="185"/>
      <c r="V1359" s="185"/>
      <c r="W1359" s="185"/>
      <c r="X1359" s="185"/>
      <c r="Y1359" s="185"/>
      <c r="Z1359" s="185"/>
      <c r="AA1359" s="185"/>
      <c r="AB1359" s="185"/>
      <c r="AC1359" s="185"/>
      <c r="AD1359" s="185"/>
      <c r="AE1359" s="185"/>
      <c r="AF1359" s="185"/>
      <c r="AG1359" s="185"/>
      <c r="AH1359" s="185"/>
      <c r="AI1359" s="185"/>
      <c r="AJ1359" s="185"/>
      <c r="AK1359" s="185"/>
      <c r="AL1359" s="185"/>
      <c r="AM1359" s="185"/>
      <c r="AN1359" s="185"/>
      <c r="AO1359" s="185"/>
      <c r="AP1359" s="185"/>
      <c r="AQ1359" s="185"/>
      <c r="AR1359" s="185"/>
      <c r="AS1359" s="185"/>
      <c r="AT1359" s="185"/>
      <c r="AU1359" s="185"/>
      <c r="AV1359" s="185"/>
      <c r="AW1359" s="185"/>
      <c r="AX1359" s="185"/>
      <c r="AY1359" s="185"/>
      <c r="AZ1359" s="185"/>
      <c r="BA1359" s="185"/>
      <c r="BB1359" s="185"/>
      <c r="BC1359" s="185"/>
      <c r="BD1359" s="185"/>
      <c r="BE1359" s="185"/>
      <c r="BF1359" s="185"/>
      <c r="BG1359" s="185"/>
      <c r="BH1359" s="185"/>
      <c r="BI1359" s="185"/>
      <c r="BJ1359" s="185"/>
      <c r="BK1359" s="185"/>
      <c r="BL1359" s="185"/>
      <c r="BM1359" s="185"/>
    </row>
    <row r="1360" spans="13:65" s="181" customFormat="1" x14ac:dyDescent="0.2">
      <c r="M1360" s="40"/>
      <c r="N1360" s="974"/>
      <c r="O1360" s="185"/>
      <c r="P1360" s="185"/>
      <c r="Q1360" s="185"/>
      <c r="R1360" s="185"/>
      <c r="S1360" s="185"/>
      <c r="T1360" s="185"/>
      <c r="U1360" s="185"/>
      <c r="V1360" s="185"/>
      <c r="W1360" s="185"/>
      <c r="X1360" s="185"/>
      <c r="Y1360" s="185"/>
      <c r="Z1360" s="185"/>
      <c r="AA1360" s="185"/>
      <c r="AB1360" s="185"/>
      <c r="AC1360" s="185"/>
      <c r="AD1360" s="185"/>
      <c r="AE1360" s="185"/>
      <c r="AF1360" s="185"/>
      <c r="AG1360" s="185"/>
      <c r="AH1360" s="185"/>
      <c r="AI1360" s="185"/>
      <c r="AJ1360" s="185"/>
      <c r="AK1360" s="185"/>
      <c r="AL1360" s="185"/>
      <c r="AM1360" s="185"/>
      <c r="AN1360" s="185"/>
      <c r="AO1360" s="185"/>
      <c r="AP1360" s="185"/>
      <c r="AQ1360" s="185"/>
      <c r="AR1360" s="185"/>
      <c r="AS1360" s="185"/>
      <c r="AT1360" s="185"/>
      <c r="AU1360" s="185"/>
      <c r="AV1360" s="185"/>
      <c r="AW1360" s="185"/>
      <c r="AX1360" s="185"/>
      <c r="AY1360" s="185"/>
      <c r="AZ1360" s="185"/>
      <c r="BA1360" s="185"/>
      <c r="BB1360" s="185"/>
      <c r="BC1360" s="185"/>
      <c r="BD1360" s="185"/>
      <c r="BE1360" s="185"/>
      <c r="BF1360" s="185"/>
      <c r="BG1360" s="185"/>
      <c r="BH1360" s="185"/>
      <c r="BI1360" s="185"/>
      <c r="BJ1360" s="185"/>
      <c r="BK1360" s="185"/>
      <c r="BL1360" s="185"/>
      <c r="BM1360" s="185"/>
    </row>
    <row r="1361" spans="13:65" s="181" customFormat="1" x14ac:dyDescent="0.2">
      <c r="M1361" s="40"/>
      <c r="N1361" s="974"/>
      <c r="O1361" s="185"/>
      <c r="P1361" s="185"/>
      <c r="Q1361" s="185"/>
      <c r="R1361" s="185"/>
      <c r="S1361" s="185"/>
      <c r="T1361" s="185"/>
      <c r="U1361" s="185"/>
      <c r="V1361" s="185"/>
      <c r="W1361" s="185"/>
      <c r="X1361" s="185"/>
      <c r="Y1361" s="185"/>
      <c r="Z1361" s="185"/>
      <c r="AA1361" s="185"/>
      <c r="AB1361" s="185"/>
      <c r="AC1361" s="185"/>
      <c r="AD1361" s="185"/>
      <c r="AE1361" s="185"/>
      <c r="AF1361" s="185"/>
      <c r="AG1361" s="185"/>
      <c r="AH1361" s="185"/>
      <c r="AI1361" s="185"/>
      <c r="AJ1361" s="185"/>
      <c r="AK1361" s="185"/>
      <c r="AL1361" s="185"/>
      <c r="AM1361" s="185"/>
      <c r="AN1361" s="185"/>
      <c r="AO1361" s="185"/>
      <c r="AP1361" s="185"/>
      <c r="AQ1361" s="185"/>
      <c r="AR1361" s="185"/>
      <c r="AS1361" s="185"/>
      <c r="AT1361" s="185"/>
      <c r="AU1361" s="185"/>
      <c r="AV1361" s="185"/>
      <c r="AW1361" s="185"/>
      <c r="AX1361" s="185"/>
      <c r="AY1361" s="185"/>
      <c r="AZ1361" s="185"/>
      <c r="BA1361" s="185"/>
      <c r="BB1361" s="185"/>
      <c r="BC1361" s="185"/>
      <c r="BD1361" s="185"/>
      <c r="BE1361" s="185"/>
      <c r="BF1361" s="185"/>
      <c r="BG1361" s="185"/>
      <c r="BH1361" s="185"/>
      <c r="BI1361" s="185"/>
      <c r="BJ1361" s="185"/>
      <c r="BK1361" s="185"/>
      <c r="BL1361" s="185"/>
      <c r="BM1361" s="185"/>
    </row>
    <row r="1362" spans="13:65" s="181" customFormat="1" x14ac:dyDescent="0.2">
      <c r="M1362" s="40"/>
      <c r="N1362" s="974"/>
      <c r="O1362" s="185"/>
      <c r="P1362" s="185"/>
      <c r="Q1362" s="185"/>
      <c r="R1362" s="185"/>
      <c r="S1362" s="185"/>
      <c r="T1362" s="185"/>
      <c r="U1362" s="185"/>
      <c r="V1362" s="185"/>
      <c r="W1362" s="185"/>
      <c r="X1362" s="185"/>
      <c r="Y1362" s="185"/>
      <c r="Z1362" s="185"/>
      <c r="AA1362" s="185"/>
      <c r="AB1362" s="185"/>
      <c r="AC1362" s="185"/>
      <c r="AD1362" s="185"/>
      <c r="AE1362" s="185"/>
      <c r="AF1362" s="185"/>
      <c r="AG1362" s="185"/>
      <c r="AH1362" s="185"/>
      <c r="AI1362" s="185"/>
      <c r="AJ1362" s="185"/>
      <c r="AK1362" s="185"/>
      <c r="AL1362" s="185"/>
      <c r="AM1362" s="185"/>
      <c r="AN1362" s="185"/>
      <c r="AO1362" s="185"/>
      <c r="AP1362" s="185"/>
      <c r="AQ1362" s="185"/>
      <c r="AR1362" s="185"/>
      <c r="AS1362" s="185"/>
      <c r="AT1362" s="185"/>
      <c r="AU1362" s="185"/>
      <c r="AV1362" s="185"/>
      <c r="AW1362" s="185"/>
      <c r="AX1362" s="185"/>
      <c r="AY1362" s="185"/>
      <c r="AZ1362" s="185"/>
      <c r="BA1362" s="185"/>
      <c r="BB1362" s="185"/>
      <c r="BC1362" s="185"/>
      <c r="BD1362" s="185"/>
      <c r="BE1362" s="185"/>
      <c r="BF1362" s="185"/>
      <c r="BG1362" s="185"/>
      <c r="BH1362" s="185"/>
      <c r="BI1362" s="185"/>
      <c r="BJ1362" s="185"/>
      <c r="BK1362" s="185"/>
      <c r="BL1362" s="185"/>
      <c r="BM1362" s="185"/>
    </row>
    <row r="1363" spans="13:65" s="181" customFormat="1" x14ac:dyDescent="0.2">
      <c r="M1363" s="40"/>
      <c r="N1363" s="974"/>
      <c r="O1363" s="185"/>
      <c r="P1363" s="185"/>
      <c r="Q1363" s="185"/>
      <c r="R1363" s="185"/>
      <c r="S1363" s="185"/>
      <c r="T1363" s="185"/>
      <c r="U1363" s="185"/>
      <c r="V1363" s="185"/>
      <c r="W1363" s="185"/>
      <c r="X1363" s="185"/>
      <c r="Y1363" s="185"/>
      <c r="Z1363" s="185"/>
      <c r="AA1363" s="185"/>
      <c r="AB1363" s="185"/>
      <c r="AC1363" s="185"/>
      <c r="AD1363" s="185"/>
      <c r="AE1363" s="185"/>
      <c r="AF1363" s="185"/>
      <c r="AG1363" s="185"/>
      <c r="AH1363" s="185"/>
      <c r="AI1363" s="185"/>
      <c r="AJ1363" s="185"/>
      <c r="AK1363" s="185"/>
      <c r="AL1363" s="185"/>
      <c r="AM1363" s="185"/>
      <c r="AN1363" s="185"/>
      <c r="AO1363" s="185"/>
      <c r="AP1363" s="185"/>
      <c r="AQ1363" s="185"/>
      <c r="AR1363" s="185"/>
      <c r="AS1363" s="185"/>
      <c r="AT1363" s="185"/>
      <c r="AU1363" s="185"/>
      <c r="AV1363" s="185"/>
      <c r="AW1363" s="185"/>
      <c r="AX1363" s="185"/>
      <c r="AY1363" s="185"/>
      <c r="AZ1363" s="185"/>
      <c r="BA1363" s="185"/>
      <c r="BB1363" s="185"/>
      <c r="BC1363" s="185"/>
      <c r="BD1363" s="185"/>
      <c r="BE1363" s="185"/>
      <c r="BF1363" s="185"/>
      <c r="BG1363" s="185"/>
      <c r="BH1363" s="185"/>
      <c r="BI1363" s="185"/>
      <c r="BJ1363" s="185"/>
      <c r="BK1363" s="185"/>
      <c r="BL1363" s="185"/>
      <c r="BM1363" s="185"/>
    </row>
    <row r="1364" spans="13:65" s="181" customFormat="1" x14ac:dyDescent="0.2">
      <c r="M1364" s="40"/>
      <c r="N1364" s="974"/>
      <c r="O1364" s="185"/>
      <c r="P1364" s="185"/>
      <c r="Q1364" s="185"/>
      <c r="R1364" s="185"/>
      <c r="S1364" s="185"/>
      <c r="T1364" s="185"/>
      <c r="U1364" s="185"/>
      <c r="V1364" s="185"/>
      <c r="W1364" s="185"/>
      <c r="X1364" s="185"/>
      <c r="Y1364" s="185"/>
      <c r="Z1364" s="185"/>
      <c r="AA1364" s="185"/>
      <c r="AB1364" s="185"/>
      <c r="AC1364" s="185"/>
      <c r="AD1364" s="185"/>
      <c r="AE1364" s="185"/>
      <c r="AF1364" s="185"/>
      <c r="AG1364" s="185"/>
      <c r="AH1364" s="185"/>
      <c r="AI1364" s="185"/>
      <c r="AJ1364" s="185"/>
      <c r="AK1364" s="185"/>
      <c r="AL1364" s="185"/>
      <c r="AM1364" s="185"/>
      <c r="AN1364" s="185"/>
      <c r="AO1364" s="185"/>
      <c r="AP1364" s="185"/>
      <c r="AQ1364" s="185"/>
      <c r="AR1364" s="185"/>
      <c r="AS1364" s="185"/>
      <c r="AT1364" s="185"/>
      <c r="AU1364" s="185"/>
      <c r="AV1364" s="185"/>
      <c r="AW1364" s="185"/>
      <c r="AX1364" s="185"/>
      <c r="AY1364" s="185"/>
      <c r="AZ1364" s="185"/>
      <c r="BA1364" s="185"/>
      <c r="BB1364" s="185"/>
      <c r="BC1364" s="185"/>
      <c r="BD1364" s="185"/>
      <c r="BE1364" s="185"/>
      <c r="BF1364" s="185"/>
      <c r="BG1364" s="185"/>
      <c r="BH1364" s="185"/>
      <c r="BI1364" s="185"/>
      <c r="BJ1364" s="185"/>
      <c r="BK1364" s="185"/>
      <c r="BL1364" s="185"/>
      <c r="BM1364" s="185"/>
    </row>
    <row r="1365" spans="13:65" s="181" customFormat="1" x14ac:dyDescent="0.2">
      <c r="M1365" s="40"/>
      <c r="N1365" s="974"/>
      <c r="O1365" s="185"/>
      <c r="P1365" s="185"/>
      <c r="Q1365" s="185"/>
      <c r="R1365" s="185"/>
      <c r="S1365" s="185"/>
      <c r="T1365" s="185"/>
      <c r="U1365" s="185"/>
      <c r="V1365" s="185"/>
      <c r="W1365" s="185"/>
      <c r="X1365" s="185"/>
      <c r="Y1365" s="185"/>
      <c r="Z1365" s="185"/>
      <c r="AA1365" s="185"/>
      <c r="AB1365" s="185"/>
      <c r="AC1365" s="185"/>
      <c r="AD1365" s="185"/>
      <c r="AE1365" s="185"/>
      <c r="AF1365" s="185"/>
      <c r="AG1365" s="185"/>
      <c r="AH1365" s="185"/>
      <c r="AI1365" s="185"/>
      <c r="AJ1365" s="185"/>
      <c r="AK1365" s="185"/>
      <c r="AL1365" s="185"/>
      <c r="AM1365" s="185"/>
      <c r="AN1365" s="185"/>
      <c r="AO1365" s="185"/>
      <c r="AP1365" s="185"/>
      <c r="AQ1365" s="185"/>
      <c r="AR1365" s="185"/>
      <c r="AS1365" s="185"/>
      <c r="AT1365" s="185"/>
      <c r="AU1365" s="185"/>
      <c r="AV1365" s="185"/>
      <c r="AW1365" s="185"/>
      <c r="AX1365" s="185"/>
      <c r="AY1365" s="185"/>
      <c r="AZ1365" s="185"/>
      <c r="BA1365" s="185"/>
      <c r="BB1365" s="185"/>
      <c r="BC1365" s="185"/>
      <c r="BD1365" s="185"/>
      <c r="BE1365" s="185"/>
      <c r="BF1365" s="185"/>
      <c r="BG1365" s="185"/>
      <c r="BH1365" s="185"/>
      <c r="BI1365" s="185"/>
      <c r="BJ1365" s="185"/>
      <c r="BK1365" s="185"/>
      <c r="BL1365" s="185"/>
      <c r="BM1365" s="185"/>
    </row>
    <row r="1366" spans="13:65" s="181" customFormat="1" x14ac:dyDescent="0.2">
      <c r="M1366" s="40"/>
      <c r="N1366" s="974"/>
      <c r="O1366" s="185"/>
      <c r="P1366" s="185"/>
      <c r="Q1366" s="185"/>
      <c r="R1366" s="185"/>
      <c r="S1366" s="185"/>
      <c r="T1366" s="185"/>
      <c r="U1366" s="185"/>
      <c r="V1366" s="185"/>
      <c r="W1366" s="185"/>
      <c r="X1366" s="185"/>
      <c r="Y1366" s="185"/>
      <c r="Z1366" s="185"/>
      <c r="AA1366" s="185"/>
      <c r="AB1366" s="185"/>
      <c r="AC1366" s="185"/>
      <c r="AD1366" s="185"/>
      <c r="AE1366" s="185"/>
      <c r="AF1366" s="185"/>
      <c r="AG1366" s="185"/>
      <c r="AH1366" s="185"/>
      <c r="AI1366" s="185"/>
      <c r="AJ1366" s="185"/>
      <c r="AK1366" s="185"/>
      <c r="AL1366" s="185"/>
      <c r="AM1366" s="185"/>
      <c r="AN1366" s="185"/>
      <c r="AO1366" s="185"/>
      <c r="AP1366" s="185"/>
      <c r="AQ1366" s="185"/>
      <c r="AR1366" s="185"/>
      <c r="AS1366" s="185"/>
      <c r="AT1366" s="185"/>
      <c r="AU1366" s="185"/>
      <c r="AV1366" s="185"/>
      <c r="AW1366" s="185"/>
      <c r="AX1366" s="185"/>
      <c r="AY1366" s="185"/>
      <c r="AZ1366" s="185"/>
      <c r="BA1366" s="185"/>
      <c r="BB1366" s="185"/>
      <c r="BC1366" s="185"/>
      <c r="BD1366" s="185"/>
      <c r="BE1366" s="185"/>
      <c r="BF1366" s="185"/>
      <c r="BG1366" s="185"/>
      <c r="BH1366" s="185"/>
      <c r="BI1366" s="185"/>
      <c r="BJ1366" s="185"/>
      <c r="BK1366" s="185"/>
      <c r="BL1366" s="185"/>
      <c r="BM1366" s="185"/>
    </row>
    <row r="1367" spans="13:65" s="181" customFormat="1" x14ac:dyDescent="0.2">
      <c r="M1367" s="40"/>
      <c r="N1367" s="974"/>
      <c r="O1367" s="185"/>
      <c r="P1367" s="185"/>
      <c r="Q1367" s="185"/>
      <c r="R1367" s="185"/>
      <c r="S1367" s="185"/>
      <c r="T1367" s="185"/>
      <c r="U1367" s="185"/>
      <c r="V1367" s="185"/>
      <c r="W1367" s="185"/>
      <c r="X1367" s="185"/>
      <c r="Y1367" s="185"/>
      <c r="Z1367" s="185"/>
      <c r="AA1367" s="185"/>
      <c r="AB1367" s="185"/>
      <c r="AC1367" s="185"/>
      <c r="AD1367" s="185"/>
      <c r="AE1367" s="185"/>
      <c r="AF1367" s="185"/>
      <c r="AG1367" s="185"/>
      <c r="AH1367" s="185"/>
      <c r="AI1367" s="185"/>
      <c r="AJ1367" s="185"/>
      <c r="AK1367" s="185"/>
      <c r="AL1367" s="185"/>
      <c r="AM1367" s="185"/>
      <c r="AN1367" s="185"/>
      <c r="AO1367" s="185"/>
      <c r="AP1367" s="185"/>
      <c r="AQ1367" s="185"/>
      <c r="AR1367" s="185"/>
      <c r="AS1367" s="185"/>
      <c r="AT1367" s="185"/>
      <c r="AU1367" s="185"/>
      <c r="AV1367" s="185"/>
      <c r="AW1367" s="185"/>
      <c r="AX1367" s="185"/>
      <c r="AY1367" s="185"/>
      <c r="AZ1367" s="185"/>
      <c r="BA1367" s="185"/>
      <c r="BB1367" s="185"/>
      <c r="BC1367" s="185"/>
      <c r="BD1367" s="185"/>
      <c r="BE1367" s="185"/>
      <c r="BF1367" s="185"/>
      <c r="BG1367" s="185"/>
      <c r="BH1367" s="185"/>
      <c r="BI1367" s="185"/>
      <c r="BJ1367" s="185"/>
      <c r="BK1367" s="185"/>
      <c r="BL1367" s="185"/>
      <c r="BM1367" s="185"/>
    </row>
    <row r="1368" spans="13:65" s="181" customFormat="1" x14ac:dyDescent="0.2">
      <c r="M1368" s="40"/>
      <c r="N1368" s="974"/>
      <c r="O1368" s="185"/>
      <c r="P1368" s="185"/>
      <c r="Q1368" s="185"/>
      <c r="R1368" s="185"/>
      <c r="S1368" s="185"/>
      <c r="T1368" s="185"/>
      <c r="U1368" s="185"/>
      <c r="V1368" s="185"/>
      <c r="W1368" s="185"/>
      <c r="X1368" s="185"/>
      <c r="Y1368" s="185"/>
      <c r="Z1368" s="185"/>
      <c r="AA1368" s="185"/>
      <c r="AB1368" s="185"/>
      <c r="AC1368" s="185"/>
      <c r="AD1368" s="185"/>
      <c r="AE1368" s="185"/>
      <c r="AF1368" s="185"/>
      <c r="AG1368" s="185"/>
      <c r="AH1368" s="185"/>
      <c r="AI1368" s="185"/>
      <c r="AJ1368" s="185"/>
      <c r="AK1368" s="185"/>
      <c r="AL1368" s="185"/>
      <c r="AM1368" s="185"/>
      <c r="AN1368" s="185"/>
      <c r="AO1368" s="185"/>
      <c r="AP1368" s="185"/>
      <c r="AQ1368" s="185"/>
      <c r="AR1368" s="185"/>
      <c r="AS1368" s="185"/>
      <c r="AT1368" s="185"/>
      <c r="AU1368" s="185"/>
      <c r="AV1368" s="185"/>
      <c r="AW1368" s="185"/>
      <c r="AX1368" s="185"/>
      <c r="AY1368" s="185"/>
      <c r="AZ1368" s="185"/>
      <c r="BA1368" s="185"/>
      <c r="BB1368" s="185"/>
      <c r="BC1368" s="185"/>
      <c r="BD1368" s="185"/>
      <c r="BE1368" s="185"/>
      <c r="BF1368" s="185"/>
      <c r="BG1368" s="185"/>
      <c r="BH1368" s="185"/>
      <c r="BI1368" s="185"/>
      <c r="BJ1368" s="185"/>
      <c r="BK1368" s="185"/>
      <c r="BL1368" s="185"/>
      <c r="BM1368" s="185"/>
    </row>
    <row r="1369" spans="13:65" s="181" customFormat="1" x14ac:dyDescent="0.2">
      <c r="M1369" s="40"/>
      <c r="N1369" s="974"/>
      <c r="O1369" s="185"/>
      <c r="P1369" s="185"/>
      <c r="Q1369" s="185"/>
      <c r="R1369" s="185"/>
      <c r="S1369" s="185"/>
      <c r="T1369" s="185"/>
      <c r="U1369" s="185"/>
      <c r="V1369" s="185"/>
      <c r="W1369" s="185"/>
      <c r="X1369" s="185"/>
      <c r="Y1369" s="185"/>
      <c r="Z1369" s="185"/>
      <c r="AA1369" s="185"/>
      <c r="AB1369" s="185"/>
      <c r="AC1369" s="185"/>
      <c r="AD1369" s="185"/>
      <c r="AE1369" s="185"/>
      <c r="AF1369" s="185"/>
      <c r="AG1369" s="185"/>
      <c r="AH1369" s="185"/>
      <c r="AI1369" s="185"/>
      <c r="AJ1369" s="185"/>
      <c r="AK1369" s="185"/>
      <c r="AL1369" s="185"/>
      <c r="AM1369" s="185"/>
      <c r="AN1369" s="185"/>
      <c r="AO1369" s="185"/>
      <c r="AP1369" s="185"/>
      <c r="AQ1369" s="185"/>
      <c r="AR1369" s="185"/>
      <c r="AS1369" s="185"/>
      <c r="AT1369" s="185"/>
      <c r="AU1369" s="185"/>
      <c r="AV1369" s="185"/>
      <c r="AW1369" s="185"/>
      <c r="AX1369" s="185"/>
      <c r="AY1369" s="185"/>
      <c r="AZ1369" s="185"/>
      <c r="BA1369" s="185"/>
      <c r="BB1369" s="185"/>
      <c r="BC1369" s="185"/>
      <c r="BD1369" s="185"/>
      <c r="BE1369" s="185"/>
      <c r="BF1369" s="185"/>
      <c r="BG1369" s="185"/>
      <c r="BH1369" s="185"/>
      <c r="BI1369" s="185"/>
      <c r="BJ1369" s="185"/>
      <c r="BK1369" s="185"/>
      <c r="BL1369" s="185"/>
      <c r="BM1369" s="185"/>
    </row>
    <row r="1370" spans="13:65" s="181" customFormat="1" x14ac:dyDescent="0.2">
      <c r="M1370" s="40"/>
      <c r="N1370" s="974"/>
      <c r="O1370" s="185"/>
      <c r="P1370" s="185"/>
      <c r="Q1370" s="185"/>
      <c r="R1370" s="185"/>
      <c r="S1370" s="185"/>
      <c r="T1370" s="185"/>
      <c r="U1370" s="185"/>
      <c r="V1370" s="185"/>
      <c r="W1370" s="185"/>
      <c r="X1370" s="185"/>
      <c r="Y1370" s="185"/>
      <c r="Z1370" s="185"/>
      <c r="AA1370" s="185"/>
      <c r="AB1370" s="185"/>
      <c r="AC1370" s="185"/>
      <c r="AD1370" s="185"/>
      <c r="AE1370" s="185"/>
      <c r="AF1370" s="185"/>
      <c r="AG1370" s="185"/>
      <c r="AH1370" s="185"/>
      <c r="AI1370" s="185"/>
      <c r="AJ1370" s="185"/>
      <c r="AK1370" s="185"/>
      <c r="AL1370" s="185"/>
      <c r="AM1370" s="185"/>
      <c r="AN1370" s="185"/>
      <c r="AO1370" s="185"/>
      <c r="AP1370" s="185"/>
      <c r="AQ1370" s="185"/>
      <c r="AR1370" s="185"/>
      <c r="AS1370" s="185"/>
      <c r="AT1370" s="185"/>
      <c r="AU1370" s="185"/>
      <c r="AV1370" s="185"/>
      <c r="AW1370" s="185"/>
      <c r="AX1370" s="185"/>
      <c r="AY1370" s="185"/>
      <c r="AZ1370" s="185"/>
      <c r="BA1370" s="185"/>
      <c r="BB1370" s="185"/>
      <c r="BC1370" s="185"/>
      <c r="BD1370" s="185"/>
      <c r="BE1370" s="185"/>
      <c r="BF1370" s="185"/>
      <c r="BG1370" s="185"/>
      <c r="BH1370" s="185"/>
      <c r="BI1370" s="185"/>
      <c r="BJ1370" s="185"/>
      <c r="BK1370" s="185"/>
      <c r="BL1370" s="185"/>
      <c r="BM1370" s="185"/>
    </row>
    <row r="1371" spans="13:65" s="181" customFormat="1" x14ac:dyDescent="0.2">
      <c r="M1371" s="40"/>
      <c r="N1371" s="974"/>
      <c r="O1371" s="185"/>
      <c r="P1371" s="185"/>
      <c r="Q1371" s="185"/>
      <c r="R1371" s="185"/>
      <c r="S1371" s="185"/>
      <c r="T1371" s="185"/>
      <c r="U1371" s="185"/>
      <c r="V1371" s="185"/>
      <c r="W1371" s="185"/>
      <c r="X1371" s="185"/>
      <c r="Y1371" s="185"/>
      <c r="Z1371" s="185"/>
      <c r="AA1371" s="185"/>
      <c r="AB1371" s="185"/>
      <c r="AC1371" s="185"/>
      <c r="AD1371" s="185"/>
      <c r="AE1371" s="185"/>
      <c r="AF1371" s="185"/>
      <c r="AG1371" s="185"/>
      <c r="AH1371" s="185"/>
      <c r="AI1371" s="185"/>
      <c r="AJ1371" s="185"/>
      <c r="AK1371" s="185"/>
      <c r="AL1371" s="185"/>
      <c r="AM1371" s="185"/>
      <c r="AN1371" s="185"/>
      <c r="AO1371" s="185"/>
      <c r="AP1371" s="185"/>
      <c r="AQ1371" s="185"/>
      <c r="AR1371" s="185"/>
      <c r="AS1371" s="185"/>
      <c r="AT1371" s="185"/>
      <c r="AU1371" s="185"/>
      <c r="AV1371" s="185"/>
      <c r="AW1371" s="185"/>
      <c r="AX1371" s="185"/>
      <c r="AY1371" s="185"/>
      <c r="AZ1371" s="185"/>
      <c r="BA1371" s="185"/>
      <c r="BB1371" s="185"/>
      <c r="BC1371" s="185"/>
      <c r="BD1371" s="185"/>
      <c r="BE1371" s="185"/>
      <c r="BF1371" s="185"/>
      <c r="BG1371" s="185"/>
      <c r="BH1371" s="185"/>
      <c r="BI1371" s="185"/>
      <c r="BJ1371" s="185"/>
      <c r="BK1371" s="185"/>
      <c r="BL1371" s="185"/>
      <c r="BM1371" s="185"/>
    </row>
    <row r="1372" spans="13:65" s="181" customFormat="1" x14ac:dyDescent="0.2">
      <c r="M1372" s="40"/>
      <c r="N1372" s="974"/>
      <c r="O1372" s="185"/>
      <c r="P1372" s="185"/>
      <c r="Q1372" s="185"/>
      <c r="R1372" s="185"/>
      <c r="S1372" s="185"/>
      <c r="T1372" s="185"/>
      <c r="U1372" s="185"/>
      <c r="V1372" s="185"/>
      <c r="W1372" s="185"/>
      <c r="X1372" s="185"/>
      <c r="Y1372" s="185"/>
      <c r="Z1372" s="185"/>
      <c r="AA1372" s="185"/>
      <c r="AB1372" s="185"/>
      <c r="AC1372" s="185"/>
      <c r="AD1372" s="185"/>
      <c r="AE1372" s="185"/>
      <c r="AF1372" s="185"/>
      <c r="AG1372" s="185"/>
      <c r="AH1372" s="185"/>
      <c r="AI1372" s="185"/>
      <c r="AJ1372" s="185"/>
      <c r="AK1372" s="185"/>
      <c r="AL1372" s="185"/>
      <c r="AM1372" s="185"/>
      <c r="AN1372" s="185"/>
      <c r="AO1372" s="185"/>
      <c r="AP1372" s="185"/>
      <c r="AQ1372" s="185"/>
      <c r="AR1372" s="185"/>
      <c r="AS1372" s="185"/>
      <c r="AT1372" s="185"/>
      <c r="AU1372" s="185"/>
      <c r="AV1372" s="185"/>
      <c r="AW1372" s="185"/>
      <c r="AX1372" s="185"/>
      <c r="AY1372" s="185"/>
      <c r="AZ1372" s="185"/>
      <c r="BA1372" s="185"/>
      <c r="BB1372" s="185"/>
      <c r="BC1372" s="185"/>
      <c r="BD1372" s="185"/>
      <c r="BE1372" s="185"/>
      <c r="BF1372" s="185"/>
      <c r="BG1372" s="185"/>
      <c r="BH1372" s="185"/>
      <c r="BI1372" s="185"/>
      <c r="BJ1372" s="185"/>
      <c r="BK1372" s="185"/>
      <c r="BL1372" s="185"/>
      <c r="BM1372" s="185"/>
    </row>
    <row r="1373" spans="13:65" s="181" customFormat="1" x14ac:dyDescent="0.2">
      <c r="M1373" s="40"/>
      <c r="N1373" s="974"/>
      <c r="O1373" s="185"/>
      <c r="P1373" s="185"/>
      <c r="Q1373" s="185"/>
      <c r="R1373" s="185"/>
      <c r="S1373" s="185"/>
      <c r="T1373" s="185"/>
      <c r="U1373" s="185"/>
      <c r="V1373" s="185"/>
      <c r="W1373" s="185"/>
      <c r="X1373" s="185"/>
      <c r="Y1373" s="185"/>
      <c r="Z1373" s="185"/>
      <c r="AA1373" s="185"/>
      <c r="AB1373" s="185"/>
      <c r="AC1373" s="185"/>
      <c r="AD1373" s="185"/>
      <c r="AE1373" s="185"/>
      <c r="AF1373" s="185"/>
      <c r="AG1373" s="185"/>
      <c r="AH1373" s="185"/>
      <c r="AI1373" s="185"/>
      <c r="AJ1373" s="185"/>
      <c r="AK1373" s="185"/>
      <c r="AL1373" s="185"/>
      <c r="AM1373" s="185"/>
      <c r="AN1373" s="185"/>
      <c r="AO1373" s="185"/>
      <c r="AP1373" s="185"/>
      <c r="AQ1373" s="185"/>
      <c r="AR1373" s="185"/>
      <c r="AS1373" s="185"/>
      <c r="AT1373" s="185"/>
      <c r="AU1373" s="185"/>
      <c r="AV1373" s="185"/>
      <c r="AW1373" s="185"/>
      <c r="AX1373" s="185"/>
      <c r="AY1373" s="185"/>
      <c r="AZ1373" s="185"/>
      <c r="BA1373" s="185"/>
      <c r="BB1373" s="185"/>
      <c r="BC1373" s="185"/>
      <c r="BD1373" s="185"/>
      <c r="BE1373" s="185"/>
      <c r="BF1373" s="185"/>
      <c r="BG1373" s="185"/>
      <c r="BH1373" s="185"/>
      <c r="BI1373" s="185"/>
      <c r="BJ1373" s="185"/>
      <c r="BK1373" s="185"/>
      <c r="BL1373" s="185"/>
      <c r="BM1373" s="185"/>
    </row>
    <row r="1374" spans="13:65" s="181" customFormat="1" x14ac:dyDescent="0.2">
      <c r="M1374" s="40"/>
      <c r="N1374" s="974"/>
      <c r="O1374" s="185"/>
      <c r="P1374" s="185"/>
      <c r="Q1374" s="185"/>
      <c r="R1374" s="185"/>
      <c r="S1374" s="185"/>
      <c r="T1374" s="185"/>
      <c r="U1374" s="185"/>
      <c r="V1374" s="185"/>
      <c r="W1374" s="185"/>
      <c r="X1374" s="185"/>
      <c r="Y1374" s="185"/>
      <c r="Z1374" s="185"/>
      <c r="AA1374" s="185"/>
      <c r="AB1374" s="185"/>
      <c r="AC1374" s="185"/>
      <c r="AD1374" s="185"/>
      <c r="AE1374" s="185"/>
      <c r="AF1374" s="185"/>
      <c r="AG1374" s="185"/>
      <c r="AH1374" s="185"/>
      <c r="AI1374" s="185"/>
      <c r="AJ1374" s="185"/>
      <c r="AK1374" s="185"/>
      <c r="AL1374" s="185"/>
      <c r="AM1374" s="185"/>
      <c r="AN1374" s="185"/>
      <c r="AO1374" s="185"/>
      <c r="AP1374" s="185"/>
      <c r="AQ1374" s="185"/>
      <c r="AR1374" s="185"/>
      <c r="AS1374" s="185"/>
      <c r="AT1374" s="185"/>
      <c r="AU1374" s="185"/>
      <c r="AV1374" s="185"/>
      <c r="AW1374" s="185"/>
      <c r="AX1374" s="185"/>
      <c r="AY1374" s="185"/>
      <c r="AZ1374" s="185"/>
      <c r="BA1374" s="185"/>
      <c r="BB1374" s="185"/>
      <c r="BC1374" s="185"/>
      <c r="BD1374" s="185"/>
      <c r="BE1374" s="185"/>
      <c r="BF1374" s="185"/>
      <c r="BG1374" s="185"/>
      <c r="BH1374" s="185"/>
      <c r="BI1374" s="185"/>
      <c r="BJ1374" s="185"/>
      <c r="BK1374" s="185"/>
      <c r="BL1374" s="185"/>
      <c r="BM1374" s="185"/>
    </row>
    <row r="1375" spans="13:65" s="181" customFormat="1" x14ac:dyDescent="0.2">
      <c r="M1375" s="40"/>
      <c r="N1375" s="974"/>
      <c r="O1375" s="185"/>
      <c r="P1375" s="185"/>
      <c r="Q1375" s="185"/>
      <c r="R1375" s="185"/>
      <c r="S1375" s="185"/>
      <c r="T1375" s="185"/>
      <c r="U1375" s="185"/>
      <c r="V1375" s="185"/>
      <c r="W1375" s="185"/>
      <c r="X1375" s="185"/>
      <c r="Y1375" s="185"/>
      <c r="Z1375" s="185"/>
      <c r="AA1375" s="185"/>
      <c r="AB1375" s="185"/>
      <c r="AC1375" s="185"/>
      <c r="AD1375" s="185"/>
      <c r="AE1375" s="185"/>
      <c r="AF1375" s="185"/>
      <c r="AG1375" s="185"/>
      <c r="AH1375" s="185"/>
      <c r="AI1375" s="185"/>
      <c r="AJ1375" s="185"/>
      <c r="AK1375" s="185"/>
      <c r="AL1375" s="185"/>
      <c r="AM1375" s="185"/>
      <c r="AN1375" s="185"/>
      <c r="AO1375" s="185"/>
      <c r="AP1375" s="185"/>
      <c r="AQ1375" s="185"/>
      <c r="AR1375" s="185"/>
      <c r="AS1375" s="185"/>
      <c r="AT1375" s="185"/>
      <c r="AU1375" s="185"/>
      <c r="AV1375" s="185"/>
      <c r="AW1375" s="185"/>
      <c r="AX1375" s="185"/>
      <c r="AY1375" s="185"/>
      <c r="AZ1375" s="185"/>
      <c r="BA1375" s="185"/>
      <c r="BB1375" s="185"/>
      <c r="BC1375" s="185"/>
      <c r="BD1375" s="185"/>
      <c r="BE1375" s="185"/>
      <c r="BF1375" s="185"/>
      <c r="BG1375" s="185"/>
      <c r="BH1375" s="185"/>
      <c r="BI1375" s="185"/>
      <c r="BJ1375" s="185"/>
      <c r="BK1375" s="185"/>
      <c r="BL1375" s="185"/>
      <c r="BM1375" s="185"/>
    </row>
    <row r="1376" spans="13:65" s="181" customFormat="1" x14ac:dyDescent="0.2">
      <c r="M1376" s="40"/>
      <c r="N1376" s="974"/>
      <c r="O1376" s="185"/>
      <c r="P1376" s="185"/>
      <c r="Q1376" s="185"/>
      <c r="R1376" s="185"/>
      <c r="S1376" s="185"/>
      <c r="T1376" s="185"/>
      <c r="U1376" s="185"/>
      <c r="V1376" s="185"/>
      <c r="W1376" s="185"/>
      <c r="X1376" s="185"/>
      <c r="Y1376" s="185"/>
      <c r="Z1376" s="185"/>
      <c r="AA1376" s="185"/>
      <c r="AB1376" s="185"/>
      <c r="AC1376" s="185"/>
      <c r="AD1376" s="185"/>
      <c r="AE1376" s="185"/>
      <c r="AF1376" s="185"/>
      <c r="AG1376" s="185"/>
      <c r="AH1376" s="185"/>
      <c r="AI1376" s="185"/>
      <c r="AJ1376" s="185"/>
      <c r="AK1376" s="185"/>
      <c r="AL1376" s="185"/>
      <c r="AM1376" s="185"/>
      <c r="AN1376" s="185"/>
      <c r="AO1376" s="185"/>
      <c r="AP1376" s="185"/>
      <c r="AQ1376" s="185"/>
      <c r="AR1376" s="185"/>
      <c r="AS1376" s="185"/>
      <c r="AT1376" s="185"/>
      <c r="AU1376" s="185"/>
      <c r="AV1376" s="185"/>
      <c r="AW1376" s="185"/>
      <c r="AX1376" s="185"/>
      <c r="AY1376" s="185"/>
      <c r="AZ1376" s="185"/>
      <c r="BA1376" s="185"/>
      <c r="BB1376" s="185"/>
      <c r="BC1376" s="185"/>
      <c r="BD1376" s="185"/>
      <c r="BE1376" s="185"/>
      <c r="BF1376" s="185"/>
      <c r="BG1376" s="185"/>
      <c r="BH1376" s="185"/>
      <c r="BI1376" s="185"/>
      <c r="BJ1376" s="185"/>
      <c r="BK1376" s="185"/>
      <c r="BL1376" s="185"/>
      <c r="BM1376" s="185"/>
    </row>
    <row r="1377" spans="13:65" s="181" customFormat="1" x14ac:dyDescent="0.2">
      <c r="M1377" s="40"/>
      <c r="N1377" s="974"/>
      <c r="O1377" s="185"/>
      <c r="P1377" s="185"/>
      <c r="Q1377" s="185"/>
      <c r="R1377" s="185"/>
      <c r="S1377" s="185"/>
      <c r="T1377" s="185"/>
      <c r="U1377" s="185"/>
      <c r="V1377" s="185"/>
      <c r="W1377" s="185"/>
      <c r="X1377" s="185"/>
      <c r="Y1377" s="185"/>
      <c r="Z1377" s="185"/>
      <c r="AA1377" s="185"/>
      <c r="AB1377" s="185"/>
      <c r="AC1377" s="185"/>
      <c r="AD1377" s="185"/>
      <c r="AE1377" s="185"/>
      <c r="AF1377" s="185"/>
      <c r="AG1377" s="185"/>
      <c r="AH1377" s="185"/>
      <c r="AI1377" s="185"/>
      <c r="AJ1377" s="185"/>
      <c r="AK1377" s="185"/>
      <c r="AL1377" s="185"/>
      <c r="AM1377" s="185"/>
      <c r="AN1377" s="185"/>
      <c r="AO1377" s="185"/>
      <c r="AP1377" s="185"/>
      <c r="AQ1377" s="185"/>
      <c r="AR1377" s="185"/>
      <c r="AS1377" s="185"/>
      <c r="AT1377" s="185"/>
      <c r="AU1377" s="185"/>
      <c r="AV1377" s="185"/>
      <c r="AW1377" s="185"/>
      <c r="AX1377" s="185"/>
      <c r="AY1377" s="185"/>
      <c r="AZ1377" s="185"/>
      <c r="BA1377" s="185"/>
      <c r="BB1377" s="185"/>
      <c r="BC1377" s="185"/>
      <c r="BD1377" s="185"/>
      <c r="BE1377" s="185"/>
      <c r="BF1377" s="185"/>
      <c r="BG1377" s="185"/>
      <c r="BH1377" s="185"/>
      <c r="BI1377" s="185"/>
      <c r="BJ1377" s="185"/>
      <c r="BK1377" s="185"/>
      <c r="BL1377" s="185"/>
      <c r="BM1377" s="185"/>
    </row>
    <row r="1378" spans="13:65" s="181" customFormat="1" x14ac:dyDescent="0.2">
      <c r="M1378" s="40"/>
      <c r="N1378" s="974"/>
      <c r="O1378" s="185"/>
      <c r="P1378" s="185"/>
      <c r="Q1378" s="185"/>
      <c r="R1378" s="185"/>
      <c r="S1378" s="185"/>
      <c r="T1378" s="185"/>
      <c r="U1378" s="185"/>
      <c r="V1378" s="185"/>
      <c r="W1378" s="185"/>
      <c r="X1378" s="185"/>
      <c r="Y1378" s="185"/>
      <c r="Z1378" s="185"/>
      <c r="AA1378" s="185"/>
      <c r="AB1378" s="185"/>
      <c r="AC1378" s="185"/>
      <c r="AD1378" s="185"/>
      <c r="AE1378" s="185"/>
      <c r="AF1378" s="185"/>
      <c r="AG1378" s="185"/>
      <c r="AH1378" s="185"/>
      <c r="AI1378" s="185"/>
      <c r="AJ1378" s="185"/>
      <c r="AK1378" s="185"/>
      <c r="AL1378" s="185"/>
      <c r="AM1378" s="185"/>
      <c r="AN1378" s="185"/>
      <c r="AO1378" s="185"/>
      <c r="AP1378" s="185"/>
      <c r="AQ1378" s="185"/>
      <c r="AR1378" s="185"/>
      <c r="AS1378" s="185"/>
      <c r="AT1378" s="185"/>
      <c r="AU1378" s="185"/>
      <c r="AV1378" s="185"/>
      <c r="AW1378" s="185"/>
      <c r="AX1378" s="185"/>
      <c r="AY1378" s="185"/>
      <c r="AZ1378" s="185"/>
      <c r="BA1378" s="185"/>
      <c r="BB1378" s="185"/>
      <c r="BC1378" s="185"/>
      <c r="BD1378" s="185"/>
      <c r="BE1378" s="185"/>
      <c r="BF1378" s="185"/>
      <c r="BG1378" s="185"/>
      <c r="BH1378" s="185"/>
      <c r="BI1378" s="185"/>
      <c r="BJ1378" s="185"/>
      <c r="BK1378" s="185"/>
      <c r="BL1378" s="185"/>
      <c r="BM1378" s="185"/>
    </row>
    <row r="1379" spans="13:65" s="181" customFormat="1" x14ac:dyDescent="0.2">
      <c r="M1379" s="40"/>
      <c r="N1379" s="974"/>
      <c r="O1379" s="185"/>
      <c r="P1379" s="185"/>
      <c r="Q1379" s="185"/>
      <c r="R1379" s="185"/>
      <c r="S1379" s="185"/>
      <c r="T1379" s="185"/>
      <c r="U1379" s="185"/>
      <c r="V1379" s="185"/>
      <c r="W1379" s="185"/>
      <c r="X1379" s="185"/>
      <c r="Y1379" s="185"/>
      <c r="Z1379" s="185"/>
      <c r="AA1379" s="185"/>
      <c r="AB1379" s="185"/>
      <c r="AC1379" s="185"/>
      <c r="AD1379" s="185"/>
      <c r="AE1379" s="185"/>
      <c r="AF1379" s="185"/>
      <c r="AG1379" s="185"/>
      <c r="AH1379" s="185"/>
      <c r="AI1379" s="185"/>
      <c r="AJ1379" s="185"/>
      <c r="AK1379" s="185"/>
      <c r="AL1379" s="185"/>
      <c r="AM1379" s="185"/>
      <c r="AN1379" s="185"/>
      <c r="AO1379" s="185"/>
      <c r="AP1379" s="185"/>
      <c r="AQ1379" s="185"/>
      <c r="AR1379" s="185"/>
      <c r="AS1379" s="185"/>
      <c r="AT1379" s="185"/>
      <c r="AU1379" s="185"/>
      <c r="AV1379" s="185"/>
      <c r="AW1379" s="185"/>
      <c r="AX1379" s="185"/>
      <c r="AY1379" s="185"/>
      <c r="AZ1379" s="185"/>
      <c r="BA1379" s="185"/>
      <c r="BB1379" s="185"/>
      <c r="BC1379" s="185"/>
      <c r="BD1379" s="185"/>
      <c r="BE1379" s="185"/>
      <c r="BF1379" s="185"/>
      <c r="BG1379" s="185"/>
      <c r="BH1379" s="185"/>
      <c r="BI1379" s="185"/>
      <c r="BJ1379" s="185"/>
      <c r="BK1379" s="185"/>
      <c r="BL1379" s="185"/>
      <c r="BM1379" s="185"/>
    </row>
    <row r="1380" spans="13:65" s="181" customFormat="1" x14ac:dyDescent="0.2">
      <c r="M1380" s="40"/>
      <c r="N1380" s="974"/>
      <c r="O1380" s="185"/>
      <c r="P1380" s="185"/>
      <c r="Q1380" s="185"/>
      <c r="R1380" s="185"/>
      <c r="S1380" s="185"/>
      <c r="T1380" s="185"/>
      <c r="U1380" s="185"/>
      <c r="V1380" s="185"/>
      <c r="W1380" s="185"/>
      <c r="X1380" s="185"/>
      <c r="Y1380" s="185"/>
      <c r="Z1380" s="185"/>
      <c r="AA1380" s="185"/>
      <c r="AB1380" s="185"/>
      <c r="AC1380" s="185"/>
      <c r="AD1380" s="185"/>
      <c r="AE1380" s="185"/>
      <c r="AF1380" s="185"/>
      <c r="AG1380" s="185"/>
      <c r="AH1380" s="185"/>
      <c r="AI1380" s="185"/>
      <c r="AJ1380" s="185"/>
      <c r="AK1380" s="185"/>
      <c r="AL1380" s="185"/>
      <c r="AM1380" s="185"/>
      <c r="AN1380" s="185"/>
      <c r="AO1380" s="185"/>
      <c r="AP1380" s="185"/>
      <c r="AQ1380" s="185"/>
      <c r="AR1380" s="185"/>
      <c r="AS1380" s="185"/>
      <c r="AT1380" s="185"/>
      <c r="AU1380" s="185"/>
      <c r="AV1380" s="185"/>
      <c r="AW1380" s="185"/>
      <c r="AX1380" s="185"/>
      <c r="AY1380" s="185"/>
      <c r="AZ1380" s="185"/>
      <c r="BA1380" s="185"/>
      <c r="BB1380" s="185"/>
      <c r="BC1380" s="185"/>
      <c r="BD1380" s="185"/>
      <c r="BE1380" s="185"/>
      <c r="BF1380" s="185"/>
      <c r="BG1380" s="185"/>
      <c r="BH1380" s="185"/>
      <c r="BI1380" s="185"/>
      <c r="BJ1380" s="185"/>
      <c r="BK1380" s="185"/>
      <c r="BL1380" s="185"/>
      <c r="BM1380" s="185"/>
    </row>
    <row r="1381" spans="13:65" s="181" customFormat="1" x14ac:dyDescent="0.2">
      <c r="M1381" s="40"/>
      <c r="N1381" s="974"/>
      <c r="O1381" s="185"/>
      <c r="P1381" s="185"/>
      <c r="Q1381" s="185"/>
      <c r="R1381" s="185"/>
      <c r="S1381" s="185"/>
      <c r="T1381" s="185"/>
      <c r="U1381" s="185"/>
      <c r="V1381" s="185"/>
      <c r="W1381" s="185"/>
      <c r="X1381" s="185"/>
      <c r="Y1381" s="185"/>
      <c r="Z1381" s="185"/>
      <c r="AA1381" s="185"/>
      <c r="AB1381" s="185"/>
      <c r="AC1381" s="185"/>
      <c r="AD1381" s="185"/>
      <c r="AE1381" s="185"/>
      <c r="AF1381" s="185"/>
      <c r="AG1381" s="185"/>
      <c r="AH1381" s="185"/>
      <c r="AI1381" s="185"/>
      <c r="AJ1381" s="185"/>
      <c r="AK1381" s="185"/>
      <c r="AL1381" s="185"/>
      <c r="AM1381" s="185"/>
      <c r="AN1381" s="185"/>
      <c r="AO1381" s="185"/>
      <c r="AP1381" s="185"/>
      <c r="AQ1381" s="185"/>
      <c r="AR1381" s="185"/>
      <c r="AS1381" s="185"/>
      <c r="AT1381" s="185"/>
      <c r="AU1381" s="185"/>
      <c r="AV1381" s="185"/>
      <c r="AW1381" s="185"/>
      <c r="AX1381" s="185"/>
      <c r="AY1381" s="185"/>
      <c r="AZ1381" s="185"/>
      <c r="BA1381" s="185"/>
      <c r="BB1381" s="185"/>
      <c r="BC1381" s="185"/>
      <c r="BD1381" s="185"/>
      <c r="BE1381" s="185"/>
      <c r="BF1381" s="185"/>
      <c r="BG1381" s="185"/>
      <c r="BH1381" s="185"/>
      <c r="BI1381" s="185"/>
      <c r="BJ1381" s="185"/>
      <c r="BK1381" s="185"/>
      <c r="BL1381" s="185"/>
      <c r="BM1381" s="185"/>
    </row>
    <row r="1382" spans="13:65" s="181" customFormat="1" x14ac:dyDescent="0.2">
      <c r="M1382" s="40"/>
      <c r="N1382" s="974"/>
      <c r="O1382" s="185"/>
      <c r="P1382" s="185"/>
      <c r="Q1382" s="185"/>
      <c r="R1382" s="185"/>
      <c r="S1382" s="185"/>
      <c r="T1382" s="185"/>
      <c r="U1382" s="185"/>
      <c r="V1382" s="185"/>
      <c r="W1382" s="185"/>
      <c r="X1382" s="185"/>
      <c r="Y1382" s="185"/>
      <c r="Z1382" s="185"/>
      <c r="AA1382" s="185"/>
      <c r="AB1382" s="185"/>
      <c r="AC1382" s="185"/>
      <c r="AD1382" s="185"/>
      <c r="AE1382" s="185"/>
      <c r="AF1382" s="185"/>
      <c r="AG1382" s="185"/>
      <c r="AH1382" s="185"/>
      <c r="AI1382" s="185"/>
      <c r="AJ1382" s="185"/>
      <c r="AK1382" s="185"/>
      <c r="AL1382" s="185"/>
      <c r="AM1382" s="185"/>
      <c r="AN1382" s="185"/>
      <c r="AO1382" s="185"/>
      <c r="AP1382" s="185"/>
      <c r="AQ1382" s="185"/>
      <c r="AR1382" s="185"/>
      <c r="AS1382" s="185"/>
      <c r="AT1382" s="185"/>
      <c r="AU1382" s="185"/>
      <c r="AV1382" s="185"/>
      <c r="AW1382" s="185"/>
      <c r="AX1382" s="185"/>
      <c r="AY1382" s="185"/>
      <c r="AZ1382" s="185"/>
      <c r="BA1382" s="185"/>
      <c r="BB1382" s="185"/>
      <c r="BC1382" s="185"/>
      <c r="BD1382" s="185"/>
      <c r="BE1382" s="185"/>
      <c r="BF1382" s="185"/>
      <c r="BG1382" s="185"/>
      <c r="BH1382" s="185"/>
      <c r="BI1382" s="185"/>
      <c r="BJ1382" s="185"/>
      <c r="BK1382" s="185"/>
      <c r="BL1382" s="185"/>
      <c r="BM1382" s="185"/>
    </row>
    <row r="1383" spans="13:65" s="181" customFormat="1" x14ac:dyDescent="0.2">
      <c r="M1383" s="40"/>
      <c r="N1383" s="974"/>
      <c r="O1383" s="185"/>
      <c r="P1383" s="185"/>
      <c r="Q1383" s="185"/>
      <c r="R1383" s="185"/>
      <c r="S1383" s="185"/>
      <c r="T1383" s="185"/>
      <c r="U1383" s="185"/>
      <c r="V1383" s="185"/>
      <c r="W1383" s="185"/>
      <c r="X1383" s="185"/>
      <c r="Y1383" s="185"/>
      <c r="Z1383" s="185"/>
      <c r="AA1383" s="185"/>
      <c r="AB1383" s="185"/>
      <c r="AC1383" s="185"/>
      <c r="AD1383" s="185"/>
      <c r="AE1383" s="185"/>
      <c r="AF1383" s="185"/>
      <c r="AG1383" s="185"/>
      <c r="AH1383" s="185"/>
      <c r="AI1383" s="185"/>
      <c r="AJ1383" s="185"/>
      <c r="AK1383" s="185"/>
      <c r="AL1383" s="185"/>
      <c r="AM1383" s="185"/>
      <c r="AN1383" s="185"/>
      <c r="AO1383" s="185"/>
      <c r="AP1383" s="185"/>
      <c r="AQ1383" s="185"/>
      <c r="AR1383" s="185"/>
      <c r="AS1383" s="185"/>
      <c r="AT1383" s="185"/>
      <c r="AU1383" s="185"/>
      <c r="AV1383" s="185"/>
      <c r="AW1383" s="185"/>
      <c r="AX1383" s="185"/>
      <c r="AY1383" s="185"/>
      <c r="AZ1383" s="185"/>
      <c r="BA1383" s="185"/>
      <c r="BB1383" s="185"/>
      <c r="BC1383" s="185"/>
      <c r="BD1383" s="185"/>
      <c r="BE1383" s="185"/>
      <c r="BF1383" s="185"/>
      <c r="BG1383" s="185"/>
      <c r="BH1383" s="185"/>
      <c r="BI1383" s="185"/>
      <c r="BJ1383" s="185"/>
      <c r="BK1383" s="185"/>
      <c r="BL1383" s="185"/>
      <c r="BM1383" s="185"/>
    </row>
    <row r="1384" spans="13:65" s="181" customFormat="1" x14ac:dyDescent="0.2">
      <c r="M1384" s="40"/>
      <c r="N1384" s="974"/>
      <c r="O1384" s="185"/>
      <c r="P1384" s="185"/>
      <c r="Q1384" s="185"/>
      <c r="R1384" s="185"/>
      <c r="S1384" s="185"/>
      <c r="T1384" s="185"/>
      <c r="U1384" s="185"/>
      <c r="V1384" s="185"/>
      <c r="W1384" s="185"/>
      <c r="X1384" s="185"/>
      <c r="Y1384" s="185"/>
      <c r="Z1384" s="185"/>
      <c r="AA1384" s="185"/>
      <c r="AB1384" s="185"/>
      <c r="AC1384" s="185"/>
      <c r="AD1384" s="185"/>
      <c r="AE1384" s="185"/>
      <c r="AF1384" s="185"/>
      <c r="AG1384" s="185"/>
      <c r="AH1384" s="185"/>
      <c r="AI1384" s="185"/>
      <c r="AJ1384" s="185"/>
      <c r="AK1384" s="185"/>
      <c r="AL1384" s="185"/>
      <c r="AM1384" s="185"/>
      <c r="AN1384" s="185"/>
      <c r="AO1384" s="185"/>
      <c r="AP1384" s="185"/>
      <c r="AQ1384" s="185"/>
      <c r="AR1384" s="185"/>
      <c r="AS1384" s="185"/>
      <c r="AT1384" s="185"/>
      <c r="AU1384" s="185"/>
      <c r="AV1384" s="185"/>
      <c r="AW1384" s="185"/>
      <c r="AX1384" s="185"/>
      <c r="AY1384" s="185"/>
      <c r="AZ1384" s="185"/>
      <c r="BA1384" s="185"/>
      <c r="BB1384" s="185"/>
      <c r="BC1384" s="185"/>
      <c r="BD1384" s="185"/>
      <c r="BE1384" s="185"/>
      <c r="BF1384" s="185"/>
      <c r="BG1384" s="185"/>
      <c r="BH1384" s="185"/>
      <c r="BI1384" s="185"/>
      <c r="BJ1384" s="185"/>
      <c r="BK1384" s="185"/>
      <c r="BL1384" s="185"/>
      <c r="BM1384" s="185"/>
    </row>
    <row r="1385" spans="13:65" s="181" customFormat="1" x14ac:dyDescent="0.2">
      <c r="M1385" s="40"/>
      <c r="N1385" s="974"/>
      <c r="O1385" s="185"/>
      <c r="P1385" s="185"/>
      <c r="Q1385" s="185"/>
      <c r="R1385" s="185"/>
      <c r="S1385" s="185"/>
      <c r="T1385" s="185"/>
      <c r="U1385" s="185"/>
      <c r="V1385" s="185"/>
      <c r="W1385" s="185"/>
      <c r="X1385" s="185"/>
      <c r="Y1385" s="185"/>
      <c r="Z1385" s="185"/>
      <c r="AA1385" s="185"/>
      <c r="AB1385" s="185"/>
      <c r="AC1385" s="185"/>
      <c r="AD1385" s="185"/>
      <c r="AE1385" s="185"/>
      <c r="AF1385" s="185"/>
      <c r="AG1385" s="185"/>
      <c r="AH1385" s="185"/>
      <c r="AI1385" s="185"/>
      <c r="AJ1385" s="185"/>
      <c r="AK1385" s="185"/>
      <c r="AL1385" s="185"/>
      <c r="AM1385" s="185"/>
      <c r="AN1385" s="185"/>
      <c r="AO1385" s="185"/>
      <c r="AP1385" s="185"/>
      <c r="AQ1385" s="185"/>
      <c r="AR1385" s="185"/>
      <c r="AS1385" s="185"/>
      <c r="AT1385" s="185"/>
      <c r="AU1385" s="185"/>
      <c r="AV1385" s="185"/>
      <c r="AW1385" s="185"/>
      <c r="AX1385" s="185"/>
      <c r="AY1385" s="185"/>
      <c r="AZ1385" s="185"/>
      <c r="BA1385" s="185"/>
      <c r="BB1385" s="185"/>
      <c r="BC1385" s="185"/>
      <c r="BD1385" s="185"/>
      <c r="BE1385" s="185"/>
      <c r="BF1385" s="185"/>
      <c r="BG1385" s="185"/>
      <c r="BH1385" s="185"/>
      <c r="BI1385" s="185"/>
      <c r="BJ1385" s="185"/>
      <c r="BK1385" s="185"/>
      <c r="BL1385" s="185"/>
      <c r="BM1385" s="185"/>
    </row>
    <row r="1386" spans="13:65" s="181" customFormat="1" x14ac:dyDescent="0.2">
      <c r="M1386" s="40"/>
      <c r="N1386" s="974"/>
      <c r="O1386" s="185"/>
      <c r="P1386" s="185"/>
      <c r="Q1386" s="185"/>
      <c r="R1386" s="185"/>
      <c r="S1386" s="185"/>
      <c r="T1386" s="185"/>
      <c r="U1386" s="185"/>
      <c r="V1386" s="185"/>
      <c r="W1386" s="185"/>
      <c r="X1386" s="185"/>
      <c r="Y1386" s="185"/>
      <c r="Z1386" s="185"/>
      <c r="AA1386" s="185"/>
      <c r="AB1386" s="185"/>
      <c r="AC1386" s="185"/>
      <c r="AD1386" s="185"/>
      <c r="AE1386" s="185"/>
      <c r="AF1386" s="185"/>
      <c r="AG1386" s="185"/>
      <c r="AH1386" s="185"/>
      <c r="AI1386" s="185"/>
      <c r="AJ1386" s="185"/>
      <c r="AK1386" s="185"/>
      <c r="AL1386" s="185"/>
      <c r="AM1386" s="185"/>
      <c r="AN1386" s="185"/>
      <c r="AO1386" s="185"/>
      <c r="AP1386" s="185"/>
      <c r="AQ1386" s="185"/>
      <c r="AR1386" s="185"/>
      <c r="AS1386" s="185"/>
      <c r="AT1386" s="185"/>
      <c r="AU1386" s="185"/>
      <c r="AV1386" s="185"/>
      <c r="AW1386" s="185"/>
      <c r="AX1386" s="185"/>
      <c r="AY1386" s="185"/>
      <c r="AZ1386" s="185"/>
      <c r="BA1386" s="185"/>
      <c r="BB1386" s="185"/>
      <c r="BC1386" s="185"/>
      <c r="BD1386" s="185"/>
      <c r="BE1386" s="185"/>
      <c r="BF1386" s="185"/>
      <c r="BG1386" s="185"/>
      <c r="BH1386" s="185"/>
      <c r="BI1386" s="185"/>
      <c r="BJ1386" s="185"/>
      <c r="BK1386" s="185"/>
      <c r="BL1386" s="185"/>
      <c r="BM1386" s="185"/>
    </row>
    <row r="1387" spans="13:65" s="181" customFormat="1" x14ac:dyDescent="0.2">
      <c r="M1387" s="40"/>
      <c r="N1387" s="974"/>
      <c r="O1387" s="185"/>
      <c r="P1387" s="185"/>
      <c r="Q1387" s="185"/>
      <c r="R1387" s="185"/>
      <c r="S1387" s="185"/>
      <c r="T1387" s="185"/>
      <c r="U1387" s="185"/>
      <c r="V1387" s="185"/>
      <c r="W1387" s="185"/>
      <c r="X1387" s="185"/>
      <c r="Y1387" s="185"/>
      <c r="Z1387" s="185"/>
      <c r="AA1387" s="185"/>
      <c r="AB1387" s="185"/>
      <c r="AC1387" s="185"/>
      <c r="AD1387" s="185"/>
      <c r="AE1387" s="185"/>
      <c r="AF1387" s="185"/>
      <c r="AG1387" s="185"/>
      <c r="AH1387" s="185"/>
      <c r="AI1387" s="185"/>
      <c r="AJ1387" s="185"/>
      <c r="AK1387" s="185"/>
      <c r="AL1387" s="185"/>
      <c r="AM1387" s="185"/>
      <c r="AN1387" s="185"/>
      <c r="AO1387" s="185"/>
      <c r="AP1387" s="185"/>
      <c r="AQ1387" s="185"/>
      <c r="AR1387" s="185"/>
      <c r="AS1387" s="185"/>
      <c r="AT1387" s="185"/>
      <c r="AU1387" s="185"/>
      <c r="AV1387" s="185"/>
      <c r="AW1387" s="185"/>
      <c r="AX1387" s="185"/>
      <c r="AY1387" s="185"/>
      <c r="AZ1387" s="185"/>
      <c r="BA1387" s="185"/>
      <c r="BB1387" s="185"/>
      <c r="BC1387" s="185"/>
      <c r="BD1387" s="185"/>
      <c r="BE1387" s="185"/>
      <c r="BF1387" s="185"/>
      <c r="BG1387" s="185"/>
      <c r="BH1387" s="185"/>
      <c r="BI1387" s="185"/>
      <c r="BJ1387" s="185"/>
      <c r="BK1387" s="185"/>
      <c r="BL1387" s="185"/>
      <c r="BM1387" s="185"/>
    </row>
    <row r="1388" spans="13:65" s="181" customFormat="1" x14ac:dyDescent="0.2">
      <c r="M1388" s="40"/>
      <c r="N1388" s="974"/>
      <c r="O1388" s="185"/>
      <c r="P1388" s="185"/>
      <c r="Q1388" s="185"/>
      <c r="R1388" s="185"/>
      <c r="S1388" s="185"/>
      <c r="T1388" s="185"/>
      <c r="U1388" s="185"/>
      <c r="V1388" s="185"/>
      <c r="W1388" s="185"/>
      <c r="X1388" s="185"/>
      <c r="Y1388" s="185"/>
      <c r="Z1388" s="185"/>
      <c r="AA1388" s="185"/>
      <c r="AB1388" s="185"/>
      <c r="AC1388" s="185"/>
      <c r="AD1388" s="185"/>
      <c r="AE1388" s="185"/>
      <c r="AF1388" s="185"/>
      <c r="AG1388" s="185"/>
      <c r="AH1388" s="185"/>
      <c r="AI1388" s="185"/>
      <c r="AJ1388" s="185"/>
      <c r="AK1388" s="185"/>
      <c r="AL1388" s="185"/>
      <c r="AM1388" s="185"/>
      <c r="AN1388" s="185"/>
      <c r="AO1388" s="185"/>
      <c r="AP1388" s="185"/>
      <c r="AQ1388" s="185"/>
      <c r="AR1388" s="185"/>
      <c r="AS1388" s="185"/>
      <c r="AT1388" s="185"/>
      <c r="AU1388" s="185"/>
      <c r="AV1388" s="185"/>
      <c r="AW1388" s="185"/>
      <c r="AX1388" s="185"/>
      <c r="AY1388" s="185"/>
      <c r="AZ1388" s="185"/>
      <c r="BA1388" s="185"/>
      <c r="BB1388" s="185"/>
      <c r="BC1388" s="185"/>
      <c r="BD1388" s="185"/>
      <c r="BE1388" s="185"/>
      <c r="BF1388" s="185"/>
      <c r="BG1388" s="185"/>
      <c r="BH1388" s="185"/>
      <c r="BI1388" s="185"/>
      <c r="BJ1388" s="185"/>
      <c r="BK1388" s="185"/>
      <c r="BL1388" s="185"/>
      <c r="BM1388" s="185"/>
    </row>
    <row r="1389" spans="13:65" s="181" customFormat="1" x14ac:dyDescent="0.2">
      <c r="M1389" s="40"/>
      <c r="N1389" s="974"/>
      <c r="O1389" s="185"/>
      <c r="P1389" s="185"/>
      <c r="Q1389" s="185"/>
      <c r="R1389" s="185"/>
      <c r="S1389" s="185"/>
      <c r="T1389" s="185"/>
      <c r="U1389" s="185"/>
      <c r="V1389" s="185"/>
      <c r="W1389" s="185"/>
      <c r="X1389" s="185"/>
      <c r="Y1389" s="185"/>
      <c r="Z1389" s="185"/>
      <c r="AA1389" s="185"/>
      <c r="AB1389" s="185"/>
      <c r="AC1389" s="185"/>
      <c r="AD1389" s="185"/>
      <c r="AE1389" s="185"/>
      <c r="AF1389" s="185"/>
      <c r="AG1389" s="185"/>
      <c r="AH1389" s="185"/>
      <c r="AI1389" s="185"/>
      <c r="AJ1389" s="185"/>
      <c r="AK1389" s="185"/>
      <c r="AL1389" s="185"/>
      <c r="AM1389" s="185"/>
      <c r="AN1389" s="185"/>
      <c r="AO1389" s="185"/>
      <c r="AP1389" s="185"/>
      <c r="AQ1389" s="185"/>
      <c r="AR1389" s="185"/>
      <c r="AS1389" s="185"/>
      <c r="AT1389" s="185"/>
      <c r="AU1389" s="185"/>
      <c r="AV1389" s="185"/>
      <c r="AW1389" s="185"/>
      <c r="AX1389" s="185"/>
      <c r="AY1389" s="185"/>
      <c r="AZ1389" s="185"/>
      <c r="BA1389" s="185"/>
      <c r="BB1389" s="185"/>
      <c r="BC1389" s="185"/>
      <c r="BD1389" s="185"/>
      <c r="BE1389" s="185"/>
      <c r="BF1389" s="185"/>
      <c r="BG1389" s="185"/>
      <c r="BH1389" s="185"/>
      <c r="BI1389" s="185"/>
      <c r="BJ1389" s="185"/>
      <c r="BK1389" s="185"/>
      <c r="BL1389" s="185"/>
      <c r="BM1389" s="185"/>
    </row>
    <row r="1390" spans="13:65" s="181" customFormat="1" x14ac:dyDescent="0.2">
      <c r="M1390" s="40"/>
      <c r="N1390" s="974"/>
      <c r="O1390" s="185"/>
      <c r="P1390" s="185"/>
      <c r="Q1390" s="185"/>
      <c r="R1390" s="185"/>
      <c r="S1390" s="185"/>
      <c r="T1390" s="185"/>
      <c r="U1390" s="185"/>
      <c r="V1390" s="185"/>
      <c r="W1390" s="185"/>
      <c r="X1390" s="185"/>
      <c r="Y1390" s="185"/>
      <c r="Z1390" s="185"/>
      <c r="AA1390" s="185"/>
      <c r="AB1390" s="185"/>
      <c r="AC1390" s="185"/>
      <c r="AD1390" s="185"/>
      <c r="AE1390" s="185"/>
      <c r="AF1390" s="185"/>
      <c r="AG1390" s="185"/>
      <c r="AH1390" s="185"/>
      <c r="AI1390" s="185"/>
      <c r="AJ1390" s="185"/>
      <c r="AK1390" s="185"/>
      <c r="AL1390" s="185"/>
      <c r="AM1390" s="185"/>
      <c r="AN1390" s="185"/>
      <c r="AO1390" s="185"/>
      <c r="AP1390" s="185"/>
      <c r="AQ1390" s="185"/>
      <c r="AR1390" s="185"/>
      <c r="AS1390" s="185"/>
      <c r="AT1390" s="185"/>
      <c r="AU1390" s="185"/>
      <c r="AV1390" s="185"/>
      <c r="AW1390" s="185"/>
      <c r="AX1390" s="185"/>
      <c r="AY1390" s="185"/>
      <c r="AZ1390" s="185"/>
      <c r="BA1390" s="185"/>
      <c r="BB1390" s="185"/>
      <c r="BC1390" s="185"/>
      <c r="BD1390" s="185"/>
      <c r="BE1390" s="185"/>
      <c r="BF1390" s="185"/>
      <c r="BG1390" s="185"/>
      <c r="BH1390" s="185"/>
      <c r="BI1390" s="185"/>
      <c r="BJ1390" s="185"/>
      <c r="BK1390" s="185"/>
      <c r="BL1390" s="185"/>
      <c r="BM1390" s="185"/>
    </row>
    <row r="1391" spans="13:65" s="181" customFormat="1" x14ac:dyDescent="0.2">
      <c r="M1391" s="40"/>
      <c r="N1391" s="974"/>
      <c r="O1391" s="185"/>
      <c r="P1391" s="185"/>
      <c r="Q1391" s="185"/>
      <c r="R1391" s="185"/>
      <c r="S1391" s="185"/>
      <c r="T1391" s="185"/>
      <c r="U1391" s="185"/>
      <c r="V1391" s="185"/>
      <c r="W1391" s="185"/>
      <c r="X1391" s="185"/>
      <c r="Y1391" s="185"/>
      <c r="Z1391" s="185"/>
      <c r="AA1391" s="185"/>
      <c r="AB1391" s="185"/>
      <c r="AC1391" s="185"/>
      <c r="AD1391" s="185"/>
      <c r="AE1391" s="185"/>
      <c r="AF1391" s="185"/>
      <c r="AG1391" s="185"/>
      <c r="AH1391" s="185"/>
      <c r="AI1391" s="185"/>
      <c r="AJ1391" s="185"/>
      <c r="AK1391" s="185"/>
      <c r="AL1391" s="185"/>
      <c r="AM1391" s="185"/>
      <c r="AN1391" s="185"/>
      <c r="AO1391" s="185"/>
      <c r="AP1391" s="185"/>
      <c r="AQ1391" s="185"/>
      <c r="AR1391" s="185"/>
      <c r="AS1391" s="185"/>
      <c r="AT1391" s="185"/>
      <c r="AU1391" s="185"/>
      <c r="AV1391" s="185"/>
      <c r="AW1391" s="185"/>
      <c r="AX1391" s="185"/>
      <c r="AY1391" s="185"/>
      <c r="AZ1391" s="185"/>
      <c r="BA1391" s="185"/>
      <c r="BB1391" s="185"/>
      <c r="BC1391" s="185"/>
      <c r="BD1391" s="185"/>
      <c r="BE1391" s="185"/>
      <c r="BF1391" s="185"/>
      <c r="BG1391" s="185"/>
      <c r="BH1391" s="185"/>
      <c r="BI1391" s="185"/>
      <c r="BJ1391" s="185"/>
      <c r="BK1391" s="185"/>
      <c r="BL1391" s="185"/>
      <c r="BM1391" s="185"/>
    </row>
    <row r="1392" spans="13:65" s="181" customFormat="1" x14ac:dyDescent="0.2">
      <c r="M1392" s="40"/>
      <c r="N1392" s="974"/>
      <c r="O1392" s="185"/>
      <c r="P1392" s="185"/>
      <c r="Q1392" s="185"/>
      <c r="R1392" s="185"/>
      <c r="S1392" s="185"/>
      <c r="T1392" s="185"/>
      <c r="U1392" s="185"/>
      <c r="V1392" s="185"/>
      <c r="W1392" s="185"/>
      <c r="X1392" s="185"/>
      <c r="Y1392" s="185"/>
      <c r="Z1392" s="185"/>
      <c r="AA1392" s="185"/>
      <c r="AB1392" s="185"/>
      <c r="AC1392" s="185"/>
      <c r="AD1392" s="185"/>
      <c r="AE1392" s="185"/>
      <c r="AF1392" s="185"/>
      <c r="AG1392" s="185"/>
      <c r="AH1392" s="185"/>
      <c r="AI1392" s="185"/>
      <c r="AJ1392" s="185"/>
      <c r="AK1392" s="185"/>
      <c r="AL1392" s="185"/>
      <c r="AM1392" s="185"/>
      <c r="AN1392" s="185"/>
      <c r="AO1392" s="185"/>
      <c r="AP1392" s="185"/>
      <c r="AQ1392" s="185"/>
      <c r="AR1392" s="185"/>
      <c r="AS1392" s="185"/>
      <c r="AT1392" s="185"/>
      <c r="AU1392" s="185"/>
      <c r="AV1392" s="185"/>
      <c r="AW1392" s="185"/>
      <c r="AX1392" s="185"/>
      <c r="AY1392" s="185"/>
      <c r="AZ1392" s="185"/>
      <c r="BA1392" s="185"/>
      <c r="BB1392" s="185"/>
      <c r="BC1392" s="185"/>
      <c r="BD1392" s="185"/>
      <c r="BE1392" s="185"/>
      <c r="BF1392" s="185"/>
      <c r="BG1392" s="185"/>
      <c r="BH1392" s="185"/>
      <c r="BI1392" s="185"/>
      <c r="BJ1392" s="185"/>
      <c r="BK1392" s="185"/>
      <c r="BL1392" s="185"/>
      <c r="BM1392" s="185"/>
    </row>
    <row r="1393" spans="13:65" s="181" customFormat="1" x14ac:dyDescent="0.2">
      <c r="M1393" s="40"/>
      <c r="N1393" s="974"/>
      <c r="O1393" s="185"/>
      <c r="P1393" s="185"/>
      <c r="Q1393" s="185"/>
      <c r="R1393" s="185"/>
      <c r="S1393" s="185"/>
      <c r="T1393" s="185"/>
      <c r="U1393" s="185"/>
      <c r="V1393" s="185"/>
      <c r="W1393" s="185"/>
      <c r="X1393" s="185"/>
      <c r="Y1393" s="185"/>
      <c r="Z1393" s="185"/>
      <c r="AA1393" s="185"/>
      <c r="AB1393" s="185"/>
      <c r="AC1393" s="185"/>
      <c r="AD1393" s="185"/>
      <c r="AE1393" s="185"/>
      <c r="AF1393" s="185"/>
      <c r="AG1393" s="185"/>
      <c r="AH1393" s="185"/>
      <c r="AI1393" s="185"/>
      <c r="AJ1393" s="185"/>
      <c r="AK1393" s="185"/>
      <c r="AL1393" s="185"/>
      <c r="AM1393" s="185"/>
      <c r="AN1393" s="185"/>
      <c r="AO1393" s="185"/>
      <c r="AP1393" s="185"/>
      <c r="AQ1393" s="185"/>
      <c r="AR1393" s="185"/>
      <c r="AS1393" s="185"/>
      <c r="AT1393" s="185"/>
      <c r="AU1393" s="185"/>
      <c r="AV1393" s="185"/>
      <c r="AW1393" s="185"/>
      <c r="AX1393" s="185"/>
      <c r="AY1393" s="185"/>
      <c r="AZ1393" s="185"/>
      <c r="BA1393" s="185"/>
      <c r="BB1393" s="185"/>
      <c r="BC1393" s="185"/>
      <c r="BD1393" s="185"/>
      <c r="BE1393" s="185"/>
      <c r="BF1393" s="185"/>
      <c r="BG1393" s="185"/>
      <c r="BH1393" s="185"/>
      <c r="BI1393" s="185"/>
      <c r="BJ1393" s="185"/>
      <c r="BK1393" s="185"/>
      <c r="BL1393" s="185"/>
      <c r="BM1393" s="185"/>
    </row>
    <row r="1394" spans="13:65" s="181" customFormat="1" x14ac:dyDescent="0.2">
      <c r="M1394" s="40"/>
      <c r="N1394" s="974"/>
      <c r="O1394" s="185"/>
      <c r="P1394" s="185"/>
      <c r="Q1394" s="185"/>
      <c r="R1394" s="185"/>
      <c r="S1394" s="185"/>
      <c r="T1394" s="185"/>
      <c r="U1394" s="185"/>
      <c r="V1394" s="185"/>
      <c r="W1394" s="185"/>
      <c r="X1394" s="185"/>
      <c r="Y1394" s="185"/>
      <c r="Z1394" s="185"/>
      <c r="AA1394" s="185"/>
      <c r="AB1394" s="185"/>
      <c r="AC1394" s="185"/>
      <c r="AD1394" s="185"/>
      <c r="AE1394" s="185"/>
      <c r="AF1394" s="185"/>
      <c r="AG1394" s="185"/>
      <c r="AH1394" s="185"/>
      <c r="AI1394" s="185"/>
      <c r="AJ1394" s="185"/>
      <c r="AK1394" s="185"/>
      <c r="AL1394" s="185"/>
      <c r="AM1394" s="185"/>
      <c r="AN1394" s="185"/>
      <c r="AO1394" s="185"/>
      <c r="AP1394" s="185"/>
      <c r="AQ1394" s="185"/>
      <c r="AR1394" s="185"/>
      <c r="AS1394" s="185"/>
      <c r="AT1394" s="185"/>
      <c r="AU1394" s="185"/>
      <c r="AV1394" s="185"/>
      <c r="AW1394" s="185"/>
      <c r="AX1394" s="185"/>
      <c r="AY1394" s="185"/>
      <c r="AZ1394" s="185"/>
      <c r="BA1394" s="185"/>
      <c r="BB1394" s="185"/>
      <c r="BC1394" s="185"/>
      <c r="BD1394" s="185"/>
      <c r="BE1394" s="185"/>
      <c r="BF1394" s="185"/>
      <c r="BG1394" s="185"/>
      <c r="BH1394" s="185"/>
      <c r="BI1394" s="185"/>
      <c r="BJ1394" s="185"/>
      <c r="BK1394" s="185"/>
      <c r="BL1394" s="185"/>
      <c r="BM1394" s="185"/>
    </row>
    <row r="1395" spans="13:65" s="181" customFormat="1" x14ac:dyDescent="0.2">
      <c r="M1395" s="40"/>
      <c r="N1395" s="974"/>
      <c r="O1395" s="185"/>
      <c r="P1395" s="185"/>
      <c r="Q1395" s="185"/>
      <c r="R1395" s="185"/>
      <c r="S1395" s="185"/>
      <c r="T1395" s="185"/>
      <c r="U1395" s="185"/>
      <c r="V1395" s="185"/>
      <c r="W1395" s="185"/>
      <c r="X1395" s="185"/>
      <c r="Y1395" s="185"/>
      <c r="Z1395" s="185"/>
      <c r="AA1395" s="185"/>
      <c r="AB1395" s="185"/>
      <c r="AC1395" s="185"/>
      <c r="AD1395" s="185"/>
      <c r="AE1395" s="185"/>
      <c r="AF1395" s="185"/>
      <c r="AG1395" s="185"/>
      <c r="AH1395" s="185"/>
      <c r="AI1395" s="185"/>
      <c r="AJ1395" s="185"/>
      <c r="AK1395" s="185"/>
      <c r="AL1395" s="185"/>
      <c r="AM1395" s="185"/>
      <c r="AN1395" s="185"/>
      <c r="AO1395" s="185"/>
      <c r="AP1395" s="185"/>
      <c r="AQ1395" s="185"/>
      <c r="AR1395" s="185"/>
      <c r="AS1395" s="185"/>
      <c r="AT1395" s="185"/>
      <c r="AU1395" s="185"/>
      <c r="AV1395" s="185"/>
      <c r="AW1395" s="185"/>
      <c r="AX1395" s="185"/>
      <c r="AY1395" s="185"/>
      <c r="AZ1395" s="185"/>
      <c r="BA1395" s="185"/>
      <c r="BB1395" s="185"/>
      <c r="BC1395" s="185"/>
      <c r="BD1395" s="185"/>
      <c r="BE1395" s="185"/>
      <c r="BF1395" s="185"/>
      <c r="BG1395" s="185"/>
      <c r="BH1395" s="185"/>
      <c r="BI1395" s="185"/>
      <c r="BJ1395" s="185"/>
      <c r="BK1395" s="185"/>
      <c r="BL1395" s="185"/>
      <c r="BM1395" s="185"/>
    </row>
    <row r="1396" spans="13:65" s="181" customFormat="1" x14ac:dyDescent="0.2">
      <c r="M1396" s="40"/>
      <c r="N1396" s="974"/>
      <c r="O1396" s="185"/>
      <c r="P1396" s="185"/>
      <c r="Q1396" s="185"/>
      <c r="R1396" s="185"/>
      <c r="S1396" s="185"/>
      <c r="T1396" s="185"/>
      <c r="U1396" s="185"/>
      <c r="V1396" s="185"/>
      <c r="W1396" s="185"/>
      <c r="X1396" s="185"/>
      <c r="Y1396" s="185"/>
      <c r="Z1396" s="185"/>
      <c r="AA1396" s="185"/>
      <c r="AB1396" s="185"/>
      <c r="AC1396" s="185"/>
      <c r="AD1396" s="185"/>
      <c r="AE1396" s="185"/>
      <c r="AF1396" s="185"/>
      <c r="AG1396" s="185"/>
      <c r="AH1396" s="185"/>
      <c r="AI1396" s="185"/>
      <c r="AJ1396" s="185"/>
      <c r="AK1396" s="185"/>
      <c r="AL1396" s="185"/>
      <c r="AM1396" s="185"/>
      <c r="AN1396" s="185"/>
      <c r="AO1396" s="185"/>
      <c r="AP1396" s="185"/>
      <c r="AQ1396" s="185"/>
      <c r="AR1396" s="185"/>
      <c r="AS1396" s="185"/>
      <c r="AT1396" s="185"/>
      <c r="AU1396" s="185"/>
      <c r="AV1396" s="185"/>
      <c r="AW1396" s="185"/>
      <c r="AX1396" s="185"/>
      <c r="AY1396" s="185"/>
      <c r="AZ1396" s="185"/>
      <c r="BA1396" s="185"/>
      <c r="BB1396" s="185"/>
      <c r="BC1396" s="185"/>
      <c r="BD1396" s="185"/>
      <c r="BE1396" s="185"/>
      <c r="BF1396" s="185"/>
      <c r="BG1396" s="185"/>
      <c r="BH1396" s="185"/>
      <c r="BI1396" s="185"/>
      <c r="BJ1396" s="185"/>
      <c r="BK1396" s="185"/>
      <c r="BL1396" s="185"/>
      <c r="BM1396" s="185"/>
    </row>
    <row r="1397" spans="13:65" s="181" customFormat="1" x14ac:dyDescent="0.2">
      <c r="M1397" s="40"/>
      <c r="N1397" s="974"/>
      <c r="O1397" s="185"/>
      <c r="P1397" s="185"/>
      <c r="Q1397" s="185"/>
      <c r="R1397" s="185"/>
      <c r="S1397" s="185"/>
      <c r="T1397" s="185"/>
      <c r="U1397" s="185"/>
      <c r="V1397" s="185"/>
      <c r="W1397" s="185"/>
      <c r="X1397" s="185"/>
      <c r="Y1397" s="185"/>
      <c r="Z1397" s="185"/>
      <c r="AA1397" s="185"/>
      <c r="AB1397" s="185"/>
      <c r="AC1397" s="185"/>
      <c r="AD1397" s="185"/>
      <c r="AE1397" s="185"/>
      <c r="AF1397" s="185"/>
      <c r="AG1397" s="185"/>
      <c r="AH1397" s="185"/>
      <c r="AI1397" s="185"/>
      <c r="AJ1397" s="185"/>
      <c r="AK1397" s="185"/>
      <c r="AL1397" s="185"/>
      <c r="AM1397" s="185"/>
      <c r="AN1397" s="185"/>
      <c r="AO1397" s="185"/>
      <c r="AP1397" s="185"/>
      <c r="AQ1397" s="185"/>
      <c r="AR1397" s="185"/>
      <c r="AS1397" s="185"/>
      <c r="AT1397" s="185"/>
      <c r="AU1397" s="185"/>
      <c r="AV1397" s="185"/>
      <c r="AW1397" s="185"/>
      <c r="AX1397" s="185"/>
      <c r="AY1397" s="185"/>
      <c r="AZ1397" s="185"/>
      <c r="BA1397" s="185"/>
      <c r="BB1397" s="185"/>
      <c r="BC1397" s="185"/>
      <c r="BD1397" s="185"/>
      <c r="BE1397" s="185"/>
      <c r="BF1397" s="185"/>
      <c r="BG1397" s="185"/>
      <c r="BH1397" s="185"/>
      <c r="BI1397" s="185"/>
      <c r="BJ1397" s="185"/>
      <c r="BK1397" s="185"/>
      <c r="BL1397" s="185"/>
      <c r="BM1397" s="185"/>
    </row>
    <row r="1398" spans="13:65" s="181" customFormat="1" x14ac:dyDescent="0.2">
      <c r="M1398" s="40"/>
      <c r="N1398" s="974"/>
      <c r="O1398" s="185"/>
      <c r="P1398" s="185"/>
      <c r="Q1398" s="185"/>
      <c r="R1398" s="185"/>
      <c r="S1398" s="185"/>
      <c r="T1398" s="185"/>
      <c r="U1398" s="185"/>
      <c r="V1398" s="185"/>
      <c r="W1398" s="185"/>
      <c r="X1398" s="185"/>
      <c r="Y1398" s="185"/>
      <c r="Z1398" s="185"/>
      <c r="AA1398" s="185"/>
      <c r="AB1398" s="185"/>
      <c r="AC1398" s="185"/>
      <c r="AD1398" s="185"/>
      <c r="AE1398" s="185"/>
      <c r="AF1398" s="185"/>
      <c r="AG1398" s="185"/>
      <c r="AH1398" s="185"/>
      <c r="AI1398" s="185"/>
      <c r="AJ1398" s="185"/>
      <c r="AK1398" s="185"/>
      <c r="AL1398" s="185"/>
      <c r="AM1398" s="185"/>
      <c r="AN1398" s="185"/>
      <c r="AO1398" s="185"/>
      <c r="AP1398" s="185"/>
      <c r="AQ1398" s="185"/>
      <c r="AR1398" s="185"/>
      <c r="AS1398" s="185"/>
      <c r="AT1398" s="185"/>
      <c r="AU1398" s="185"/>
      <c r="AV1398" s="185"/>
      <c r="AW1398" s="185"/>
      <c r="AX1398" s="185"/>
      <c r="AY1398" s="185"/>
      <c r="AZ1398" s="185"/>
      <c r="BA1398" s="185"/>
      <c r="BB1398" s="185"/>
      <c r="BC1398" s="185"/>
      <c r="BD1398" s="185"/>
      <c r="BE1398" s="185"/>
      <c r="BF1398" s="185"/>
      <c r="BG1398" s="185"/>
      <c r="BH1398" s="185"/>
      <c r="BI1398" s="185"/>
      <c r="BJ1398" s="185"/>
      <c r="BK1398" s="185"/>
      <c r="BL1398" s="185"/>
      <c r="BM1398" s="185"/>
    </row>
    <row r="1399" spans="13:65" s="181" customFormat="1" x14ac:dyDescent="0.2">
      <c r="M1399" s="40"/>
      <c r="N1399" s="974"/>
      <c r="O1399" s="185"/>
      <c r="P1399" s="185"/>
      <c r="Q1399" s="185"/>
      <c r="R1399" s="185"/>
      <c r="S1399" s="185"/>
      <c r="T1399" s="185"/>
      <c r="U1399" s="185"/>
      <c r="V1399" s="185"/>
      <c r="W1399" s="185"/>
      <c r="X1399" s="185"/>
      <c r="Y1399" s="185"/>
      <c r="Z1399" s="185"/>
      <c r="AA1399" s="185"/>
      <c r="AB1399" s="185"/>
      <c r="AC1399" s="185"/>
      <c r="AD1399" s="185"/>
      <c r="AE1399" s="185"/>
      <c r="AF1399" s="185"/>
      <c r="AG1399" s="185"/>
      <c r="AH1399" s="185"/>
      <c r="AI1399" s="185"/>
      <c r="AJ1399" s="185"/>
      <c r="AK1399" s="185"/>
      <c r="AL1399" s="185"/>
      <c r="AM1399" s="185"/>
      <c r="AN1399" s="185"/>
      <c r="AO1399" s="185"/>
      <c r="AP1399" s="185"/>
      <c r="AQ1399" s="185"/>
      <c r="AR1399" s="185"/>
      <c r="AS1399" s="185"/>
      <c r="AT1399" s="185"/>
      <c r="AU1399" s="185"/>
      <c r="AV1399" s="185"/>
      <c r="AW1399" s="185"/>
      <c r="AX1399" s="185"/>
      <c r="AY1399" s="185"/>
      <c r="AZ1399" s="185"/>
      <c r="BA1399" s="185"/>
      <c r="BB1399" s="185"/>
      <c r="BC1399" s="185"/>
      <c r="BD1399" s="185"/>
      <c r="BE1399" s="185"/>
      <c r="BF1399" s="185"/>
      <c r="BG1399" s="185"/>
      <c r="BH1399" s="185"/>
      <c r="BI1399" s="185"/>
      <c r="BJ1399" s="185"/>
      <c r="BK1399" s="185"/>
      <c r="BL1399" s="185"/>
      <c r="BM1399" s="185"/>
    </row>
    <row r="1400" spans="13:65" s="181" customFormat="1" x14ac:dyDescent="0.2">
      <c r="M1400" s="40"/>
      <c r="N1400" s="974"/>
      <c r="O1400" s="185"/>
      <c r="P1400" s="185"/>
      <c r="Q1400" s="185"/>
      <c r="R1400" s="185"/>
      <c r="S1400" s="185"/>
      <c r="T1400" s="185"/>
      <c r="U1400" s="185"/>
      <c r="V1400" s="185"/>
      <c r="W1400" s="185"/>
      <c r="X1400" s="185"/>
      <c r="Y1400" s="185"/>
      <c r="Z1400" s="185"/>
      <c r="AA1400" s="185"/>
      <c r="AB1400" s="185"/>
      <c r="AC1400" s="185"/>
      <c r="AD1400" s="185"/>
      <c r="AE1400" s="185"/>
      <c r="AF1400" s="185"/>
      <c r="AG1400" s="185"/>
      <c r="AH1400" s="185"/>
      <c r="AI1400" s="185"/>
      <c r="AJ1400" s="185"/>
      <c r="AK1400" s="185"/>
      <c r="AL1400" s="185"/>
      <c r="AM1400" s="185"/>
      <c r="AN1400" s="185"/>
      <c r="AO1400" s="185"/>
      <c r="AP1400" s="185"/>
      <c r="AQ1400" s="185"/>
      <c r="AR1400" s="185"/>
      <c r="AS1400" s="185"/>
      <c r="AT1400" s="185"/>
      <c r="AU1400" s="185"/>
      <c r="AV1400" s="185"/>
      <c r="AW1400" s="185"/>
      <c r="AX1400" s="185"/>
      <c r="AY1400" s="185"/>
      <c r="AZ1400" s="185"/>
      <c r="BA1400" s="185"/>
      <c r="BB1400" s="185"/>
      <c r="BC1400" s="185"/>
      <c r="BD1400" s="185"/>
      <c r="BE1400" s="185"/>
      <c r="BF1400" s="185"/>
      <c r="BG1400" s="185"/>
      <c r="BH1400" s="185"/>
      <c r="BI1400" s="185"/>
      <c r="BJ1400" s="185"/>
      <c r="BK1400" s="185"/>
      <c r="BL1400" s="185"/>
      <c r="BM1400" s="185"/>
    </row>
    <row r="1401" spans="13:65" s="181" customFormat="1" x14ac:dyDescent="0.2">
      <c r="M1401" s="40"/>
      <c r="N1401" s="974"/>
      <c r="O1401" s="185"/>
      <c r="P1401" s="185"/>
      <c r="Q1401" s="185"/>
      <c r="R1401" s="185"/>
      <c r="S1401" s="185"/>
      <c r="T1401" s="185"/>
      <c r="U1401" s="185"/>
      <c r="V1401" s="185"/>
      <c r="W1401" s="185"/>
      <c r="X1401" s="185"/>
      <c r="Y1401" s="185"/>
      <c r="Z1401" s="185"/>
      <c r="AA1401" s="185"/>
      <c r="AB1401" s="185"/>
      <c r="AC1401" s="185"/>
      <c r="AD1401" s="185"/>
      <c r="AE1401" s="185"/>
      <c r="AF1401" s="185"/>
      <c r="AG1401" s="185"/>
      <c r="AH1401" s="185"/>
      <c r="AI1401" s="185"/>
      <c r="AJ1401" s="185"/>
      <c r="AK1401" s="185"/>
      <c r="AL1401" s="185"/>
      <c r="AM1401" s="185"/>
      <c r="AN1401" s="185"/>
      <c r="AO1401" s="185"/>
      <c r="AP1401" s="185"/>
      <c r="AQ1401" s="185"/>
      <c r="AR1401" s="185"/>
      <c r="AS1401" s="185"/>
      <c r="AT1401" s="185"/>
      <c r="AU1401" s="185"/>
      <c r="AV1401" s="185"/>
      <c r="AW1401" s="185"/>
      <c r="AX1401" s="185"/>
      <c r="AY1401" s="185"/>
      <c r="AZ1401" s="185"/>
      <c r="BA1401" s="185"/>
      <c r="BB1401" s="185"/>
      <c r="BC1401" s="185"/>
      <c r="BD1401" s="185"/>
      <c r="BE1401" s="185"/>
      <c r="BF1401" s="185"/>
      <c r="BG1401" s="185"/>
      <c r="BH1401" s="185"/>
      <c r="BI1401" s="185"/>
      <c r="BJ1401" s="185"/>
      <c r="BK1401" s="185"/>
      <c r="BL1401" s="185"/>
      <c r="BM1401" s="185"/>
    </row>
    <row r="1402" spans="13:65" s="181" customFormat="1" x14ac:dyDescent="0.2">
      <c r="M1402" s="40"/>
      <c r="N1402" s="974"/>
      <c r="O1402" s="185"/>
      <c r="P1402" s="185"/>
      <c r="Q1402" s="185"/>
      <c r="R1402" s="185"/>
      <c r="S1402" s="185"/>
      <c r="T1402" s="185"/>
      <c r="U1402" s="185"/>
      <c r="V1402" s="185"/>
      <c r="W1402" s="185"/>
      <c r="X1402" s="185"/>
      <c r="Y1402" s="185"/>
      <c r="Z1402" s="185"/>
      <c r="AA1402" s="185"/>
      <c r="AB1402" s="185"/>
      <c r="AC1402" s="185"/>
      <c r="AD1402" s="185"/>
      <c r="AE1402" s="185"/>
      <c r="AF1402" s="185"/>
      <c r="AG1402" s="185"/>
      <c r="AH1402" s="185"/>
      <c r="AI1402" s="185"/>
      <c r="AJ1402" s="185"/>
      <c r="AK1402" s="185"/>
      <c r="AL1402" s="185"/>
      <c r="AM1402" s="185"/>
      <c r="AN1402" s="185"/>
      <c r="AO1402" s="185"/>
      <c r="AP1402" s="185"/>
      <c r="AQ1402" s="185"/>
      <c r="AR1402" s="185"/>
      <c r="AS1402" s="185"/>
      <c r="AT1402" s="185"/>
      <c r="AU1402" s="185"/>
      <c r="AV1402" s="185"/>
      <c r="AW1402" s="185"/>
      <c r="AX1402" s="185"/>
      <c r="AY1402" s="185"/>
      <c r="AZ1402" s="185"/>
      <c r="BA1402" s="185"/>
      <c r="BB1402" s="185"/>
      <c r="BC1402" s="185"/>
      <c r="BD1402" s="185"/>
      <c r="BE1402" s="185"/>
      <c r="BF1402" s="185"/>
      <c r="BG1402" s="185"/>
      <c r="BH1402" s="185"/>
      <c r="BI1402" s="185"/>
      <c r="BJ1402" s="185"/>
      <c r="BK1402" s="185"/>
      <c r="BL1402" s="185"/>
      <c r="BM1402" s="185"/>
    </row>
    <row r="1403" spans="13:65" s="181" customFormat="1" x14ac:dyDescent="0.2">
      <c r="M1403" s="40"/>
      <c r="N1403" s="974"/>
      <c r="O1403" s="185"/>
      <c r="P1403" s="185"/>
      <c r="Q1403" s="185"/>
      <c r="R1403" s="185"/>
      <c r="S1403" s="185"/>
      <c r="T1403" s="185"/>
      <c r="U1403" s="185"/>
      <c r="V1403" s="185"/>
      <c r="W1403" s="185"/>
      <c r="X1403" s="185"/>
      <c r="Y1403" s="185"/>
      <c r="Z1403" s="185"/>
      <c r="AA1403" s="185"/>
      <c r="AB1403" s="185"/>
      <c r="AC1403" s="185"/>
      <c r="AD1403" s="185"/>
      <c r="AE1403" s="185"/>
      <c r="AF1403" s="185"/>
      <c r="AG1403" s="185"/>
      <c r="AH1403" s="185"/>
      <c r="AI1403" s="185"/>
      <c r="AJ1403" s="185"/>
      <c r="AK1403" s="185"/>
      <c r="AL1403" s="185"/>
      <c r="AM1403" s="185"/>
      <c r="AN1403" s="185"/>
      <c r="AO1403" s="185"/>
      <c r="AP1403" s="185"/>
      <c r="AQ1403" s="185"/>
      <c r="AR1403" s="185"/>
      <c r="AS1403" s="185"/>
      <c r="AT1403" s="185"/>
      <c r="AU1403" s="185"/>
      <c r="AV1403" s="185"/>
      <c r="AW1403" s="185"/>
      <c r="AX1403" s="185"/>
      <c r="AY1403" s="185"/>
      <c r="AZ1403" s="185"/>
      <c r="BA1403" s="185"/>
      <c r="BB1403" s="185"/>
      <c r="BC1403" s="185"/>
      <c r="BD1403" s="185"/>
      <c r="BE1403" s="185"/>
      <c r="BF1403" s="185"/>
      <c r="BG1403" s="185"/>
      <c r="BH1403" s="185"/>
      <c r="BI1403" s="185"/>
      <c r="BJ1403" s="185"/>
      <c r="BK1403" s="185"/>
      <c r="BL1403" s="185"/>
      <c r="BM1403" s="185"/>
    </row>
    <row r="1404" spans="13:65" s="181" customFormat="1" x14ac:dyDescent="0.2">
      <c r="M1404" s="40"/>
      <c r="N1404" s="974"/>
      <c r="O1404" s="185"/>
      <c r="P1404" s="185"/>
      <c r="Q1404" s="185"/>
      <c r="R1404" s="185"/>
      <c r="S1404" s="185"/>
      <c r="T1404" s="185"/>
      <c r="U1404" s="185"/>
      <c r="V1404" s="185"/>
      <c r="W1404" s="185"/>
      <c r="X1404" s="185"/>
      <c r="Y1404" s="185"/>
      <c r="Z1404" s="185"/>
      <c r="AA1404" s="185"/>
      <c r="AB1404" s="185"/>
      <c r="AC1404" s="185"/>
      <c r="AD1404" s="185"/>
      <c r="AE1404" s="185"/>
      <c r="AF1404" s="185"/>
      <c r="AG1404" s="185"/>
      <c r="AH1404" s="185"/>
      <c r="AI1404" s="185"/>
      <c r="AJ1404" s="185"/>
      <c r="AK1404" s="185"/>
      <c r="AL1404" s="185"/>
      <c r="AM1404" s="185"/>
      <c r="AN1404" s="185"/>
      <c r="AO1404" s="185"/>
      <c r="AP1404" s="185"/>
      <c r="AQ1404" s="185"/>
      <c r="AR1404" s="185"/>
      <c r="AS1404" s="185"/>
      <c r="AT1404" s="185"/>
      <c r="AU1404" s="185"/>
      <c r="AV1404" s="185"/>
      <c r="AW1404" s="185"/>
      <c r="AX1404" s="185"/>
      <c r="AY1404" s="185"/>
      <c r="AZ1404" s="185"/>
      <c r="BA1404" s="185"/>
      <c r="BB1404" s="185"/>
      <c r="BC1404" s="185"/>
      <c r="BD1404" s="185"/>
      <c r="BE1404" s="185"/>
      <c r="BF1404" s="185"/>
      <c r="BG1404" s="185"/>
      <c r="BH1404" s="185"/>
      <c r="BI1404" s="185"/>
      <c r="BJ1404" s="185"/>
      <c r="BK1404" s="185"/>
      <c r="BL1404" s="185"/>
      <c r="BM1404" s="185"/>
    </row>
    <row r="1405" spans="13:65" s="181" customFormat="1" x14ac:dyDescent="0.2">
      <c r="M1405" s="40"/>
      <c r="N1405" s="974"/>
      <c r="O1405" s="185"/>
      <c r="P1405" s="185"/>
      <c r="Q1405" s="185"/>
      <c r="R1405" s="185"/>
      <c r="S1405" s="185"/>
      <c r="T1405" s="185"/>
      <c r="U1405" s="185"/>
      <c r="V1405" s="185"/>
      <c r="W1405" s="185"/>
      <c r="X1405" s="185"/>
      <c r="Y1405" s="185"/>
      <c r="Z1405" s="185"/>
      <c r="AA1405" s="185"/>
      <c r="AB1405" s="185"/>
      <c r="AC1405" s="185"/>
      <c r="AD1405" s="185"/>
      <c r="AE1405" s="185"/>
      <c r="AF1405" s="185"/>
      <c r="AG1405" s="185"/>
      <c r="AH1405" s="185"/>
      <c r="AI1405" s="185"/>
      <c r="AJ1405" s="185"/>
      <c r="AK1405" s="185"/>
      <c r="AL1405" s="185"/>
      <c r="AM1405" s="185"/>
      <c r="AN1405" s="185"/>
      <c r="AO1405" s="185"/>
      <c r="AP1405" s="185"/>
      <c r="AQ1405" s="185"/>
      <c r="AR1405" s="185"/>
      <c r="AS1405" s="185"/>
      <c r="AT1405" s="185"/>
      <c r="AU1405" s="185"/>
      <c r="AV1405" s="185"/>
      <c r="AW1405" s="185"/>
      <c r="AX1405" s="185"/>
      <c r="AY1405" s="185"/>
      <c r="AZ1405" s="185"/>
      <c r="BA1405" s="185"/>
      <c r="BB1405" s="185"/>
      <c r="BC1405" s="185"/>
      <c r="BD1405" s="185"/>
      <c r="BE1405" s="185"/>
      <c r="BF1405" s="185"/>
      <c r="BG1405" s="185"/>
      <c r="BH1405" s="185"/>
      <c r="BI1405" s="185"/>
      <c r="BJ1405" s="185"/>
      <c r="BK1405" s="185"/>
      <c r="BL1405" s="185"/>
      <c r="BM1405" s="185"/>
    </row>
    <row r="1406" spans="13:65" s="181" customFormat="1" x14ac:dyDescent="0.2">
      <c r="M1406" s="40"/>
      <c r="N1406" s="974"/>
      <c r="O1406" s="185"/>
      <c r="P1406" s="185"/>
      <c r="Q1406" s="185"/>
      <c r="R1406" s="185"/>
      <c r="S1406" s="185"/>
      <c r="T1406" s="185"/>
      <c r="U1406" s="185"/>
      <c r="V1406" s="185"/>
      <c r="W1406" s="185"/>
      <c r="X1406" s="185"/>
      <c r="Y1406" s="185"/>
      <c r="Z1406" s="185"/>
      <c r="AA1406" s="185"/>
      <c r="AB1406" s="185"/>
      <c r="AC1406" s="185"/>
      <c r="AD1406" s="185"/>
      <c r="AE1406" s="185"/>
      <c r="AF1406" s="185"/>
      <c r="AG1406" s="185"/>
      <c r="AH1406" s="185"/>
      <c r="AI1406" s="185"/>
      <c r="AJ1406" s="185"/>
      <c r="AK1406" s="185"/>
      <c r="AL1406" s="185"/>
      <c r="AM1406" s="185"/>
      <c r="AN1406" s="185"/>
      <c r="AO1406" s="185"/>
      <c r="AP1406" s="185"/>
      <c r="AQ1406" s="185"/>
      <c r="AR1406" s="185"/>
      <c r="AS1406" s="185"/>
      <c r="AT1406" s="185"/>
      <c r="AU1406" s="185"/>
      <c r="AV1406" s="185"/>
      <c r="AW1406" s="185"/>
      <c r="AX1406" s="185"/>
      <c r="AY1406" s="185"/>
      <c r="AZ1406" s="185"/>
      <c r="BA1406" s="185"/>
      <c r="BB1406" s="185"/>
      <c r="BC1406" s="185"/>
      <c r="BD1406" s="185"/>
      <c r="BE1406" s="185"/>
      <c r="BF1406" s="185"/>
      <c r="BG1406" s="185"/>
      <c r="BH1406" s="185"/>
      <c r="BI1406" s="185"/>
      <c r="BJ1406" s="185"/>
      <c r="BK1406" s="185"/>
      <c r="BL1406" s="185"/>
      <c r="BM1406" s="185"/>
    </row>
    <row r="1407" spans="13:65" s="181" customFormat="1" x14ac:dyDescent="0.2">
      <c r="M1407" s="40"/>
      <c r="N1407" s="974"/>
      <c r="O1407" s="185"/>
      <c r="P1407" s="185"/>
      <c r="Q1407" s="185"/>
      <c r="R1407" s="185"/>
      <c r="S1407" s="185"/>
      <c r="T1407" s="185"/>
      <c r="U1407" s="185"/>
      <c r="V1407" s="185"/>
      <c r="W1407" s="185"/>
      <c r="X1407" s="185"/>
      <c r="Y1407" s="185"/>
      <c r="Z1407" s="185"/>
      <c r="AA1407" s="185"/>
      <c r="AB1407" s="185"/>
      <c r="AC1407" s="185"/>
      <c r="AD1407" s="185"/>
      <c r="AE1407" s="185"/>
      <c r="AF1407" s="185"/>
      <c r="AG1407" s="185"/>
      <c r="AH1407" s="185"/>
      <c r="AI1407" s="185"/>
      <c r="AJ1407" s="185"/>
      <c r="AK1407" s="185"/>
      <c r="AL1407" s="185"/>
      <c r="AM1407" s="185"/>
      <c r="AN1407" s="185"/>
      <c r="AO1407" s="185"/>
      <c r="AP1407" s="185"/>
      <c r="AQ1407" s="185"/>
      <c r="AR1407" s="185"/>
      <c r="AS1407" s="185"/>
      <c r="AT1407" s="185"/>
      <c r="AU1407" s="185"/>
      <c r="AV1407" s="185"/>
      <c r="AW1407" s="185"/>
      <c r="AX1407" s="185"/>
      <c r="AY1407" s="185"/>
      <c r="AZ1407" s="185"/>
      <c r="BA1407" s="185"/>
      <c r="BB1407" s="185"/>
      <c r="BC1407" s="185"/>
      <c r="BD1407" s="185"/>
      <c r="BE1407" s="185"/>
      <c r="BF1407" s="185"/>
      <c r="BG1407" s="185"/>
      <c r="BH1407" s="185"/>
      <c r="BI1407" s="185"/>
      <c r="BJ1407" s="185"/>
      <c r="BK1407" s="185"/>
      <c r="BL1407" s="185"/>
      <c r="BM1407" s="185"/>
    </row>
    <row r="1408" spans="13:65" s="181" customFormat="1" x14ac:dyDescent="0.2">
      <c r="M1408" s="40"/>
      <c r="N1408" s="974"/>
      <c r="O1408" s="185"/>
      <c r="P1408" s="185"/>
      <c r="Q1408" s="185"/>
      <c r="R1408" s="185"/>
      <c r="S1408" s="185"/>
      <c r="T1408" s="185"/>
      <c r="U1408" s="185"/>
      <c r="V1408" s="185"/>
      <c r="W1408" s="185"/>
      <c r="X1408" s="185"/>
      <c r="Y1408" s="185"/>
      <c r="Z1408" s="185"/>
      <c r="AA1408" s="185"/>
      <c r="AB1408" s="185"/>
      <c r="AC1408" s="185"/>
      <c r="AD1408" s="185"/>
      <c r="AE1408" s="185"/>
      <c r="AF1408" s="185"/>
      <c r="AG1408" s="185"/>
      <c r="AH1408" s="185"/>
      <c r="AI1408" s="185"/>
      <c r="AJ1408" s="185"/>
      <c r="AK1408" s="185"/>
      <c r="AL1408" s="185"/>
      <c r="AM1408" s="185"/>
      <c r="AN1408" s="185"/>
      <c r="AO1408" s="185"/>
      <c r="AP1408" s="185"/>
      <c r="AQ1408" s="185"/>
      <c r="AR1408" s="185"/>
      <c r="AS1408" s="185"/>
      <c r="AT1408" s="185"/>
      <c r="AU1408" s="185"/>
      <c r="AV1408" s="185"/>
      <c r="AW1408" s="185"/>
      <c r="AX1408" s="185"/>
      <c r="AY1408" s="185"/>
      <c r="AZ1408" s="185"/>
      <c r="BA1408" s="185"/>
      <c r="BB1408" s="185"/>
      <c r="BC1408" s="185"/>
      <c r="BD1408" s="185"/>
      <c r="BE1408" s="185"/>
      <c r="BF1408" s="185"/>
      <c r="BG1408" s="185"/>
      <c r="BH1408" s="185"/>
      <c r="BI1408" s="185"/>
      <c r="BJ1408" s="185"/>
      <c r="BK1408" s="185"/>
      <c r="BL1408" s="185"/>
      <c r="BM1408" s="185"/>
    </row>
    <row r="1409" spans="13:65" s="181" customFormat="1" x14ac:dyDescent="0.2">
      <c r="M1409" s="40"/>
      <c r="N1409" s="974"/>
      <c r="O1409" s="185"/>
      <c r="P1409" s="185"/>
      <c r="Q1409" s="185"/>
      <c r="R1409" s="185"/>
      <c r="S1409" s="185"/>
      <c r="T1409" s="185"/>
      <c r="U1409" s="185"/>
      <c r="V1409" s="185"/>
      <c r="W1409" s="185"/>
      <c r="X1409" s="185"/>
      <c r="Y1409" s="185"/>
      <c r="Z1409" s="185"/>
      <c r="AA1409" s="185"/>
      <c r="AB1409" s="185"/>
      <c r="AC1409" s="185"/>
      <c r="AD1409" s="185"/>
      <c r="AE1409" s="185"/>
      <c r="AF1409" s="185"/>
      <c r="AG1409" s="185"/>
      <c r="AH1409" s="185"/>
      <c r="AI1409" s="185"/>
      <c r="AJ1409" s="185"/>
      <c r="AK1409" s="185"/>
      <c r="AL1409" s="185"/>
      <c r="AM1409" s="185"/>
      <c r="AN1409" s="185"/>
      <c r="AO1409" s="185"/>
      <c r="AP1409" s="185"/>
      <c r="AQ1409" s="185"/>
      <c r="AR1409" s="185"/>
      <c r="AS1409" s="185"/>
      <c r="AT1409" s="185"/>
      <c r="AU1409" s="185"/>
      <c r="AV1409" s="185"/>
      <c r="AW1409" s="185"/>
      <c r="AX1409" s="185"/>
      <c r="AY1409" s="185"/>
      <c r="AZ1409" s="185"/>
      <c r="BA1409" s="185"/>
      <c r="BB1409" s="185"/>
      <c r="BC1409" s="185"/>
      <c r="BD1409" s="185"/>
      <c r="BE1409" s="185"/>
      <c r="BF1409" s="185"/>
      <c r="BG1409" s="185"/>
      <c r="BH1409" s="185"/>
      <c r="BI1409" s="185"/>
      <c r="BJ1409" s="185"/>
      <c r="BK1409" s="185"/>
      <c r="BL1409" s="185"/>
      <c r="BM1409" s="185"/>
    </row>
    <row r="1410" spans="13:65" s="181" customFormat="1" x14ac:dyDescent="0.2">
      <c r="M1410" s="40"/>
      <c r="N1410" s="974"/>
      <c r="O1410" s="185"/>
      <c r="P1410" s="185"/>
      <c r="Q1410" s="185"/>
      <c r="R1410" s="185"/>
      <c r="S1410" s="185"/>
      <c r="T1410" s="185"/>
      <c r="U1410" s="185"/>
      <c r="V1410" s="185"/>
      <c r="W1410" s="185"/>
      <c r="X1410" s="185"/>
      <c r="Y1410" s="185"/>
      <c r="Z1410" s="185"/>
      <c r="AA1410" s="185"/>
      <c r="AB1410" s="185"/>
      <c r="AC1410" s="185"/>
      <c r="AD1410" s="185"/>
      <c r="AE1410" s="185"/>
      <c r="AF1410" s="185"/>
      <c r="AG1410" s="185"/>
      <c r="AH1410" s="185"/>
      <c r="AI1410" s="185"/>
      <c r="AJ1410" s="185"/>
      <c r="AK1410" s="185"/>
      <c r="AL1410" s="185"/>
      <c r="AM1410" s="185"/>
      <c r="AN1410" s="185"/>
      <c r="AO1410" s="185"/>
      <c r="AP1410" s="185"/>
      <c r="AQ1410" s="185"/>
      <c r="AR1410" s="185"/>
      <c r="AS1410" s="185"/>
      <c r="AT1410" s="185"/>
      <c r="AU1410" s="185"/>
      <c r="AV1410" s="185"/>
      <c r="AW1410" s="185"/>
      <c r="AX1410" s="185"/>
      <c r="AY1410" s="185"/>
      <c r="AZ1410" s="185"/>
      <c r="BA1410" s="185"/>
      <c r="BB1410" s="185"/>
      <c r="BC1410" s="185"/>
      <c r="BD1410" s="185"/>
      <c r="BE1410" s="185"/>
      <c r="BF1410" s="185"/>
      <c r="BG1410" s="185"/>
      <c r="BH1410" s="185"/>
      <c r="BI1410" s="185"/>
      <c r="BJ1410" s="185"/>
      <c r="BK1410" s="185"/>
      <c r="BL1410" s="185"/>
      <c r="BM1410" s="185"/>
    </row>
    <row r="1411" spans="13:65" s="181" customFormat="1" x14ac:dyDescent="0.2">
      <c r="M1411" s="40"/>
      <c r="N1411" s="974"/>
      <c r="O1411" s="185"/>
      <c r="P1411" s="185"/>
      <c r="Q1411" s="185"/>
      <c r="R1411" s="185"/>
      <c r="S1411" s="185"/>
      <c r="T1411" s="185"/>
      <c r="U1411" s="185"/>
      <c r="V1411" s="185"/>
      <c r="W1411" s="185"/>
      <c r="X1411" s="185"/>
      <c r="Y1411" s="185"/>
      <c r="Z1411" s="185"/>
      <c r="AA1411" s="185"/>
      <c r="AB1411" s="185"/>
      <c r="AC1411" s="185"/>
      <c r="AD1411" s="185"/>
      <c r="AE1411" s="185"/>
      <c r="AF1411" s="185"/>
      <c r="AG1411" s="185"/>
      <c r="AH1411" s="185"/>
      <c r="AI1411" s="185"/>
      <c r="AJ1411" s="185"/>
      <c r="AK1411" s="185"/>
      <c r="AL1411" s="185"/>
      <c r="AM1411" s="185"/>
      <c r="AN1411" s="185"/>
      <c r="AO1411" s="185"/>
      <c r="AP1411" s="185"/>
      <c r="AQ1411" s="185"/>
      <c r="AR1411" s="185"/>
      <c r="AS1411" s="185"/>
      <c r="AT1411" s="185"/>
      <c r="AU1411" s="185"/>
      <c r="AV1411" s="185"/>
      <c r="AW1411" s="185"/>
      <c r="AX1411" s="185"/>
      <c r="AY1411" s="185"/>
      <c r="AZ1411" s="185"/>
      <c r="BA1411" s="185"/>
      <c r="BB1411" s="185"/>
      <c r="BC1411" s="185"/>
      <c r="BD1411" s="185"/>
      <c r="BE1411" s="185"/>
      <c r="BF1411" s="185"/>
      <c r="BG1411" s="185"/>
      <c r="BH1411" s="185"/>
      <c r="BI1411" s="185"/>
      <c r="BJ1411" s="185"/>
      <c r="BK1411" s="185"/>
      <c r="BL1411" s="185"/>
      <c r="BM1411" s="185"/>
    </row>
    <row r="1412" spans="13:65" s="181" customFormat="1" x14ac:dyDescent="0.2">
      <c r="M1412" s="40"/>
      <c r="N1412" s="974"/>
      <c r="O1412" s="185"/>
      <c r="P1412" s="185"/>
      <c r="Q1412" s="185"/>
      <c r="R1412" s="185"/>
      <c r="S1412" s="185"/>
      <c r="T1412" s="185"/>
      <c r="U1412" s="185"/>
      <c r="V1412" s="185"/>
      <c r="W1412" s="185"/>
      <c r="X1412" s="185"/>
      <c r="Y1412" s="185"/>
      <c r="Z1412" s="185"/>
      <c r="AA1412" s="185"/>
      <c r="AB1412" s="185"/>
      <c r="AC1412" s="185"/>
      <c r="AD1412" s="185"/>
      <c r="AE1412" s="185"/>
      <c r="AF1412" s="185"/>
      <c r="AG1412" s="185"/>
      <c r="AH1412" s="185"/>
      <c r="AI1412" s="185"/>
      <c r="AJ1412" s="185"/>
      <c r="AK1412" s="185"/>
      <c r="AL1412" s="185"/>
      <c r="AM1412" s="185"/>
      <c r="AN1412" s="185"/>
      <c r="AO1412" s="185"/>
      <c r="AP1412" s="185"/>
      <c r="AQ1412" s="185"/>
      <c r="AR1412" s="185"/>
      <c r="AS1412" s="185"/>
      <c r="AT1412" s="185"/>
      <c r="AU1412" s="185"/>
      <c r="AV1412" s="185"/>
      <c r="AW1412" s="185"/>
      <c r="AX1412" s="185"/>
      <c r="AY1412" s="185"/>
      <c r="AZ1412" s="185"/>
      <c r="BA1412" s="185"/>
      <c r="BB1412" s="185"/>
      <c r="BC1412" s="185"/>
      <c r="BD1412" s="185"/>
      <c r="BE1412" s="185"/>
      <c r="BF1412" s="185"/>
      <c r="BG1412" s="185"/>
      <c r="BH1412" s="185"/>
      <c r="BI1412" s="185"/>
      <c r="BJ1412" s="185"/>
      <c r="BK1412" s="185"/>
      <c r="BL1412" s="185"/>
      <c r="BM1412" s="185"/>
    </row>
    <row r="1413" spans="13:65" s="181" customFormat="1" x14ac:dyDescent="0.2">
      <c r="M1413" s="40"/>
      <c r="N1413" s="974"/>
      <c r="O1413" s="185"/>
      <c r="P1413" s="185"/>
      <c r="Q1413" s="185"/>
      <c r="R1413" s="185"/>
      <c r="S1413" s="185"/>
      <c r="T1413" s="185"/>
      <c r="U1413" s="185"/>
      <c r="V1413" s="185"/>
      <c r="W1413" s="185"/>
      <c r="X1413" s="185"/>
      <c r="Y1413" s="185"/>
      <c r="Z1413" s="185"/>
      <c r="AA1413" s="185"/>
      <c r="AB1413" s="185"/>
      <c r="AC1413" s="185"/>
      <c r="AD1413" s="185"/>
      <c r="AE1413" s="185"/>
      <c r="AF1413" s="185"/>
      <c r="AG1413" s="185"/>
      <c r="AH1413" s="185"/>
      <c r="AI1413" s="185"/>
      <c r="AJ1413" s="185"/>
      <c r="AK1413" s="185"/>
      <c r="AL1413" s="185"/>
      <c r="AM1413" s="185"/>
      <c r="AN1413" s="185"/>
      <c r="AO1413" s="185"/>
      <c r="AP1413" s="185"/>
      <c r="AQ1413" s="185"/>
      <c r="AR1413" s="185"/>
      <c r="AS1413" s="185"/>
      <c r="AT1413" s="185"/>
      <c r="AU1413" s="185"/>
      <c r="AV1413" s="185"/>
      <c r="AW1413" s="185"/>
      <c r="AX1413" s="185"/>
      <c r="AY1413" s="185"/>
      <c r="AZ1413" s="185"/>
      <c r="BA1413" s="185"/>
      <c r="BB1413" s="185"/>
      <c r="BC1413" s="185"/>
      <c r="BD1413" s="185"/>
      <c r="BE1413" s="185"/>
      <c r="BF1413" s="185"/>
      <c r="BG1413" s="185"/>
      <c r="BH1413" s="185"/>
      <c r="BI1413" s="185"/>
      <c r="BJ1413" s="185"/>
      <c r="BK1413" s="185"/>
      <c r="BL1413" s="185"/>
      <c r="BM1413" s="185"/>
    </row>
    <row r="1414" spans="13:65" s="181" customFormat="1" x14ac:dyDescent="0.2">
      <c r="M1414" s="40"/>
      <c r="N1414" s="974"/>
      <c r="O1414" s="185"/>
      <c r="P1414" s="185"/>
      <c r="Q1414" s="185"/>
      <c r="R1414" s="185"/>
      <c r="S1414" s="185"/>
      <c r="T1414" s="185"/>
      <c r="U1414" s="185"/>
      <c r="V1414" s="185"/>
      <c r="W1414" s="185"/>
      <c r="X1414" s="185"/>
      <c r="Y1414" s="185"/>
      <c r="Z1414" s="185"/>
      <c r="AA1414" s="185"/>
      <c r="AB1414" s="185"/>
      <c r="AC1414" s="185"/>
      <c r="AD1414" s="185"/>
      <c r="AE1414" s="185"/>
      <c r="AF1414" s="185"/>
      <c r="AG1414" s="185"/>
      <c r="AH1414" s="185"/>
      <c r="AI1414" s="185"/>
      <c r="AJ1414" s="185"/>
      <c r="AK1414" s="185"/>
      <c r="AL1414" s="185"/>
      <c r="AM1414" s="185"/>
      <c r="AN1414" s="185"/>
      <c r="AO1414" s="185"/>
      <c r="AP1414" s="185"/>
      <c r="AQ1414" s="185"/>
      <c r="AR1414" s="185"/>
      <c r="AS1414" s="185"/>
      <c r="AT1414" s="185"/>
      <c r="AU1414" s="185"/>
      <c r="AV1414" s="185"/>
      <c r="AW1414" s="185"/>
      <c r="AX1414" s="185"/>
      <c r="AY1414" s="185"/>
      <c r="AZ1414" s="185"/>
      <c r="BA1414" s="185"/>
      <c r="BB1414" s="185"/>
      <c r="BC1414" s="185"/>
      <c r="BD1414" s="185"/>
      <c r="BE1414" s="185"/>
      <c r="BF1414" s="185"/>
      <c r="BG1414" s="185"/>
      <c r="BH1414" s="185"/>
      <c r="BI1414" s="185"/>
      <c r="BJ1414" s="185"/>
      <c r="BK1414" s="185"/>
      <c r="BL1414" s="185"/>
      <c r="BM1414" s="185"/>
    </row>
    <row r="1415" spans="13:65" s="181" customFormat="1" x14ac:dyDescent="0.2">
      <c r="M1415" s="40"/>
      <c r="N1415" s="974"/>
      <c r="O1415" s="185"/>
      <c r="P1415" s="185"/>
      <c r="Q1415" s="185"/>
      <c r="R1415" s="185"/>
      <c r="S1415" s="185"/>
      <c r="T1415" s="185"/>
      <c r="U1415" s="185"/>
      <c r="V1415" s="185"/>
      <c r="W1415" s="185"/>
      <c r="X1415" s="185"/>
      <c r="Y1415" s="185"/>
      <c r="Z1415" s="185"/>
      <c r="AA1415" s="185"/>
      <c r="AB1415" s="185"/>
      <c r="AC1415" s="185"/>
      <c r="AD1415" s="185"/>
      <c r="AE1415" s="185"/>
      <c r="AF1415" s="185"/>
      <c r="AG1415" s="185"/>
      <c r="AH1415" s="185"/>
      <c r="AI1415" s="185"/>
      <c r="AJ1415" s="185"/>
      <c r="AK1415" s="185"/>
      <c r="AL1415" s="185"/>
      <c r="AM1415" s="185"/>
      <c r="AN1415" s="185"/>
      <c r="AO1415" s="185"/>
      <c r="AP1415" s="185"/>
      <c r="AQ1415" s="185"/>
      <c r="AR1415" s="185"/>
      <c r="AS1415" s="185"/>
      <c r="AT1415" s="185"/>
      <c r="AU1415" s="185"/>
      <c r="AV1415" s="185"/>
      <c r="AW1415" s="185"/>
      <c r="AX1415" s="185"/>
      <c r="AY1415" s="185"/>
      <c r="AZ1415" s="185"/>
      <c r="BA1415" s="185"/>
      <c r="BB1415" s="185"/>
      <c r="BC1415" s="185"/>
      <c r="BD1415" s="185"/>
      <c r="BE1415" s="185"/>
      <c r="BF1415" s="185"/>
      <c r="BG1415" s="185"/>
      <c r="BH1415" s="185"/>
      <c r="BI1415" s="185"/>
      <c r="BJ1415" s="185"/>
      <c r="BK1415" s="185"/>
      <c r="BL1415" s="185"/>
      <c r="BM1415" s="185"/>
    </row>
    <row r="1416" spans="13:65" s="181" customFormat="1" x14ac:dyDescent="0.2">
      <c r="M1416" s="40"/>
      <c r="N1416" s="974"/>
      <c r="O1416" s="185"/>
      <c r="P1416" s="185"/>
      <c r="Q1416" s="185"/>
      <c r="R1416" s="185"/>
      <c r="S1416" s="185"/>
      <c r="T1416" s="185"/>
      <c r="U1416" s="185"/>
      <c r="V1416" s="185"/>
      <c r="W1416" s="185"/>
      <c r="X1416" s="185"/>
      <c r="Y1416" s="185"/>
      <c r="Z1416" s="185"/>
      <c r="AA1416" s="185"/>
      <c r="AB1416" s="185"/>
      <c r="AC1416" s="185"/>
      <c r="AD1416" s="185"/>
      <c r="AE1416" s="185"/>
      <c r="AF1416" s="185"/>
      <c r="AG1416" s="185"/>
      <c r="AH1416" s="185"/>
      <c r="AI1416" s="185"/>
      <c r="AJ1416" s="185"/>
      <c r="AK1416" s="185"/>
      <c r="AL1416" s="185"/>
      <c r="AM1416" s="185"/>
      <c r="AN1416" s="185"/>
      <c r="AO1416" s="185"/>
      <c r="AP1416" s="185"/>
      <c r="AQ1416" s="185"/>
      <c r="AR1416" s="185"/>
      <c r="AS1416" s="185"/>
      <c r="AT1416" s="185"/>
      <c r="AU1416" s="185"/>
      <c r="AV1416" s="185"/>
      <c r="AW1416" s="185"/>
      <c r="AX1416" s="185"/>
      <c r="AY1416" s="185"/>
      <c r="AZ1416" s="185"/>
      <c r="BA1416" s="185"/>
      <c r="BB1416" s="185"/>
      <c r="BC1416" s="185"/>
      <c r="BD1416" s="185"/>
      <c r="BE1416" s="185"/>
      <c r="BF1416" s="185"/>
      <c r="BG1416" s="185"/>
      <c r="BH1416" s="185"/>
      <c r="BI1416" s="185"/>
      <c r="BJ1416" s="185"/>
      <c r="BK1416" s="185"/>
      <c r="BL1416" s="185"/>
      <c r="BM1416" s="185"/>
    </row>
    <row r="1417" spans="13:65" s="181" customFormat="1" x14ac:dyDescent="0.2">
      <c r="M1417" s="40"/>
      <c r="N1417" s="974"/>
      <c r="O1417" s="185"/>
      <c r="P1417" s="185"/>
      <c r="Q1417" s="185"/>
      <c r="R1417" s="185"/>
      <c r="S1417" s="185"/>
      <c r="T1417" s="185"/>
      <c r="U1417" s="185"/>
      <c r="V1417" s="185"/>
      <c r="W1417" s="185"/>
      <c r="X1417" s="185"/>
      <c r="Y1417" s="185"/>
      <c r="Z1417" s="185"/>
      <c r="AA1417" s="185"/>
      <c r="AB1417" s="185"/>
      <c r="AC1417" s="185"/>
      <c r="AD1417" s="185"/>
      <c r="AE1417" s="185"/>
      <c r="AF1417" s="185"/>
      <c r="AG1417" s="185"/>
      <c r="AH1417" s="185"/>
      <c r="AI1417" s="185"/>
      <c r="AJ1417" s="185"/>
      <c r="AK1417" s="185"/>
      <c r="AL1417" s="185"/>
      <c r="AM1417" s="185"/>
      <c r="AN1417" s="185"/>
      <c r="AO1417" s="185"/>
      <c r="AP1417" s="185"/>
      <c r="AQ1417" s="185"/>
      <c r="AR1417" s="185"/>
      <c r="AS1417" s="185"/>
      <c r="AT1417" s="185"/>
      <c r="AU1417" s="185"/>
      <c r="AV1417" s="185"/>
      <c r="AW1417" s="185"/>
      <c r="AX1417" s="185"/>
      <c r="AY1417" s="185"/>
      <c r="AZ1417" s="185"/>
      <c r="BA1417" s="185"/>
      <c r="BB1417" s="185"/>
      <c r="BC1417" s="185"/>
      <c r="BD1417" s="185"/>
      <c r="BE1417" s="185"/>
      <c r="BF1417" s="185"/>
      <c r="BG1417" s="185"/>
      <c r="BH1417" s="185"/>
      <c r="BI1417" s="185"/>
      <c r="BJ1417" s="185"/>
      <c r="BK1417" s="185"/>
      <c r="BL1417" s="185"/>
      <c r="BM1417" s="185"/>
    </row>
    <row r="1418" spans="13:65" s="181" customFormat="1" x14ac:dyDescent="0.2">
      <c r="M1418" s="40"/>
      <c r="N1418" s="974"/>
      <c r="O1418" s="185"/>
      <c r="P1418" s="185"/>
      <c r="Q1418" s="185"/>
      <c r="R1418" s="185"/>
      <c r="S1418" s="185"/>
      <c r="T1418" s="185"/>
      <c r="U1418" s="185"/>
      <c r="V1418" s="185"/>
      <c r="W1418" s="185"/>
      <c r="X1418" s="185"/>
      <c r="Y1418" s="185"/>
      <c r="Z1418" s="185"/>
      <c r="AA1418" s="185"/>
      <c r="AB1418" s="185"/>
      <c r="AC1418" s="185"/>
      <c r="AD1418" s="185"/>
      <c r="AE1418" s="185"/>
      <c r="AF1418" s="185"/>
      <c r="AG1418" s="185"/>
      <c r="AH1418" s="185"/>
      <c r="AI1418" s="185"/>
      <c r="AJ1418" s="185"/>
      <c r="AK1418" s="185"/>
      <c r="AL1418" s="185"/>
      <c r="AM1418" s="185"/>
      <c r="AN1418" s="185"/>
      <c r="AO1418" s="185"/>
      <c r="AP1418" s="185"/>
      <c r="AQ1418" s="185"/>
      <c r="AR1418" s="185"/>
      <c r="AS1418" s="185"/>
      <c r="AT1418" s="185"/>
      <c r="AU1418" s="185"/>
      <c r="AV1418" s="185"/>
      <c r="AW1418" s="185"/>
      <c r="AX1418" s="185"/>
      <c r="AY1418" s="185"/>
      <c r="AZ1418" s="185"/>
      <c r="BA1418" s="185"/>
      <c r="BB1418" s="185"/>
      <c r="BC1418" s="185"/>
      <c r="BD1418" s="185"/>
      <c r="BE1418" s="185"/>
      <c r="BF1418" s="185"/>
      <c r="BG1418" s="185"/>
      <c r="BH1418" s="185"/>
      <c r="BI1418" s="185"/>
      <c r="BJ1418" s="185"/>
      <c r="BK1418" s="185"/>
      <c r="BL1418" s="185"/>
      <c r="BM1418" s="185"/>
    </row>
    <row r="1419" spans="13:65" s="181" customFormat="1" x14ac:dyDescent="0.2">
      <c r="M1419" s="40"/>
      <c r="N1419" s="974"/>
      <c r="O1419" s="185"/>
      <c r="P1419" s="185"/>
      <c r="Q1419" s="185"/>
      <c r="R1419" s="185"/>
      <c r="S1419" s="185"/>
      <c r="T1419" s="185"/>
      <c r="U1419" s="185"/>
      <c r="V1419" s="185"/>
      <c r="W1419" s="185"/>
      <c r="X1419" s="185"/>
      <c r="Y1419" s="185"/>
      <c r="Z1419" s="185"/>
      <c r="AA1419" s="185"/>
      <c r="AB1419" s="185"/>
      <c r="AC1419" s="185"/>
      <c r="AD1419" s="185"/>
      <c r="AE1419" s="185"/>
      <c r="AF1419" s="185"/>
      <c r="AG1419" s="185"/>
      <c r="AH1419" s="185"/>
      <c r="AI1419" s="185"/>
      <c r="AJ1419" s="185"/>
      <c r="AK1419" s="185"/>
      <c r="AL1419" s="185"/>
      <c r="AM1419" s="185"/>
      <c r="AN1419" s="185"/>
      <c r="AO1419" s="185"/>
      <c r="AP1419" s="185"/>
      <c r="AQ1419" s="185"/>
      <c r="AR1419" s="185"/>
      <c r="AS1419" s="185"/>
      <c r="AT1419" s="185"/>
      <c r="AU1419" s="185"/>
      <c r="AV1419" s="185"/>
      <c r="AW1419" s="185"/>
      <c r="AX1419" s="185"/>
      <c r="AY1419" s="185"/>
      <c r="AZ1419" s="185"/>
      <c r="BA1419" s="185"/>
      <c r="BB1419" s="185"/>
      <c r="BC1419" s="185"/>
      <c r="BD1419" s="185"/>
      <c r="BE1419" s="185"/>
      <c r="BF1419" s="185"/>
      <c r="BG1419" s="185"/>
      <c r="BH1419" s="185"/>
      <c r="BI1419" s="185"/>
      <c r="BJ1419" s="185"/>
      <c r="BK1419" s="185"/>
      <c r="BL1419" s="185"/>
      <c r="BM1419" s="185"/>
    </row>
    <row r="1420" spans="13:65" s="181" customFormat="1" x14ac:dyDescent="0.2">
      <c r="M1420" s="40"/>
      <c r="N1420" s="974"/>
      <c r="O1420" s="185"/>
      <c r="P1420" s="185"/>
      <c r="Q1420" s="185"/>
      <c r="R1420" s="185"/>
      <c r="S1420" s="185"/>
      <c r="T1420" s="185"/>
      <c r="U1420" s="185"/>
      <c r="V1420" s="185"/>
      <c r="W1420" s="185"/>
      <c r="X1420" s="185"/>
      <c r="Y1420" s="185"/>
      <c r="Z1420" s="185"/>
      <c r="AA1420" s="185"/>
      <c r="AB1420" s="185"/>
      <c r="AC1420" s="185"/>
      <c r="AD1420" s="185"/>
      <c r="AE1420" s="185"/>
      <c r="AF1420" s="185"/>
      <c r="AG1420" s="185"/>
      <c r="AH1420" s="185"/>
      <c r="AI1420" s="185"/>
      <c r="AJ1420" s="185"/>
      <c r="AK1420" s="185"/>
      <c r="AL1420" s="185"/>
      <c r="AM1420" s="185"/>
      <c r="AN1420" s="185"/>
      <c r="AO1420" s="185"/>
      <c r="AP1420" s="185"/>
      <c r="AQ1420" s="185"/>
      <c r="AR1420" s="185"/>
      <c r="AS1420" s="185"/>
      <c r="AT1420" s="185"/>
      <c r="AU1420" s="185"/>
      <c r="AV1420" s="185"/>
      <c r="AW1420" s="185"/>
      <c r="AX1420" s="185"/>
      <c r="AY1420" s="185"/>
      <c r="AZ1420" s="185"/>
      <c r="BA1420" s="185"/>
      <c r="BB1420" s="185"/>
      <c r="BC1420" s="185"/>
      <c r="BD1420" s="185"/>
      <c r="BE1420" s="185"/>
      <c r="BF1420" s="185"/>
      <c r="BG1420" s="185"/>
      <c r="BH1420" s="185"/>
      <c r="BI1420" s="185"/>
      <c r="BJ1420" s="185"/>
      <c r="BK1420" s="185"/>
      <c r="BL1420" s="185"/>
      <c r="BM1420" s="185"/>
    </row>
    <row r="1421" spans="13:65" s="181" customFormat="1" x14ac:dyDescent="0.2">
      <c r="M1421" s="40"/>
      <c r="N1421" s="974"/>
      <c r="O1421" s="185"/>
      <c r="P1421" s="185"/>
      <c r="Q1421" s="185"/>
      <c r="R1421" s="185"/>
      <c r="S1421" s="185"/>
      <c r="T1421" s="185"/>
      <c r="U1421" s="185"/>
      <c r="V1421" s="185"/>
      <c r="W1421" s="185"/>
      <c r="X1421" s="185"/>
      <c r="Y1421" s="185"/>
      <c r="Z1421" s="185"/>
      <c r="AA1421" s="185"/>
      <c r="AB1421" s="185"/>
      <c r="AC1421" s="185"/>
      <c r="AD1421" s="185"/>
      <c r="AE1421" s="185"/>
      <c r="AF1421" s="185"/>
      <c r="AG1421" s="185"/>
      <c r="AH1421" s="185"/>
      <c r="AI1421" s="185"/>
      <c r="AJ1421" s="185"/>
      <c r="AK1421" s="185"/>
      <c r="AL1421" s="185"/>
      <c r="AM1421" s="185"/>
      <c r="AN1421" s="185"/>
      <c r="AO1421" s="185"/>
      <c r="AP1421" s="185"/>
      <c r="AQ1421" s="185"/>
      <c r="AR1421" s="185"/>
      <c r="AS1421" s="185"/>
      <c r="AT1421" s="185"/>
      <c r="AU1421" s="185"/>
      <c r="AV1421" s="185"/>
      <c r="AW1421" s="185"/>
      <c r="AX1421" s="185"/>
      <c r="AY1421" s="185"/>
      <c r="AZ1421" s="185"/>
      <c r="BA1421" s="185"/>
      <c r="BB1421" s="185"/>
      <c r="BC1421" s="185"/>
      <c r="BD1421" s="185"/>
      <c r="BE1421" s="185"/>
      <c r="BF1421" s="185"/>
      <c r="BG1421" s="185"/>
      <c r="BH1421" s="185"/>
      <c r="BI1421" s="185"/>
      <c r="BJ1421" s="185"/>
      <c r="BK1421" s="185"/>
      <c r="BL1421" s="185"/>
      <c r="BM1421" s="185"/>
    </row>
    <row r="1422" spans="13:65" s="181" customFormat="1" x14ac:dyDescent="0.2">
      <c r="M1422" s="40"/>
      <c r="N1422" s="974"/>
      <c r="O1422" s="185"/>
      <c r="P1422" s="185"/>
      <c r="Q1422" s="185"/>
      <c r="R1422" s="185"/>
      <c r="S1422" s="185"/>
      <c r="T1422" s="185"/>
      <c r="U1422" s="185"/>
      <c r="V1422" s="185"/>
      <c r="W1422" s="185"/>
      <c r="X1422" s="185"/>
      <c r="Y1422" s="185"/>
      <c r="Z1422" s="185"/>
      <c r="AA1422" s="185"/>
      <c r="AB1422" s="185"/>
      <c r="AC1422" s="185"/>
      <c r="AD1422" s="185"/>
      <c r="AE1422" s="185"/>
      <c r="AF1422" s="185"/>
      <c r="AG1422" s="185"/>
      <c r="AH1422" s="185"/>
      <c r="AI1422" s="185"/>
      <c r="AJ1422" s="185"/>
      <c r="AK1422" s="185"/>
      <c r="AL1422" s="185"/>
      <c r="AM1422" s="185"/>
      <c r="AN1422" s="185"/>
      <c r="AO1422" s="185"/>
      <c r="AP1422" s="185"/>
      <c r="AQ1422" s="185"/>
      <c r="AR1422" s="185"/>
      <c r="AS1422" s="185"/>
      <c r="AT1422" s="185"/>
      <c r="AU1422" s="185"/>
      <c r="AV1422" s="185"/>
      <c r="AW1422" s="185"/>
      <c r="AX1422" s="185"/>
      <c r="AY1422" s="185"/>
      <c r="AZ1422" s="185"/>
      <c r="BA1422" s="185"/>
      <c r="BB1422" s="185"/>
      <c r="BC1422" s="185"/>
      <c r="BD1422" s="185"/>
      <c r="BE1422" s="185"/>
      <c r="BF1422" s="185"/>
      <c r="BG1422" s="185"/>
      <c r="BH1422" s="185"/>
      <c r="BI1422" s="185"/>
      <c r="BJ1422" s="185"/>
      <c r="BK1422" s="185"/>
      <c r="BL1422" s="185"/>
      <c r="BM1422" s="185"/>
    </row>
    <row r="1423" spans="13:65" s="181" customFormat="1" x14ac:dyDescent="0.2">
      <c r="M1423" s="40"/>
      <c r="N1423" s="974"/>
      <c r="O1423" s="185"/>
      <c r="P1423" s="185"/>
      <c r="Q1423" s="185"/>
      <c r="R1423" s="185"/>
      <c r="S1423" s="185"/>
      <c r="T1423" s="185"/>
      <c r="U1423" s="185"/>
      <c r="V1423" s="185"/>
      <c r="W1423" s="185"/>
      <c r="X1423" s="185"/>
      <c r="Y1423" s="185"/>
      <c r="Z1423" s="185"/>
      <c r="AA1423" s="185"/>
      <c r="AB1423" s="185"/>
      <c r="AC1423" s="185"/>
      <c r="AD1423" s="185"/>
      <c r="AE1423" s="185"/>
      <c r="AF1423" s="185"/>
      <c r="AG1423" s="185"/>
      <c r="AH1423" s="185"/>
      <c r="AI1423" s="185"/>
      <c r="AJ1423" s="185"/>
      <c r="AK1423" s="185"/>
      <c r="AL1423" s="185"/>
      <c r="AM1423" s="185"/>
      <c r="AN1423" s="185"/>
      <c r="AO1423" s="185"/>
      <c r="AP1423" s="185"/>
      <c r="AQ1423" s="185"/>
      <c r="AR1423" s="185"/>
      <c r="AS1423" s="185"/>
      <c r="AT1423" s="185"/>
      <c r="AU1423" s="185"/>
      <c r="AV1423" s="185"/>
      <c r="AW1423" s="185"/>
      <c r="AX1423" s="185"/>
      <c r="AY1423" s="185"/>
      <c r="AZ1423" s="185"/>
      <c r="BA1423" s="185"/>
      <c r="BB1423" s="185"/>
      <c r="BC1423" s="185"/>
      <c r="BD1423" s="185"/>
      <c r="BE1423" s="185"/>
      <c r="BF1423" s="185"/>
      <c r="BG1423" s="185"/>
      <c r="BH1423" s="185"/>
      <c r="BI1423" s="185"/>
      <c r="BJ1423" s="185"/>
      <c r="BK1423" s="185"/>
      <c r="BL1423" s="185"/>
      <c r="BM1423" s="185"/>
    </row>
    <row r="1424" spans="13:65" s="181" customFormat="1" x14ac:dyDescent="0.2">
      <c r="M1424" s="40"/>
      <c r="N1424" s="974"/>
      <c r="O1424" s="185"/>
      <c r="P1424" s="185"/>
      <c r="Q1424" s="185"/>
      <c r="R1424" s="185"/>
      <c r="S1424" s="185"/>
      <c r="T1424" s="185"/>
      <c r="U1424" s="185"/>
      <c r="V1424" s="185"/>
      <c r="W1424" s="185"/>
      <c r="X1424" s="185"/>
      <c r="Y1424" s="185"/>
      <c r="Z1424" s="185"/>
      <c r="AA1424" s="185"/>
      <c r="AB1424" s="185"/>
      <c r="AC1424" s="185"/>
      <c r="AD1424" s="185"/>
      <c r="AE1424" s="185"/>
      <c r="AF1424" s="185"/>
      <c r="AG1424" s="185"/>
      <c r="AH1424" s="185"/>
      <c r="AI1424" s="185"/>
      <c r="AJ1424" s="185"/>
      <c r="AK1424" s="185"/>
      <c r="AL1424" s="185"/>
      <c r="AM1424" s="185"/>
      <c r="AN1424" s="185"/>
      <c r="AO1424" s="185"/>
      <c r="AP1424" s="185"/>
      <c r="AQ1424" s="185"/>
      <c r="AR1424" s="185"/>
      <c r="AS1424" s="185"/>
      <c r="AT1424" s="185"/>
      <c r="AU1424" s="185"/>
      <c r="AV1424" s="185"/>
      <c r="AW1424" s="185"/>
      <c r="AX1424" s="185"/>
      <c r="AY1424" s="185"/>
      <c r="AZ1424" s="185"/>
      <c r="BA1424" s="185"/>
      <c r="BB1424" s="185"/>
      <c r="BC1424" s="185"/>
      <c r="BD1424" s="185"/>
      <c r="BE1424" s="185"/>
      <c r="BF1424" s="185"/>
      <c r="BG1424" s="185"/>
      <c r="BH1424" s="185"/>
      <c r="BI1424" s="185"/>
      <c r="BJ1424" s="185"/>
      <c r="BK1424" s="185"/>
      <c r="BL1424" s="185"/>
      <c r="BM1424" s="185"/>
    </row>
    <row r="1425" spans="13:65" s="181" customFormat="1" x14ac:dyDescent="0.2">
      <c r="M1425" s="40"/>
      <c r="N1425" s="974"/>
      <c r="O1425" s="185"/>
      <c r="P1425" s="185"/>
      <c r="Q1425" s="185"/>
      <c r="R1425" s="185"/>
      <c r="S1425" s="185"/>
      <c r="T1425" s="185"/>
      <c r="U1425" s="185"/>
      <c r="V1425" s="185"/>
      <c r="W1425" s="185"/>
      <c r="X1425" s="185"/>
      <c r="Y1425" s="185"/>
      <c r="Z1425" s="185"/>
      <c r="AA1425" s="185"/>
      <c r="AB1425" s="185"/>
      <c r="AC1425" s="185"/>
      <c r="AD1425" s="185"/>
      <c r="AE1425" s="185"/>
      <c r="AF1425" s="185"/>
      <c r="AG1425" s="185"/>
      <c r="AH1425" s="185"/>
      <c r="AI1425" s="185"/>
      <c r="AJ1425" s="185"/>
      <c r="AK1425" s="185"/>
      <c r="AL1425" s="185"/>
      <c r="AM1425" s="185"/>
      <c r="AN1425" s="185"/>
      <c r="AO1425" s="185"/>
      <c r="AP1425" s="185"/>
      <c r="AQ1425" s="185"/>
      <c r="AR1425" s="185"/>
      <c r="AS1425" s="185"/>
      <c r="AT1425" s="185"/>
      <c r="AU1425" s="185"/>
      <c r="AV1425" s="185"/>
      <c r="AW1425" s="185"/>
      <c r="AX1425" s="185"/>
      <c r="AY1425" s="185"/>
      <c r="AZ1425" s="185"/>
      <c r="BA1425" s="185"/>
      <c r="BB1425" s="185"/>
      <c r="BC1425" s="185"/>
      <c r="BD1425" s="185"/>
      <c r="BE1425" s="185"/>
      <c r="BF1425" s="185"/>
      <c r="BG1425" s="185"/>
      <c r="BH1425" s="185"/>
      <c r="BI1425" s="185"/>
      <c r="BJ1425" s="185"/>
      <c r="BK1425" s="185"/>
      <c r="BL1425" s="185"/>
      <c r="BM1425" s="185"/>
    </row>
    <row r="1426" spans="13:65" s="181" customFormat="1" x14ac:dyDescent="0.2">
      <c r="M1426" s="40"/>
      <c r="N1426" s="974"/>
      <c r="O1426" s="185"/>
      <c r="P1426" s="185"/>
      <c r="Q1426" s="185"/>
      <c r="R1426" s="185"/>
      <c r="S1426" s="185"/>
      <c r="T1426" s="185"/>
      <c r="U1426" s="185"/>
      <c r="V1426" s="185"/>
      <c r="W1426" s="185"/>
      <c r="X1426" s="185"/>
      <c r="Y1426" s="185"/>
      <c r="Z1426" s="185"/>
      <c r="AA1426" s="185"/>
      <c r="AB1426" s="185"/>
      <c r="AC1426" s="185"/>
      <c r="AD1426" s="185"/>
      <c r="AE1426" s="185"/>
      <c r="AF1426" s="185"/>
      <c r="AG1426" s="185"/>
      <c r="AH1426" s="185"/>
      <c r="AI1426" s="185"/>
      <c r="AJ1426" s="185"/>
      <c r="AK1426" s="185"/>
      <c r="AL1426" s="185"/>
      <c r="AM1426" s="185"/>
      <c r="AN1426" s="185"/>
      <c r="AO1426" s="185"/>
      <c r="AP1426" s="185"/>
      <c r="AQ1426" s="185"/>
      <c r="AR1426" s="185"/>
      <c r="AS1426" s="185"/>
      <c r="AT1426" s="185"/>
      <c r="AU1426" s="185"/>
      <c r="AV1426" s="185"/>
      <c r="AW1426" s="185"/>
      <c r="AX1426" s="185"/>
      <c r="AY1426" s="185"/>
      <c r="AZ1426" s="185"/>
      <c r="BA1426" s="185"/>
      <c r="BB1426" s="185"/>
      <c r="BC1426" s="185"/>
      <c r="BD1426" s="185"/>
      <c r="BE1426" s="185"/>
      <c r="BF1426" s="185"/>
      <c r="BG1426" s="185"/>
      <c r="BH1426" s="185"/>
      <c r="BI1426" s="185"/>
      <c r="BJ1426" s="185"/>
      <c r="BK1426" s="185"/>
      <c r="BL1426" s="185"/>
      <c r="BM1426" s="185"/>
    </row>
    <row r="1427" spans="13:65" s="181" customFormat="1" x14ac:dyDescent="0.2">
      <c r="M1427" s="40"/>
      <c r="N1427" s="974"/>
      <c r="O1427" s="185"/>
      <c r="P1427" s="185"/>
      <c r="Q1427" s="185"/>
      <c r="R1427" s="185"/>
      <c r="S1427" s="185"/>
      <c r="T1427" s="185"/>
      <c r="U1427" s="185"/>
      <c r="V1427" s="185"/>
      <c r="W1427" s="185"/>
      <c r="X1427" s="185"/>
      <c r="Y1427" s="185"/>
      <c r="Z1427" s="185"/>
      <c r="AA1427" s="185"/>
      <c r="AB1427" s="185"/>
      <c r="AC1427" s="185"/>
      <c r="AD1427" s="185"/>
      <c r="AE1427" s="185"/>
      <c r="AF1427" s="185"/>
      <c r="AG1427" s="185"/>
      <c r="AH1427" s="185"/>
      <c r="AI1427" s="185"/>
      <c r="AJ1427" s="185"/>
      <c r="AK1427" s="185"/>
      <c r="AL1427" s="185"/>
      <c r="AM1427" s="185"/>
      <c r="AN1427" s="185"/>
      <c r="AO1427" s="185"/>
      <c r="AP1427" s="185"/>
      <c r="AQ1427" s="185"/>
      <c r="AR1427" s="185"/>
      <c r="AS1427" s="185"/>
      <c r="AT1427" s="185"/>
      <c r="AU1427" s="185"/>
      <c r="AV1427" s="185"/>
      <c r="AW1427" s="185"/>
      <c r="AX1427" s="185"/>
      <c r="AY1427" s="185"/>
      <c r="AZ1427" s="185"/>
      <c r="BA1427" s="185"/>
      <c r="BB1427" s="185"/>
      <c r="BC1427" s="185"/>
      <c r="BD1427" s="185"/>
      <c r="BE1427" s="185"/>
      <c r="BF1427" s="185"/>
      <c r="BG1427" s="185"/>
      <c r="BH1427" s="185"/>
      <c r="BI1427" s="185"/>
      <c r="BJ1427" s="185"/>
      <c r="BK1427" s="185"/>
      <c r="BL1427" s="185"/>
      <c r="BM1427" s="185"/>
    </row>
    <row r="1428" spans="13:65" s="181" customFormat="1" x14ac:dyDescent="0.2">
      <c r="M1428" s="40"/>
      <c r="N1428" s="974"/>
      <c r="O1428" s="185"/>
      <c r="P1428" s="185"/>
      <c r="Q1428" s="185"/>
      <c r="R1428" s="185"/>
      <c r="S1428" s="185"/>
      <c r="T1428" s="185"/>
      <c r="U1428" s="185"/>
      <c r="V1428" s="185"/>
      <c r="W1428" s="185"/>
      <c r="X1428" s="185"/>
      <c r="Y1428" s="185"/>
      <c r="Z1428" s="185"/>
      <c r="AA1428" s="185"/>
      <c r="AB1428" s="185"/>
      <c r="AC1428" s="185"/>
      <c r="AD1428" s="185"/>
      <c r="AE1428" s="185"/>
      <c r="AF1428" s="185"/>
      <c r="AG1428" s="185"/>
      <c r="AH1428" s="185"/>
      <c r="AI1428" s="185"/>
      <c r="AJ1428" s="185"/>
      <c r="AK1428" s="185"/>
      <c r="AL1428" s="185"/>
      <c r="AM1428" s="185"/>
      <c r="AN1428" s="185"/>
      <c r="AO1428" s="185"/>
      <c r="AP1428" s="185"/>
      <c r="AQ1428" s="185"/>
      <c r="AR1428" s="185"/>
      <c r="AS1428" s="185"/>
      <c r="AT1428" s="185"/>
      <c r="AU1428" s="185"/>
      <c r="AV1428" s="185"/>
      <c r="AW1428" s="185"/>
      <c r="AX1428" s="185"/>
      <c r="AY1428" s="185"/>
      <c r="AZ1428" s="185"/>
      <c r="BA1428" s="185"/>
      <c r="BB1428" s="185"/>
      <c r="BC1428" s="185"/>
      <c r="BD1428" s="185"/>
      <c r="BE1428" s="185"/>
      <c r="BF1428" s="185"/>
      <c r="BG1428" s="185"/>
      <c r="BH1428" s="185"/>
      <c r="BI1428" s="185"/>
      <c r="BJ1428" s="185"/>
      <c r="BK1428" s="185"/>
      <c r="BL1428" s="185"/>
      <c r="BM1428" s="185"/>
    </row>
    <row r="1429" spans="13:65" s="181" customFormat="1" x14ac:dyDescent="0.2">
      <c r="M1429" s="40"/>
      <c r="N1429" s="974"/>
      <c r="O1429" s="185"/>
      <c r="P1429" s="185"/>
      <c r="Q1429" s="185"/>
      <c r="R1429" s="185"/>
      <c r="S1429" s="185"/>
      <c r="T1429" s="185"/>
      <c r="U1429" s="185"/>
      <c r="V1429" s="185"/>
      <c r="W1429" s="185"/>
      <c r="X1429" s="185"/>
      <c r="Y1429" s="185"/>
      <c r="Z1429" s="185"/>
      <c r="AA1429" s="185"/>
      <c r="AB1429" s="185"/>
      <c r="AC1429" s="185"/>
      <c r="AD1429" s="185"/>
      <c r="AE1429" s="185"/>
      <c r="AF1429" s="185"/>
      <c r="AG1429" s="185"/>
      <c r="AH1429" s="185"/>
      <c r="AI1429" s="185"/>
      <c r="AJ1429" s="185"/>
      <c r="AK1429" s="185"/>
      <c r="AL1429" s="185"/>
      <c r="AM1429" s="185"/>
      <c r="AN1429" s="185"/>
      <c r="AO1429" s="185"/>
      <c r="AP1429" s="185"/>
      <c r="AQ1429" s="185"/>
      <c r="AR1429" s="185"/>
      <c r="AS1429" s="185"/>
      <c r="AT1429" s="185"/>
      <c r="AU1429" s="185"/>
      <c r="AV1429" s="185"/>
      <c r="AW1429" s="185"/>
      <c r="AX1429" s="185"/>
      <c r="AY1429" s="185"/>
      <c r="AZ1429" s="185"/>
      <c r="BA1429" s="185"/>
      <c r="BB1429" s="185"/>
      <c r="BC1429" s="185"/>
      <c r="BD1429" s="185"/>
      <c r="BE1429" s="185"/>
      <c r="BF1429" s="185"/>
      <c r="BG1429" s="185"/>
      <c r="BH1429" s="185"/>
      <c r="BI1429" s="185"/>
      <c r="BJ1429" s="185"/>
      <c r="BK1429" s="185"/>
      <c r="BL1429" s="185"/>
      <c r="BM1429" s="185"/>
    </row>
    <row r="1430" spans="13:65" s="181" customFormat="1" x14ac:dyDescent="0.2">
      <c r="M1430" s="40"/>
      <c r="N1430" s="974"/>
      <c r="O1430" s="185"/>
      <c r="P1430" s="185"/>
      <c r="Q1430" s="185"/>
      <c r="R1430" s="185"/>
      <c r="S1430" s="185"/>
      <c r="T1430" s="185"/>
      <c r="U1430" s="185"/>
      <c r="V1430" s="185"/>
      <c r="W1430" s="185"/>
      <c r="X1430" s="185"/>
      <c r="Y1430" s="185"/>
      <c r="Z1430" s="185"/>
      <c r="AA1430" s="185"/>
      <c r="AB1430" s="185"/>
      <c r="AC1430" s="185"/>
      <c r="AD1430" s="185"/>
      <c r="AE1430" s="185"/>
      <c r="AF1430" s="185"/>
      <c r="AG1430" s="185"/>
      <c r="AH1430" s="185"/>
      <c r="AI1430" s="185"/>
      <c r="AJ1430" s="185"/>
      <c r="AK1430" s="185"/>
      <c r="AL1430" s="185"/>
      <c r="AM1430" s="185"/>
      <c r="AN1430" s="185"/>
      <c r="AO1430" s="185"/>
      <c r="AP1430" s="185"/>
      <c r="AQ1430" s="185"/>
      <c r="AR1430" s="185"/>
      <c r="AS1430" s="185"/>
      <c r="AT1430" s="185"/>
      <c r="AU1430" s="185"/>
      <c r="AV1430" s="185"/>
      <c r="AW1430" s="185"/>
      <c r="AX1430" s="185"/>
      <c r="AY1430" s="185"/>
      <c r="AZ1430" s="185"/>
      <c r="BA1430" s="185"/>
      <c r="BB1430" s="185"/>
      <c r="BC1430" s="185"/>
      <c r="BD1430" s="185"/>
      <c r="BE1430" s="185"/>
      <c r="BF1430" s="185"/>
      <c r="BG1430" s="185"/>
      <c r="BH1430" s="185"/>
      <c r="BI1430" s="185"/>
      <c r="BJ1430" s="185"/>
      <c r="BK1430" s="185"/>
      <c r="BL1430" s="185"/>
      <c r="BM1430" s="185"/>
    </row>
    <row r="1431" spans="13:65" s="181" customFormat="1" x14ac:dyDescent="0.2">
      <c r="M1431" s="40"/>
      <c r="N1431" s="974"/>
      <c r="O1431" s="185"/>
      <c r="P1431" s="185"/>
      <c r="Q1431" s="185"/>
      <c r="R1431" s="185"/>
      <c r="S1431" s="185"/>
      <c r="T1431" s="185"/>
      <c r="U1431" s="185"/>
      <c r="V1431" s="185"/>
      <c r="W1431" s="185"/>
      <c r="X1431" s="185"/>
      <c r="Y1431" s="185"/>
      <c r="Z1431" s="185"/>
      <c r="AA1431" s="185"/>
      <c r="AB1431" s="185"/>
      <c r="AC1431" s="185"/>
      <c r="AD1431" s="185"/>
      <c r="AE1431" s="185"/>
      <c r="AF1431" s="185"/>
      <c r="AG1431" s="185"/>
      <c r="AH1431" s="185"/>
      <c r="AI1431" s="185"/>
      <c r="AJ1431" s="185"/>
      <c r="AK1431" s="185"/>
      <c r="AL1431" s="185"/>
      <c r="AM1431" s="185"/>
      <c r="AN1431" s="185"/>
      <c r="AO1431" s="185"/>
      <c r="AP1431" s="185"/>
      <c r="AQ1431" s="185"/>
      <c r="AR1431" s="185"/>
      <c r="AS1431" s="185"/>
      <c r="AT1431" s="185"/>
      <c r="AU1431" s="185"/>
      <c r="AV1431" s="185"/>
      <c r="AW1431" s="185"/>
      <c r="AX1431" s="185"/>
      <c r="AY1431" s="185"/>
      <c r="AZ1431" s="185"/>
      <c r="BA1431" s="185"/>
      <c r="BB1431" s="185"/>
      <c r="BC1431" s="185"/>
      <c r="BD1431" s="185"/>
      <c r="BE1431" s="185"/>
      <c r="BF1431" s="185"/>
      <c r="BG1431" s="185"/>
      <c r="BH1431" s="185"/>
      <c r="BI1431" s="185"/>
      <c r="BJ1431" s="185"/>
      <c r="BK1431" s="185"/>
      <c r="BL1431" s="185"/>
      <c r="BM1431" s="185"/>
    </row>
    <row r="1432" spans="13:65" s="181" customFormat="1" x14ac:dyDescent="0.2">
      <c r="M1432" s="40"/>
      <c r="N1432" s="974"/>
      <c r="O1432" s="185"/>
      <c r="P1432" s="185"/>
      <c r="Q1432" s="185"/>
      <c r="R1432" s="185"/>
      <c r="S1432" s="185"/>
      <c r="T1432" s="185"/>
      <c r="U1432" s="185"/>
      <c r="V1432" s="185"/>
      <c r="W1432" s="185"/>
      <c r="X1432" s="185"/>
      <c r="Y1432" s="185"/>
      <c r="Z1432" s="185"/>
      <c r="AA1432" s="185"/>
      <c r="AB1432" s="185"/>
      <c r="AC1432" s="185"/>
      <c r="AD1432" s="185"/>
      <c r="AE1432" s="185"/>
      <c r="AF1432" s="185"/>
      <c r="AG1432" s="185"/>
      <c r="AH1432" s="185"/>
      <c r="AI1432" s="185"/>
      <c r="AJ1432" s="185"/>
      <c r="AK1432" s="185"/>
      <c r="AL1432" s="185"/>
      <c r="AM1432" s="185"/>
      <c r="AN1432" s="185"/>
      <c r="AO1432" s="185"/>
      <c r="AP1432" s="185"/>
      <c r="AQ1432" s="185"/>
      <c r="AR1432" s="185"/>
      <c r="AS1432" s="185"/>
      <c r="AT1432" s="185"/>
      <c r="AU1432" s="185"/>
      <c r="AV1432" s="185"/>
      <c r="AW1432" s="185"/>
      <c r="AX1432" s="185"/>
      <c r="AY1432" s="185"/>
      <c r="AZ1432" s="185"/>
      <c r="BA1432" s="185"/>
      <c r="BB1432" s="185"/>
      <c r="BC1432" s="185"/>
      <c r="BD1432" s="185"/>
      <c r="BE1432" s="185"/>
      <c r="BF1432" s="185"/>
      <c r="BG1432" s="185"/>
      <c r="BH1432" s="185"/>
      <c r="BI1432" s="185"/>
      <c r="BJ1432" s="185"/>
      <c r="BK1432" s="185"/>
      <c r="BL1432" s="185"/>
      <c r="BM1432" s="185"/>
    </row>
    <row r="1433" spans="13:65" s="181" customFormat="1" x14ac:dyDescent="0.2">
      <c r="M1433" s="40"/>
      <c r="N1433" s="974"/>
      <c r="O1433" s="185"/>
      <c r="P1433" s="185"/>
      <c r="Q1433" s="185"/>
      <c r="R1433" s="185"/>
      <c r="S1433" s="185"/>
      <c r="T1433" s="185"/>
      <c r="U1433" s="185"/>
      <c r="V1433" s="185"/>
      <c r="W1433" s="185"/>
      <c r="X1433" s="185"/>
      <c r="Y1433" s="185"/>
      <c r="Z1433" s="185"/>
      <c r="AA1433" s="185"/>
      <c r="AB1433" s="185"/>
      <c r="AC1433" s="185"/>
      <c r="AD1433" s="185"/>
      <c r="AE1433" s="185"/>
      <c r="AF1433" s="185"/>
      <c r="AG1433" s="185"/>
      <c r="AH1433" s="185"/>
      <c r="AI1433" s="185"/>
      <c r="AJ1433" s="185"/>
      <c r="AK1433" s="185"/>
      <c r="AL1433" s="185"/>
      <c r="AM1433" s="185"/>
      <c r="AN1433" s="185"/>
      <c r="AO1433" s="185"/>
      <c r="AP1433" s="185"/>
      <c r="AQ1433" s="185"/>
      <c r="AR1433" s="185"/>
      <c r="AS1433" s="185"/>
      <c r="AT1433" s="185"/>
      <c r="AU1433" s="185"/>
      <c r="AV1433" s="185"/>
      <c r="AW1433" s="185"/>
      <c r="AX1433" s="185"/>
      <c r="AY1433" s="185"/>
      <c r="AZ1433" s="185"/>
      <c r="BA1433" s="185"/>
      <c r="BB1433" s="185"/>
      <c r="BC1433" s="185"/>
      <c r="BD1433" s="185"/>
      <c r="BE1433" s="185"/>
      <c r="BF1433" s="185"/>
      <c r="BG1433" s="185"/>
      <c r="BH1433" s="185"/>
      <c r="BI1433" s="185"/>
      <c r="BJ1433" s="185"/>
      <c r="BK1433" s="185"/>
      <c r="BL1433" s="185"/>
      <c r="BM1433" s="185"/>
    </row>
    <row r="1434" spans="13:65" s="181" customFormat="1" x14ac:dyDescent="0.2">
      <c r="M1434" s="40"/>
      <c r="N1434" s="974"/>
      <c r="O1434" s="185"/>
      <c r="P1434" s="185"/>
      <c r="Q1434" s="185"/>
      <c r="R1434" s="185"/>
      <c r="S1434" s="185"/>
      <c r="T1434" s="185"/>
      <c r="U1434" s="185"/>
      <c r="V1434" s="185"/>
      <c r="W1434" s="185"/>
      <c r="X1434" s="185"/>
      <c r="Y1434" s="185"/>
      <c r="Z1434" s="185"/>
      <c r="AA1434" s="185"/>
      <c r="AB1434" s="185"/>
      <c r="AC1434" s="185"/>
      <c r="AD1434" s="185"/>
      <c r="AE1434" s="185"/>
      <c r="AF1434" s="185"/>
      <c r="AG1434" s="185"/>
      <c r="AH1434" s="185"/>
      <c r="AI1434" s="185"/>
      <c r="AJ1434" s="185"/>
      <c r="AK1434" s="185"/>
      <c r="AL1434" s="185"/>
      <c r="AM1434" s="185"/>
      <c r="AN1434" s="185"/>
      <c r="AO1434" s="185"/>
      <c r="AP1434" s="185"/>
      <c r="AQ1434" s="185"/>
      <c r="AR1434" s="185"/>
      <c r="AS1434" s="185"/>
      <c r="AT1434" s="185"/>
      <c r="AU1434" s="185"/>
      <c r="AV1434" s="185"/>
      <c r="AW1434" s="185"/>
      <c r="AX1434" s="185"/>
      <c r="AY1434" s="185"/>
      <c r="AZ1434" s="185"/>
      <c r="BA1434" s="185"/>
      <c r="BB1434" s="185"/>
      <c r="BC1434" s="185"/>
      <c r="BD1434" s="185"/>
      <c r="BE1434" s="185"/>
      <c r="BF1434" s="185"/>
      <c r="BG1434" s="185"/>
      <c r="BH1434" s="185"/>
      <c r="BI1434" s="185"/>
      <c r="BJ1434" s="185"/>
      <c r="BK1434" s="185"/>
      <c r="BL1434" s="185"/>
      <c r="BM1434" s="185"/>
    </row>
    <row r="1435" spans="13:65" s="181" customFormat="1" x14ac:dyDescent="0.2">
      <c r="M1435" s="40"/>
      <c r="N1435" s="974"/>
      <c r="O1435" s="185"/>
      <c r="P1435" s="185"/>
      <c r="Q1435" s="185"/>
      <c r="R1435" s="185"/>
      <c r="S1435" s="185"/>
      <c r="T1435" s="185"/>
      <c r="U1435" s="185"/>
      <c r="V1435" s="185"/>
      <c r="W1435" s="185"/>
      <c r="X1435" s="185"/>
      <c r="Y1435" s="185"/>
      <c r="Z1435" s="185"/>
      <c r="AA1435" s="185"/>
      <c r="AB1435" s="185"/>
      <c r="AC1435" s="185"/>
      <c r="AD1435" s="185"/>
      <c r="AE1435" s="185"/>
      <c r="AF1435" s="185"/>
      <c r="AG1435" s="185"/>
      <c r="AH1435" s="185"/>
      <c r="AI1435" s="185"/>
      <c r="AJ1435" s="185"/>
      <c r="AK1435" s="185"/>
      <c r="AL1435" s="185"/>
      <c r="AM1435" s="185"/>
      <c r="AN1435" s="185"/>
      <c r="AO1435" s="185"/>
      <c r="AP1435" s="185"/>
      <c r="AQ1435" s="185"/>
      <c r="AR1435" s="185"/>
      <c r="AS1435" s="185"/>
      <c r="AT1435" s="185"/>
      <c r="AU1435" s="185"/>
      <c r="AV1435" s="185"/>
      <c r="AW1435" s="185"/>
      <c r="AX1435" s="185"/>
      <c r="AY1435" s="185"/>
      <c r="AZ1435" s="185"/>
      <c r="BA1435" s="185"/>
      <c r="BB1435" s="185"/>
      <c r="BC1435" s="185"/>
      <c r="BD1435" s="185"/>
      <c r="BE1435" s="185"/>
      <c r="BF1435" s="185"/>
      <c r="BG1435" s="185"/>
      <c r="BH1435" s="185"/>
      <c r="BI1435" s="185"/>
      <c r="BJ1435" s="185"/>
      <c r="BK1435" s="185"/>
      <c r="BL1435" s="185"/>
      <c r="BM1435" s="185"/>
    </row>
    <row r="1436" spans="13:65" s="181" customFormat="1" x14ac:dyDescent="0.2">
      <c r="M1436" s="40"/>
      <c r="N1436" s="974"/>
      <c r="O1436" s="185"/>
      <c r="P1436" s="185"/>
      <c r="Q1436" s="185"/>
      <c r="R1436" s="185"/>
      <c r="S1436" s="185"/>
      <c r="T1436" s="185"/>
      <c r="U1436" s="185"/>
      <c r="V1436" s="185"/>
      <c r="W1436" s="185"/>
      <c r="X1436" s="185"/>
      <c r="Y1436" s="185"/>
      <c r="Z1436" s="185"/>
      <c r="AA1436" s="185"/>
      <c r="AB1436" s="185"/>
      <c r="AC1436" s="185"/>
      <c r="AD1436" s="185"/>
      <c r="AE1436" s="185"/>
      <c r="AF1436" s="185"/>
      <c r="AG1436" s="185"/>
      <c r="AH1436" s="185"/>
      <c r="AI1436" s="185"/>
      <c r="AJ1436" s="185"/>
      <c r="AK1436" s="185"/>
      <c r="AL1436" s="185"/>
      <c r="AM1436" s="185"/>
      <c r="AN1436" s="185"/>
      <c r="AO1436" s="185"/>
      <c r="AP1436" s="185"/>
      <c r="AQ1436" s="185"/>
      <c r="AR1436" s="185"/>
      <c r="AS1436" s="185"/>
      <c r="AT1436" s="185"/>
      <c r="AU1436" s="185"/>
      <c r="AV1436" s="185"/>
      <c r="AW1436" s="185"/>
      <c r="AX1436" s="185"/>
      <c r="AY1436" s="185"/>
      <c r="AZ1436" s="185"/>
      <c r="BA1436" s="185"/>
      <c r="BB1436" s="185"/>
      <c r="BC1436" s="185"/>
      <c r="BD1436" s="185"/>
      <c r="BE1436" s="185"/>
      <c r="BF1436" s="185"/>
      <c r="BG1436" s="185"/>
      <c r="BH1436" s="185"/>
      <c r="BI1436" s="185"/>
      <c r="BJ1436" s="185"/>
      <c r="BK1436" s="185"/>
      <c r="BL1436" s="185"/>
      <c r="BM1436" s="185"/>
    </row>
    <row r="1437" spans="13:65" s="181" customFormat="1" x14ac:dyDescent="0.2">
      <c r="M1437" s="40"/>
      <c r="N1437" s="974"/>
      <c r="O1437" s="185"/>
      <c r="P1437" s="185"/>
      <c r="Q1437" s="185"/>
      <c r="R1437" s="185"/>
      <c r="S1437" s="185"/>
      <c r="T1437" s="185"/>
      <c r="U1437" s="185"/>
      <c r="V1437" s="185"/>
      <c r="W1437" s="185"/>
      <c r="X1437" s="185"/>
      <c r="Y1437" s="185"/>
      <c r="Z1437" s="185"/>
      <c r="AA1437" s="185"/>
      <c r="AB1437" s="185"/>
      <c r="AC1437" s="185"/>
      <c r="AD1437" s="185"/>
      <c r="AE1437" s="185"/>
      <c r="AF1437" s="185"/>
      <c r="AG1437" s="185"/>
      <c r="AH1437" s="185"/>
      <c r="AI1437" s="185"/>
      <c r="AJ1437" s="185"/>
      <c r="AK1437" s="185"/>
      <c r="AL1437" s="185"/>
      <c r="AM1437" s="185"/>
      <c r="AN1437" s="185"/>
      <c r="AO1437" s="185"/>
      <c r="AP1437" s="185"/>
      <c r="AQ1437" s="185"/>
      <c r="AR1437" s="185"/>
      <c r="AS1437" s="185"/>
      <c r="AT1437" s="185"/>
      <c r="AU1437" s="185"/>
      <c r="AV1437" s="185"/>
      <c r="AW1437" s="185"/>
      <c r="AX1437" s="185"/>
      <c r="AY1437" s="185"/>
      <c r="AZ1437" s="185"/>
      <c r="BA1437" s="185"/>
      <c r="BB1437" s="185"/>
      <c r="BC1437" s="185"/>
      <c r="BD1437" s="185"/>
      <c r="BE1437" s="185"/>
      <c r="BF1437" s="185"/>
      <c r="BG1437" s="185"/>
      <c r="BH1437" s="185"/>
      <c r="BI1437" s="185"/>
      <c r="BJ1437" s="185"/>
      <c r="BK1437" s="185"/>
      <c r="BL1437" s="185"/>
      <c r="BM1437" s="185"/>
    </row>
    <row r="1438" spans="13:65" s="181" customFormat="1" x14ac:dyDescent="0.2">
      <c r="M1438" s="40"/>
      <c r="N1438" s="974"/>
      <c r="O1438" s="185"/>
      <c r="P1438" s="185"/>
      <c r="Q1438" s="185"/>
      <c r="R1438" s="185"/>
      <c r="S1438" s="185"/>
      <c r="T1438" s="185"/>
      <c r="U1438" s="185"/>
      <c r="V1438" s="185"/>
      <c r="W1438" s="185"/>
      <c r="X1438" s="185"/>
      <c r="Y1438" s="185"/>
      <c r="Z1438" s="185"/>
      <c r="AA1438" s="185"/>
      <c r="AB1438" s="185"/>
      <c r="AC1438" s="185"/>
      <c r="AD1438" s="185"/>
      <c r="AE1438" s="185"/>
      <c r="AF1438" s="185"/>
      <c r="AG1438" s="185"/>
      <c r="AH1438" s="185"/>
      <c r="AI1438" s="185"/>
      <c r="AJ1438" s="185"/>
      <c r="AK1438" s="185"/>
      <c r="AL1438" s="185"/>
      <c r="AM1438" s="185"/>
      <c r="AN1438" s="185"/>
      <c r="AO1438" s="185"/>
      <c r="AP1438" s="185"/>
      <c r="AQ1438" s="185"/>
      <c r="AR1438" s="185"/>
      <c r="AS1438" s="185"/>
      <c r="AT1438" s="185"/>
      <c r="AU1438" s="185"/>
      <c r="AV1438" s="185"/>
      <c r="AW1438" s="185"/>
      <c r="AX1438" s="185"/>
      <c r="AY1438" s="185"/>
      <c r="AZ1438" s="185"/>
      <c r="BA1438" s="185"/>
      <c r="BB1438" s="185"/>
      <c r="BC1438" s="185"/>
      <c r="BD1438" s="185"/>
      <c r="BE1438" s="185"/>
      <c r="BF1438" s="185"/>
      <c r="BG1438" s="185"/>
      <c r="BH1438" s="185"/>
      <c r="BI1438" s="185"/>
      <c r="BJ1438" s="185"/>
      <c r="BK1438" s="185"/>
      <c r="BL1438" s="185"/>
      <c r="BM1438" s="185"/>
    </row>
    <row r="1439" spans="13:65" s="181" customFormat="1" x14ac:dyDescent="0.2">
      <c r="M1439" s="40"/>
      <c r="N1439" s="974"/>
      <c r="O1439" s="185"/>
      <c r="P1439" s="185"/>
      <c r="Q1439" s="185"/>
      <c r="R1439" s="185"/>
      <c r="S1439" s="185"/>
      <c r="T1439" s="185"/>
      <c r="U1439" s="185"/>
      <c r="V1439" s="185"/>
      <c r="W1439" s="185"/>
      <c r="X1439" s="185"/>
      <c r="Y1439" s="185"/>
      <c r="Z1439" s="185"/>
      <c r="AA1439" s="185"/>
      <c r="AB1439" s="185"/>
      <c r="AC1439" s="185"/>
      <c r="AD1439" s="185"/>
      <c r="AE1439" s="185"/>
      <c r="AF1439" s="185"/>
      <c r="AG1439" s="185"/>
      <c r="AH1439" s="185"/>
      <c r="AI1439" s="185"/>
      <c r="AJ1439" s="185"/>
      <c r="AK1439" s="185"/>
      <c r="AL1439" s="185"/>
      <c r="AM1439" s="185"/>
      <c r="AN1439" s="185"/>
      <c r="AO1439" s="185"/>
      <c r="AP1439" s="185"/>
      <c r="AQ1439" s="185"/>
      <c r="AR1439" s="185"/>
      <c r="AS1439" s="185"/>
      <c r="AT1439" s="185"/>
      <c r="AU1439" s="185"/>
      <c r="AV1439" s="185"/>
      <c r="AW1439" s="185"/>
      <c r="AX1439" s="185"/>
      <c r="AY1439" s="185"/>
      <c r="AZ1439" s="185"/>
      <c r="BA1439" s="185"/>
      <c r="BB1439" s="185"/>
      <c r="BC1439" s="185"/>
      <c r="BD1439" s="185"/>
      <c r="BE1439" s="185"/>
      <c r="BF1439" s="185"/>
      <c r="BG1439" s="185"/>
      <c r="BH1439" s="185"/>
      <c r="BI1439" s="185"/>
      <c r="BJ1439" s="185"/>
      <c r="BK1439" s="185"/>
      <c r="BL1439" s="185"/>
      <c r="BM1439" s="185"/>
    </row>
    <row r="1440" spans="13:65" s="181" customFormat="1" x14ac:dyDescent="0.2">
      <c r="M1440" s="40"/>
      <c r="N1440" s="974"/>
      <c r="O1440" s="185"/>
      <c r="P1440" s="185"/>
      <c r="Q1440" s="185"/>
      <c r="R1440" s="185"/>
      <c r="S1440" s="185"/>
      <c r="T1440" s="185"/>
      <c r="U1440" s="185"/>
      <c r="V1440" s="185"/>
      <c r="W1440" s="185"/>
      <c r="X1440" s="185"/>
      <c r="Y1440" s="185"/>
      <c r="Z1440" s="185"/>
      <c r="AA1440" s="185"/>
      <c r="AB1440" s="185"/>
      <c r="AC1440" s="185"/>
      <c r="AD1440" s="185"/>
      <c r="AE1440" s="185"/>
      <c r="AF1440" s="185"/>
      <c r="AG1440" s="185"/>
      <c r="AH1440" s="185"/>
      <c r="AI1440" s="185"/>
      <c r="AJ1440" s="185"/>
      <c r="AK1440" s="185"/>
      <c r="AL1440" s="185"/>
      <c r="AM1440" s="185"/>
      <c r="AN1440" s="185"/>
      <c r="AO1440" s="185"/>
      <c r="AP1440" s="185"/>
      <c r="AQ1440" s="185"/>
      <c r="AR1440" s="185"/>
      <c r="AS1440" s="185"/>
      <c r="AT1440" s="185"/>
      <c r="AU1440" s="185"/>
      <c r="AV1440" s="185"/>
      <c r="AW1440" s="185"/>
      <c r="AX1440" s="185"/>
      <c r="AY1440" s="185"/>
      <c r="AZ1440" s="185"/>
      <c r="BA1440" s="185"/>
      <c r="BB1440" s="185"/>
      <c r="BC1440" s="185"/>
      <c r="BD1440" s="185"/>
      <c r="BE1440" s="185"/>
      <c r="BF1440" s="185"/>
      <c r="BG1440" s="185"/>
      <c r="BH1440" s="185"/>
      <c r="BI1440" s="185"/>
      <c r="BJ1440" s="185"/>
      <c r="BK1440" s="185"/>
      <c r="BL1440" s="185"/>
      <c r="BM1440" s="185"/>
    </row>
    <row r="1441" spans="13:65" s="181" customFormat="1" x14ac:dyDescent="0.2">
      <c r="M1441" s="40"/>
      <c r="N1441" s="974"/>
      <c r="O1441" s="185"/>
      <c r="P1441" s="185"/>
      <c r="Q1441" s="185"/>
      <c r="R1441" s="185"/>
      <c r="S1441" s="185"/>
      <c r="T1441" s="185"/>
      <c r="U1441" s="185"/>
      <c r="V1441" s="185"/>
      <c r="W1441" s="185"/>
      <c r="X1441" s="185"/>
      <c r="Y1441" s="185"/>
      <c r="Z1441" s="185"/>
      <c r="AA1441" s="185"/>
      <c r="AB1441" s="185"/>
      <c r="AC1441" s="185"/>
      <c r="AD1441" s="185"/>
      <c r="AE1441" s="185"/>
      <c r="AF1441" s="185"/>
      <c r="AG1441" s="185"/>
      <c r="AH1441" s="185"/>
      <c r="AI1441" s="185"/>
      <c r="AJ1441" s="185"/>
      <c r="AK1441" s="185"/>
      <c r="AL1441" s="185"/>
      <c r="AM1441" s="185"/>
      <c r="AN1441" s="185"/>
      <c r="AO1441" s="185"/>
      <c r="AP1441" s="185"/>
      <c r="AQ1441" s="185"/>
      <c r="AR1441" s="185"/>
      <c r="AS1441" s="185"/>
      <c r="AT1441" s="185"/>
      <c r="AU1441" s="185"/>
      <c r="AV1441" s="185"/>
      <c r="AW1441" s="185"/>
      <c r="AX1441" s="185"/>
      <c r="AY1441" s="185"/>
      <c r="AZ1441" s="185"/>
      <c r="BA1441" s="185"/>
      <c r="BB1441" s="185"/>
      <c r="BC1441" s="185"/>
      <c r="BD1441" s="185"/>
      <c r="BE1441" s="185"/>
      <c r="BF1441" s="185"/>
      <c r="BG1441" s="185"/>
      <c r="BH1441" s="185"/>
      <c r="BI1441" s="185"/>
      <c r="BJ1441" s="185"/>
      <c r="BK1441" s="185"/>
      <c r="BL1441" s="185"/>
      <c r="BM1441" s="185"/>
    </row>
    <row r="1442" spans="13:65" s="181" customFormat="1" x14ac:dyDescent="0.2">
      <c r="M1442" s="40"/>
      <c r="N1442" s="974"/>
      <c r="O1442" s="185"/>
      <c r="P1442" s="185"/>
      <c r="Q1442" s="185"/>
      <c r="R1442" s="185"/>
      <c r="S1442" s="185"/>
      <c r="T1442" s="185"/>
      <c r="U1442" s="185"/>
      <c r="V1442" s="185"/>
      <c r="W1442" s="185"/>
      <c r="X1442" s="185"/>
      <c r="Y1442" s="185"/>
      <c r="Z1442" s="185"/>
      <c r="AA1442" s="185"/>
      <c r="AB1442" s="185"/>
      <c r="AC1442" s="185"/>
      <c r="AD1442" s="185"/>
      <c r="AE1442" s="185"/>
      <c r="AF1442" s="185"/>
      <c r="AG1442" s="185"/>
      <c r="AH1442" s="185"/>
      <c r="AI1442" s="185"/>
      <c r="AJ1442" s="185"/>
      <c r="AK1442" s="185"/>
      <c r="AL1442" s="185"/>
      <c r="AM1442" s="185"/>
      <c r="AN1442" s="185"/>
      <c r="AO1442" s="185"/>
      <c r="AP1442" s="185"/>
      <c r="AQ1442" s="185"/>
      <c r="AR1442" s="185"/>
      <c r="AS1442" s="185"/>
      <c r="AT1442" s="185"/>
      <c r="AU1442" s="185"/>
      <c r="AV1442" s="185"/>
      <c r="AW1442" s="185"/>
      <c r="AX1442" s="185"/>
      <c r="AY1442" s="185"/>
      <c r="AZ1442" s="185"/>
      <c r="BA1442" s="185"/>
      <c r="BB1442" s="185"/>
      <c r="BC1442" s="185"/>
      <c r="BD1442" s="185"/>
      <c r="BE1442" s="185"/>
      <c r="BF1442" s="185"/>
      <c r="BG1442" s="185"/>
      <c r="BH1442" s="185"/>
      <c r="BI1442" s="185"/>
      <c r="BJ1442" s="185"/>
      <c r="BK1442" s="185"/>
      <c r="BL1442" s="185"/>
      <c r="BM1442" s="185"/>
    </row>
    <row r="1443" spans="13:65" s="181" customFormat="1" x14ac:dyDescent="0.2">
      <c r="M1443" s="40"/>
      <c r="N1443" s="974"/>
      <c r="O1443" s="185"/>
      <c r="P1443" s="185"/>
      <c r="Q1443" s="185"/>
      <c r="R1443" s="185"/>
      <c r="S1443" s="185"/>
      <c r="T1443" s="185"/>
      <c r="U1443" s="185"/>
      <c r="V1443" s="185"/>
      <c r="W1443" s="185"/>
      <c r="X1443" s="185"/>
      <c r="Y1443" s="185"/>
      <c r="Z1443" s="185"/>
      <c r="AA1443" s="185"/>
      <c r="AB1443" s="185"/>
      <c r="AC1443" s="185"/>
      <c r="AD1443" s="185"/>
      <c r="AE1443" s="185"/>
      <c r="AF1443" s="185"/>
      <c r="AG1443" s="185"/>
      <c r="AH1443" s="185"/>
      <c r="AI1443" s="185"/>
      <c r="AJ1443" s="185"/>
      <c r="AK1443" s="185"/>
      <c r="AL1443" s="185"/>
      <c r="AM1443" s="185"/>
      <c r="AN1443" s="185"/>
      <c r="AO1443" s="185"/>
      <c r="AP1443" s="185"/>
      <c r="AQ1443" s="185"/>
      <c r="AR1443" s="185"/>
      <c r="AS1443" s="185"/>
      <c r="AT1443" s="185"/>
      <c r="AU1443" s="185"/>
      <c r="AV1443" s="185"/>
      <c r="AW1443" s="185"/>
      <c r="AX1443" s="185"/>
      <c r="AY1443" s="185"/>
      <c r="AZ1443" s="185"/>
      <c r="BA1443" s="185"/>
      <c r="BB1443" s="185"/>
      <c r="BC1443" s="185"/>
      <c r="BD1443" s="185"/>
      <c r="BE1443" s="185"/>
      <c r="BF1443" s="185"/>
      <c r="BG1443" s="185"/>
      <c r="BH1443" s="185"/>
      <c r="BI1443" s="185"/>
      <c r="BJ1443" s="185"/>
      <c r="BK1443" s="185"/>
      <c r="BL1443" s="185"/>
      <c r="BM1443" s="185"/>
    </row>
    <row r="1444" spans="13:65" s="181" customFormat="1" x14ac:dyDescent="0.2">
      <c r="M1444" s="40"/>
      <c r="N1444" s="974"/>
      <c r="O1444" s="185"/>
      <c r="P1444" s="185"/>
      <c r="Q1444" s="185"/>
      <c r="R1444" s="185"/>
      <c r="S1444" s="185"/>
      <c r="T1444" s="185"/>
      <c r="U1444" s="185"/>
      <c r="V1444" s="185"/>
      <c r="W1444" s="185"/>
      <c r="X1444" s="185"/>
      <c r="Y1444" s="185"/>
      <c r="Z1444" s="185"/>
      <c r="AA1444" s="185"/>
      <c r="AB1444" s="185"/>
      <c r="AC1444" s="185"/>
      <c r="AD1444" s="185"/>
      <c r="AE1444" s="185"/>
      <c r="AF1444" s="185"/>
      <c r="AG1444" s="185"/>
      <c r="AH1444" s="185"/>
      <c r="AI1444" s="185"/>
      <c r="AJ1444" s="185"/>
      <c r="AK1444" s="185"/>
      <c r="AL1444" s="185"/>
      <c r="AM1444" s="185"/>
      <c r="AN1444" s="185"/>
      <c r="AO1444" s="185"/>
      <c r="AP1444" s="185"/>
      <c r="AQ1444" s="185"/>
      <c r="AR1444" s="185"/>
      <c r="AS1444" s="185"/>
      <c r="AT1444" s="185"/>
      <c r="AU1444" s="185"/>
      <c r="AV1444" s="185"/>
      <c r="AW1444" s="185"/>
      <c r="AX1444" s="185"/>
      <c r="AY1444" s="185"/>
      <c r="AZ1444" s="185"/>
      <c r="BA1444" s="185"/>
      <c r="BB1444" s="185"/>
      <c r="BC1444" s="185"/>
      <c r="BD1444" s="185"/>
      <c r="BE1444" s="185"/>
      <c r="BF1444" s="185"/>
      <c r="BG1444" s="185"/>
      <c r="BH1444" s="185"/>
      <c r="BI1444" s="185"/>
      <c r="BJ1444" s="185"/>
      <c r="BK1444" s="185"/>
      <c r="BL1444" s="185"/>
      <c r="BM1444" s="185"/>
    </row>
    <row r="1445" spans="13:65" s="181" customFormat="1" x14ac:dyDescent="0.2">
      <c r="M1445" s="40"/>
      <c r="N1445" s="974"/>
      <c r="O1445" s="185"/>
      <c r="P1445" s="185"/>
      <c r="Q1445" s="185"/>
      <c r="R1445" s="185"/>
      <c r="S1445" s="185"/>
      <c r="T1445" s="185"/>
      <c r="U1445" s="185"/>
      <c r="V1445" s="185"/>
      <c r="W1445" s="185"/>
      <c r="X1445" s="185"/>
      <c r="Y1445" s="185"/>
      <c r="Z1445" s="185"/>
      <c r="AA1445" s="185"/>
      <c r="AB1445" s="185"/>
      <c r="AC1445" s="185"/>
      <c r="AD1445" s="185"/>
      <c r="AE1445" s="185"/>
      <c r="AF1445" s="185"/>
      <c r="AG1445" s="185"/>
      <c r="AH1445" s="185"/>
      <c r="AI1445" s="185"/>
      <c r="AJ1445" s="185"/>
      <c r="AK1445" s="185"/>
      <c r="AL1445" s="185"/>
      <c r="AM1445" s="185"/>
      <c r="AN1445" s="185"/>
      <c r="AO1445" s="185"/>
      <c r="AP1445" s="185"/>
      <c r="AQ1445" s="185"/>
      <c r="AR1445" s="185"/>
      <c r="AS1445" s="185"/>
      <c r="AT1445" s="185"/>
      <c r="AU1445" s="185"/>
      <c r="AV1445" s="185"/>
      <c r="AW1445" s="185"/>
      <c r="AX1445" s="185"/>
      <c r="AY1445" s="185"/>
      <c r="AZ1445" s="185"/>
      <c r="BA1445" s="185"/>
      <c r="BB1445" s="185"/>
      <c r="BC1445" s="185"/>
      <c r="BD1445" s="185"/>
      <c r="BE1445" s="185"/>
      <c r="BF1445" s="185"/>
      <c r="BG1445" s="185"/>
      <c r="BH1445" s="185"/>
      <c r="BI1445" s="185"/>
      <c r="BJ1445" s="185"/>
      <c r="BK1445" s="185"/>
      <c r="BL1445" s="185"/>
      <c r="BM1445" s="185"/>
    </row>
    <row r="1446" spans="13:65" s="181" customFormat="1" x14ac:dyDescent="0.2">
      <c r="M1446" s="40"/>
      <c r="N1446" s="974"/>
      <c r="O1446" s="185"/>
      <c r="P1446" s="185"/>
      <c r="Q1446" s="185"/>
      <c r="R1446" s="185"/>
      <c r="S1446" s="185"/>
      <c r="T1446" s="185"/>
      <c r="U1446" s="185"/>
      <c r="V1446" s="185"/>
      <c r="W1446" s="185"/>
      <c r="X1446" s="185"/>
      <c r="Y1446" s="185"/>
      <c r="Z1446" s="185"/>
      <c r="AA1446" s="185"/>
      <c r="AB1446" s="185"/>
      <c r="AC1446" s="185"/>
      <c r="AD1446" s="185"/>
      <c r="AE1446" s="185"/>
      <c r="AF1446" s="185"/>
      <c r="AG1446" s="185"/>
      <c r="AH1446" s="185"/>
      <c r="AI1446" s="185"/>
      <c r="AJ1446" s="185"/>
      <c r="AK1446" s="185"/>
      <c r="AL1446" s="185"/>
      <c r="AM1446" s="185"/>
      <c r="AN1446" s="185"/>
      <c r="AO1446" s="185"/>
      <c r="AP1446" s="185"/>
      <c r="AQ1446" s="185"/>
      <c r="AR1446" s="185"/>
      <c r="AS1446" s="185"/>
      <c r="AT1446" s="185"/>
      <c r="AU1446" s="185"/>
      <c r="AV1446" s="185"/>
      <c r="AW1446" s="185"/>
      <c r="AX1446" s="185"/>
      <c r="AY1446" s="185"/>
      <c r="AZ1446" s="185"/>
      <c r="BA1446" s="185"/>
      <c r="BB1446" s="185"/>
      <c r="BC1446" s="185"/>
      <c r="BD1446" s="185"/>
      <c r="BE1446" s="185"/>
      <c r="BF1446" s="185"/>
      <c r="BG1446" s="185"/>
      <c r="BH1446" s="185"/>
      <c r="BI1446" s="185"/>
      <c r="BJ1446" s="185"/>
      <c r="BK1446" s="185"/>
      <c r="BL1446" s="185"/>
      <c r="BM1446" s="185"/>
    </row>
    <row r="1447" spans="13:65" s="181" customFormat="1" x14ac:dyDescent="0.2">
      <c r="M1447" s="40"/>
      <c r="N1447" s="974"/>
      <c r="O1447" s="185"/>
      <c r="P1447" s="185"/>
      <c r="Q1447" s="185"/>
      <c r="R1447" s="185"/>
      <c r="S1447" s="185"/>
      <c r="T1447" s="185"/>
      <c r="U1447" s="185"/>
      <c r="V1447" s="185"/>
      <c r="W1447" s="185"/>
      <c r="X1447" s="185"/>
      <c r="Y1447" s="185"/>
      <c r="Z1447" s="185"/>
      <c r="AA1447" s="185"/>
      <c r="AB1447" s="185"/>
      <c r="AC1447" s="185"/>
      <c r="AD1447" s="185"/>
      <c r="AE1447" s="185"/>
      <c r="AF1447" s="185"/>
      <c r="AG1447" s="185"/>
      <c r="AH1447" s="185"/>
      <c r="AI1447" s="185"/>
      <c r="AJ1447" s="185"/>
      <c r="AK1447" s="185"/>
      <c r="AL1447" s="185"/>
      <c r="AM1447" s="185"/>
      <c r="AN1447" s="185"/>
      <c r="AO1447" s="185"/>
      <c r="AP1447" s="185"/>
      <c r="AQ1447" s="185"/>
      <c r="AR1447" s="185"/>
      <c r="AS1447" s="185"/>
      <c r="AT1447" s="185"/>
      <c r="AU1447" s="185"/>
      <c r="AV1447" s="185"/>
      <c r="AW1447" s="185"/>
      <c r="AX1447" s="185"/>
      <c r="AY1447" s="185"/>
      <c r="AZ1447" s="185"/>
      <c r="BA1447" s="185"/>
      <c r="BB1447" s="185"/>
      <c r="BC1447" s="185"/>
      <c r="BD1447" s="185"/>
      <c r="BE1447" s="185"/>
      <c r="BF1447" s="185"/>
      <c r="BG1447" s="185"/>
      <c r="BH1447" s="185"/>
      <c r="BI1447" s="185"/>
      <c r="BJ1447" s="185"/>
      <c r="BK1447" s="185"/>
      <c r="BL1447" s="185"/>
      <c r="BM1447" s="185"/>
    </row>
    <row r="1448" spans="13:65" s="181" customFormat="1" x14ac:dyDescent="0.2">
      <c r="M1448" s="40"/>
      <c r="N1448" s="974"/>
      <c r="O1448" s="185"/>
      <c r="P1448" s="185"/>
      <c r="Q1448" s="185"/>
      <c r="R1448" s="185"/>
      <c r="S1448" s="185"/>
      <c r="T1448" s="185"/>
      <c r="U1448" s="185"/>
      <c r="V1448" s="185"/>
      <c r="W1448" s="185"/>
      <c r="X1448" s="185"/>
      <c r="Y1448" s="185"/>
      <c r="Z1448" s="185"/>
      <c r="AA1448" s="185"/>
      <c r="AB1448" s="185"/>
      <c r="AC1448" s="185"/>
      <c r="AD1448" s="185"/>
      <c r="AE1448" s="185"/>
      <c r="AF1448" s="185"/>
      <c r="AG1448" s="185"/>
      <c r="AH1448" s="185"/>
      <c r="AI1448" s="185"/>
      <c r="AJ1448" s="185"/>
      <c r="AK1448" s="185"/>
      <c r="AL1448" s="185"/>
      <c r="AM1448" s="185"/>
      <c r="AN1448" s="185"/>
      <c r="AO1448" s="185"/>
      <c r="AP1448" s="185"/>
      <c r="AQ1448" s="185"/>
      <c r="AR1448" s="185"/>
      <c r="AS1448" s="185"/>
      <c r="AT1448" s="185"/>
      <c r="AU1448" s="185"/>
      <c r="AV1448" s="185"/>
      <c r="AW1448" s="185"/>
      <c r="AX1448" s="185"/>
      <c r="AY1448" s="185"/>
      <c r="AZ1448" s="185"/>
      <c r="BA1448" s="185"/>
      <c r="BB1448" s="185"/>
      <c r="BC1448" s="185"/>
      <c r="BD1448" s="185"/>
      <c r="BE1448" s="185"/>
      <c r="BF1448" s="185"/>
      <c r="BG1448" s="185"/>
      <c r="BH1448" s="185"/>
      <c r="BI1448" s="185"/>
      <c r="BJ1448" s="185"/>
      <c r="BK1448" s="185"/>
      <c r="BL1448" s="185"/>
      <c r="BM1448" s="185"/>
    </row>
    <row r="1449" spans="13:65" s="181" customFormat="1" x14ac:dyDescent="0.2">
      <c r="M1449" s="40"/>
      <c r="N1449" s="974"/>
      <c r="O1449" s="185"/>
      <c r="P1449" s="185"/>
      <c r="Q1449" s="185"/>
      <c r="R1449" s="185"/>
      <c r="S1449" s="185"/>
      <c r="T1449" s="185"/>
      <c r="U1449" s="185"/>
      <c r="V1449" s="185"/>
      <c r="W1449" s="185"/>
      <c r="X1449" s="185"/>
      <c r="Y1449" s="185"/>
      <c r="Z1449" s="185"/>
      <c r="AA1449" s="185"/>
      <c r="AB1449" s="185"/>
      <c r="AC1449" s="185"/>
      <c r="AD1449" s="185"/>
      <c r="AE1449" s="185"/>
      <c r="AF1449" s="185"/>
      <c r="AG1449" s="185"/>
      <c r="AH1449" s="185"/>
      <c r="AI1449" s="185"/>
      <c r="AJ1449" s="185"/>
      <c r="AK1449" s="185"/>
      <c r="AL1449" s="185"/>
      <c r="AM1449" s="185"/>
      <c r="AN1449" s="185"/>
      <c r="AO1449" s="185"/>
      <c r="AP1449" s="185"/>
      <c r="AQ1449" s="185"/>
      <c r="AR1449" s="185"/>
      <c r="AS1449" s="185"/>
      <c r="AT1449" s="185"/>
      <c r="AU1449" s="185"/>
      <c r="AV1449" s="185"/>
      <c r="AW1449" s="185"/>
      <c r="AX1449" s="185"/>
      <c r="AY1449" s="185"/>
      <c r="AZ1449" s="185"/>
      <c r="BA1449" s="185"/>
      <c r="BB1449" s="185"/>
      <c r="BC1449" s="185"/>
      <c r="BD1449" s="185"/>
      <c r="BE1449" s="185"/>
      <c r="BF1449" s="185"/>
      <c r="BG1449" s="185"/>
      <c r="BH1449" s="185"/>
      <c r="BI1449" s="185"/>
      <c r="BJ1449" s="185"/>
      <c r="BK1449" s="185"/>
      <c r="BL1449" s="185"/>
      <c r="BM1449" s="185"/>
    </row>
    <row r="1450" spans="13:65" s="181" customFormat="1" x14ac:dyDescent="0.2">
      <c r="M1450" s="40"/>
      <c r="N1450" s="974"/>
      <c r="O1450" s="185"/>
      <c r="P1450" s="185"/>
      <c r="Q1450" s="185"/>
      <c r="R1450" s="185"/>
      <c r="S1450" s="185"/>
      <c r="T1450" s="185"/>
      <c r="U1450" s="185"/>
      <c r="V1450" s="185"/>
      <c r="W1450" s="185"/>
      <c r="X1450" s="185"/>
      <c r="Y1450" s="185"/>
      <c r="Z1450" s="185"/>
      <c r="AA1450" s="185"/>
      <c r="AB1450" s="185"/>
      <c r="AC1450" s="185"/>
      <c r="AD1450" s="185"/>
      <c r="AE1450" s="185"/>
      <c r="AF1450" s="185"/>
      <c r="AG1450" s="185"/>
      <c r="AH1450" s="185"/>
      <c r="AI1450" s="185"/>
      <c r="AJ1450" s="185"/>
      <c r="AK1450" s="185"/>
      <c r="AL1450" s="185"/>
      <c r="AM1450" s="185"/>
      <c r="AN1450" s="185"/>
      <c r="AO1450" s="185"/>
      <c r="AP1450" s="185"/>
      <c r="AQ1450" s="185"/>
      <c r="AR1450" s="185"/>
      <c r="AS1450" s="185"/>
      <c r="AT1450" s="185"/>
      <c r="AU1450" s="185"/>
      <c r="AV1450" s="185"/>
      <c r="AW1450" s="185"/>
      <c r="AX1450" s="185"/>
      <c r="AY1450" s="185"/>
      <c r="AZ1450" s="185"/>
      <c r="BA1450" s="185"/>
      <c r="BB1450" s="185"/>
      <c r="BC1450" s="185"/>
      <c r="BD1450" s="185"/>
      <c r="BE1450" s="185"/>
      <c r="BF1450" s="185"/>
      <c r="BG1450" s="185"/>
      <c r="BH1450" s="185"/>
      <c r="BI1450" s="185"/>
      <c r="BJ1450" s="185"/>
      <c r="BK1450" s="185"/>
      <c r="BL1450" s="185"/>
      <c r="BM1450" s="185"/>
    </row>
    <row r="1451" spans="13:65" s="181" customFormat="1" x14ac:dyDescent="0.2">
      <c r="M1451" s="40"/>
      <c r="N1451" s="974"/>
      <c r="O1451" s="185"/>
      <c r="P1451" s="185"/>
      <c r="Q1451" s="185"/>
      <c r="R1451" s="185"/>
      <c r="S1451" s="185"/>
      <c r="T1451" s="185"/>
      <c r="U1451" s="185"/>
      <c r="V1451" s="185"/>
      <c r="W1451" s="185"/>
      <c r="X1451" s="185"/>
      <c r="Y1451" s="185"/>
      <c r="Z1451" s="185"/>
      <c r="AA1451" s="185"/>
      <c r="AB1451" s="185"/>
      <c r="AC1451" s="185"/>
      <c r="AD1451" s="185"/>
      <c r="AE1451" s="185"/>
      <c r="AF1451" s="185"/>
      <c r="AG1451" s="185"/>
      <c r="AH1451" s="185"/>
      <c r="AI1451" s="185"/>
      <c r="AJ1451" s="185"/>
      <c r="AK1451" s="185"/>
      <c r="AL1451" s="185"/>
      <c r="AM1451" s="185"/>
      <c r="AN1451" s="185"/>
      <c r="AO1451" s="185"/>
      <c r="AP1451" s="185"/>
      <c r="AQ1451" s="185"/>
      <c r="AR1451" s="185"/>
      <c r="AS1451" s="185"/>
      <c r="AT1451" s="185"/>
      <c r="AU1451" s="185"/>
      <c r="AV1451" s="185"/>
      <c r="AW1451" s="185"/>
      <c r="AX1451" s="185"/>
      <c r="AY1451" s="185"/>
      <c r="AZ1451" s="185"/>
      <c r="BA1451" s="185"/>
      <c r="BB1451" s="185"/>
      <c r="BC1451" s="185"/>
      <c r="BD1451" s="185"/>
      <c r="BE1451" s="185"/>
      <c r="BF1451" s="185"/>
      <c r="BG1451" s="185"/>
      <c r="BH1451" s="185"/>
      <c r="BI1451" s="185"/>
      <c r="BJ1451" s="185"/>
      <c r="BK1451" s="185"/>
      <c r="BL1451" s="185"/>
      <c r="BM1451" s="185"/>
    </row>
    <row r="1452" spans="13:65" s="181" customFormat="1" x14ac:dyDescent="0.2">
      <c r="M1452" s="40"/>
      <c r="N1452" s="974"/>
      <c r="O1452" s="185"/>
      <c r="P1452" s="185"/>
      <c r="Q1452" s="185"/>
      <c r="R1452" s="185"/>
      <c r="S1452" s="185"/>
      <c r="T1452" s="185"/>
      <c r="U1452" s="185"/>
      <c r="V1452" s="185"/>
      <c r="W1452" s="185"/>
      <c r="X1452" s="185"/>
      <c r="Y1452" s="185"/>
      <c r="Z1452" s="185"/>
      <c r="AA1452" s="185"/>
      <c r="AB1452" s="185"/>
      <c r="AC1452" s="185"/>
      <c r="AD1452" s="185"/>
      <c r="AE1452" s="185"/>
      <c r="AF1452" s="185"/>
      <c r="AG1452" s="185"/>
      <c r="AH1452" s="185"/>
      <c r="AI1452" s="185"/>
      <c r="AJ1452" s="185"/>
      <c r="AK1452" s="185"/>
      <c r="AL1452" s="185"/>
      <c r="AM1452" s="185"/>
      <c r="AN1452" s="185"/>
      <c r="AO1452" s="185"/>
      <c r="AP1452" s="185"/>
      <c r="AQ1452" s="185"/>
      <c r="AR1452" s="185"/>
      <c r="AS1452" s="185"/>
      <c r="AT1452" s="185"/>
      <c r="AU1452" s="185"/>
      <c r="AV1452" s="185"/>
      <c r="AW1452" s="185"/>
      <c r="AX1452" s="185"/>
      <c r="AY1452" s="185"/>
      <c r="AZ1452" s="185"/>
      <c r="BA1452" s="185"/>
      <c r="BB1452" s="185"/>
      <c r="BC1452" s="185"/>
      <c r="BD1452" s="185"/>
      <c r="BE1452" s="185"/>
      <c r="BF1452" s="185"/>
      <c r="BG1452" s="185"/>
      <c r="BH1452" s="185"/>
      <c r="BI1452" s="185"/>
      <c r="BJ1452" s="185"/>
      <c r="BK1452" s="185"/>
      <c r="BL1452" s="185"/>
      <c r="BM1452" s="185"/>
    </row>
    <row r="1453" spans="13:65" s="181" customFormat="1" x14ac:dyDescent="0.2">
      <c r="M1453" s="40"/>
      <c r="N1453" s="974"/>
      <c r="O1453" s="185"/>
      <c r="P1453" s="185"/>
      <c r="Q1453" s="185"/>
      <c r="R1453" s="185"/>
      <c r="S1453" s="185"/>
      <c r="T1453" s="185"/>
      <c r="U1453" s="185"/>
      <c r="V1453" s="185"/>
      <c r="W1453" s="185"/>
      <c r="X1453" s="185"/>
      <c r="Y1453" s="185"/>
      <c r="Z1453" s="185"/>
      <c r="AA1453" s="185"/>
      <c r="AB1453" s="185"/>
      <c r="AC1453" s="185"/>
      <c r="AD1453" s="185"/>
      <c r="AE1453" s="185"/>
      <c r="AF1453" s="185"/>
      <c r="AG1453" s="185"/>
      <c r="AH1453" s="185"/>
      <c r="AI1453" s="185"/>
      <c r="AJ1453" s="185"/>
      <c r="AK1453" s="185"/>
      <c r="AL1453" s="185"/>
      <c r="AM1453" s="185"/>
      <c r="AN1453" s="185"/>
      <c r="AO1453" s="185"/>
      <c r="AP1453" s="185"/>
      <c r="AQ1453" s="185"/>
      <c r="AR1453" s="185"/>
      <c r="AS1453" s="185"/>
      <c r="AT1453" s="185"/>
      <c r="AU1453" s="185"/>
      <c r="AV1453" s="185"/>
      <c r="AW1453" s="185"/>
      <c r="AX1453" s="185"/>
      <c r="AY1453" s="185"/>
      <c r="AZ1453" s="185"/>
      <c r="BA1453" s="185"/>
      <c r="BB1453" s="185"/>
      <c r="BC1453" s="185"/>
      <c r="BD1453" s="185"/>
      <c r="BE1453" s="185"/>
      <c r="BF1453" s="185"/>
      <c r="BG1453" s="185"/>
      <c r="BH1453" s="185"/>
      <c r="BI1453" s="185"/>
      <c r="BJ1453" s="185"/>
      <c r="BK1453" s="185"/>
      <c r="BL1453" s="185"/>
      <c r="BM1453" s="185"/>
    </row>
    <row r="1454" spans="13:65" s="181" customFormat="1" x14ac:dyDescent="0.2">
      <c r="M1454" s="40"/>
      <c r="N1454" s="974"/>
      <c r="O1454" s="185"/>
      <c r="P1454" s="185"/>
      <c r="Q1454" s="185"/>
      <c r="R1454" s="185"/>
      <c r="S1454" s="185"/>
      <c r="T1454" s="185"/>
      <c r="U1454" s="185"/>
      <c r="V1454" s="185"/>
      <c r="W1454" s="185"/>
      <c r="X1454" s="185"/>
      <c r="Y1454" s="185"/>
      <c r="Z1454" s="185"/>
      <c r="AA1454" s="185"/>
      <c r="AB1454" s="185"/>
      <c r="AC1454" s="185"/>
      <c r="AD1454" s="185"/>
      <c r="AE1454" s="185"/>
      <c r="AF1454" s="185"/>
      <c r="AG1454" s="185"/>
      <c r="AH1454" s="185"/>
      <c r="AI1454" s="185"/>
      <c r="AJ1454" s="185"/>
      <c r="AK1454" s="185"/>
      <c r="AL1454" s="185"/>
      <c r="AM1454" s="185"/>
      <c r="AN1454" s="185"/>
      <c r="AO1454" s="185"/>
      <c r="AP1454" s="185"/>
      <c r="AQ1454" s="185"/>
      <c r="AR1454" s="185"/>
      <c r="AS1454" s="185"/>
      <c r="AT1454" s="185"/>
      <c r="AU1454" s="185"/>
      <c r="AV1454" s="185"/>
      <c r="AW1454" s="185"/>
      <c r="AX1454" s="185"/>
      <c r="AY1454" s="185"/>
      <c r="AZ1454" s="185"/>
      <c r="BA1454" s="185"/>
      <c r="BB1454" s="185"/>
      <c r="BC1454" s="185"/>
      <c r="BD1454" s="185"/>
      <c r="BE1454" s="185"/>
      <c r="BF1454" s="185"/>
      <c r="BG1454" s="185"/>
      <c r="BH1454" s="185"/>
      <c r="BI1454" s="185"/>
      <c r="BJ1454" s="185"/>
      <c r="BK1454" s="185"/>
      <c r="BL1454" s="185"/>
      <c r="BM1454" s="185"/>
    </row>
    <row r="1455" spans="13:65" s="181" customFormat="1" x14ac:dyDescent="0.2">
      <c r="M1455" s="40"/>
      <c r="N1455" s="974"/>
      <c r="O1455" s="185"/>
      <c r="P1455" s="185"/>
      <c r="Q1455" s="185"/>
      <c r="R1455" s="185"/>
      <c r="S1455" s="185"/>
      <c r="T1455" s="185"/>
      <c r="U1455" s="185"/>
      <c r="V1455" s="185"/>
      <c r="W1455" s="185"/>
      <c r="X1455" s="185"/>
      <c r="Y1455" s="185"/>
      <c r="Z1455" s="185"/>
      <c r="AA1455" s="185"/>
      <c r="AB1455" s="185"/>
      <c r="AC1455" s="185"/>
      <c r="AD1455" s="185"/>
      <c r="AE1455" s="185"/>
      <c r="AF1455" s="185"/>
      <c r="AG1455" s="185"/>
      <c r="AH1455" s="185"/>
      <c r="AI1455" s="185"/>
      <c r="AJ1455" s="185"/>
      <c r="AK1455" s="185"/>
      <c r="AL1455" s="185"/>
      <c r="AM1455" s="185"/>
      <c r="AN1455" s="185"/>
      <c r="AO1455" s="185"/>
      <c r="AP1455" s="185"/>
      <c r="AQ1455" s="185"/>
      <c r="AR1455" s="185"/>
      <c r="AS1455" s="185"/>
      <c r="AT1455" s="185"/>
      <c r="AU1455" s="185"/>
      <c r="AV1455" s="185"/>
      <c r="AW1455" s="185"/>
      <c r="AX1455" s="185"/>
      <c r="AY1455" s="185"/>
      <c r="AZ1455" s="185"/>
      <c r="BA1455" s="185"/>
      <c r="BB1455" s="185"/>
      <c r="BC1455" s="185"/>
      <c r="BD1455" s="185"/>
      <c r="BE1455" s="185"/>
      <c r="BF1455" s="185"/>
      <c r="BG1455" s="185"/>
      <c r="BH1455" s="185"/>
      <c r="BI1455" s="185"/>
      <c r="BJ1455" s="185"/>
      <c r="BK1455" s="185"/>
      <c r="BL1455" s="185"/>
      <c r="BM1455" s="185"/>
    </row>
    <row r="1456" spans="13:65" s="181" customFormat="1" x14ac:dyDescent="0.2">
      <c r="M1456" s="40"/>
      <c r="N1456" s="974"/>
      <c r="O1456" s="185"/>
      <c r="P1456" s="185"/>
      <c r="Q1456" s="185"/>
      <c r="R1456" s="185"/>
      <c r="S1456" s="185"/>
      <c r="T1456" s="185"/>
      <c r="U1456" s="185"/>
      <c r="V1456" s="185"/>
      <c r="W1456" s="185"/>
      <c r="X1456" s="185"/>
      <c r="Y1456" s="185"/>
      <c r="Z1456" s="185"/>
      <c r="AA1456" s="185"/>
      <c r="AB1456" s="185"/>
      <c r="AC1456" s="185"/>
      <c r="AD1456" s="185"/>
      <c r="AE1456" s="185"/>
      <c r="AF1456" s="185"/>
      <c r="AG1456" s="185"/>
      <c r="AH1456" s="185"/>
      <c r="AI1456" s="185"/>
      <c r="AJ1456" s="185"/>
      <c r="AK1456" s="185"/>
      <c r="AL1456" s="185"/>
      <c r="AM1456" s="185"/>
      <c r="AN1456" s="185"/>
      <c r="AO1456" s="185"/>
      <c r="AP1456" s="185"/>
      <c r="AQ1456" s="185"/>
      <c r="AR1456" s="185"/>
      <c r="AS1456" s="185"/>
      <c r="AT1456" s="185"/>
      <c r="AU1456" s="185"/>
      <c r="AV1456" s="185"/>
      <c r="AW1456" s="185"/>
      <c r="AX1456" s="185"/>
      <c r="AY1456" s="185"/>
      <c r="AZ1456" s="185"/>
      <c r="BA1456" s="185"/>
      <c r="BB1456" s="185"/>
      <c r="BC1456" s="185"/>
      <c r="BD1456" s="185"/>
      <c r="BE1456" s="185"/>
      <c r="BF1456" s="185"/>
      <c r="BG1456" s="185"/>
      <c r="BH1456" s="185"/>
      <c r="BI1456" s="185"/>
      <c r="BJ1456" s="185"/>
      <c r="BK1456" s="185"/>
      <c r="BL1456" s="185"/>
      <c r="BM1456" s="185"/>
    </row>
    <row r="1457" spans="13:65" s="181" customFormat="1" x14ac:dyDescent="0.2">
      <c r="M1457" s="40"/>
      <c r="N1457" s="974"/>
      <c r="O1457" s="185"/>
      <c r="P1457" s="185"/>
      <c r="Q1457" s="185"/>
      <c r="R1457" s="185"/>
      <c r="S1457" s="185"/>
      <c r="T1457" s="185"/>
      <c r="U1457" s="185"/>
      <c r="V1457" s="185"/>
      <c r="W1457" s="185"/>
      <c r="X1457" s="185"/>
      <c r="Y1457" s="185"/>
      <c r="Z1457" s="185"/>
      <c r="AA1457" s="185"/>
      <c r="AB1457" s="185"/>
      <c r="AC1457" s="185"/>
      <c r="AD1457" s="185"/>
      <c r="AE1457" s="185"/>
      <c r="AF1457" s="185"/>
      <c r="AG1457" s="185"/>
      <c r="AH1457" s="185"/>
      <c r="AI1457" s="185"/>
      <c r="AJ1457" s="185"/>
      <c r="AK1457" s="185"/>
      <c r="AL1457" s="185"/>
      <c r="AM1457" s="185"/>
      <c r="AN1457" s="185"/>
      <c r="AO1457" s="185"/>
      <c r="AP1457" s="185"/>
      <c r="AQ1457" s="185"/>
      <c r="AR1457" s="185"/>
      <c r="AS1457" s="185"/>
      <c r="AT1457" s="185"/>
      <c r="AU1457" s="185"/>
      <c r="AV1457" s="185"/>
      <c r="AW1457" s="185"/>
      <c r="AX1457" s="185"/>
      <c r="AY1457" s="185"/>
      <c r="AZ1457" s="185"/>
      <c r="BA1457" s="185"/>
      <c r="BB1457" s="185"/>
      <c r="BC1457" s="185"/>
      <c r="BD1457" s="185"/>
      <c r="BE1457" s="185"/>
      <c r="BF1457" s="185"/>
      <c r="BG1457" s="185"/>
      <c r="BH1457" s="185"/>
      <c r="BI1457" s="185"/>
      <c r="BJ1457" s="185"/>
      <c r="BK1457" s="185"/>
      <c r="BL1457" s="185"/>
      <c r="BM1457" s="185"/>
    </row>
    <row r="1458" spans="13:65" s="181" customFormat="1" x14ac:dyDescent="0.2">
      <c r="M1458" s="40"/>
      <c r="N1458" s="974"/>
      <c r="O1458" s="185"/>
      <c r="P1458" s="185"/>
      <c r="Q1458" s="185"/>
      <c r="R1458" s="185"/>
      <c r="S1458" s="185"/>
      <c r="T1458" s="185"/>
      <c r="U1458" s="185"/>
      <c r="V1458" s="185"/>
      <c r="W1458" s="185"/>
      <c r="X1458" s="185"/>
      <c r="Y1458" s="185"/>
      <c r="Z1458" s="185"/>
      <c r="AA1458" s="185"/>
      <c r="AB1458" s="185"/>
      <c r="AC1458" s="185"/>
      <c r="AD1458" s="185"/>
      <c r="AE1458" s="185"/>
      <c r="AF1458" s="185"/>
      <c r="AG1458" s="185"/>
      <c r="AH1458" s="185"/>
      <c r="AI1458" s="185"/>
      <c r="AJ1458" s="185"/>
      <c r="AK1458" s="185"/>
      <c r="AL1458" s="185"/>
      <c r="AM1458" s="185"/>
      <c r="AN1458" s="185"/>
      <c r="AO1458" s="185"/>
      <c r="AP1458" s="185"/>
      <c r="AQ1458" s="185"/>
      <c r="AR1458" s="185"/>
      <c r="AS1458" s="185"/>
      <c r="AT1458" s="185"/>
      <c r="AU1458" s="185"/>
      <c r="AV1458" s="185"/>
      <c r="AW1458" s="185"/>
      <c r="AX1458" s="185"/>
      <c r="AY1458" s="185"/>
      <c r="AZ1458" s="185"/>
      <c r="BA1458" s="185"/>
      <c r="BB1458" s="185"/>
      <c r="BC1458" s="185"/>
      <c r="BD1458" s="185"/>
      <c r="BE1458" s="185"/>
      <c r="BF1458" s="185"/>
      <c r="BG1458" s="185"/>
      <c r="BH1458" s="185"/>
      <c r="BI1458" s="185"/>
      <c r="BJ1458" s="185"/>
      <c r="BK1458" s="185"/>
      <c r="BL1458" s="185"/>
      <c r="BM1458" s="185"/>
    </row>
    <row r="1459" spans="13:65" s="181" customFormat="1" x14ac:dyDescent="0.2">
      <c r="M1459" s="40"/>
      <c r="N1459" s="974"/>
      <c r="O1459" s="185"/>
      <c r="P1459" s="185"/>
      <c r="Q1459" s="185"/>
      <c r="R1459" s="185"/>
      <c r="S1459" s="185"/>
      <c r="T1459" s="185"/>
      <c r="U1459" s="185"/>
      <c r="V1459" s="185"/>
      <c r="W1459" s="185"/>
      <c r="X1459" s="185"/>
      <c r="Y1459" s="185"/>
      <c r="Z1459" s="185"/>
      <c r="AA1459" s="185"/>
      <c r="AB1459" s="185"/>
      <c r="AC1459" s="185"/>
      <c r="AD1459" s="185"/>
      <c r="AE1459" s="185"/>
      <c r="AF1459" s="185"/>
      <c r="AG1459" s="185"/>
      <c r="AH1459" s="185"/>
      <c r="AI1459" s="185"/>
      <c r="AJ1459" s="185"/>
      <c r="AK1459" s="185"/>
      <c r="AL1459" s="185"/>
      <c r="AM1459" s="185"/>
      <c r="AN1459" s="185"/>
      <c r="AO1459" s="185"/>
      <c r="AP1459" s="185"/>
      <c r="AQ1459" s="185"/>
      <c r="AR1459" s="185"/>
      <c r="AS1459" s="185"/>
      <c r="AT1459" s="185"/>
      <c r="AU1459" s="185"/>
      <c r="AV1459" s="185"/>
      <c r="AW1459" s="185"/>
      <c r="AX1459" s="185"/>
      <c r="AY1459" s="185"/>
      <c r="AZ1459" s="185"/>
      <c r="BA1459" s="185"/>
      <c r="BB1459" s="185"/>
      <c r="BC1459" s="185"/>
      <c r="BD1459" s="185"/>
      <c r="BE1459" s="185"/>
      <c r="BF1459" s="185"/>
      <c r="BG1459" s="185"/>
      <c r="BH1459" s="185"/>
      <c r="BI1459" s="185"/>
      <c r="BJ1459" s="185"/>
      <c r="BK1459" s="185"/>
      <c r="BL1459" s="185"/>
      <c r="BM1459" s="185"/>
    </row>
    <row r="1460" spans="13:65" s="181" customFormat="1" x14ac:dyDescent="0.2">
      <c r="M1460" s="40"/>
      <c r="N1460" s="974"/>
      <c r="O1460" s="185"/>
      <c r="P1460" s="185"/>
      <c r="Q1460" s="185"/>
      <c r="R1460" s="185"/>
      <c r="S1460" s="185"/>
      <c r="T1460" s="185"/>
      <c r="U1460" s="185"/>
      <c r="V1460" s="185"/>
      <c r="W1460" s="185"/>
      <c r="X1460" s="185"/>
      <c r="Y1460" s="185"/>
      <c r="Z1460" s="185"/>
      <c r="AA1460" s="185"/>
      <c r="AB1460" s="185"/>
      <c r="AC1460" s="185"/>
      <c r="AD1460" s="185"/>
      <c r="AE1460" s="185"/>
      <c r="AF1460" s="185"/>
      <c r="AG1460" s="185"/>
      <c r="AH1460" s="185"/>
      <c r="AI1460" s="185"/>
      <c r="AJ1460" s="185"/>
      <c r="AK1460" s="185"/>
      <c r="AL1460" s="185"/>
      <c r="AM1460" s="185"/>
      <c r="AN1460" s="185"/>
      <c r="AO1460" s="185"/>
      <c r="AP1460" s="185"/>
      <c r="AQ1460" s="185"/>
      <c r="AR1460" s="185"/>
      <c r="AS1460" s="185"/>
      <c r="AT1460" s="185"/>
      <c r="AU1460" s="185"/>
      <c r="AV1460" s="185"/>
      <c r="AW1460" s="185"/>
      <c r="AX1460" s="185"/>
      <c r="AY1460" s="185"/>
      <c r="AZ1460" s="185"/>
      <c r="BA1460" s="185"/>
      <c r="BB1460" s="185"/>
      <c r="BC1460" s="185"/>
      <c r="BD1460" s="185"/>
      <c r="BE1460" s="185"/>
      <c r="BF1460" s="185"/>
      <c r="BG1460" s="185"/>
      <c r="BH1460" s="185"/>
      <c r="BI1460" s="185"/>
      <c r="BJ1460" s="185"/>
      <c r="BK1460" s="185"/>
      <c r="BL1460" s="185"/>
      <c r="BM1460" s="185"/>
    </row>
    <row r="1461" spans="13:65" s="181" customFormat="1" x14ac:dyDescent="0.2">
      <c r="M1461" s="40"/>
      <c r="N1461" s="974"/>
      <c r="O1461" s="185"/>
      <c r="P1461" s="185"/>
      <c r="Q1461" s="185"/>
      <c r="R1461" s="185"/>
      <c r="S1461" s="185"/>
      <c r="T1461" s="185"/>
      <c r="U1461" s="185"/>
      <c r="V1461" s="185"/>
      <c r="W1461" s="185"/>
      <c r="X1461" s="185"/>
      <c r="Y1461" s="185"/>
      <c r="Z1461" s="185"/>
      <c r="AA1461" s="185"/>
      <c r="AB1461" s="185"/>
      <c r="AC1461" s="185"/>
      <c r="AD1461" s="185"/>
      <c r="AE1461" s="185"/>
      <c r="AF1461" s="185"/>
      <c r="AG1461" s="185"/>
      <c r="AH1461" s="185"/>
      <c r="AI1461" s="185"/>
      <c r="AJ1461" s="185"/>
      <c r="AK1461" s="185"/>
      <c r="AL1461" s="185"/>
      <c r="AM1461" s="185"/>
      <c r="AN1461" s="185"/>
      <c r="AO1461" s="185"/>
      <c r="AP1461" s="185"/>
      <c r="AQ1461" s="185"/>
      <c r="AR1461" s="185"/>
      <c r="AS1461" s="185"/>
      <c r="AT1461" s="185"/>
      <c r="AU1461" s="185"/>
      <c r="AV1461" s="185"/>
      <c r="AW1461" s="185"/>
      <c r="AX1461" s="185"/>
      <c r="AY1461" s="185"/>
      <c r="AZ1461" s="185"/>
      <c r="BA1461" s="185"/>
      <c r="BB1461" s="185"/>
      <c r="BC1461" s="185"/>
      <c r="BD1461" s="185"/>
      <c r="BE1461" s="185"/>
      <c r="BF1461" s="185"/>
      <c r="BG1461" s="185"/>
      <c r="BH1461" s="185"/>
      <c r="BI1461" s="185"/>
      <c r="BJ1461" s="185"/>
      <c r="BK1461" s="185"/>
      <c r="BL1461" s="185"/>
      <c r="BM1461" s="185"/>
    </row>
    <row r="1462" spans="13:65" s="181" customFormat="1" x14ac:dyDescent="0.2">
      <c r="M1462" s="40"/>
      <c r="N1462" s="974"/>
      <c r="O1462" s="185"/>
      <c r="P1462" s="185"/>
      <c r="Q1462" s="185"/>
      <c r="R1462" s="185"/>
      <c r="S1462" s="185"/>
      <c r="T1462" s="185"/>
      <c r="U1462" s="185"/>
      <c r="V1462" s="185"/>
      <c r="W1462" s="185"/>
      <c r="X1462" s="185"/>
      <c r="Y1462" s="185"/>
      <c r="Z1462" s="185"/>
      <c r="AA1462" s="185"/>
      <c r="AB1462" s="185"/>
      <c r="AC1462" s="185"/>
      <c r="AD1462" s="185"/>
      <c r="AE1462" s="185"/>
      <c r="AF1462" s="185"/>
      <c r="AG1462" s="185"/>
      <c r="AH1462" s="185"/>
      <c r="AI1462" s="185"/>
      <c r="AJ1462" s="185"/>
      <c r="AK1462" s="185"/>
      <c r="AL1462" s="185"/>
      <c r="AM1462" s="185"/>
      <c r="AN1462" s="185"/>
      <c r="AO1462" s="185"/>
      <c r="AP1462" s="185"/>
      <c r="AQ1462" s="185"/>
      <c r="AR1462" s="185"/>
      <c r="AS1462" s="185"/>
      <c r="AT1462" s="185"/>
      <c r="AU1462" s="185"/>
      <c r="AV1462" s="185"/>
      <c r="AW1462" s="185"/>
      <c r="AX1462" s="185"/>
      <c r="AY1462" s="185"/>
      <c r="AZ1462" s="185"/>
      <c r="BA1462" s="185"/>
      <c r="BB1462" s="185"/>
      <c r="BC1462" s="185"/>
      <c r="BD1462" s="185"/>
      <c r="BE1462" s="185"/>
      <c r="BF1462" s="185"/>
      <c r="BG1462" s="185"/>
      <c r="BH1462" s="185"/>
      <c r="BI1462" s="185"/>
      <c r="BJ1462" s="185"/>
      <c r="BK1462" s="185"/>
      <c r="BL1462" s="185"/>
      <c r="BM1462" s="185"/>
    </row>
    <row r="1463" spans="13:65" s="181" customFormat="1" x14ac:dyDescent="0.2">
      <c r="M1463" s="40"/>
      <c r="N1463" s="974"/>
      <c r="O1463" s="185"/>
      <c r="P1463" s="185"/>
      <c r="Q1463" s="185"/>
      <c r="R1463" s="185"/>
      <c r="S1463" s="185"/>
      <c r="T1463" s="185"/>
      <c r="U1463" s="185"/>
      <c r="V1463" s="185"/>
      <c r="W1463" s="185"/>
      <c r="X1463" s="185"/>
      <c r="Y1463" s="185"/>
      <c r="Z1463" s="185"/>
      <c r="AA1463" s="185"/>
      <c r="AB1463" s="185"/>
      <c r="AC1463" s="185"/>
      <c r="AD1463" s="185"/>
      <c r="AE1463" s="185"/>
      <c r="AF1463" s="185"/>
      <c r="AG1463" s="185"/>
      <c r="AH1463" s="185"/>
      <c r="AI1463" s="185"/>
      <c r="AJ1463" s="185"/>
      <c r="AK1463" s="185"/>
      <c r="AL1463" s="185"/>
      <c r="AM1463" s="185"/>
      <c r="AN1463" s="185"/>
      <c r="AO1463" s="185"/>
      <c r="AP1463" s="185"/>
      <c r="AQ1463" s="185"/>
      <c r="AR1463" s="185"/>
      <c r="AS1463" s="185"/>
      <c r="AT1463" s="185"/>
      <c r="AU1463" s="185"/>
      <c r="AV1463" s="185"/>
      <c r="AW1463" s="185"/>
      <c r="AX1463" s="185"/>
      <c r="AY1463" s="185"/>
      <c r="AZ1463" s="185"/>
      <c r="BA1463" s="185"/>
      <c r="BB1463" s="185"/>
      <c r="BC1463" s="185"/>
      <c r="BD1463" s="185"/>
      <c r="BE1463" s="185"/>
      <c r="BF1463" s="185"/>
      <c r="BG1463" s="185"/>
      <c r="BH1463" s="185"/>
      <c r="BI1463" s="185"/>
      <c r="BJ1463" s="185"/>
      <c r="BK1463" s="185"/>
      <c r="BL1463" s="185"/>
      <c r="BM1463" s="185"/>
    </row>
    <row r="1464" spans="13:65" s="181" customFormat="1" x14ac:dyDescent="0.2">
      <c r="M1464" s="40"/>
      <c r="N1464" s="974"/>
      <c r="O1464" s="185"/>
      <c r="P1464" s="185"/>
      <c r="Q1464" s="185"/>
      <c r="R1464" s="185"/>
      <c r="S1464" s="185"/>
      <c r="T1464" s="185"/>
      <c r="U1464" s="185"/>
      <c r="V1464" s="185"/>
      <c r="W1464" s="185"/>
      <c r="X1464" s="185"/>
      <c r="Y1464" s="185"/>
      <c r="Z1464" s="185"/>
      <c r="AA1464" s="185"/>
      <c r="AB1464" s="185"/>
      <c r="AC1464" s="185"/>
      <c r="AD1464" s="185"/>
      <c r="AE1464" s="185"/>
      <c r="AF1464" s="185"/>
      <c r="AG1464" s="185"/>
      <c r="AH1464" s="185"/>
      <c r="AI1464" s="185"/>
      <c r="AJ1464" s="185"/>
      <c r="AK1464" s="185"/>
      <c r="AL1464" s="185"/>
      <c r="AM1464" s="185"/>
      <c r="AN1464" s="185"/>
      <c r="AO1464" s="185"/>
      <c r="AP1464" s="185"/>
      <c r="AQ1464" s="185"/>
      <c r="AR1464" s="185"/>
      <c r="AS1464" s="185"/>
      <c r="AT1464" s="185"/>
      <c r="AU1464" s="185"/>
      <c r="AV1464" s="185"/>
      <c r="AW1464" s="185"/>
      <c r="AX1464" s="185"/>
      <c r="AY1464" s="185"/>
      <c r="AZ1464" s="185"/>
      <c r="BA1464" s="185"/>
      <c r="BB1464" s="185"/>
      <c r="BC1464" s="185"/>
      <c r="BD1464" s="185"/>
      <c r="BE1464" s="185"/>
      <c r="BF1464" s="185"/>
      <c r="BG1464" s="185"/>
      <c r="BH1464" s="185"/>
      <c r="BI1464" s="185"/>
      <c r="BJ1464" s="185"/>
      <c r="BK1464" s="185"/>
      <c r="BL1464" s="185"/>
      <c r="BM1464" s="185"/>
    </row>
    <row r="1465" spans="13:65" s="181" customFormat="1" x14ac:dyDescent="0.2">
      <c r="M1465" s="40"/>
      <c r="N1465" s="974"/>
      <c r="O1465" s="185"/>
      <c r="P1465" s="185"/>
      <c r="Q1465" s="185"/>
      <c r="R1465" s="185"/>
      <c r="S1465" s="185"/>
      <c r="T1465" s="185"/>
      <c r="U1465" s="185"/>
      <c r="V1465" s="185"/>
      <c r="W1465" s="185"/>
      <c r="X1465" s="185"/>
      <c r="Y1465" s="185"/>
      <c r="Z1465" s="185"/>
      <c r="AA1465" s="185"/>
      <c r="AB1465" s="185"/>
      <c r="AC1465" s="185"/>
      <c r="AD1465" s="185"/>
      <c r="AE1465" s="185"/>
      <c r="AF1465" s="185"/>
      <c r="AG1465" s="185"/>
      <c r="AH1465" s="185"/>
      <c r="AI1465" s="185"/>
      <c r="AJ1465" s="185"/>
      <c r="AK1465" s="185"/>
      <c r="AL1465" s="185"/>
      <c r="AM1465" s="185"/>
      <c r="AN1465" s="185"/>
      <c r="AO1465" s="185"/>
      <c r="AP1465" s="185"/>
      <c r="AQ1465" s="185"/>
      <c r="AR1465" s="185"/>
      <c r="AS1465" s="185"/>
      <c r="AT1465" s="185"/>
      <c r="AU1465" s="185"/>
      <c r="AV1465" s="185"/>
      <c r="AW1465" s="185"/>
      <c r="AX1465" s="185"/>
      <c r="AY1465" s="185"/>
      <c r="AZ1465" s="185"/>
      <c r="BA1465" s="185"/>
      <c r="BB1465" s="185"/>
      <c r="BC1465" s="185"/>
      <c r="BD1465" s="185"/>
      <c r="BE1465" s="185"/>
      <c r="BF1465" s="185"/>
      <c r="BG1465" s="185"/>
      <c r="BH1465" s="185"/>
      <c r="BI1465" s="185"/>
      <c r="BJ1465" s="185"/>
      <c r="BK1465" s="185"/>
      <c r="BL1465" s="185"/>
      <c r="BM1465" s="185"/>
    </row>
    <row r="1466" spans="13:65" s="181" customFormat="1" x14ac:dyDescent="0.2">
      <c r="M1466" s="40"/>
      <c r="N1466" s="974"/>
      <c r="O1466" s="185"/>
      <c r="P1466" s="185"/>
      <c r="Q1466" s="185"/>
      <c r="R1466" s="185"/>
      <c r="S1466" s="185"/>
      <c r="T1466" s="185"/>
      <c r="U1466" s="185"/>
      <c r="V1466" s="185"/>
      <c r="W1466" s="185"/>
      <c r="X1466" s="185"/>
      <c r="Y1466" s="185"/>
      <c r="Z1466" s="185"/>
      <c r="AA1466" s="185"/>
      <c r="AB1466" s="185"/>
      <c r="AC1466" s="185"/>
      <c r="AD1466" s="185"/>
      <c r="AE1466" s="185"/>
      <c r="AF1466" s="185"/>
      <c r="AG1466" s="185"/>
      <c r="AH1466" s="185"/>
      <c r="AI1466" s="185"/>
      <c r="AJ1466" s="185"/>
      <c r="AK1466" s="185"/>
      <c r="AL1466" s="185"/>
      <c r="AM1466" s="185"/>
      <c r="AN1466" s="185"/>
      <c r="AO1466" s="185"/>
      <c r="AP1466" s="185"/>
      <c r="AQ1466" s="185"/>
      <c r="AR1466" s="185"/>
      <c r="AS1466" s="185"/>
      <c r="AT1466" s="185"/>
      <c r="AU1466" s="185"/>
      <c r="AV1466" s="185"/>
      <c r="AW1466" s="185"/>
      <c r="AX1466" s="185"/>
      <c r="AY1466" s="185"/>
      <c r="AZ1466" s="185"/>
      <c r="BA1466" s="185"/>
      <c r="BB1466" s="185"/>
      <c r="BC1466" s="185"/>
      <c r="BD1466" s="185"/>
      <c r="BE1466" s="185"/>
      <c r="BF1466" s="185"/>
      <c r="BG1466" s="185"/>
      <c r="BH1466" s="185"/>
      <c r="BI1466" s="185"/>
      <c r="BJ1466" s="185"/>
      <c r="BK1466" s="185"/>
      <c r="BL1466" s="185"/>
      <c r="BM1466" s="185"/>
    </row>
    <row r="1467" spans="13:65" s="181" customFormat="1" x14ac:dyDescent="0.2">
      <c r="M1467" s="40"/>
      <c r="N1467" s="974"/>
      <c r="O1467" s="185"/>
      <c r="P1467" s="185"/>
      <c r="Q1467" s="185"/>
      <c r="R1467" s="185"/>
      <c r="S1467" s="185"/>
      <c r="T1467" s="185"/>
      <c r="U1467" s="185"/>
      <c r="V1467" s="185"/>
      <c r="W1467" s="185"/>
      <c r="X1467" s="185"/>
      <c r="Y1467" s="185"/>
      <c r="Z1467" s="185"/>
      <c r="AA1467" s="185"/>
      <c r="AB1467" s="185"/>
      <c r="AC1467" s="185"/>
      <c r="AD1467" s="185"/>
      <c r="AE1467" s="185"/>
      <c r="AF1467" s="185"/>
      <c r="AG1467" s="185"/>
      <c r="AH1467" s="185"/>
      <c r="AI1467" s="185"/>
      <c r="AJ1467" s="185"/>
      <c r="AK1467" s="185"/>
      <c r="AL1467" s="185"/>
      <c r="AM1467" s="185"/>
      <c r="AN1467" s="185"/>
      <c r="AO1467" s="185"/>
      <c r="AP1467" s="185"/>
      <c r="AQ1467" s="185"/>
      <c r="AR1467" s="185"/>
      <c r="AS1467" s="185"/>
      <c r="AT1467" s="185"/>
      <c r="AU1467" s="185"/>
      <c r="AV1467" s="185"/>
      <c r="AW1467" s="185"/>
      <c r="AX1467" s="185"/>
      <c r="AY1467" s="185"/>
      <c r="AZ1467" s="185"/>
      <c r="BA1467" s="185"/>
      <c r="BB1467" s="185"/>
      <c r="BC1467" s="185"/>
      <c r="BD1467" s="185"/>
      <c r="BE1467" s="185"/>
      <c r="BF1467" s="185"/>
      <c r="BG1467" s="185"/>
      <c r="BH1467" s="185"/>
      <c r="BI1467" s="185"/>
      <c r="BJ1467" s="185"/>
      <c r="BK1467" s="185"/>
      <c r="BL1467" s="185"/>
      <c r="BM1467" s="185"/>
    </row>
    <row r="1468" spans="13:65" s="181" customFormat="1" x14ac:dyDescent="0.2">
      <c r="M1468" s="40"/>
      <c r="N1468" s="974"/>
      <c r="O1468" s="185"/>
      <c r="P1468" s="185"/>
      <c r="Q1468" s="185"/>
      <c r="R1468" s="185"/>
      <c r="S1468" s="185"/>
      <c r="T1468" s="185"/>
      <c r="U1468" s="185"/>
      <c r="V1468" s="185"/>
      <c r="W1468" s="185"/>
      <c r="X1468" s="185"/>
      <c r="Y1468" s="185"/>
      <c r="Z1468" s="185"/>
      <c r="AA1468" s="185"/>
      <c r="AB1468" s="185"/>
      <c r="AC1468" s="185"/>
      <c r="AD1468" s="185"/>
      <c r="AE1468" s="185"/>
      <c r="AF1468" s="185"/>
      <c r="AG1468" s="185"/>
      <c r="AH1468" s="185"/>
      <c r="AI1468" s="185"/>
      <c r="AJ1468" s="185"/>
      <c r="AK1468" s="185"/>
      <c r="AL1468" s="185"/>
      <c r="AM1468" s="185"/>
      <c r="AN1468" s="185"/>
      <c r="AO1468" s="185"/>
      <c r="AP1468" s="185"/>
      <c r="AQ1468" s="185"/>
      <c r="AR1468" s="185"/>
      <c r="AS1468" s="185"/>
      <c r="AT1468" s="185"/>
      <c r="AU1468" s="185"/>
      <c r="AV1468" s="185"/>
      <c r="AW1468" s="185"/>
      <c r="AX1468" s="185"/>
      <c r="AY1468" s="185"/>
      <c r="AZ1468" s="185"/>
      <c r="BA1468" s="185"/>
      <c r="BB1468" s="185"/>
      <c r="BC1468" s="185"/>
      <c r="BD1468" s="185"/>
      <c r="BE1468" s="185"/>
      <c r="BF1468" s="185"/>
      <c r="BG1468" s="185"/>
      <c r="BH1468" s="185"/>
      <c r="BI1468" s="185"/>
      <c r="BJ1468" s="185"/>
      <c r="BK1468" s="185"/>
      <c r="BL1468" s="185"/>
      <c r="BM1468" s="185"/>
    </row>
    <row r="1469" spans="13:65" s="181" customFormat="1" x14ac:dyDescent="0.2">
      <c r="M1469" s="40"/>
      <c r="N1469" s="974"/>
      <c r="O1469" s="185"/>
      <c r="P1469" s="185"/>
      <c r="Q1469" s="185"/>
      <c r="R1469" s="185"/>
      <c r="S1469" s="185"/>
      <c r="T1469" s="185"/>
      <c r="U1469" s="185"/>
      <c r="V1469" s="185"/>
      <c r="W1469" s="185"/>
      <c r="X1469" s="185"/>
      <c r="Y1469" s="185"/>
      <c r="Z1469" s="185"/>
      <c r="AA1469" s="185"/>
      <c r="AB1469" s="185"/>
      <c r="AC1469" s="185"/>
      <c r="AD1469" s="185"/>
      <c r="AE1469" s="185"/>
      <c r="AF1469" s="185"/>
      <c r="AG1469" s="185"/>
      <c r="AH1469" s="185"/>
      <c r="AI1469" s="185"/>
      <c r="AJ1469" s="185"/>
      <c r="AK1469" s="185"/>
      <c r="AL1469" s="185"/>
      <c r="AM1469" s="185"/>
      <c r="AN1469" s="185"/>
      <c r="AO1469" s="185"/>
      <c r="AP1469" s="185"/>
      <c r="AQ1469" s="185"/>
      <c r="AR1469" s="185"/>
      <c r="AS1469" s="185"/>
      <c r="AT1469" s="185"/>
      <c r="AU1469" s="185"/>
      <c r="AV1469" s="185"/>
      <c r="AW1469" s="185"/>
      <c r="AX1469" s="185"/>
      <c r="AY1469" s="185"/>
      <c r="AZ1469" s="185"/>
      <c r="BA1469" s="185"/>
      <c r="BB1469" s="185"/>
      <c r="BC1469" s="185"/>
      <c r="BD1469" s="185"/>
      <c r="BE1469" s="185"/>
      <c r="BF1469" s="185"/>
      <c r="BG1469" s="185"/>
      <c r="BH1469" s="185"/>
      <c r="BI1469" s="185"/>
      <c r="BJ1469" s="185"/>
      <c r="BK1469" s="185"/>
      <c r="BL1469" s="185"/>
      <c r="BM1469" s="185"/>
    </row>
    <row r="1470" spans="13:65" s="181" customFormat="1" x14ac:dyDescent="0.2">
      <c r="M1470" s="40"/>
      <c r="N1470" s="974"/>
      <c r="O1470" s="185"/>
      <c r="P1470" s="185"/>
      <c r="Q1470" s="185"/>
      <c r="R1470" s="185"/>
      <c r="S1470" s="185"/>
      <c r="T1470" s="185"/>
      <c r="U1470" s="185"/>
      <c r="V1470" s="185"/>
      <c r="W1470" s="185"/>
      <c r="X1470" s="185"/>
      <c r="Y1470" s="185"/>
      <c r="Z1470" s="185"/>
      <c r="AA1470" s="185"/>
      <c r="AB1470" s="185"/>
      <c r="AC1470" s="185"/>
      <c r="AD1470" s="185"/>
      <c r="AE1470" s="185"/>
      <c r="AF1470" s="185"/>
      <c r="AG1470" s="185"/>
      <c r="AH1470" s="185"/>
      <c r="AI1470" s="185"/>
      <c r="AJ1470" s="185"/>
      <c r="AK1470" s="185"/>
      <c r="AL1470" s="185"/>
      <c r="AM1470" s="185"/>
      <c r="AN1470" s="185"/>
      <c r="AO1470" s="185"/>
      <c r="AP1470" s="185"/>
      <c r="AQ1470" s="185"/>
      <c r="AR1470" s="185"/>
      <c r="AS1470" s="185"/>
      <c r="AT1470" s="185"/>
      <c r="AU1470" s="185"/>
      <c r="AV1470" s="185"/>
      <c r="AW1470" s="185"/>
      <c r="AX1470" s="185"/>
      <c r="AY1470" s="185"/>
      <c r="AZ1470" s="185"/>
      <c r="BA1470" s="185"/>
      <c r="BB1470" s="185"/>
      <c r="BC1470" s="185"/>
      <c r="BD1470" s="185"/>
      <c r="BE1470" s="185"/>
      <c r="BF1470" s="185"/>
      <c r="BG1470" s="185"/>
      <c r="BH1470" s="185"/>
      <c r="BI1470" s="185"/>
      <c r="BJ1470" s="185"/>
      <c r="BK1470" s="185"/>
      <c r="BL1470" s="185"/>
      <c r="BM1470" s="185"/>
    </row>
    <row r="1471" spans="13:65" s="181" customFormat="1" x14ac:dyDescent="0.2">
      <c r="M1471" s="40"/>
      <c r="N1471" s="974"/>
      <c r="O1471" s="185"/>
      <c r="P1471" s="185"/>
      <c r="Q1471" s="185"/>
      <c r="R1471" s="185"/>
      <c r="S1471" s="185"/>
      <c r="T1471" s="185"/>
      <c r="U1471" s="185"/>
      <c r="V1471" s="185"/>
      <c r="W1471" s="185"/>
      <c r="X1471" s="185"/>
      <c r="Y1471" s="185"/>
      <c r="Z1471" s="185"/>
      <c r="AA1471" s="185"/>
      <c r="AB1471" s="185"/>
      <c r="AC1471" s="185"/>
      <c r="AD1471" s="185"/>
      <c r="AE1471" s="185"/>
      <c r="AF1471" s="185"/>
      <c r="AG1471" s="185"/>
      <c r="AH1471" s="185"/>
      <c r="AI1471" s="185"/>
      <c r="AJ1471" s="185"/>
      <c r="AK1471" s="185"/>
      <c r="AL1471" s="185"/>
      <c r="AM1471" s="185"/>
      <c r="AN1471" s="185"/>
      <c r="AO1471" s="185"/>
      <c r="AP1471" s="185"/>
      <c r="AQ1471" s="185"/>
      <c r="AR1471" s="185"/>
      <c r="AS1471" s="185"/>
      <c r="AT1471" s="185"/>
      <c r="AU1471" s="185"/>
      <c r="AV1471" s="185"/>
      <c r="AW1471" s="185"/>
      <c r="AX1471" s="185"/>
      <c r="AY1471" s="185"/>
      <c r="AZ1471" s="185"/>
      <c r="BA1471" s="185"/>
      <c r="BB1471" s="185"/>
      <c r="BC1471" s="185"/>
      <c r="BD1471" s="185"/>
      <c r="BE1471" s="185"/>
      <c r="BF1471" s="185"/>
      <c r="BG1471" s="185"/>
      <c r="BH1471" s="185"/>
      <c r="BI1471" s="185"/>
      <c r="BJ1471" s="185"/>
      <c r="BK1471" s="185"/>
      <c r="BL1471" s="185"/>
      <c r="BM1471" s="185"/>
    </row>
    <row r="1472" spans="13:65" s="181" customFormat="1" x14ac:dyDescent="0.2">
      <c r="M1472" s="40"/>
      <c r="N1472" s="974"/>
      <c r="O1472" s="185"/>
      <c r="P1472" s="185"/>
      <c r="Q1472" s="185"/>
      <c r="R1472" s="185"/>
      <c r="S1472" s="185"/>
      <c r="T1472" s="185"/>
      <c r="U1472" s="185"/>
      <c r="V1472" s="185"/>
      <c r="W1472" s="185"/>
      <c r="X1472" s="185"/>
      <c r="Y1472" s="185"/>
      <c r="Z1472" s="185"/>
      <c r="AA1472" s="185"/>
      <c r="AB1472" s="185"/>
      <c r="AC1472" s="185"/>
      <c r="AD1472" s="185"/>
      <c r="AE1472" s="185"/>
      <c r="AF1472" s="185"/>
      <c r="AG1472" s="185"/>
      <c r="AH1472" s="185"/>
      <c r="AI1472" s="185"/>
      <c r="AJ1472" s="185"/>
      <c r="AK1472" s="185"/>
      <c r="AL1472" s="185"/>
      <c r="AM1472" s="185"/>
      <c r="AN1472" s="185"/>
      <c r="AO1472" s="185"/>
      <c r="AP1472" s="185"/>
      <c r="AQ1472" s="185"/>
      <c r="AR1472" s="185"/>
      <c r="AS1472" s="185"/>
      <c r="AT1472" s="185"/>
      <c r="AU1472" s="185"/>
      <c r="AV1472" s="185"/>
      <c r="AW1472" s="185"/>
      <c r="AX1472" s="185"/>
      <c r="AY1472" s="185"/>
      <c r="AZ1472" s="185"/>
      <c r="BA1472" s="185"/>
      <c r="BB1472" s="185"/>
      <c r="BC1472" s="185"/>
      <c r="BD1472" s="185"/>
      <c r="BE1472" s="185"/>
      <c r="BF1472" s="185"/>
      <c r="BG1472" s="185"/>
      <c r="BH1472" s="185"/>
      <c r="BI1472" s="185"/>
      <c r="BJ1472" s="185"/>
      <c r="BK1472" s="185"/>
      <c r="BL1472" s="185"/>
      <c r="BM1472" s="185"/>
    </row>
    <row r="1473" spans="13:65" s="181" customFormat="1" x14ac:dyDescent="0.2">
      <c r="M1473" s="40"/>
      <c r="N1473" s="974"/>
      <c r="O1473" s="185"/>
      <c r="P1473" s="185"/>
      <c r="Q1473" s="185"/>
      <c r="R1473" s="185"/>
      <c r="S1473" s="185"/>
      <c r="T1473" s="185"/>
      <c r="U1473" s="185"/>
      <c r="V1473" s="185"/>
      <c r="W1473" s="185"/>
      <c r="X1473" s="185"/>
      <c r="Y1473" s="185"/>
      <c r="Z1473" s="185"/>
      <c r="AA1473" s="185"/>
      <c r="AB1473" s="185"/>
      <c r="AC1473" s="185"/>
      <c r="AD1473" s="185"/>
      <c r="AE1473" s="185"/>
      <c r="AF1473" s="185"/>
      <c r="AG1473" s="185"/>
      <c r="AH1473" s="185"/>
      <c r="AI1473" s="185"/>
      <c r="AJ1473" s="185"/>
      <c r="AK1473" s="185"/>
      <c r="AL1473" s="185"/>
      <c r="AM1473" s="185"/>
      <c r="AN1473" s="185"/>
      <c r="AO1473" s="185"/>
      <c r="AP1473" s="185"/>
      <c r="AQ1473" s="185"/>
      <c r="AR1473" s="185"/>
      <c r="AS1473" s="185"/>
      <c r="AT1473" s="185"/>
      <c r="AU1473" s="185"/>
      <c r="AV1473" s="185"/>
      <c r="AW1473" s="185"/>
      <c r="AX1473" s="185"/>
      <c r="AY1473" s="185"/>
      <c r="AZ1473" s="185"/>
      <c r="BA1473" s="185"/>
      <c r="BB1473" s="185"/>
      <c r="BC1473" s="185"/>
      <c r="BD1473" s="185"/>
      <c r="BE1473" s="185"/>
      <c r="BF1473" s="185"/>
      <c r="BG1473" s="185"/>
      <c r="BH1473" s="185"/>
      <c r="BI1473" s="185"/>
      <c r="BJ1473" s="185"/>
      <c r="BK1473" s="185"/>
      <c r="BL1473" s="185"/>
      <c r="BM1473" s="185"/>
    </row>
    <row r="1474" spans="13:65" s="181" customFormat="1" x14ac:dyDescent="0.2">
      <c r="M1474" s="40"/>
      <c r="N1474" s="974"/>
      <c r="O1474" s="185"/>
      <c r="P1474" s="185"/>
      <c r="Q1474" s="185"/>
      <c r="R1474" s="185"/>
      <c r="S1474" s="185"/>
      <c r="T1474" s="185"/>
      <c r="U1474" s="185"/>
      <c r="V1474" s="185"/>
      <c r="W1474" s="185"/>
      <c r="X1474" s="185"/>
      <c r="Y1474" s="185"/>
      <c r="Z1474" s="185"/>
      <c r="AA1474" s="185"/>
      <c r="AB1474" s="185"/>
      <c r="AC1474" s="185"/>
      <c r="AD1474" s="185"/>
      <c r="AE1474" s="185"/>
      <c r="AF1474" s="185"/>
      <c r="AG1474" s="185"/>
      <c r="AH1474" s="185"/>
      <c r="AI1474" s="185"/>
      <c r="AJ1474" s="185"/>
      <c r="AK1474" s="185"/>
      <c r="AL1474" s="185"/>
      <c r="AM1474" s="185"/>
      <c r="AN1474" s="185"/>
      <c r="AO1474" s="185"/>
      <c r="AP1474" s="185"/>
      <c r="AQ1474" s="185"/>
      <c r="AR1474" s="185"/>
      <c r="AS1474" s="185"/>
      <c r="AT1474" s="185"/>
      <c r="AU1474" s="185"/>
      <c r="AV1474" s="185"/>
      <c r="AW1474" s="185"/>
      <c r="AX1474" s="185"/>
      <c r="AY1474" s="185"/>
      <c r="AZ1474" s="185"/>
      <c r="BA1474" s="185"/>
      <c r="BB1474" s="185"/>
      <c r="BC1474" s="185"/>
      <c r="BD1474" s="185"/>
      <c r="BE1474" s="185"/>
      <c r="BF1474" s="185"/>
      <c r="BG1474" s="185"/>
      <c r="BH1474" s="185"/>
      <c r="BI1474" s="185"/>
      <c r="BJ1474" s="185"/>
      <c r="BK1474" s="185"/>
      <c r="BL1474" s="185"/>
      <c r="BM1474" s="185"/>
    </row>
    <row r="1475" spans="13:65" s="181" customFormat="1" x14ac:dyDescent="0.2">
      <c r="M1475" s="40"/>
      <c r="N1475" s="974"/>
      <c r="O1475" s="185"/>
      <c r="P1475" s="185"/>
      <c r="Q1475" s="185"/>
      <c r="R1475" s="185"/>
      <c r="S1475" s="185"/>
      <c r="T1475" s="185"/>
      <c r="U1475" s="185"/>
      <c r="V1475" s="185"/>
      <c r="W1475" s="185"/>
      <c r="X1475" s="185"/>
      <c r="Y1475" s="185"/>
      <c r="Z1475" s="185"/>
      <c r="AA1475" s="185"/>
      <c r="AB1475" s="185"/>
      <c r="AC1475" s="185"/>
      <c r="AD1475" s="185"/>
      <c r="AE1475" s="185"/>
      <c r="AF1475" s="185"/>
      <c r="AG1475" s="185"/>
      <c r="AH1475" s="185"/>
      <c r="AI1475" s="185"/>
      <c r="AJ1475" s="185"/>
      <c r="AK1475" s="185"/>
      <c r="AL1475" s="185"/>
      <c r="AM1475" s="185"/>
      <c r="AN1475" s="185"/>
      <c r="AO1475" s="185"/>
      <c r="AP1475" s="185"/>
      <c r="AQ1475" s="185"/>
      <c r="AR1475" s="185"/>
      <c r="AS1475" s="185"/>
      <c r="AT1475" s="185"/>
      <c r="AU1475" s="185"/>
      <c r="AV1475" s="185"/>
      <c r="AW1475" s="185"/>
      <c r="AX1475" s="185"/>
      <c r="AY1475" s="185"/>
      <c r="AZ1475" s="185"/>
      <c r="BA1475" s="185"/>
      <c r="BB1475" s="185"/>
      <c r="BC1475" s="185"/>
      <c r="BD1475" s="185"/>
      <c r="BE1475" s="185"/>
      <c r="BF1475" s="185"/>
      <c r="BG1475" s="185"/>
      <c r="BH1475" s="185"/>
      <c r="BI1475" s="185"/>
      <c r="BJ1475" s="185"/>
      <c r="BK1475" s="185"/>
      <c r="BL1475" s="185"/>
      <c r="BM1475" s="185"/>
    </row>
    <row r="1476" spans="13:65" s="181" customFormat="1" x14ac:dyDescent="0.2">
      <c r="M1476" s="40"/>
      <c r="N1476" s="974"/>
      <c r="O1476" s="185"/>
      <c r="P1476" s="185"/>
      <c r="Q1476" s="185"/>
      <c r="R1476" s="185"/>
      <c r="S1476" s="185"/>
      <c r="T1476" s="185"/>
      <c r="U1476" s="185"/>
      <c r="V1476" s="185"/>
      <c r="W1476" s="185"/>
      <c r="X1476" s="185"/>
      <c r="Y1476" s="185"/>
      <c r="Z1476" s="185"/>
      <c r="AA1476" s="185"/>
      <c r="AB1476" s="185"/>
      <c r="AC1476" s="185"/>
      <c r="AD1476" s="185"/>
      <c r="AE1476" s="185"/>
      <c r="AF1476" s="185"/>
      <c r="AG1476" s="185"/>
      <c r="AH1476" s="185"/>
      <c r="AI1476" s="185"/>
      <c r="AJ1476" s="185"/>
      <c r="AK1476" s="185"/>
      <c r="AL1476" s="185"/>
      <c r="AM1476" s="185"/>
      <c r="AN1476" s="185"/>
      <c r="AO1476" s="185"/>
      <c r="AP1476" s="185"/>
      <c r="AQ1476" s="185"/>
      <c r="AR1476" s="185"/>
      <c r="AS1476" s="185"/>
      <c r="AT1476" s="185"/>
      <c r="AU1476" s="185"/>
      <c r="AV1476" s="185"/>
      <c r="AW1476" s="185"/>
      <c r="AX1476" s="185"/>
      <c r="AY1476" s="185"/>
      <c r="AZ1476" s="185"/>
      <c r="BA1476" s="185"/>
      <c r="BB1476" s="185"/>
      <c r="BC1476" s="185"/>
      <c r="BD1476" s="185"/>
      <c r="BE1476" s="185"/>
      <c r="BF1476" s="185"/>
      <c r="BG1476" s="185"/>
      <c r="BH1476" s="185"/>
      <c r="BI1476" s="185"/>
      <c r="BJ1476" s="185"/>
      <c r="BK1476" s="185"/>
      <c r="BL1476" s="185"/>
      <c r="BM1476" s="185"/>
    </row>
    <row r="1477" spans="13:65" s="181" customFormat="1" x14ac:dyDescent="0.2">
      <c r="M1477" s="40"/>
      <c r="N1477" s="974"/>
      <c r="O1477" s="185"/>
      <c r="P1477" s="185"/>
      <c r="Q1477" s="185"/>
      <c r="R1477" s="185"/>
      <c r="S1477" s="185"/>
      <c r="T1477" s="185"/>
      <c r="U1477" s="185"/>
      <c r="V1477" s="185"/>
      <c r="W1477" s="185"/>
      <c r="X1477" s="185"/>
      <c r="Y1477" s="185"/>
      <c r="Z1477" s="185"/>
      <c r="AA1477" s="185"/>
      <c r="AB1477" s="185"/>
      <c r="AC1477" s="185"/>
      <c r="AD1477" s="185"/>
      <c r="AE1477" s="185"/>
      <c r="AF1477" s="185"/>
      <c r="AG1477" s="185"/>
      <c r="AH1477" s="185"/>
      <c r="AI1477" s="185"/>
      <c r="AJ1477" s="185"/>
      <c r="AK1477" s="185"/>
      <c r="AL1477" s="185"/>
      <c r="AM1477" s="185"/>
      <c r="AN1477" s="185"/>
      <c r="AO1477" s="185"/>
      <c r="AP1477" s="185"/>
      <c r="AQ1477" s="185"/>
      <c r="AR1477" s="185"/>
      <c r="AS1477" s="185"/>
      <c r="AT1477" s="185"/>
      <c r="AU1477" s="185"/>
      <c r="AV1477" s="185"/>
      <c r="AW1477" s="185"/>
      <c r="AX1477" s="185"/>
      <c r="AY1477" s="185"/>
      <c r="AZ1477" s="185"/>
      <c r="BA1477" s="185"/>
      <c r="BB1477" s="185"/>
      <c r="BC1477" s="185"/>
      <c r="BD1477" s="185"/>
      <c r="BE1477" s="185"/>
      <c r="BF1477" s="185"/>
      <c r="BG1477" s="185"/>
      <c r="BH1477" s="185"/>
      <c r="BI1477" s="185"/>
      <c r="BJ1477" s="185"/>
      <c r="BK1477" s="185"/>
      <c r="BL1477" s="185"/>
      <c r="BM1477" s="185"/>
    </row>
    <row r="1478" spans="13:65" s="181" customFormat="1" x14ac:dyDescent="0.2">
      <c r="M1478" s="40"/>
      <c r="N1478" s="974"/>
      <c r="O1478" s="185"/>
      <c r="P1478" s="185"/>
      <c r="Q1478" s="185"/>
      <c r="R1478" s="185"/>
      <c r="S1478" s="185"/>
      <c r="T1478" s="185"/>
      <c r="U1478" s="185"/>
      <c r="V1478" s="185"/>
      <c r="W1478" s="185"/>
      <c r="X1478" s="185"/>
      <c r="Y1478" s="185"/>
      <c r="Z1478" s="185"/>
      <c r="AA1478" s="185"/>
      <c r="AB1478" s="185"/>
      <c r="AC1478" s="185"/>
      <c r="AD1478" s="185"/>
      <c r="AE1478" s="185"/>
      <c r="AF1478" s="185"/>
      <c r="AG1478" s="185"/>
      <c r="AH1478" s="185"/>
      <c r="AI1478" s="185"/>
      <c r="AJ1478" s="185"/>
      <c r="AK1478" s="185"/>
      <c r="AL1478" s="185"/>
      <c r="AM1478" s="185"/>
      <c r="AN1478" s="185"/>
      <c r="AO1478" s="185"/>
      <c r="AP1478" s="185"/>
      <c r="AQ1478" s="185"/>
      <c r="AR1478" s="185"/>
      <c r="AS1478" s="185"/>
      <c r="AT1478" s="185"/>
      <c r="AU1478" s="185"/>
      <c r="AV1478" s="185"/>
      <c r="AW1478" s="185"/>
      <c r="AX1478" s="185"/>
      <c r="AY1478" s="185"/>
      <c r="AZ1478" s="185"/>
      <c r="BA1478" s="185"/>
      <c r="BB1478" s="185"/>
      <c r="BC1478" s="185"/>
      <c r="BD1478" s="185"/>
      <c r="BE1478" s="185"/>
      <c r="BF1478" s="185"/>
      <c r="BG1478" s="185"/>
      <c r="BH1478" s="185"/>
      <c r="BI1478" s="185"/>
      <c r="BJ1478" s="185"/>
      <c r="BK1478" s="185"/>
      <c r="BL1478" s="185"/>
      <c r="BM1478" s="185"/>
    </row>
    <row r="1479" spans="13:65" s="181" customFormat="1" x14ac:dyDescent="0.2">
      <c r="M1479" s="40"/>
      <c r="N1479" s="974"/>
      <c r="O1479" s="185"/>
      <c r="P1479" s="185"/>
      <c r="Q1479" s="185"/>
      <c r="R1479" s="185"/>
      <c r="S1479" s="185"/>
      <c r="T1479" s="185"/>
      <c r="U1479" s="185"/>
      <c r="V1479" s="185"/>
      <c r="W1479" s="185"/>
      <c r="X1479" s="185"/>
      <c r="Y1479" s="185"/>
      <c r="Z1479" s="185"/>
      <c r="AA1479" s="185"/>
      <c r="AB1479" s="185"/>
      <c r="AC1479" s="185"/>
      <c r="AD1479" s="185"/>
      <c r="AE1479" s="185"/>
      <c r="AF1479" s="185"/>
      <c r="AG1479" s="185"/>
      <c r="AH1479" s="185"/>
      <c r="AI1479" s="185"/>
      <c r="AJ1479" s="185"/>
      <c r="AK1479" s="185"/>
      <c r="AL1479" s="185"/>
      <c r="AM1479" s="185"/>
      <c r="AN1479" s="185"/>
      <c r="AO1479" s="185"/>
      <c r="AP1479" s="185"/>
      <c r="AQ1479" s="185"/>
      <c r="AR1479" s="185"/>
      <c r="AS1479" s="185"/>
      <c r="AT1479" s="185"/>
      <c r="AU1479" s="185"/>
      <c r="AV1479" s="185"/>
      <c r="AW1479" s="185"/>
      <c r="AX1479" s="185"/>
      <c r="AY1479" s="185"/>
      <c r="AZ1479" s="185"/>
      <c r="BA1479" s="185"/>
      <c r="BB1479" s="185"/>
      <c r="BC1479" s="185"/>
      <c r="BD1479" s="185"/>
      <c r="BE1479" s="185"/>
      <c r="BF1479" s="185"/>
      <c r="BG1479" s="185"/>
      <c r="BH1479" s="185"/>
      <c r="BI1479" s="185"/>
      <c r="BJ1479" s="185"/>
      <c r="BK1479" s="185"/>
      <c r="BL1479" s="185"/>
      <c r="BM1479" s="185"/>
    </row>
    <row r="1480" spans="13:65" s="181" customFormat="1" x14ac:dyDescent="0.2">
      <c r="M1480" s="40"/>
      <c r="N1480" s="974"/>
      <c r="O1480" s="185"/>
      <c r="P1480" s="185"/>
      <c r="Q1480" s="185"/>
      <c r="R1480" s="185"/>
      <c r="S1480" s="185"/>
      <c r="T1480" s="185"/>
      <c r="U1480" s="185"/>
      <c r="V1480" s="185"/>
      <c r="W1480" s="185"/>
      <c r="X1480" s="185"/>
      <c r="Y1480" s="185"/>
      <c r="Z1480" s="185"/>
      <c r="AA1480" s="185"/>
      <c r="AB1480" s="185"/>
      <c r="AC1480" s="185"/>
      <c r="AD1480" s="185"/>
      <c r="AE1480" s="185"/>
      <c r="AF1480" s="185"/>
      <c r="AG1480" s="185"/>
      <c r="AH1480" s="185"/>
      <c r="AI1480" s="185"/>
      <c r="AJ1480" s="185"/>
      <c r="AK1480" s="185"/>
      <c r="AL1480" s="185"/>
      <c r="AM1480" s="185"/>
      <c r="AN1480" s="185"/>
      <c r="AO1480" s="185"/>
      <c r="AP1480" s="185"/>
      <c r="AQ1480" s="185"/>
      <c r="AR1480" s="185"/>
      <c r="AS1480" s="185"/>
      <c r="AT1480" s="185"/>
      <c r="AU1480" s="185"/>
      <c r="AV1480" s="185"/>
      <c r="AW1480" s="185"/>
      <c r="AX1480" s="185"/>
      <c r="AY1480" s="185"/>
      <c r="AZ1480" s="185"/>
      <c r="BA1480" s="185"/>
      <c r="BB1480" s="185"/>
      <c r="BC1480" s="185"/>
      <c r="BD1480" s="185"/>
      <c r="BE1480" s="185"/>
      <c r="BF1480" s="185"/>
      <c r="BG1480" s="185"/>
      <c r="BH1480" s="185"/>
      <c r="BI1480" s="185"/>
      <c r="BJ1480" s="185"/>
      <c r="BK1480" s="185"/>
      <c r="BL1480" s="185"/>
      <c r="BM1480" s="185"/>
    </row>
    <row r="1481" spans="13:65" s="181" customFormat="1" x14ac:dyDescent="0.2">
      <c r="M1481" s="40"/>
      <c r="N1481" s="974"/>
      <c r="O1481" s="185"/>
      <c r="P1481" s="185"/>
      <c r="Q1481" s="185"/>
      <c r="R1481" s="185"/>
      <c r="S1481" s="185"/>
      <c r="T1481" s="185"/>
      <c r="U1481" s="185"/>
      <c r="V1481" s="185"/>
      <c r="W1481" s="185"/>
      <c r="X1481" s="185"/>
      <c r="Y1481" s="185"/>
      <c r="Z1481" s="185"/>
      <c r="AA1481" s="185"/>
      <c r="AB1481" s="185"/>
      <c r="AC1481" s="185"/>
      <c r="AD1481" s="185"/>
      <c r="AE1481" s="185"/>
      <c r="AF1481" s="185"/>
      <c r="AG1481" s="185"/>
      <c r="AH1481" s="185"/>
      <c r="AI1481" s="185"/>
      <c r="AJ1481" s="185"/>
      <c r="AK1481" s="185"/>
      <c r="AL1481" s="185"/>
      <c r="AM1481" s="185"/>
      <c r="AN1481" s="185"/>
      <c r="AO1481" s="185"/>
      <c r="AP1481" s="185"/>
      <c r="AQ1481" s="185"/>
      <c r="AR1481" s="185"/>
      <c r="AS1481" s="185"/>
      <c r="AT1481" s="185"/>
      <c r="AU1481" s="185"/>
      <c r="AV1481" s="185"/>
      <c r="AW1481" s="185"/>
      <c r="AX1481" s="185"/>
      <c r="AY1481" s="185"/>
      <c r="AZ1481" s="185"/>
      <c r="BA1481" s="185"/>
      <c r="BB1481" s="185"/>
      <c r="BC1481" s="185"/>
      <c r="BD1481" s="185"/>
      <c r="BE1481" s="185"/>
      <c r="BF1481" s="185"/>
      <c r="BG1481" s="185"/>
      <c r="BH1481" s="185"/>
      <c r="BI1481" s="185"/>
      <c r="BJ1481" s="185"/>
      <c r="BK1481" s="185"/>
      <c r="BL1481" s="185"/>
      <c r="BM1481" s="185"/>
    </row>
    <row r="1482" spans="13:65" s="181" customFormat="1" x14ac:dyDescent="0.2">
      <c r="M1482" s="40"/>
      <c r="N1482" s="974"/>
      <c r="O1482" s="185"/>
      <c r="P1482" s="185"/>
      <c r="Q1482" s="185"/>
      <c r="R1482" s="185"/>
      <c r="S1482" s="185"/>
      <c r="T1482" s="185"/>
      <c r="U1482" s="185"/>
      <c r="V1482" s="185"/>
      <c r="W1482" s="185"/>
      <c r="X1482" s="185"/>
      <c r="Y1482" s="185"/>
      <c r="Z1482" s="185"/>
      <c r="AA1482" s="185"/>
      <c r="AB1482" s="185"/>
      <c r="AC1482" s="185"/>
      <c r="AD1482" s="185"/>
      <c r="AE1482" s="185"/>
      <c r="AF1482" s="185"/>
      <c r="AG1482" s="185"/>
      <c r="AH1482" s="185"/>
      <c r="AI1482" s="185"/>
      <c r="AJ1482" s="185"/>
      <c r="AK1482" s="185"/>
      <c r="AL1482" s="185"/>
      <c r="AM1482" s="185"/>
      <c r="AN1482" s="185"/>
      <c r="AO1482" s="185"/>
      <c r="AP1482" s="185"/>
      <c r="AQ1482" s="185"/>
      <c r="AR1482" s="185"/>
      <c r="AS1482" s="185"/>
      <c r="AT1482" s="185"/>
      <c r="AU1482" s="185"/>
      <c r="AV1482" s="185"/>
      <c r="AW1482" s="185"/>
      <c r="AX1482" s="185"/>
      <c r="AY1482" s="185"/>
      <c r="AZ1482" s="185"/>
      <c r="BA1482" s="185"/>
      <c r="BB1482" s="185"/>
      <c r="BC1482" s="185"/>
      <c r="BD1482" s="185"/>
      <c r="BE1482" s="185"/>
      <c r="BF1482" s="185"/>
      <c r="BG1482" s="185"/>
      <c r="BH1482" s="185"/>
      <c r="BI1482" s="185"/>
      <c r="BJ1482" s="185"/>
      <c r="BK1482" s="185"/>
      <c r="BL1482" s="185"/>
      <c r="BM1482" s="185"/>
    </row>
    <row r="1483" spans="13:65" s="181" customFormat="1" x14ac:dyDescent="0.2">
      <c r="M1483" s="40"/>
      <c r="N1483" s="974"/>
      <c r="O1483" s="185"/>
      <c r="P1483" s="185"/>
      <c r="Q1483" s="185"/>
      <c r="R1483" s="185"/>
      <c r="S1483" s="185"/>
      <c r="T1483" s="185"/>
      <c r="U1483" s="185"/>
      <c r="V1483" s="185"/>
      <c r="W1483" s="185"/>
      <c r="X1483" s="185"/>
      <c r="Y1483" s="185"/>
      <c r="Z1483" s="185"/>
      <c r="AA1483" s="185"/>
      <c r="AB1483" s="185"/>
      <c r="AC1483" s="185"/>
      <c r="AD1483" s="185"/>
      <c r="AE1483" s="185"/>
      <c r="AF1483" s="185"/>
      <c r="AG1483" s="185"/>
      <c r="AH1483" s="185"/>
      <c r="AI1483" s="185"/>
      <c r="AJ1483" s="185"/>
      <c r="AK1483" s="185"/>
      <c r="AL1483" s="185"/>
      <c r="AM1483" s="185"/>
      <c r="AN1483" s="185"/>
      <c r="AO1483" s="185"/>
      <c r="AP1483" s="185"/>
      <c r="AQ1483" s="185"/>
      <c r="AR1483" s="185"/>
      <c r="AS1483" s="185"/>
      <c r="AT1483" s="185"/>
      <c r="AU1483" s="185"/>
      <c r="AV1483" s="185"/>
      <c r="AW1483" s="185"/>
      <c r="AX1483" s="185"/>
      <c r="AY1483" s="185"/>
      <c r="AZ1483" s="185"/>
      <c r="BA1483" s="185"/>
      <c r="BB1483" s="185"/>
      <c r="BC1483" s="185"/>
      <c r="BD1483" s="185"/>
      <c r="BE1483" s="185"/>
      <c r="BF1483" s="185"/>
      <c r="BG1483" s="185"/>
      <c r="BH1483" s="185"/>
      <c r="BI1483" s="185"/>
      <c r="BJ1483" s="185"/>
      <c r="BK1483" s="185"/>
      <c r="BL1483" s="185"/>
      <c r="BM1483" s="185"/>
    </row>
    <row r="1484" spans="13:65" s="181" customFormat="1" x14ac:dyDescent="0.2">
      <c r="M1484" s="40"/>
      <c r="N1484" s="974"/>
      <c r="O1484" s="185"/>
      <c r="P1484" s="185"/>
      <c r="Q1484" s="185"/>
      <c r="R1484" s="185"/>
      <c r="S1484" s="185"/>
      <c r="T1484" s="185"/>
      <c r="U1484" s="185"/>
      <c r="V1484" s="185"/>
      <c r="W1484" s="185"/>
      <c r="X1484" s="185"/>
      <c r="Y1484" s="185"/>
      <c r="Z1484" s="185"/>
      <c r="AA1484" s="185"/>
      <c r="AB1484" s="185"/>
      <c r="AC1484" s="185"/>
      <c r="AD1484" s="185"/>
      <c r="AE1484" s="185"/>
      <c r="AF1484" s="185"/>
      <c r="AG1484" s="185"/>
      <c r="AH1484" s="185"/>
      <c r="AI1484" s="185"/>
      <c r="AJ1484" s="185"/>
      <c r="AK1484" s="185"/>
      <c r="AL1484" s="185"/>
      <c r="AM1484" s="185"/>
      <c r="AN1484" s="185"/>
      <c r="AO1484" s="185"/>
      <c r="AP1484" s="185"/>
      <c r="AQ1484" s="185"/>
      <c r="AR1484" s="185"/>
      <c r="AS1484" s="185"/>
      <c r="AT1484" s="185"/>
      <c r="AU1484" s="185"/>
      <c r="AV1484" s="185"/>
      <c r="AW1484" s="185"/>
      <c r="AX1484" s="185"/>
      <c r="AY1484" s="185"/>
      <c r="AZ1484" s="185"/>
      <c r="BA1484" s="185"/>
      <c r="BB1484" s="185"/>
      <c r="BC1484" s="185"/>
      <c r="BD1484" s="185"/>
      <c r="BE1484" s="185"/>
      <c r="BF1484" s="185"/>
      <c r="BG1484" s="185"/>
      <c r="BH1484" s="185"/>
      <c r="BI1484" s="185"/>
      <c r="BJ1484" s="185"/>
      <c r="BK1484" s="185"/>
      <c r="BL1484" s="185"/>
      <c r="BM1484" s="185"/>
    </row>
    <row r="1485" spans="13:65" s="181" customFormat="1" x14ac:dyDescent="0.2">
      <c r="M1485" s="40"/>
      <c r="N1485" s="974"/>
      <c r="O1485" s="185"/>
      <c r="P1485" s="185"/>
      <c r="Q1485" s="185"/>
      <c r="R1485" s="185"/>
      <c r="S1485" s="185"/>
      <c r="T1485" s="185"/>
      <c r="U1485" s="185"/>
      <c r="V1485" s="185"/>
      <c r="W1485" s="185"/>
      <c r="X1485" s="185"/>
      <c r="Y1485" s="185"/>
      <c r="Z1485" s="185"/>
      <c r="AA1485" s="185"/>
      <c r="AB1485" s="185"/>
      <c r="AC1485" s="185"/>
      <c r="AD1485" s="185"/>
      <c r="AE1485" s="185"/>
      <c r="AF1485" s="185"/>
      <c r="AG1485" s="185"/>
      <c r="AH1485" s="185"/>
      <c r="AI1485" s="185"/>
      <c r="AJ1485" s="185"/>
      <c r="AK1485" s="185"/>
      <c r="AL1485" s="185"/>
      <c r="AM1485" s="185"/>
      <c r="AN1485" s="185"/>
      <c r="AO1485" s="185"/>
      <c r="AP1485" s="185"/>
      <c r="AQ1485" s="185"/>
      <c r="AR1485" s="185"/>
      <c r="AS1485" s="185"/>
      <c r="AT1485" s="185"/>
      <c r="AU1485" s="185"/>
      <c r="AV1485" s="185"/>
      <c r="AW1485" s="185"/>
      <c r="AX1485" s="185"/>
      <c r="AY1485" s="185"/>
      <c r="AZ1485" s="185"/>
      <c r="BA1485" s="185"/>
      <c r="BB1485" s="185"/>
      <c r="BC1485" s="185"/>
      <c r="BD1485" s="185"/>
      <c r="BE1485" s="185"/>
      <c r="BF1485" s="185"/>
      <c r="BG1485" s="185"/>
      <c r="BH1485" s="185"/>
      <c r="BI1485" s="185"/>
      <c r="BJ1485" s="185"/>
      <c r="BK1485" s="185"/>
      <c r="BL1485" s="185"/>
      <c r="BM1485" s="185"/>
    </row>
    <row r="1486" spans="13:65" s="181" customFormat="1" x14ac:dyDescent="0.2">
      <c r="M1486" s="40"/>
      <c r="N1486" s="974"/>
      <c r="O1486" s="185"/>
      <c r="P1486" s="185"/>
      <c r="Q1486" s="185"/>
      <c r="R1486" s="185"/>
      <c r="S1486" s="185"/>
      <c r="T1486" s="185"/>
      <c r="U1486" s="185"/>
      <c r="V1486" s="185"/>
      <c r="W1486" s="185"/>
      <c r="X1486" s="185"/>
      <c r="Y1486" s="185"/>
      <c r="Z1486" s="185"/>
      <c r="AA1486" s="185"/>
      <c r="AB1486" s="185"/>
      <c r="AC1486" s="185"/>
      <c r="AD1486" s="185"/>
      <c r="AE1486" s="185"/>
      <c r="AF1486" s="185"/>
      <c r="AG1486" s="185"/>
      <c r="AH1486" s="185"/>
      <c r="AI1486" s="185"/>
      <c r="AJ1486" s="185"/>
      <c r="AK1486" s="185"/>
      <c r="AL1486" s="185"/>
      <c r="AM1486" s="185"/>
      <c r="AN1486" s="185"/>
      <c r="AO1486" s="185"/>
      <c r="AP1486" s="185"/>
      <c r="AQ1486" s="185"/>
      <c r="AR1486" s="185"/>
      <c r="AS1486" s="185"/>
      <c r="AT1486" s="185"/>
      <c r="AU1486" s="185"/>
      <c r="AV1486" s="185"/>
      <c r="AW1486" s="185"/>
      <c r="AX1486" s="185"/>
      <c r="AY1486" s="185"/>
      <c r="AZ1486" s="185"/>
      <c r="BA1486" s="185"/>
      <c r="BB1486" s="185"/>
      <c r="BC1486" s="185"/>
      <c r="BD1486" s="185"/>
      <c r="BE1486" s="185"/>
      <c r="BF1486" s="185"/>
      <c r="BG1486" s="185"/>
      <c r="BH1486" s="185"/>
      <c r="BI1486" s="185"/>
      <c r="BJ1486" s="185"/>
      <c r="BK1486" s="185"/>
      <c r="BL1486" s="185"/>
      <c r="BM1486" s="185"/>
    </row>
    <row r="1487" spans="13:65" s="181" customFormat="1" x14ac:dyDescent="0.2">
      <c r="M1487" s="40"/>
      <c r="N1487" s="974"/>
      <c r="O1487" s="185"/>
      <c r="P1487" s="185"/>
      <c r="Q1487" s="185"/>
      <c r="R1487" s="185"/>
      <c r="S1487" s="185"/>
      <c r="T1487" s="185"/>
      <c r="U1487" s="185"/>
      <c r="V1487" s="185"/>
      <c r="W1487" s="185"/>
      <c r="X1487" s="185"/>
      <c r="Y1487" s="185"/>
      <c r="Z1487" s="185"/>
      <c r="AA1487" s="185"/>
      <c r="AB1487" s="185"/>
      <c r="AC1487" s="185"/>
      <c r="AD1487" s="185"/>
      <c r="AE1487" s="185"/>
      <c r="AF1487" s="185"/>
      <c r="AG1487" s="185"/>
      <c r="AH1487" s="185"/>
      <c r="AI1487" s="185"/>
      <c r="AJ1487" s="185"/>
      <c r="AK1487" s="185"/>
      <c r="AL1487" s="185"/>
      <c r="AM1487" s="185"/>
      <c r="AN1487" s="185"/>
      <c r="AO1487" s="185"/>
      <c r="AP1487" s="185"/>
      <c r="AQ1487" s="185"/>
      <c r="AR1487" s="185"/>
      <c r="AS1487" s="185"/>
      <c r="AT1487" s="185"/>
      <c r="AU1487" s="185"/>
      <c r="AV1487" s="185"/>
      <c r="AW1487" s="185"/>
      <c r="AX1487" s="185"/>
      <c r="AY1487" s="185"/>
      <c r="AZ1487" s="185"/>
      <c r="BA1487" s="185"/>
      <c r="BB1487" s="185"/>
      <c r="BC1487" s="185"/>
      <c r="BD1487" s="185"/>
      <c r="BE1487" s="185"/>
      <c r="BF1487" s="185"/>
      <c r="BG1487" s="185"/>
      <c r="BH1487" s="185"/>
      <c r="BI1487" s="185"/>
      <c r="BJ1487" s="185"/>
      <c r="BK1487" s="185"/>
      <c r="BL1487" s="185"/>
      <c r="BM1487" s="185"/>
    </row>
    <row r="1488" spans="13:65" s="181" customFormat="1" x14ac:dyDescent="0.2">
      <c r="M1488" s="40"/>
      <c r="N1488" s="974"/>
      <c r="O1488" s="185"/>
      <c r="P1488" s="185"/>
      <c r="Q1488" s="185"/>
      <c r="R1488" s="185"/>
      <c r="S1488" s="185"/>
      <c r="T1488" s="185"/>
      <c r="U1488" s="185"/>
      <c r="V1488" s="185"/>
      <c r="W1488" s="185"/>
      <c r="X1488" s="185"/>
      <c r="Y1488" s="185"/>
      <c r="Z1488" s="185"/>
      <c r="AA1488" s="185"/>
      <c r="AB1488" s="185"/>
      <c r="AC1488" s="185"/>
      <c r="AD1488" s="185"/>
      <c r="AE1488" s="185"/>
      <c r="AF1488" s="185"/>
      <c r="AG1488" s="185"/>
      <c r="AH1488" s="185"/>
      <c r="AI1488" s="185"/>
      <c r="AJ1488" s="185"/>
      <c r="AK1488" s="185"/>
      <c r="AL1488" s="185"/>
      <c r="AM1488" s="185"/>
      <c r="AN1488" s="185"/>
      <c r="AO1488" s="185"/>
      <c r="AP1488" s="185"/>
      <c r="AQ1488" s="185"/>
      <c r="AR1488" s="185"/>
      <c r="AS1488" s="185"/>
      <c r="AT1488" s="185"/>
      <c r="AU1488" s="185"/>
      <c r="AV1488" s="185"/>
      <c r="AW1488" s="185"/>
      <c r="AX1488" s="185"/>
      <c r="AY1488" s="185"/>
      <c r="AZ1488" s="185"/>
      <c r="BA1488" s="185"/>
      <c r="BB1488" s="185"/>
      <c r="BC1488" s="185"/>
      <c r="BD1488" s="185"/>
      <c r="BE1488" s="185"/>
      <c r="BF1488" s="185"/>
      <c r="BG1488" s="185"/>
      <c r="BH1488" s="185"/>
      <c r="BI1488" s="185"/>
      <c r="BJ1488" s="185"/>
      <c r="BK1488" s="185"/>
      <c r="BL1488" s="185"/>
      <c r="BM1488" s="185"/>
    </row>
    <row r="1489" spans="13:65" s="181" customFormat="1" x14ac:dyDescent="0.2">
      <c r="M1489" s="40"/>
      <c r="N1489" s="974"/>
      <c r="O1489" s="185"/>
      <c r="P1489" s="185"/>
      <c r="Q1489" s="185"/>
      <c r="R1489" s="185"/>
      <c r="S1489" s="185"/>
      <c r="T1489" s="185"/>
      <c r="U1489" s="185"/>
      <c r="V1489" s="185"/>
      <c r="W1489" s="185"/>
      <c r="X1489" s="185"/>
      <c r="Y1489" s="185"/>
      <c r="Z1489" s="185"/>
      <c r="AA1489" s="185"/>
      <c r="AB1489" s="185"/>
      <c r="AC1489" s="185"/>
      <c r="AD1489" s="185"/>
      <c r="AE1489" s="185"/>
      <c r="AF1489" s="185"/>
      <c r="AG1489" s="185"/>
      <c r="AH1489" s="185"/>
      <c r="AI1489" s="185"/>
      <c r="AJ1489" s="185"/>
      <c r="AK1489" s="185"/>
      <c r="AL1489" s="185"/>
      <c r="AM1489" s="185"/>
      <c r="AN1489" s="185"/>
      <c r="AO1489" s="185"/>
      <c r="AP1489" s="185"/>
      <c r="AQ1489" s="185"/>
      <c r="AR1489" s="185"/>
      <c r="AS1489" s="185"/>
      <c r="AT1489" s="185"/>
      <c r="AU1489" s="185"/>
      <c r="AV1489" s="185"/>
      <c r="AW1489" s="185"/>
      <c r="AX1489" s="185"/>
      <c r="AY1489" s="185"/>
      <c r="AZ1489" s="185"/>
      <c r="BA1489" s="185"/>
      <c r="BB1489" s="185"/>
      <c r="BC1489" s="185"/>
      <c r="BD1489" s="185"/>
      <c r="BE1489" s="185"/>
      <c r="BF1489" s="185"/>
      <c r="BG1489" s="185"/>
      <c r="BH1489" s="185"/>
      <c r="BI1489" s="185"/>
      <c r="BJ1489" s="185"/>
      <c r="BK1489" s="185"/>
      <c r="BL1489" s="185"/>
      <c r="BM1489" s="185"/>
    </row>
    <row r="1490" spans="13:65" s="181" customFormat="1" x14ac:dyDescent="0.2">
      <c r="M1490" s="40"/>
      <c r="N1490" s="974"/>
      <c r="O1490" s="185"/>
      <c r="P1490" s="185"/>
      <c r="Q1490" s="185"/>
      <c r="R1490" s="185"/>
      <c r="S1490" s="185"/>
      <c r="T1490" s="185"/>
      <c r="U1490" s="185"/>
      <c r="V1490" s="185"/>
      <c r="W1490" s="185"/>
      <c r="X1490" s="185"/>
      <c r="Y1490" s="185"/>
      <c r="Z1490" s="185"/>
      <c r="AA1490" s="185"/>
      <c r="AB1490" s="185"/>
      <c r="AC1490" s="185"/>
      <c r="AD1490" s="185"/>
      <c r="AE1490" s="185"/>
      <c r="AF1490" s="185"/>
      <c r="AG1490" s="185"/>
      <c r="AH1490" s="185"/>
      <c r="AI1490" s="185"/>
      <c r="AJ1490" s="185"/>
      <c r="AK1490" s="185"/>
      <c r="AL1490" s="185"/>
      <c r="AM1490" s="185"/>
      <c r="AN1490" s="185"/>
      <c r="AO1490" s="185"/>
      <c r="AP1490" s="185"/>
      <c r="AQ1490" s="185"/>
      <c r="AR1490" s="185"/>
      <c r="AS1490" s="185"/>
      <c r="AT1490" s="185"/>
      <c r="AU1490" s="185"/>
      <c r="AV1490" s="185"/>
      <c r="AW1490" s="185"/>
      <c r="AX1490" s="185"/>
      <c r="AY1490" s="185"/>
      <c r="AZ1490" s="185"/>
      <c r="BA1490" s="185"/>
      <c r="BB1490" s="185"/>
      <c r="BC1490" s="185"/>
      <c r="BD1490" s="185"/>
      <c r="BE1490" s="185"/>
      <c r="BF1490" s="185"/>
      <c r="BG1490" s="185"/>
      <c r="BH1490" s="185"/>
      <c r="BI1490" s="185"/>
      <c r="BJ1490" s="185"/>
      <c r="BK1490" s="185"/>
      <c r="BL1490" s="185"/>
      <c r="BM1490" s="185"/>
    </row>
    <row r="1491" spans="13:65" s="181" customFormat="1" x14ac:dyDescent="0.2">
      <c r="M1491" s="40"/>
      <c r="N1491" s="974"/>
      <c r="O1491" s="185"/>
      <c r="P1491" s="185"/>
      <c r="Q1491" s="185"/>
      <c r="R1491" s="185"/>
      <c r="S1491" s="185"/>
      <c r="T1491" s="185"/>
      <c r="U1491" s="185"/>
      <c r="V1491" s="185"/>
      <c r="W1491" s="185"/>
      <c r="X1491" s="185"/>
      <c r="Y1491" s="185"/>
      <c r="Z1491" s="185"/>
      <c r="AA1491" s="185"/>
      <c r="AB1491" s="185"/>
      <c r="AC1491" s="185"/>
      <c r="AD1491" s="185"/>
      <c r="AE1491" s="185"/>
      <c r="AF1491" s="185"/>
      <c r="AG1491" s="185"/>
      <c r="AH1491" s="185"/>
      <c r="AI1491" s="185"/>
      <c r="AJ1491" s="185"/>
      <c r="AK1491" s="185"/>
      <c r="AL1491" s="185"/>
      <c r="AM1491" s="185"/>
      <c r="AN1491" s="185"/>
      <c r="AO1491" s="185"/>
      <c r="AP1491" s="185"/>
      <c r="AQ1491" s="185"/>
      <c r="AR1491" s="185"/>
      <c r="AS1491" s="185"/>
      <c r="AT1491" s="185"/>
      <c r="AU1491" s="185"/>
      <c r="AV1491" s="185"/>
      <c r="AW1491" s="185"/>
      <c r="AX1491" s="185"/>
      <c r="AY1491" s="185"/>
      <c r="AZ1491" s="185"/>
      <c r="BA1491" s="185"/>
      <c r="BB1491" s="185"/>
      <c r="BC1491" s="185"/>
      <c r="BD1491" s="185"/>
      <c r="BE1491" s="185"/>
      <c r="BF1491" s="185"/>
      <c r="BG1491" s="185"/>
      <c r="BH1491" s="185"/>
      <c r="BI1491" s="185"/>
      <c r="BJ1491" s="185"/>
      <c r="BK1491" s="185"/>
      <c r="BL1491" s="185"/>
      <c r="BM1491" s="185"/>
    </row>
    <row r="1492" spans="13:65" s="181" customFormat="1" x14ac:dyDescent="0.2">
      <c r="M1492" s="40"/>
      <c r="N1492" s="974"/>
      <c r="O1492" s="185"/>
      <c r="P1492" s="185"/>
      <c r="Q1492" s="185"/>
      <c r="R1492" s="185"/>
      <c r="S1492" s="185"/>
      <c r="T1492" s="185"/>
      <c r="U1492" s="185"/>
      <c r="V1492" s="185"/>
      <c r="W1492" s="185"/>
      <c r="X1492" s="185"/>
      <c r="Y1492" s="185"/>
      <c r="Z1492" s="185"/>
      <c r="AA1492" s="185"/>
      <c r="AB1492" s="185"/>
      <c r="AC1492" s="185"/>
      <c r="AD1492" s="185"/>
      <c r="AE1492" s="185"/>
      <c r="AF1492" s="185"/>
      <c r="AG1492" s="185"/>
      <c r="AH1492" s="185"/>
      <c r="AI1492" s="185"/>
      <c r="AJ1492" s="185"/>
      <c r="AK1492" s="185"/>
      <c r="AL1492" s="185"/>
      <c r="AM1492" s="185"/>
      <c r="AN1492" s="185"/>
      <c r="AO1492" s="185"/>
      <c r="AP1492" s="185"/>
      <c r="AQ1492" s="185"/>
      <c r="AR1492" s="185"/>
      <c r="AS1492" s="185"/>
      <c r="AT1492" s="185"/>
      <c r="AU1492" s="185"/>
      <c r="AV1492" s="185"/>
      <c r="AW1492" s="185"/>
      <c r="AX1492" s="185"/>
      <c r="AY1492" s="185"/>
      <c r="AZ1492" s="185"/>
      <c r="BA1492" s="185"/>
      <c r="BB1492" s="185"/>
      <c r="BC1492" s="185"/>
      <c r="BD1492" s="185"/>
      <c r="BE1492" s="185"/>
      <c r="BF1492" s="185"/>
      <c r="BG1492" s="185"/>
      <c r="BH1492" s="185"/>
      <c r="BI1492" s="185"/>
      <c r="BJ1492" s="185"/>
      <c r="BK1492" s="185"/>
      <c r="BL1492" s="185"/>
      <c r="BM1492" s="185"/>
    </row>
    <row r="1493" spans="13:65" s="181" customFormat="1" x14ac:dyDescent="0.2">
      <c r="M1493" s="40"/>
      <c r="N1493" s="974"/>
      <c r="O1493" s="185"/>
      <c r="P1493" s="185"/>
      <c r="Q1493" s="185"/>
      <c r="R1493" s="185"/>
      <c r="S1493" s="185"/>
      <c r="T1493" s="185"/>
      <c r="U1493" s="185"/>
      <c r="V1493" s="185"/>
      <c r="W1493" s="185"/>
      <c r="X1493" s="185"/>
      <c r="Y1493" s="185"/>
      <c r="Z1493" s="185"/>
      <c r="AA1493" s="185"/>
      <c r="AB1493" s="185"/>
      <c r="AC1493" s="185"/>
      <c r="AD1493" s="185"/>
      <c r="AE1493" s="185"/>
      <c r="AF1493" s="185"/>
      <c r="AG1493" s="185"/>
      <c r="AH1493" s="185"/>
      <c r="AI1493" s="185"/>
      <c r="AJ1493" s="185"/>
      <c r="AK1493" s="185"/>
      <c r="AL1493" s="185"/>
      <c r="AM1493" s="185"/>
      <c r="AN1493" s="185"/>
      <c r="AO1493" s="185"/>
      <c r="AP1493" s="185"/>
      <c r="AQ1493" s="185"/>
      <c r="AR1493" s="185"/>
      <c r="AS1493" s="185"/>
      <c r="AT1493" s="185"/>
      <c r="AU1493" s="185"/>
      <c r="AV1493" s="185"/>
      <c r="AW1493" s="185"/>
      <c r="AX1493" s="185"/>
      <c r="AY1493" s="185"/>
      <c r="AZ1493" s="185"/>
      <c r="BA1493" s="185"/>
      <c r="BB1493" s="185"/>
      <c r="BC1493" s="185"/>
      <c r="BD1493" s="185"/>
      <c r="BE1493" s="185"/>
      <c r="BF1493" s="185"/>
      <c r="BG1493" s="185"/>
      <c r="BH1493" s="185"/>
      <c r="BI1493" s="185"/>
      <c r="BJ1493" s="185"/>
      <c r="BK1493" s="185"/>
      <c r="BL1493" s="185"/>
      <c r="BM1493" s="185"/>
    </row>
    <row r="1494" spans="13:65" s="181" customFormat="1" x14ac:dyDescent="0.2">
      <c r="M1494" s="40"/>
      <c r="N1494" s="974"/>
      <c r="O1494" s="185"/>
      <c r="P1494" s="185"/>
      <c r="Q1494" s="185"/>
      <c r="R1494" s="185"/>
      <c r="S1494" s="185"/>
      <c r="T1494" s="185"/>
      <c r="U1494" s="185"/>
      <c r="V1494" s="185"/>
      <c r="W1494" s="185"/>
      <c r="X1494" s="185"/>
      <c r="Y1494" s="185"/>
      <c r="Z1494" s="185"/>
      <c r="AA1494" s="185"/>
      <c r="AB1494" s="185"/>
      <c r="AC1494" s="185"/>
      <c r="AD1494" s="185"/>
      <c r="AE1494" s="185"/>
      <c r="AF1494" s="185"/>
      <c r="AG1494" s="185"/>
      <c r="AH1494" s="185"/>
      <c r="AI1494" s="185"/>
      <c r="AJ1494" s="185"/>
      <c r="AK1494" s="185"/>
      <c r="AL1494" s="185"/>
      <c r="AM1494" s="185"/>
      <c r="AN1494" s="185"/>
      <c r="AO1494" s="185"/>
      <c r="AP1494" s="185"/>
      <c r="AQ1494" s="185"/>
      <c r="AR1494" s="185"/>
      <c r="AS1494" s="185"/>
      <c r="AT1494" s="185"/>
      <c r="AU1494" s="185"/>
      <c r="AV1494" s="185"/>
      <c r="AW1494" s="185"/>
      <c r="AX1494" s="185"/>
      <c r="AY1494" s="185"/>
      <c r="AZ1494" s="185"/>
      <c r="BA1494" s="185"/>
      <c r="BB1494" s="185"/>
      <c r="BC1494" s="185"/>
      <c r="BD1494" s="185"/>
      <c r="BE1494" s="185"/>
      <c r="BF1494" s="185"/>
      <c r="BG1494" s="185"/>
      <c r="BH1494" s="185"/>
      <c r="BI1494" s="185"/>
      <c r="BJ1494" s="185"/>
      <c r="BK1494" s="185"/>
      <c r="BL1494" s="185"/>
      <c r="BM1494" s="185"/>
    </row>
    <row r="1495" spans="13:65" s="181" customFormat="1" x14ac:dyDescent="0.2">
      <c r="M1495" s="40"/>
      <c r="N1495" s="974"/>
      <c r="O1495" s="185"/>
      <c r="P1495" s="185"/>
      <c r="Q1495" s="185"/>
      <c r="R1495" s="185"/>
      <c r="S1495" s="185"/>
      <c r="T1495" s="185"/>
      <c r="U1495" s="185"/>
      <c r="V1495" s="185"/>
      <c r="W1495" s="185"/>
      <c r="X1495" s="185"/>
      <c r="Y1495" s="185"/>
      <c r="Z1495" s="185"/>
      <c r="AA1495" s="185"/>
      <c r="AB1495" s="185"/>
      <c r="AC1495" s="185"/>
      <c r="AD1495" s="185"/>
      <c r="AE1495" s="185"/>
      <c r="AF1495" s="185"/>
      <c r="AG1495" s="185"/>
      <c r="AH1495" s="185"/>
      <c r="AI1495" s="185"/>
      <c r="AJ1495" s="185"/>
      <c r="AK1495" s="185"/>
      <c r="AL1495" s="185"/>
      <c r="AM1495" s="185"/>
      <c r="AN1495" s="185"/>
      <c r="AO1495" s="185"/>
      <c r="AP1495" s="185"/>
      <c r="AQ1495" s="185"/>
      <c r="AR1495" s="185"/>
      <c r="AS1495" s="185"/>
      <c r="AT1495" s="185"/>
      <c r="AU1495" s="185"/>
      <c r="AV1495" s="185"/>
      <c r="AW1495" s="185"/>
      <c r="AX1495" s="185"/>
      <c r="AY1495" s="185"/>
      <c r="AZ1495" s="185"/>
      <c r="BA1495" s="185"/>
      <c r="BB1495" s="185"/>
      <c r="BC1495" s="185"/>
      <c r="BD1495" s="185"/>
      <c r="BE1495" s="185"/>
      <c r="BF1495" s="185"/>
      <c r="BG1495" s="185"/>
      <c r="BH1495" s="185"/>
      <c r="BI1495" s="185"/>
      <c r="BJ1495" s="185"/>
      <c r="BK1495" s="185"/>
      <c r="BL1495" s="185"/>
      <c r="BM1495" s="185"/>
    </row>
    <row r="1496" spans="13:65" s="181" customFormat="1" x14ac:dyDescent="0.2">
      <c r="M1496" s="40"/>
      <c r="N1496" s="974"/>
      <c r="O1496" s="185"/>
      <c r="P1496" s="185"/>
      <c r="Q1496" s="185"/>
      <c r="R1496" s="185"/>
      <c r="S1496" s="185"/>
      <c r="T1496" s="185"/>
      <c r="U1496" s="185"/>
      <c r="V1496" s="185"/>
      <c r="W1496" s="185"/>
      <c r="X1496" s="185"/>
      <c r="Y1496" s="185"/>
      <c r="Z1496" s="185"/>
      <c r="AA1496" s="185"/>
      <c r="AB1496" s="185"/>
      <c r="AC1496" s="185"/>
      <c r="AD1496" s="185"/>
      <c r="AE1496" s="185"/>
      <c r="AF1496" s="185"/>
      <c r="AG1496" s="185"/>
      <c r="AH1496" s="185"/>
      <c r="AI1496" s="185"/>
      <c r="AJ1496" s="185"/>
      <c r="AK1496" s="185"/>
      <c r="AL1496" s="185"/>
      <c r="AM1496" s="185"/>
      <c r="AN1496" s="185"/>
      <c r="AO1496" s="185"/>
      <c r="AP1496" s="185"/>
      <c r="AQ1496" s="185"/>
      <c r="AR1496" s="185"/>
      <c r="AS1496" s="185"/>
      <c r="AT1496" s="185"/>
      <c r="AU1496" s="185"/>
      <c r="AV1496" s="185"/>
      <c r="AW1496" s="185"/>
      <c r="AX1496" s="185"/>
      <c r="AY1496" s="185"/>
      <c r="AZ1496" s="185"/>
      <c r="BA1496" s="185"/>
      <c r="BB1496" s="185"/>
      <c r="BC1496" s="185"/>
      <c r="BD1496" s="185"/>
      <c r="BE1496" s="185"/>
      <c r="BF1496" s="185"/>
      <c r="BG1496" s="185"/>
      <c r="BH1496" s="185"/>
      <c r="BI1496" s="185"/>
      <c r="BJ1496" s="185"/>
      <c r="BK1496" s="185"/>
      <c r="BL1496" s="185"/>
      <c r="BM1496" s="185"/>
    </row>
    <row r="1497" spans="13:65" s="181" customFormat="1" x14ac:dyDescent="0.2">
      <c r="M1497" s="40"/>
      <c r="N1497" s="974"/>
      <c r="O1497" s="185"/>
      <c r="P1497" s="185"/>
      <c r="Q1497" s="185"/>
      <c r="R1497" s="185"/>
      <c r="S1497" s="185"/>
      <c r="T1497" s="185"/>
      <c r="U1497" s="185"/>
      <c r="V1497" s="185"/>
      <c r="W1497" s="185"/>
      <c r="X1497" s="185"/>
      <c r="Y1497" s="185"/>
      <c r="Z1497" s="185"/>
      <c r="AA1497" s="185"/>
      <c r="AB1497" s="185"/>
      <c r="AC1497" s="185"/>
      <c r="AD1497" s="185"/>
      <c r="AE1497" s="185"/>
      <c r="AF1497" s="185"/>
      <c r="AG1497" s="185"/>
      <c r="AH1497" s="185"/>
      <c r="AI1497" s="185"/>
      <c r="AJ1497" s="185"/>
      <c r="AK1497" s="185"/>
      <c r="AL1497" s="185"/>
      <c r="AM1497" s="185"/>
      <c r="AN1497" s="185"/>
      <c r="AO1497" s="185"/>
      <c r="AP1497" s="185"/>
      <c r="AQ1497" s="185"/>
      <c r="AR1497" s="185"/>
      <c r="AS1497" s="185"/>
      <c r="AT1497" s="185"/>
      <c r="AU1497" s="185"/>
      <c r="AV1497" s="185"/>
      <c r="AW1497" s="185"/>
      <c r="AX1497" s="185"/>
      <c r="AY1497" s="185"/>
      <c r="AZ1497" s="185"/>
      <c r="BA1497" s="185"/>
      <c r="BB1497" s="185"/>
      <c r="BC1497" s="185"/>
      <c r="BD1497" s="185"/>
      <c r="BE1497" s="185"/>
      <c r="BF1497" s="185"/>
      <c r="BG1497" s="185"/>
      <c r="BH1497" s="185"/>
      <c r="BI1497" s="185"/>
      <c r="BJ1497" s="185"/>
      <c r="BK1497" s="185"/>
      <c r="BL1497" s="185"/>
      <c r="BM1497" s="185"/>
    </row>
    <row r="1498" spans="13:65" s="181" customFormat="1" x14ac:dyDescent="0.2">
      <c r="M1498" s="40"/>
      <c r="N1498" s="974"/>
      <c r="O1498" s="185"/>
      <c r="P1498" s="185"/>
      <c r="Q1498" s="185"/>
      <c r="R1498" s="185"/>
      <c r="S1498" s="185"/>
      <c r="T1498" s="185"/>
      <c r="U1498" s="185"/>
      <c r="V1498" s="185"/>
      <c r="W1498" s="185"/>
      <c r="X1498" s="185"/>
      <c r="Y1498" s="185"/>
      <c r="Z1498" s="185"/>
      <c r="AA1498" s="185"/>
      <c r="AB1498" s="185"/>
      <c r="AC1498" s="185"/>
      <c r="AD1498" s="185"/>
      <c r="AE1498" s="185"/>
      <c r="AF1498" s="185"/>
      <c r="AG1498" s="185"/>
      <c r="AH1498" s="185"/>
      <c r="AI1498" s="185"/>
      <c r="AJ1498" s="185"/>
      <c r="AK1498" s="185"/>
      <c r="AL1498" s="185"/>
      <c r="AM1498" s="185"/>
      <c r="AN1498" s="185"/>
      <c r="AO1498" s="185"/>
      <c r="AP1498" s="185"/>
      <c r="AQ1498" s="185"/>
      <c r="AR1498" s="185"/>
      <c r="AS1498" s="185"/>
      <c r="AT1498" s="185"/>
      <c r="AU1498" s="185"/>
      <c r="AV1498" s="185"/>
      <c r="AW1498" s="185"/>
      <c r="AX1498" s="185"/>
      <c r="AY1498" s="185"/>
      <c r="AZ1498" s="185"/>
      <c r="BA1498" s="185"/>
      <c r="BB1498" s="185"/>
      <c r="BC1498" s="185"/>
      <c r="BD1498" s="185"/>
      <c r="BE1498" s="185"/>
      <c r="BF1498" s="185"/>
      <c r="BG1498" s="185"/>
      <c r="BH1498" s="185"/>
      <c r="BI1498" s="185"/>
      <c r="BJ1498" s="185"/>
      <c r="BK1498" s="185"/>
      <c r="BL1498" s="185"/>
      <c r="BM1498" s="185"/>
    </row>
    <row r="1499" spans="13:65" s="181" customFormat="1" x14ac:dyDescent="0.2">
      <c r="M1499" s="40"/>
      <c r="N1499" s="974"/>
      <c r="O1499" s="185"/>
      <c r="P1499" s="185"/>
      <c r="Q1499" s="185"/>
      <c r="R1499" s="185"/>
      <c r="S1499" s="185"/>
      <c r="T1499" s="185"/>
      <c r="U1499" s="185"/>
      <c r="V1499" s="185"/>
      <c r="W1499" s="185"/>
      <c r="X1499" s="185"/>
      <c r="Y1499" s="185"/>
      <c r="Z1499" s="185"/>
      <c r="AA1499" s="185"/>
      <c r="AB1499" s="185"/>
      <c r="AC1499" s="185"/>
      <c r="AD1499" s="185"/>
      <c r="AE1499" s="185"/>
      <c r="AF1499" s="185"/>
      <c r="AG1499" s="185"/>
      <c r="AH1499" s="185"/>
      <c r="AI1499" s="185"/>
      <c r="AJ1499" s="185"/>
      <c r="AK1499" s="185"/>
      <c r="AL1499" s="185"/>
      <c r="AM1499" s="185"/>
      <c r="AN1499" s="185"/>
      <c r="AO1499" s="185"/>
      <c r="AP1499" s="185"/>
      <c r="AQ1499" s="185"/>
      <c r="AR1499" s="185"/>
      <c r="AS1499" s="185"/>
      <c r="AT1499" s="185"/>
      <c r="AU1499" s="185"/>
      <c r="AV1499" s="185"/>
      <c r="AW1499" s="185"/>
      <c r="AX1499" s="185"/>
      <c r="AY1499" s="185"/>
      <c r="AZ1499" s="185"/>
      <c r="BA1499" s="185"/>
      <c r="BB1499" s="185"/>
      <c r="BC1499" s="185"/>
      <c r="BD1499" s="185"/>
      <c r="BE1499" s="185"/>
      <c r="BF1499" s="185"/>
      <c r="BG1499" s="185"/>
      <c r="BH1499" s="185"/>
      <c r="BI1499" s="185"/>
      <c r="BJ1499" s="185"/>
      <c r="BK1499" s="185"/>
      <c r="BL1499" s="185"/>
      <c r="BM1499" s="185"/>
    </row>
    <row r="1500" spans="13:65" s="181" customFormat="1" x14ac:dyDescent="0.2">
      <c r="M1500" s="40"/>
      <c r="N1500" s="974"/>
      <c r="O1500" s="185"/>
      <c r="P1500" s="185"/>
      <c r="Q1500" s="185"/>
      <c r="R1500" s="185"/>
      <c r="S1500" s="185"/>
      <c r="T1500" s="185"/>
      <c r="U1500" s="185"/>
      <c r="V1500" s="185"/>
      <c r="W1500" s="185"/>
      <c r="X1500" s="185"/>
      <c r="Y1500" s="185"/>
      <c r="Z1500" s="185"/>
      <c r="AA1500" s="185"/>
      <c r="AB1500" s="185"/>
      <c r="AC1500" s="185"/>
      <c r="AD1500" s="185"/>
      <c r="AE1500" s="185"/>
      <c r="AF1500" s="185"/>
      <c r="AG1500" s="185"/>
      <c r="AH1500" s="185"/>
      <c r="AI1500" s="185"/>
      <c r="AJ1500" s="185"/>
      <c r="AK1500" s="185"/>
      <c r="AL1500" s="185"/>
      <c r="AM1500" s="185"/>
      <c r="AN1500" s="185"/>
      <c r="AO1500" s="185"/>
      <c r="AP1500" s="185"/>
      <c r="AQ1500" s="185"/>
      <c r="AR1500" s="185"/>
      <c r="AS1500" s="185"/>
      <c r="AT1500" s="185"/>
      <c r="AU1500" s="185"/>
      <c r="AV1500" s="185"/>
      <c r="AW1500" s="185"/>
      <c r="AX1500" s="185"/>
      <c r="AY1500" s="185"/>
      <c r="AZ1500" s="185"/>
      <c r="BA1500" s="185"/>
      <c r="BB1500" s="185"/>
      <c r="BC1500" s="185"/>
      <c r="BD1500" s="185"/>
      <c r="BE1500" s="185"/>
      <c r="BF1500" s="185"/>
      <c r="BG1500" s="185"/>
      <c r="BH1500" s="185"/>
      <c r="BI1500" s="185"/>
      <c r="BJ1500" s="185"/>
      <c r="BK1500" s="185"/>
      <c r="BL1500" s="185"/>
      <c r="BM1500" s="185"/>
    </row>
    <row r="1501" spans="13:65" s="181" customFormat="1" x14ac:dyDescent="0.2">
      <c r="M1501" s="40"/>
      <c r="N1501" s="974"/>
      <c r="O1501" s="185"/>
      <c r="P1501" s="185"/>
      <c r="Q1501" s="185"/>
      <c r="R1501" s="185"/>
      <c r="S1501" s="185"/>
      <c r="T1501" s="185"/>
      <c r="U1501" s="185"/>
      <c r="V1501" s="185"/>
      <c r="W1501" s="185"/>
      <c r="X1501" s="185"/>
      <c r="Y1501" s="185"/>
      <c r="Z1501" s="185"/>
      <c r="AA1501" s="185"/>
      <c r="AB1501" s="185"/>
      <c r="AC1501" s="185"/>
      <c r="AD1501" s="185"/>
      <c r="AE1501" s="185"/>
      <c r="AF1501" s="185"/>
      <c r="AG1501" s="185"/>
      <c r="AH1501" s="185"/>
      <c r="AI1501" s="185"/>
      <c r="AJ1501" s="185"/>
      <c r="AK1501" s="185"/>
      <c r="AL1501" s="185"/>
      <c r="AM1501" s="185"/>
      <c r="AN1501" s="185"/>
      <c r="AO1501" s="185"/>
      <c r="AP1501" s="185"/>
      <c r="AQ1501" s="185"/>
      <c r="AR1501" s="185"/>
      <c r="AS1501" s="185"/>
      <c r="AT1501" s="185"/>
      <c r="AU1501" s="185"/>
      <c r="AV1501" s="185"/>
      <c r="AW1501" s="185"/>
      <c r="AX1501" s="185"/>
      <c r="AY1501" s="185"/>
      <c r="AZ1501" s="185"/>
      <c r="BA1501" s="185"/>
      <c r="BB1501" s="185"/>
      <c r="BC1501" s="185"/>
      <c r="BD1501" s="185"/>
      <c r="BE1501" s="185"/>
      <c r="BF1501" s="185"/>
      <c r="BG1501" s="185"/>
      <c r="BH1501" s="185"/>
      <c r="BI1501" s="185"/>
      <c r="BJ1501" s="185"/>
      <c r="BK1501" s="185"/>
      <c r="BL1501" s="185"/>
      <c r="BM1501" s="185"/>
    </row>
    <row r="1502" spans="13:65" s="181" customFormat="1" x14ac:dyDescent="0.2">
      <c r="M1502" s="40"/>
      <c r="N1502" s="974"/>
      <c r="O1502" s="185"/>
      <c r="P1502" s="185"/>
      <c r="Q1502" s="185"/>
      <c r="R1502" s="185"/>
      <c r="S1502" s="185"/>
      <c r="T1502" s="185"/>
      <c r="U1502" s="185"/>
      <c r="V1502" s="185"/>
      <c r="W1502" s="185"/>
      <c r="X1502" s="185"/>
      <c r="Y1502" s="185"/>
      <c r="Z1502" s="185"/>
      <c r="AA1502" s="185"/>
      <c r="AB1502" s="185"/>
      <c r="AC1502" s="185"/>
      <c r="AD1502" s="185"/>
      <c r="AE1502" s="185"/>
      <c r="AF1502" s="185"/>
      <c r="AG1502" s="185"/>
      <c r="AH1502" s="185"/>
      <c r="AI1502" s="185"/>
      <c r="AJ1502" s="185"/>
      <c r="AK1502" s="185"/>
      <c r="AL1502" s="185"/>
      <c r="AM1502" s="185"/>
      <c r="AN1502" s="185"/>
      <c r="AO1502" s="185"/>
      <c r="AP1502" s="185"/>
      <c r="AQ1502" s="185"/>
      <c r="AR1502" s="185"/>
      <c r="AS1502" s="185"/>
      <c r="AT1502" s="185"/>
      <c r="AU1502" s="185"/>
      <c r="AV1502" s="185"/>
      <c r="AW1502" s="185"/>
      <c r="AX1502" s="185"/>
      <c r="AY1502" s="185"/>
      <c r="AZ1502" s="185"/>
      <c r="BA1502" s="185"/>
      <c r="BB1502" s="185"/>
      <c r="BC1502" s="185"/>
      <c r="BD1502" s="185"/>
      <c r="BE1502" s="185"/>
      <c r="BF1502" s="185"/>
      <c r="BG1502" s="185"/>
      <c r="BH1502" s="185"/>
      <c r="BI1502" s="185"/>
      <c r="BJ1502" s="185"/>
      <c r="BK1502" s="185"/>
      <c r="BL1502" s="185"/>
      <c r="BM1502" s="185"/>
    </row>
    <row r="1503" spans="13:65" s="181" customFormat="1" x14ac:dyDescent="0.2">
      <c r="M1503" s="40"/>
      <c r="N1503" s="974"/>
      <c r="O1503" s="185"/>
      <c r="P1503" s="185"/>
      <c r="Q1503" s="185"/>
      <c r="R1503" s="185"/>
      <c r="S1503" s="185"/>
      <c r="T1503" s="185"/>
      <c r="U1503" s="185"/>
      <c r="V1503" s="185"/>
      <c r="W1503" s="185"/>
      <c r="X1503" s="185"/>
      <c r="Y1503" s="185"/>
      <c r="Z1503" s="185"/>
      <c r="AA1503" s="185"/>
      <c r="AB1503" s="185"/>
      <c r="AC1503" s="185"/>
      <c r="AD1503" s="185"/>
      <c r="AE1503" s="185"/>
      <c r="AF1503" s="185"/>
      <c r="AG1503" s="185"/>
      <c r="AH1503" s="185"/>
      <c r="AI1503" s="185"/>
      <c r="AJ1503" s="185"/>
      <c r="AK1503" s="185"/>
      <c r="AL1503" s="185"/>
      <c r="AM1503" s="185"/>
      <c r="AN1503" s="185"/>
      <c r="AO1503" s="185"/>
      <c r="AP1503" s="185"/>
      <c r="AQ1503" s="185"/>
      <c r="AR1503" s="185"/>
      <c r="AS1503" s="185"/>
      <c r="AT1503" s="185"/>
      <c r="AU1503" s="185"/>
      <c r="AV1503" s="185"/>
      <c r="AW1503" s="185"/>
      <c r="AX1503" s="185"/>
      <c r="AY1503" s="185"/>
      <c r="AZ1503" s="185"/>
      <c r="BA1503" s="185"/>
      <c r="BB1503" s="185"/>
      <c r="BC1503" s="185"/>
      <c r="BD1503" s="185"/>
      <c r="BE1503" s="185"/>
      <c r="BF1503" s="185"/>
      <c r="BG1503" s="185"/>
      <c r="BH1503" s="185"/>
      <c r="BI1503" s="185"/>
      <c r="BJ1503" s="185"/>
      <c r="BK1503" s="185"/>
      <c r="BL1503" s="185"/>
      <c r="BM1503" s="185"/>
    </row>
    <row r="1504" spans="13:65" s="181" customFormat="1" x14ac:dyDescent="0.2">
      <c r="M1504" s="40"/>
      <c r="N1504" s="974"/>
      <c r="O1504" s="185"/>
      <c r="P1504" s="185"/>
      <c r="Q1504" s="185"/>
      <c r="R1504" s="185"/>
      <c r="S1504" s="185"/>
      <c r="T1504" s="185"/>
      <c r="U1504" s="185"/>
      <c r="V1504" s="185"/>
      <c r="W1504" s="185"/>
      <c r="X1504" s="185"/>
      <c r="Y1504" s="185"/>
      <c r="Z1504" s="185"/>
      <c r="AA1504" s="185"/>
      <c r="AB1504" s="185"/>
      <c r="AC1504" s="185"/>
      <c r="AD1504" s="185"/>
      <c r="AE1504" s="185"/>
      <c r="AF1504" s="185"/>
      <c r="AG1504" s="185"/>
      <c r="AH1504" s="185"/>
      <c r="AI1504" s="185"/>
      <c r="AJ1504" s="185"/>
      <c r="AK1504" s="185"/>
      <c r="AL1504" s="185"/>
      <c r="AM1504" s="185"/>
      <c r="AN1504" s="185"/>
      <c r="AO1504" s="185"/>
      <c r="AP1504" s="185"/>
      <c r="AQ1504" s="185"/>
      <c r="AR1504" s="185"/>
      <c r="AS1504" s="185"/>
      <c r="AT1504" s="185"/>
      <c r="AU1504" s="185"/>
      <c r="AV1504" s="185"/>
      <c r="AW1504" s="185"/>
      <c r="AX1504" s="185"/>
      <c r="AY1504" s="185"/>
      <c r="AZ1504" s="185"/>
      <c r="BA1504" s="185"/>
      <c r="BB1504" s="185"/>
      <c r="BC1504" s="185"/>
      <c r="BD1504" s="185"/>
      <c r="BE1504" s="185"/>
      <c r="BF1504" s="185"/>
      <c r="BG1504" s="185"/>
      <c r="BH1504" s="185"/>
      <c r="BI1504" s="185"/>
      <c r="BJ1504" s="185"/>
      <c r="BK1504" s="185"/>
      <c r="BL1504" s="185"/>
      <c r="BM1504" s="185"/>
    </row>
    <row r="1505" spans="13:65" s="181" customFormat="1" x14ac:dyDescent="0.2">
      <c r="M1505" s="40"/>
      <c r="N1505" s="974"/>
      <c r="O1505" s="185"/>
      <c r="P1505" s="185"/>
      <c r="Q1505" s="185"/>
      <c r="R1505" s="185"/>
      <c r="S1505" s="185"/>
      <c r="T1505" s="185"/>
      <c r="U1505" s="185"/>
      <c r="V1505" s="185"/>
      <c r="W1505" s="185"/>
      <c r="X1505" s="185"/>
      <c r="Y1505" s="185"/>
      <c r="Z1505" s="185"/>
      <c r="AA1505" s="185"/>
      <c r="AB1505" s="185"/>
      <c r="AC1505" s="185"/>
      <c r="AD1505" s="185"/>
      <c r="AE1505" s="185"/>
      <c r="AF1505" s="185"/>
      <c r="AG1505" s="185"/>
      <c r="AH1505" s="185"/>
      <c r="AI1505" s="185"/>
      <c r="AJ1505" s="185"/>
      <c r="AK1505" s="185"/>
      <c r="AL1505" s="185"/>
      <c r="AM1505" s="185"/>
      <c r="AN1505" s="185"/>
      <c r="AO1505" s="185"/>
      <c r="AP1505" s="185"/>
      <c r="AQ1505" s="185"/>
      <c r="AR1505" s="185"/>
      <c r="AS1505" s="185"/>
      <c r="AT1505" s="185"/>
      <c r="AU1505" s="185"/>
      <c r="AV1505" s="185"/>
      <c r="AW1505" s="185"/>
      <c r="AX1505" s="185"/>
      <c r="AY1505" s="185"/>
      <c r="AZ1505" s="185"/>
      <c r="BA1505" s="185"/>
      <c r="BB1505" s="185"/>
      <c r="BC1505" s="185"/>
      <c r="BD1505" s="185"/>
      <c r="BE1505" s="185"/>
      <c r="BF1505" s="185"/>
      <c r="BG1505" s="185"/>
      <c r="BH1505" s="185"/>
      <c r="BI1505" s="185"/>
      <c r="BJ1505" s="185"/>
      <c r="BK1505" s="185"/>
      <c r="BL1505" s="185"/>
      <c r="BM1505" s="185"/>
    </row>
    <row r="1506" spans="13:65" s="181" customFormat="1" x14ac:dyDescent="0.2">
      <c r="M1506" s="40"/>
      <c r="N1506" s="974"/>
      <c r="O1506" s="185"/>
      <c r="P1506" s="185"/>
      <c r="Q1506" s="185"/>
      <c r="R1506" s="185"/>
      <c r="S1506" s="185"/>
      <c r="T1506" s="185"/>
      <c r="U1506" s="185"/>
      <c r="V1506" s="185"/>
      <c r="W1506" s="185"/>
      <c r="X1506" s="185"/>
      <c r="Y1506" s="185"/>
      <c r="Z1506" s="185"/>
      <c r="AA1506" s="185"/>
      <c r="AB1506" s="185"/>
      <c r="AC1506" s="185"/>
      <c r="AD1506" s="185"/>
      <c r="AE1506" s="185"/>
      <c r="AF1506" s="185"/>
      <c r="AG1506" s="185"/>
      <c r="AH1506" s="185"/>
      <c r="AI1506" s="185"/>
      <c r="AJ1506" s="185"/>
      <c r="AK1506" s="185"/>
      <c r="AL1506" s="185"/>
      <c r="AM1506" s="185"/>
      <c r="AN1506" s="185"/>
      <c r="AO1506" s="185"/>
      <c r="AP1506" s="185"/>
      <c r="AQ1506" s="185"/>
      <c r="AR1506" s="185"/>
      <c r="AS1506" s="185"/>
      <c r="AT1506" s="185"/>
      <c r="AU1506" s="185"/>
      <c r="AV1506" s="185"/>
      <c r="AW1506" s="185"/>
      <c r="AX1506" s="185"/>
      <c r="AY1506" s="185"/>
      <c r="AZ1506" s="185"/>
      <c r="BA1506" s="185"/>
      <c r="BB1506" s="185"/>
      <c r="BC1506" s="185"/>
      <c r="BD1506" s="185"/>
      <c r="BE1506" s="185"/>
      <c r="BF1506" s="185"/>
      <c r="BG1506" s="185"/>
      <c r="BH1506" s="185"/>
      <c r="BI1506" s="185"/>
      <c r="BJ1506" s="185"/>
      <c r="BK1506" s="185"/>
      <c r="BL1506" s="185"/>
      <c r="BM1506" s="185"/>
    </row>
    <row r="1507" spans="13:65" s="181" customFormat="1" x14ac:dyDescent="0.2">
      <c r="M1507" s="40"/>
      <c r="N1507" s="974"/>
      <c r="O1507" s="185"/>
      <c r="P1507" s="185"/>
      <c r="Q1507" s="185"/>
      <c r="R1507" s="185"/>
      <c r="S1507" s="185"/>
      <c r="T1507" s="185"/>
      <c r="U1507" s="185"/>
      <c r="V1507" s="185"/>
      <c r="W1507" s="185"/>
      <c r="X1507" s="185"/>
      <c r="Y1507" s="185"/>
      <c r="Z1507" s="185"/>
      <c r="AA1507" s="185"/>
      <c r="AB1507" s="185"/>
      <c r="AC1507" s="185"/>
      <c r="AD1507" s="185"/>
      <c r="AE1507" s="185"/>
      <c r="AF1507" s="185"/>
      <c r="AG1507" s="185"/>
      <c r="AH1507" s="185"/>
      <c r="AI1507" s="185"/>
      <c r="AJ1507" s="185"/>
      <c r="AK1507" s="185"/>
      <c r="AL1507" s="185"/>
      <c r="AM1507" s="185"/>
      <c r="AN1507" s="185"/>
      <c r="AO1507" s="185"/>
      <c r="AP1507" s="185"/>
      <c r="AQ1507" s="185"/>
      <c r="AR1507" s="185"/>
      <c r="AS1507" s="185"/>
      <c r="AT1507" s="185"/>
      <c r="AU1507" s="185"/>
      <c r="AV1507" s="185"/>
      <c r="AW1507" s="185"/>
      <c r="AX1507" s="185"/>
      <c r="AY1507" s="185"/>
      <c r="AZ1507" s="185"/>
      <c r="BA1507" s="185"/>
      <c r="BB1507" s="185"/>
      <c r="BC1507" s="185"/>
      <c r="BD1507" s="185"/>
      <c r="BE1507" s="185"/>
      <c r="BF1507" s="185"/>
      <c r="BG1507" s="185"/>
      <c r="BH1507" s="185"/>
      <c r="BI1507" s="185"/>
      <c r="BJ1507" s="185"/>
      <c r="BK1507" s="185"/>
      <c r="BL1507" s="185"/>
      <c r="BM1507" s="185"/>
    </row>
    <row r="1508" spans="13:65" s="181" customFormat="1" x14ac:dyDescent="0.2">
      <c r="M1508" s="40"/>
      <c r="N1508" s="974"/>
      <c r="O1508" s="185"/>
      <c r="P1508" s="185"/>
      <c r="Q1508" s="185"/>
      <c r="R1508" s="185"/>
      <c r="S1508" s="185"/>
      <c r="T1508" s="185"/>
      <c r="U1508" s="185"/>
      <c r="V1508" s="185"/>
      <c r="W1508" s="185"/>
      <c r="X1508" s="185"/>
      <c r="Y1508" s="185"/>
      <c r="Z1508" s="185"/>
      <c r="AA1508" s="185"/>
      <c r="AB1508" s="185"/>
      <c r="AC1508" s="185"/>
      <c r="AD1508" s="185"/>
      <c r="AE1508" s="185"/>
      <c r="AF1508" s="185"/>
      <c r="AG1508" s="185"/>
      <c r="AH1508" s="185"/>
      <c r="AI1508" s="185"/>
      <c r="AJ1508" s="185"/>
      <c r="AK1508" s="185"/>
      <c r="AL1508" s="185"/>
      <c r="AM1508" s="185"/>
      <c r="AN1508" s="185"/>
      <c r="AO1508" s="185"/>
      <c r="AP1508" s="185"/>
      <c r="AQ1508" s="185"/>
      <c r="AR1508" s="185"/>
      <c r="AS1508" s="185"/>
      <c r="AT1508" s="185"/>
      <c r="AU1508" s="185"/>
      <c r="AV1508" s="185"/>
      <c r="AW1508" s="185"/>
      <c r="AX1508" s="185"/>
      <c r="AY1508" s="185"/>
      <c r="AZ1508" s="185"/>
      <c r="BA1508" s="185"/>
      <c r="BB1508" s="185"/>
      <c r="BC1508" s="185"/>
      <c r="BD1508" s="185"/>
      <c r="BE1508" s="185"/>
      <c r="BF1508" s="185"/>
      <c r="BG1508" s="185"/>
      <c r="BH1508" s="185"/>
      <c r="BI1508" s="185"/>
      <c r="BJ1508" s="185"/>
      <c r="BK1508" s="185"/>
      <c r="BL1508" s="185"/>
      <c r="BM1508" s="185"/>
    </row>
    <row r="1509" spans="13:65" s="181" customFormat="1" x14ac:dyDescent="0.2">
      <c r="M1509" s="40"/>
      <c r="N1509" s="974"/>
      <c r="O1509" s="185"/>
      <c r="P1509" s="185"/>
      <c r="Q1509" s="185"/>
      <c r="R1509" s="185"/>
      <c r="S1509" s="185"/>
      <c r="T1509" s="185"/>
      <c r="U1509" s="185"/>
      <c r="V1509" s="185"/>
      <c r="W1509" s="185"/>
      <c r="X1509" s="185"/>
      <c r="Y1509" s="185"/>
      <c r="Z1509" s="185"/>
      <c r="AA1509" s="185"/>
      <c r="AB1509" s="185"/>
      <c r="AC1509" s="185"/>
      <c r="AD1509" s="185"/>
      <c r="AE1509" s="185"/>
      <c r="AF1509" s="185"/>
      <c r="AG1509" s="185"/>
      <c r="AH1509" s="185"/>
      <c r="AI1509" s="185"/>
      <c r="AJ1509" s="185"/>
      <c r="AK1509" s="185"/>
      <c r="AL1509" s="185"/>
      <c r="AM1509" s="185"/>
      <c r="AN1509" s="185"/>
      <c r="AO1509" s="185"/>
      <c r="AP1509" s="185"/>
      <c r="AQ1509" s="185"/>
      <c r="AR1509" s="185"/>
      <c r="AS1509" s="185"/>
      <c r="AT1509" s="185"/>
      <c r="AU1509" s="185"/>
      <c r="AV1509" s="185"/>
      <c r="AW1509" s="185"/>
      <c r="AX1509" s="185"/>
      <c r="AY1509" s="185"/>
      <c r="AZ1509" s="185"/>
      <c r="BA1509" s="185"/>
      <c r="BB1509" s="185"/>
      <c r="BC1509" s="185"/>
      <c r="BD1509" s="185"/>
      <c r="BE1509" s="185"/>
      <c r="BF1509" s="185"/>
      <c r="BG1509" s="185"/>
      <c r="BH1509" s="185"/>
      <c r="BI1509" s="185"/>
      <c r="BJ1509" s="185"/>
      <c r="BK1509" s="185"/>
      <c r="BL1509" s="185"/>
      <c r="BM1509" s="185"/>
    </row>
    <row r="1510" spans="13:65" s="181" customFormat="1" x14ac:dyDescent="0.2">
      <c r="M1510" s="40"/>
      <c r="N1510" s="974"/>
      <c r="O1510" s="185"/>
      <c r="P1510" s="185"/>
      <c r="Q1510" s="185"/>
      <c r="R1510" s="185"/>
      <c r="S1510" s="185"/>
      <c r="T1510" s="185"/>
      <c r="U1510" s="185"/>
      <c r="V1510" s="185"/>
      <c r="W1510" s="185"/>
      <c r="X1510" s="185"/>
      <c r="Y1510" s="185"/>
      <c r="Z1510" s="185"/>
      <c r="AA1510" s="185"/>
      <c r="AB1510" s="185"/>
      <c r="AC1510" s="185"/>
      <c r="AD1510" s="185"/>
      <c r="AE1510" s="185"/>
      <c r="AF1510" s="185"/>
      <c r="AG1510" s="185"/>
      <c r="AH1510" s="185"/>
      <c r="AI1510" s="185"/>
      <c r="AJ1510" s="185"/>
      <c r="AK1510" s="185"/>
      <c r="AL1510" s="185"/>
      <c r="AM1510" s="185"/>
      <c r="AN1510" s="185"/>
      <c r="AO1510" s="185"/>
      <c r="AP1510" s="185"/>
      <c r="AQ1510" s="185"/>
      <c r="AR1510" s="185"/>
      <c r="AS1510" s="185"/>
      <c r="AT1510" s="185"/>
      <c r="AU1510" s="185"/>
      <c r="AV1510" s="185"/>
      <c r="AW1510" s="185"/>
      <c r="AX1510" s="185"/>
      <c r="AY1510" s="185"/>
      <c r="AZ1510" s="185"/>
      <c r="BA1510" s="185"/>
      <c r="BB1510" s="185"/>
      <c r="BC1510" s="185"/>
      <c r="BD1510" s="185"/>
      <c r="BE1510" s="185"/>
      <c r="BF1510" s="185"/>
      <c r="BG1510" s="185"/>
      <c r="BH1510" s="185"/>
      <c r="BI1510" s="185"/>
      <c r="BJ1510" s="185"/>
      <c r="BK1510" s="185"/>
      <c r="BL1510" s="185"/>
      <c r="BM1510" s="185"/>
    </row>
    <row r="1511" spans="13:65" s="181" customFormat="1" x14ac:dyDescent="0.2">
      <c r="M1511" s="40"/>
      <c r="N1511" s="974"/>
      <c r="O1511" s="185"/>
      <c r="P1511" s="185"/>
      <c r="Q1511" s="185"/>
      <c r="R1511" s="185"/>
      <c r="S1511" s="185"/>
      <c r="T1511" s="185"/>
      <c r="U1511" s="185"/>
      <c r="V1511" s="185"/>
      <c r="W1511" s="185"/>
      <c r="X1511" s="185"/>
      <c r="Y1511" s="185"/>
      <c r="Z1511" s="185"/>
      <c r="AA1511" s="185"/>
      <c r="AB1511" s="185"/>
      <c r="AC1511" s="185"/>
      <c r="AD1511" s="185"/>
      <c r="AE1511" s="185"/>
      <c r="AF1511" s="185"/>
      <c r="AG1511" s="185"/>
      <c r="AH1511" s="185"/>
      <c r="AI1511" s="185"/>
      <c r="AJ1511" s="185"/>
      <c r="AK1511" s="185"/>
      <c r="AL1511" s="185"/>
      <c r="AM1511" s="185"/>
      <c r="AN1511" s="185"/>
      <c r="AO1511" s="185"/>
      <c r="AP1511" s="185"/>
      <c r="AQ1511" s="185"/>
      <c r="AR1511" s="185"/>
      <c r="AS1511" s="185"/>
      <c r="AT1511" s="185"/>
      <c r="AU1511" s="185"/>
      <c r="AV1511" s="185"/>
      <c r="AW1511" s="185"/>
      <c r="AX1511" s="185"/>
      <c r="AY1511" s="185"/>
      <c r="AZ1511" s="185"/>
      <c r="BA1511" s="185"/>
      <c r="BB1511" s="185"/>
      <c r="BC1511" s="185"/>
      <c r="BD1511" s="185"/>
      <c r="BE1511" s="185"/>
      <c r="BF1511" s="185"/>
      <c r="BG1511" s="185"/>
      <c r="BH1511" s="185"/>
      <c r="BI1511" s="185"/>
      <c r="BJ1511" s="185"/>
      <c r="BK1511" s="185"/>
      <c r="BL1511" s="185"/>
      <c r="BM1511" s="185"/>
    </row>
    <row r="1512" spans="13:65" s="181" customFormat="1" x14ac:dyDescent="0.2">
      <c r="M1512" s="40"/>
      <c r="N1512" s="974"/>
      <c r="O1512" s="185"/>
      <c r="P1512" s="185"/>
      <c r="Q1512" s="185"/>
      <c r="R1512" s="185"/>
      <c r="S1512" s="185"/>
      <c r="T1512" s="185"/>
      <c r="U1512" s="185"/>
      <c r="V1512" s="185"/>
      <c r="W1512" s="185"/>
      <c r="X1512" s="185"/>
      <c r="Y1512" s="185"/>
      <c r="Z1512" s="185"/>
      <c r="AA1512" s="185"/>
      <c r="AB1512" s="185"/>
      <c r="AC1512" s="185"/>
      <c r="AD1512" s="185"/>
      <c r="AE1512" s="185"/>
      <c r="AF1512" s="185"/>
      <c r="AG1512" s="185"/>
      <c r="AH1512" s="185"/>
      <c r="AI1512" s="185"/>
      <c r="AJ1512" s="185"/>
      <c r="AK1512" s="185"/>
      <c r="AL1512" s="185"/>
      <c r="AM1512" s="185"/>
      <c r="AN1512" s="185"/>
      <c r="AO1512" s="185"/>
      <c r="AP1512" s="185"/>
      <c r="AQ1512" s="185"/>
      <c r="AR1512" s="185"/>
      <c r="AS1512" s="185"/>
      <c r="AT1512" s="185"/>
      <c r="AU1512" s="185"/>
      <c r="AV1512" s="185"/>
      <c r="AW1512" s="185"/>
      <c r="AX1512" s="185"/>
      <c r="AY1512" s="185"/>
      <c r="AZ1512" s="185"/>
      <c r="BA1512" s="185"/>
      <c r="BB1512" s="185"/>
      <c r="BC1512" s="185"/>
      <c r="BD1512" s="185"/>
      <c r="BE1512" s="185"/>
      <c r="BF1512" s="185"/>
      <c r="BG1512" s="185"/>
      <c r="BH1512" s="185"/>
      <c r="BI1512" s="185"/>
      <c r="BJ1512" s="185"/>
      <c r="BK1512" s="185"/>
      <c r="BL1512" s="185"/>
      <c r="BM1512" s="185"/>
    </row>
    <row r="1513" spans="13:65" s="181" customFormat="1" x14ac:dyDescent="0.2">
      <c r="M1513" s="40"/>
      <c r="N1513" s="974"/>
      <c r="O1513" s="185"/>
      <c r="P1513" s="185"/>
      <c r="Q1513" s="185"/>
      <c r="R1513" s="185"/>
      <c r="S1513" s="185"/>
      <c r="T1513" s="185"/>
      <c r="U1513" s="185"/>
      <c r="V1513" s="185"/>
      <c r="W1513" s="185"/>
      <c r="X1513" s="185"/>
      <c r="Y1513" s="185"/>
      <c r="Z1513" s="185"/>
      <c r="AA1513" s="185"/>
      <c r="AB1513" s="185"/>
      <c r="AC1513" s="185"/>
      <c r="AD1513" s="185"/>
      <c r="AE1513" s="185"/>
      <c r="AF1513" s="185"/>
      <c r="AG1513" s="185"/>
      <c r="AH1513" s="185"/>
      <c r="AI1513" s="185"/>
      <c r="AJ1513" s="185"/>
      <c r="AK1513" s="185"/>
      <c r="AL1513" s="185"/>
      <c r="AM1513" s="185"/>
      <c r="AN1513" s="185"/>
      <c r="AO1513" s="185"/>
      <c r="AP1513" s="185"/>
      <c r="AQ1513" s="185"/>
      <c r="AR1513" s="185"/>
      <c r="AS1513" s="185"/>
      <c r="AT1513" s="185"/>
      <c r="AU1513" s="185"/>
      <c r="AV1513" s="185"/>
      <c r="AW1513" s="185"/>
      <c r="AX1513" s="185"/>
      <c r="AY1513" s="185"/>
      <c r="AZ1513" s="185"/>
      <c r="BA1513" s="185"/>
      <c r="BB1513" s="185"/>
      <c r="BC1513" s="185"/>
      <c r="BD1513" s="185"/>
      <c r="BE1513" s="185"/>
      <c r="BF1513" s="185"/>
      <c r="BG1513" s="185"/>
      <c r="BH1513" s="185"/>
      <c r="BI1513" s="185"/>
      <c r="BJ1513" s="185"/>
      <c r="BK1513" s="185"/>
      <c r="BL1513" s="185"/>
      <c r="BM1513" s="185"/>
    </row>
    <row r="1514" spans="13:65" s="181" customFormat="1" x14ac:dyDescent="0.2">
      <c r="M1514" s="40"/>
      <c r="N1514" s="974"/>
      <c r="O1514" s="185"/>
      <c r="P1514" s="185"/>
      <c r="Q1514" s="185"/>
      <c r="R1514" s="185"/>
      <c r="S1514" s="185"/>
      <c r="T1514" s="185"/>
      <c r="U1514" s="185"/>
      <c r="V1514" s="185"/>
      <c r="W1514" s="185"/>
      <c r="X1514" s="185"/>
      <c r="Y1514" s="185"/>
      <c r="Z1514" s="185"/>
      <c r="AA1514" s="185"/>
      <c r="AB1514" s="185"/>
      <c r="AC1514" s="185"/>
      <c r="AD1514" s="185"/>
      <c r="AE1514" s="185"/>
      <c r="AF1514" s="185"/>
      <c r="AG1514" s="185"/>
      <c r="AH1514" s="185"/>
      <c r="AI1514" s="185"/>
      <c r="AJ1514" s="185"/>
      <c r="AK1514" s="185"/>
      <c r="AL1514" s="185"/>
      <c r="AM1514" s="185"/>
      <c r="AN1514" s="185"/>
      <c r="AO1514" s="185"/>
      <c r="AP1514" s="185"/>
      <c r="AQ1514" s="185"/>
      <c r="AR1514" s="185"/>
      <c r="AS1514" s="185"/>
      <c r="AT1514" s="185"/>
      <c r="AU1514" s="185"/>
      <c r="AV1514" s="185"/>
      <c r="AW1514" s="185"/>
      <c r="AX1514" s="185"/>
      <c r="AY1514" s="185"/>
      <c r="AZ1514" s="185"/>
      <c r="BA1514" s="185"/>
      <c r="BB1514" s="185"/>
      <c r="BC1514" s="185"/>
      <c r="BD1514" s="185"/>
      <c r="BE1514" s="185"/>
      <c r="BF1514" s="185"/>
      <c r="BG1514" s="185"/>
      <c r="BH1514" s="185"/>
      <c r="BI1514" s="185"/>
      <c r="BJ1514" s="185"/>
      <c r="BK1514" s="185"/>
      <c r="BL1514" s="185"/>
      <c r="BM1514" s="185"/>
    </row>
    <row r="1515" spans="13:65" s="181" customFormat="1" x14ac:dyDescent="0.2">
      <c r="M1515" s="40"/>
      <c r="N1515" s="974"/>
      <c r="O1515" s="185"/>
      <c r="P1515" s="185"/>
      <c r="Q1515" s="185"/>
      <c r="R1515" s="185"/>
      <c r="S1515" s="185"/>
      <c r="T1515" s="185"/>
      <c r="U1515" s="185"/>
      <c r="V1515" s="185"/>
      <c r="W1515" s="185"/>
      <c r="X1515" s="185"/>
      <c r="Y1515" s="185"/>
      <c r="Z1515" s="185"/>
      <c r="AA1515" s="185"/>
      <c r="AB1515" s="185"/>
      <c r="AC1515" s="185"/>
      <c r="AD1515" s="185"/>
      <c r="AE1515" s="185"/>
      <c r="AF1515" s="185"/>
      <c r="AG1515" s="185"/>
      <c r="AH1515" s="185"/>
      <c r="AI1515" s="185"/>
      <c r="AJ1515" s="185"/>
      <c r="AK1515" s="185"/>
      <c r="AL1515" s="185"/>
      <c r="AM1515" s="185"/>
      <c r="AN1515" s="185"/>
      <c r="AO1515" s="185"/>
      <c r="AP1515" s="185"/>
      <c r="AQ1515" s="185"/>
      <c r="AR1515" s="185"/>
      <c r="AS1515" s="185"/>
      <c r="AT1515" s="185"/>
      <c r="AU1515" s="185"/>
      <c r="AV1515" s="185"/>
      <c r="AW1515" s="185"/>
      <c r="AX1515" s="185"/>
      <c r="AY1515" s="185"/>
      <c r="AZ1515" s="185"/>
      <c r="BA1515" s="185"/>
      <c r="BB1515" s="185"/>
      <c r="BC1515" s="185"/>
      <c r="BD1515" s="185"/>
      <c r="BE1515" s="185"/>
      <c r="BF1515" s="185"/>
      <c r="BG1515" s="185"/>
      <c r="BH1515" s="185"/>
      <c r="BI1515" s="185"/>
      <c r="BJ1515" s="185"/>
      <c r="BK1515" s="185"/>
      <c r="BL1515" s="185"/>
      <c r="BM1515" s="185"/>
    </row>
    <row r="1516" spans="13:65" s="181" customFormat="1" x14ac:dyDescent="0.2">
      <c r="M1516" s="40"/>
      <c r="N1516" s="974"/>
      <c r="O1516" s="185"/>
      <c r="P1516" s="185"/>
      <c r="Q1516" s="185"/>
      <c r="R1516" s="185"/>
      <c r="S1516" s="185"/>
      <c r="T1516" s="185"/>
      <c r="U1516" s="185"/>
      <c r="V1516" s="185"/>
      <c r="W1516" s="185"/>
      <c r="X1516" s="185"/>
      <c r="Y1516" s="185"/>
      <c r="Z1516" s="185"/>
      <c r="AA1516" s="185"/>
      <c r="AB1516" s="185"/>
      <c r="AC1516" s="185"/>
      <c r="AD1516" s="185"/>
      <c r="AE1516" s="185"/>
      <c r="AF1516" s="185"/>
      <c r="AG1516" s="185"/>
      <c r="AH1516" s="185"/>
      <c r="AI1516" s="185"/>
      <c r="AJ1516" s="185"/>
      <c r="AK1516" s="185"/>
      <c r="AL1516" s="185"/>
      <c r="AM1516" s="185"/>
      <c r="AN1516" s="185"/>
      <c r="AO1516" s="185"/>
      <c r="AP1516" s="185"/>
      <c r="AQ1516" s="185"/>
      <c r="AR1516" s="185"/>
      <c r="AS1516" s="185"/>
      <c r="AT1516" s="185"/>
      <c r="AU1516" s="185"/>
      <c r="AV1516" s="185"/>
      <c r="AW1516" s="185"/>
      <c r="AX1516" s="185"/>
      <c r="AY1516" s="185"/>
      <c r="AZ1516" s="185"/>
      <c r="BA1516" s="185"/>
      <c r="BB1516" s="185"/>
      <c r="BC1516" s="185"/>
      <c r="BD1516" s="185"/>
      <c r="BE1516" s="185"/>
      <c r="BF1516" s="185"/>
      <c r="BG1516" s="185"/>
      <c r="BH1516" s="185"/>
      <c r="BI1516" s="185"/>
      <c r="BJ1516" s="185"/>
      <c r="BK1516" s="185"/>
      <c r="BL1516" s="185"/>
      <c r="BM1516" s="185"/>
    </row>
    <row r="1517" spans="13:65" s="181" customFormat="1" x14ac:dyDescent="0.2">
      <c r="M1517" s="40"/>
      <c r="N1517" s="974"/>
      <c r="O1517" s="185"/>
      <c r="P1517" s="185"/>
      <c r="Q1517" s="185"/>
      <c r="R1517" s="185"/>
      <c r="S1517" s="185"/>
      <c r="T1517" s="185"/>
      <c r="U1517" s="185"/>
      <c r="V1517" s="185"/>
      <c r="W1517" s="185"/>
      <c r="X1517" s="185"/>
      <c r="Y1517" s="185"/>
      <c r="Z1517" s="185"/>
      <c r="AA1517" s="185"/>
      <c r="AB1517" s="185"/>
      <c r="AC1517" s="185"/>
      <c r="AD1517" s="185"/>
      <c r="AE1517" s="185"/>
      <c r="AF1517" s="185"/>
      <c r="AG1517" s="185"/>
      <c r="AH1517" s="185"/>
      <c r="AI1517" s="185"/>
      <c r="AJ1517" s="185"/>
      <c r="AK1517" s="185"/>
      <c r="AL1517" s="185"/>
      <c r="AM1517" s="185"/>
      <c r="AN1517" s="185"/>
      <c r="AO1517" s="185"/>
      <c r="AP1517" s="185"/>
      <c r="AQ1517" s="185"/>
      <c r="AR1517" s="185"/>
      <c r="AS1517" s="185"/>
      <c r="AT1517" s="185"/>
      <c r="AU1517" s="185"/>
      <c r="AV1517" s="185"/>
      <c r="AW1517" s="185"/>
      <c r="AX1517" s="185"/>
      <c r="AY1517" s="185"/>
      <c r="AZ1517" s="185"/>
      <c r="BA1517" s="185"/>
      <c r="BB1517" s="185"/>
      <c r="BC1517" s="185"/>
      <c r="BD1517" s="185"/>
      <c r="BE1517" s="185"/>
      <c r="BF1517" s="185"/>
      <c r="BG1517" s="185"/>
      <c r="BH1517" s="185"/>
      <c r="BI1517" s="185"/>
      <c r="BJ1517" s="185"/>
      <c r="BK1517" s="185"/>
      <c r="BL1517" s="185"/>
      <c r="BM1517" s="185"/>
    </row>
    <row r="1518" spans="13:65" s="181" customFormat="1" x14ac:dyDescent="0.2">
      <c r="M1518" s="40"/>
      <c r="N1518" s="974"/>
      <c r="O1518" s="185"/>
      <c r="P1518" s="185"/>
      <c r="Q1518" s="185"/>
      <c r="R1518" s="185"/>
      <c r="S1518" s="185"/>
      <c r="T1518" s="185"/>
      <c r="U1518" s="185"/>
      <c r="V1518" s="185"/>
      <c r="W1518" s="185"/>
      <c r="X1518" s="185"/>
      <c r="Y1518" s="185"/>
      <c r="Z1518" s="185"/>
      <c r="AA1518" s="185"/>
      <c r="AB1518" s="185"/>
      <c r="AC1518" s="185"/>
      <c r="AD1518" s="185"/>
      <c r="AE1518" s="185"/>
      <c r="AF1518" s="185"/>
      <c r="AG1518" s="185"/>
      <c r="AH1518" s="185"/>
      <c r="AI1518" s="185"/>
      <c r="AJ1518" s="185"/>
      <c r="AK1518" s="185"/>
      <c r="AL1518" s="185"/>
      <c r="AM1518" s="185"/>
      <c r="AN1518" s="185"/>
      <c r="AO1518" s="185"/>
      <c r="AP1518" s="185"/>
      <c r="AQ1518" s="185"/>
      <c r="AR1518" s="185"/>
      <c r="AS1518" s="185"/>
      <c r="AT1518" s="185"/>
      <c r="AU1518" s="185"/>
      <c r="AV1518" s="185"/>
      <c r="AW1518" s="185"/>
      <c r="AX1518" s="185"/>
      <c r="AY1518" s="185"/>
      <c r="AZ1518" s="185"/>
      <c r="BA1518" s="185"/>
      <c r="BB1518" s="185"/>
      <c r="BC1518" s="185"/>
      <c r="BD1518" s="185"/>
      <c r="BE1518" s="185"/>
      <c r="BF1518" s="185"/>
      <c r="BG1518" s="185"/>
      <c r="BH1518" s="185"/>
      <c r="BI1518" s="185"/>
      <c r="BJ1518" s="185"/>
      <c r="BK1518" s="185"/>
      <c r="BL1518" s="185"/>
      <c r="BM1518" s="185"/>
    </row>
    <row r="1519" spans="13:65" s="181" customFormat="1" x14ac:dyDescent="0.2">
      <c r="M1519" s="40"/>
      <c r="N1519" s="974"/>
      <c r="O1519" s="185"/>
      <c r="P1519" s="185"/>
      <c r="Q1519" s="185"/>
      <c r="R1519" s="185"/>
      <c r="S1519" s="185"/>
      <c r="T1519" s="185"/>
      <c r="U1519" s="185"/>
      <c r="V1519" s="185"/>
      <c r="W1519" s="185"/>
      <c r="X1519" s="185"/>
      <c r="Y1519" s="185"/>
      <c r="Z1519" s="185"/>
      <c r="AA1519" s="185"/>
      <c r="AB1519" s="185"/>
      <c r="AC1519" s="185"/>
      <c r="AD1519" s="185"/>
      <c r="AE1519" s="185"/>
      <c r="AF1519" s="185"/>
      <c r="AG1519" s="185"/>
      <c r="AH1519" s="185"/>
      <c r="AI1519" s="185"/>
      <c r="AJ1519" s="185"/>
      <c r="AK1519" s="185"/>
      <c r="AL1519" s="185"/>
      <c r="AM1519" s="185"/>
      <c r="AN1519" s="185"/>
      <c r="AO1519" s="185"/>
      <c r="AP1519" s="185"/>
      <c r="AQ1519" s="185"/>
      <c r="AR1519" s="185"/>
      <c r="AS1519" s="185"/>
      <c r="AT1519" s="185"/>
      <c r="AU1519" s="185"/>
      <c r="AV1519" s="185"/>
      <c r="AW1519" s="185"/>
      <c r="AX1519" s="185"/>
      <c r="AY1519" s="185"/>
      <c r="AZ1519" s="185"/>
      <c r="BA1519" s="185"/>
      <c r="BB1519" s="185"/>
      <c r="BC1519" s="185"/>
      <c r="BD1519" s="185"/>
      <c r="BE1519" s="185"/>
      <c r="BF1519" s="185"/>
      <c r="BG1519" s="185"/>
      <c r="BH1519" s="185"/>
      <c r="BI1519" s="185"/>
      <c r="BJ1519" s="185"/>
      <c r="BK1519" s="185"/>
      <c r="BL1519" s="185"/>
      <c r="BM1519" s="185"/>
    </row>
    <row r="1520" spans="13:65" s="181" customFormat="1" x14ac:dyDescent="0.2">
      <c r="M1520" s="40"/>
      <c r="N1520" s="974"/>
      <c r="O1520" s="185"/>
      <c r="P1520" s="185"/>
      <c r="Q1520" s="185"/>
      <c r="R1520" s="185"/>
      <c r="S1520" s="185"/>
      <c r="T1520" s="185"/>
      <c r="U1520" s="185"/>
      <c r="V1520" s="185"/>
      <c r="W1520" s="185"/>
      <c r="X1520" s="185"/>
      <c r="Y1520" s="185"/>
      <c r="Z1520" s="185"/>
      <c r="AA1520" s="185"/>
      <c r="AB1520" s="185"/>
      <c r="AC1520" s="185"/>
      <c r="AD1520" s="185"/>
      <c r="AE1520" s="185"/>
      <c r="AF1520" s="185"/>
      <c r="AG1520" s="185"/>
      <c r="AH1520" s="185"/>
      <c r="AI1520" s="185"/>
      <c r="AJ1520" s="185"/>
      <c r="AK1520" s="185"/>
      <c r="AL1520" s="185"/>
      <c r="AM1520" s="185"/>
      <c r="AN1520" s="185"/>
      <c r="AO1520" s="185"/>
      <c r="AP1520" s="185"/>
      <c r="AQ1520" s="185"/>
      <c r="AR1520" s="185"/>
      <c r="AS1520" s="185"/>
      <c r="AT1520" s="185"/>
      <c r="AU1520" s="185"/>
      <c r="AV1520" s="185"/>
      <c r="AW1520" s="185"/>
      <c r="AX1520" s="185"/>
      <c r="AY1520" s="185"/>
      <c r="AZ1520" s="185"/>
      <c r="BA1520" s="185"/>
      <c r="BB1520" s="185"/>
      <c r="BC1520" s="185"/>
      <c r="BD1520" s="185"/>
      <c r="BE1520" s="185"/>
      <c r="BF1520" s="185"/>
      <c r="BG1520" s="185"/>
      <c r="BH1520" s="185"/>
      <c r="BI1520" s="185"/>
      <c r="BJ1520" s="185"/>
      <c r="BK1520" s="185"/>
      <c r="BL1520" s="185"/>
      <c r="BM1520" s="185"/>
    </row>
    <row r="1521" spans="13:65" s="181" customFormat="1" x14ac:dyDescent="0.2">
      <c r="M1521" s="40"/>
      <c r="N1521" s="974"/>
      <c r="O1521" s="185"/>
      <c r="P1521" s="185"/>
      <c r="Q1521" s="185"/>
      <c r="R1521" s="185"/>
      <c r="S1521" s="185"/>
      <c r="T1521" s="185"/>
      <c r="U1521" s="185"/>
      <c r="V1521" s="185"/>
      <c r="W1521" s="185"/>
      <c r="X1521" s="185"/>
      <c r="Y1521" s="185"/>
      <c r="Z1521" s="185"/>
      <c r="AA1521" s="185"/>
      <c r="AB1521" s="185"/>
      <c r="AC1521" s="185"/>
      <c r="AD1521" s="185"/>
      <c r="AE1521" s="185"/>
      <c r="AF1521" s="185"/>
      <c r="AG1521" s="185"/>
      <c r="AH1521" s="185"/>
      <c r="AI1521" s="185"/>
      <c r="AJ1521" s="185"/>
      <c r="AK1521" s="185"/>
      <c r="AL1521" s="185"/>
      <c r="AM1521" s="185"/>
      <c r="AN1521" s="185"/>
      <c r="AO1521" s="185"/>
      <c r="AP1521" s="185"/>
      <c r="AQ1521" s="185"/>
      <c r="AR1521" s="185"/>
      <c r="AS1521" s="185"/>
      <c r="AT1521" s="185"/>
      <c r="AU1521" s="185"/>
      <c r="AV1521" s="185"/>
      <c r="AW1521" s="185"/>
      <c r="AX1521" s="185"/>
      <c r="AY1521" s="185"/>
      <c r="AZ1521" s="185"/>
      <c r="BA1521" s="185"/>
      <c r="BB1521" s="185"/>
      <c r="BC1521" s="185"/>
      <c r="BD1521" s="185"/>
      <c r="BE1521" s="185"/>
      <c r="BF1521" s="185"/>
      <c r="BG1521" s="185"/>
      <c r="BH1521" s="185"/>
      <c r="BI1521" s="185"/>
      <c r="BJ1521" s="185"/>
      <c r="BK1521" s="185"/>
      <c r="BL1521" s="185"/>
      <c r="BM1521" s="185"/>
    </row>
    <row r="1522" spans="13:65" s="181" customFormat="1" x14ac:dyDescent="0.2">
      <c r="M1522" s="40"/>
      <c r="N1522" s="974"/>
      <c r="O1522" s="185"/>
      <c r="P1522" s="185"/>
      <c r="Q1522" s="185"/>
      <c r="R1522" s="185"/>
      <c r="S1522" s="185"/>
      <c r="T1522" s="185"/>
      <c r="U1522" s="185"/>
      <c r="V1522" s="185"/>
      <c r="W1522" s="185"/>
      <c r="X1522" s="185"/>
      <c r="Y1522" s="185"/>
      <c r="Z1522" s="185"/>
      <c r="AA1522" s="185"/>
      <c r="AB1522" s="185"/>
      <c r="AC1522" s="185"/>
      <c r="AD1522" s="185"/>
      <c r="AE1522" s="185"/>
      <c r="AF1522" s="185"/>
      <c r="AG1522" s="185"/>
      <c r="AH1522" s="185"/>
      <c r="AI1522" s="185"/>
      <c r="AJ1522" s="185"/>
      <c r="AK1522" s="185"/>
      <c r="AL1522" s="185"/>
      <c r="AM1522" s="185"/>
      <c r="AN1522" s="185"/>
      <c r="AO1522" s="185"/>
      <c r="AP1522" s="185"/>
      <c r="AQ1522" s="185"/>
      <c r="AR1522" s="185"/>
      <c r="AS1522" s="185"/>
      <c r="AT1522" s="185"/>
      <c r="AU1522" s="185"/>
      <c r="AV1522" s="185"/>
      <c r="AW1522" s="185"/>
      <c r="AX1522" s="185"/>
      <c r="AY1522" s="185"/>
      <c r="AZ1522" s="185"/>
      <c r="BA1522" s="185"/>
      <c r="BB1522" s="185"/>
      <c r="BC1522" s="185"/>
      <c r="BD1522" s="185"/>
      <c r="BE1522" s="185"/>
      <c r="BF1522" s="185"/>
      <c r="BG1522" s="185"/>
      <c r="BH1522" s="185"/>
      <c r="BI1522" s="185"/>
      <c r="BJ1522" s="185"/>
      <c r="BK1522" s="185"/>
      <c r="BL1522" s="185"/>
      <c r="BM1522" s="185"/>
    </row>
    <row r="1523" spans="13:65" s="181" customFormat="1" x14ac:dyDescent="0.2">
      <c r="M1523" s="40"/>
      <c r="N1523" s="974"/>
      <c r="O1523" s="185"/>
      <c r="P1523" s="185"/>
      <c r="Q1523" s="185"/>
      <c r="R1523" s="185"/>
      <c r="S1523" s="185"/>
      <c r="T1523" s="185"/>
      <c r="U1523" s="185"/>
      <c r="V1523" s="185"/>
      <c r="W1523" s="185"/>
      <c r="X1523" s="185"/>
      <c r="Y1523" s="185"/>
      <c r="Z1523" s="185"/>
      <c r="AA1523" s="185"/>
      <c r="AB1523" s="185"/>
      <c r="AC1523" s="185"/>
      <c r="AD1523" s="185"/>
      <c r="AE1523" s="185"/>
      <c r="AF1523" s="185"/>
      <c r="AG1523" s="185"/>
      <c r="AH1523" s="185"/>
      <c r="AI1523" s="185"/>
      <c r="AJ1523" s="185"/>
      <c r="AK1523" s="185"/>
      <c r="AL1523" s="185"/>
      <c r="AM1523" s="185"/>
      <c r="AN1523" s="185"/>
      <c r="AO1523" s="185"/>
      <c r="AP1523" s="185"/>
      <c r="AQ1523" s="185"/>
      <c r="AR1523" s="185"/>
      <c r="AS1523" s="185"/>
      <c r="AT1523" s="185"/>
      <c r="AU1523" s="185"/>
      <c r="AV1523" s="185"/>
      <c r="AW1523" s="185"/>
      <c r="AX1523" s="185"/>
      <c r="AY1523" s="185"/>
      <c r="AZ1523" s="185"/>
      <c r="BA1523" s="185"/>
      <c r="BB1523" s="185"/>
      <c r="BC1523" s="185"/>
      <c r="BD1523" s="185"/>
      <c r="BE1523" s="185"/>
      <c r="BF1523" s="185"/>
      <c r="BG1523" s="185"/>
      <c r="BH1523" s="185"/>
      <c r="BI1523" s="185"/>
      <c r="BJ1523" s="185"/>
      <c r="BK1523" s="185"/>
      <c r="BL1523" s="185"/>
      <c r="BM1523" s="185"/>
    </row>
    <row r="1524" spans="13:65" s="181" customFormat="1" x14ac:dyDescent="0.2">
      <c r="M1524" s="40"/>
      <c r="N1524" s="974"/>
      <c r="O1524" s="185"/>
      <c r="P1524" s="185"/>
      <c r="Q1524" s="185"/>
      <c r="R1524" s="185"/>
      <c r="S1524" s="185"/>
      <c r="T1524" s="185"/>
      <c r="U1524" s="185"/>
      <c r="V1524" s="185"/>
      <c r="W1524" s="185"/>
      <c r="X1524" s="185"/>
      <c r="Y1524" s="185"/>
      <c r="Z1524" s="185"/>
      <c r="AA1524" s="185"/>
      <c r="AB1524" s="185"/>
      <c r="AC1524" s="185"/>
      <c r="AD1524" s="185"/>
      <c r="AE1524" s="185"/>
      <c r="AF1524" s="185"/>
      <c r="AG1524" s="185"/>
      <c r="AH1524" s="185"/>
      <c r="AI1524" s="185"/>
      <c r="AJ1524" s="185"/>
      <c r="AK1524" s="185"/>
      <c r="AL1524" s="185"/>
      <c r="AM1524" s="185"/>
      <c r="AN1524" s="185"/>
      <c r="AO1524" s="185"/>
      <c r="AP1524" s="185"/>
      <c r="AQ1524" s="185"/>
      <c r="AR1524" s="185"/>
      <c r="AS1524" s="185"/>
      <c r="AT1524" s="185"/>
      <c r="AU1524" s="185"/>
      <c r="AV1524" s="185"/>
      <c r="AW1524" s="185"/>
      <c r="AX1524" s="185"/>
      <c r="AY1524" s="185"/>
      <c r="AZ1524" s="185"/>
      <c r="BA1524" s="185"/>
      <c r="BB1524" s="185"/>
      <c r="BC1524" s="185"/>
      <c r="BD1524" s="185"/>
      <c r="BE1524" s="185"/>
      <c r="BF1524" s="185"/>
      <c r="BG1524" s="185"/>
      <c r="BH1524" s="185"/>
      <c r="BI1524" s="185"/>
      <c r="BJ1524" s="185"/>
      <c r="BK1524" s="185"/>
      <c r="BL1524" s="185"/>
      <c r="BM1524" s="185"/>
    </row>
    <row r="1525" spans="13:65" s="181" customFormat="1" x14ac:dyDescent="0.2">
      <c r="M1525" s="40"/>
      <c r="N1525" s="974"/>
      <c r="O1525" s="185"/>
      <c r="P1525" s="185"/>
      <c r="Q1525" s="185"/>
      <c r="R1525" s="185"/>
      <c r="S1525" s="185"/>
      <c r="T1525" s="185"/>
      <c r="U1525" s="185"/>
      <c r="V1525" s="185"/>
      <c r="W1525" s="185"/>
      <c r="X1525" s="185"/>
      <c r="Y1525" s="185"/>
      <c r="Z1525" s="185"/>
      <c r="AA1525" s="185"/>
      <c r="AB1525" s="185"/>
      <c r="AC1525" s="185"/>
      <c r="AD1525" s="185"/>
      <c r="AE1525" s="185"/>
      <c r="AF1525" s="185"/>
      <c r="AG1525" s="185"/>
      <c r="AH1525" s="185"/>
      <c r="AI1525" s="185"/>
      <c r="AJ1525" s="185"/>
      <c r="AK1525" s="185"/>
      <c r="AL1525" s="185"/>
      <c r="AM1525" s="185"/>
      <c r="AN1525" s="185"/>
      <c r="AO1525" s="185"/>
      <c r="AP1525" s="185"/>
      <c r="AQ1525" s="185"/>
      <c r="AR1525" s="185"/>
      <c r="AS1525" s="185"/>
      <c r="AT1525" s="185"/>
      <c r="AU1525" s="185"/>
      <c r="AV1525" s="185"/>
      <c r="AW1525" s="185"/>
      <c r="AX1525" s="185"/>
      <c r="AY1525" s="185"/>
      <c r="AZ1525" s="185"/>
      <c r="BA1525" s="185"/>
      <c r="BB1525" s="185"/>
      <c r="BC1525" s="185"/>
      <c r="BD1525" s="185"/>
      <c r="BE1525" s="185"/>
      <c r="BF1525" s="185"/>
      <c r="BG1525" s="185"/>
      <c r="BH1525" s="185"/>
      <c r="BI1525" s="185"/>
      <c r="BJ1525" s="185"/>
      <c r="BK1525" s="185"/>
      <c r="BL1525" s="185"/>
      <c r="BM1525" s="185"/>
    </row>
    <row r="1526" spans="13:65" s="181" customFormat="1" x14ac:dyDescent="0.2">
      <c r="M1526" s="40"/>
      <c r="N1526" s="974"/>
      <c r="O1526" s="185"/>
      <c r="P1526" s="185"/>
      <c r="Q1526" s="185"/>
      <c r="R1526" s="185"/>
      <c r="S1526" s="185"/>
      <c r="T1526" s="185"/>
      <c r="U1526" s="185"/>
      <c r="V1526" s="185"/>
      <c r="W1526" s="185"/>
      <c r="X1526" s="185"/>
      <c r="Y1526" s="185"/>
      <c r="Z1526" s="185"/>
      <c r="AA1526" s="185"/>
      <c r="AB1526" s="185"/>
      <c r="AC1526" s="185"/>
      <c r="AD1526" s="185"/>
      <c r="AE1526" s="185"/>
      <c r="AF1526" s="185"/>
      <c r="AG1526" s="185"/>
      <c r="AH1526" s="185"/>
      <c r="AI1526" s="185"/>
      <c r="AJ1526" s="185"/>
      <c r="AK1526" s="185"/>
      <c r="AL1526" s="185"/>
      <c r="AM1526" s="185"/>
      <c r="AN1526" s="185"/>
      <c r="AO1526" s="185"/>
      <c r="AP1526" s="185"/>
      <c r="AQ1526" s="185"/>
      <c r="AR1526" s="185"/>
      <c r="AS1526" s="185"/>
      <c r="AT1526" s="185"/>
      <c r="AU1526" s="185"/>
      <c r="AV1526" s="185"/>
      <c r="AW1526" s="185"/>
      <c r="AX1526" s="185"/>
      <c r="AY1526" s="185"/>
      <c r="AZ1526" s="185"/>
      <c r="BA1526" s="185"/>
      <c r="BB1526" s="185"/>
      <c r="BC1526" s="185"/>
      <c r="BD1526" s="185"/>
      <c r="BE1526" s="185"/>
      <c r="BF1526" s="185"/>
      <c r="BG1526" s="185"/>
      <c r="BH1526" s="185"/>
      <c r="BI1526" s="185"/>
      <c r="BJ1526" s="185"/>
      <c r="BK1526" s="185"/>
      <c r="BL1526" s="185"/>
      <c r="BM1526" s="185"/>
    </row>
    <row r="1527" spans="13:65" s="181" customFormat="1" x14ac:dyDescent="0.2">
      <c r="M1527" s="40"/>
      <c r="N1527" s="974"/>
      <c r="O1527" s="185"/>
      <c r="P1527" s="185"/>
      <c r="Q1527" s="185"/>
      <c r="R1527" s="185"/>
      <c r="S1527" s="185"/>
      <c r="T1527" s="185"/>
      <c r="U1527" s="185"/>
      <c r="V1527" s="185"/>
      <c r="W1527" s="185"/>
      <c r="X1527" s="185"/>
      <c r="Y1527" s="185"/>
      <c r="Z1527" s="185"/>
      <c r="AA1527" s="185"/>
      <c r="AB1527" s="185"/>
      <c r="AC1527" s="185"/>
      <c r="AD1527" s="185"/>
      <c r="AE1527" s="185"/>
      <c r="AF1527" s="185"/>
      <c r="AG1527" s="185"/>
      <c r="AH1527" s="185"/>
      <c r="AI1527" s="185"/>
      <c r="AJ1527" s="185"/>
      <c r="AK1527" s="185"/>
      <c r="AL1527" s="185"/>
      <c r="AM1527" s="185"/>
      <c r="AN1527" s="185"/>
      <c r="AO1527" s="185"/>
      <c r="AP1527" s="185"/>
      <c r="AQ1527" s="185"/>
      <c r="AR1527" s="185"/>
      <c r="AS1527" s="185"/>
      <c r="AT1527" s="185"/>
      <c r="AU1527" s="185"/>
      <c r="AV1527" s="185"/>
      <c r="AW1527" s="185"/>
      <c r="AX1527" s="185"/>
      <c r="AY1527" s="185"/>
      <c r="AZ1527" s="185"/>
      <c r="BA1527" s="185"/>
      <c r="BB1527" s="185"/>
      <c r="BC1527" s="185"/>
      <c r="BD1527" s="185"/>
      <c r="BE1527" s="185"/>
      <c r="BF1527" s="185"/>
      <c r="BG1527" s="185"/>
      <c r="BH1527" s="185"/>
      <c r="BI1527" s="185"/>
      <c r="BJ1527" s="185"/>
      <c r="BK1527" s="185"/>
      <c r="BL1527" s="185"/>
      <c r="BM1527" s="185"/>
    </row>
    <row r="1528" spans="13:65" s="181" customFormat="1" x14ac:dyDescent="0.2">
      <c r="M1528" s="40"/>
      <c r="N1528" s="974"/>
      <c r="O1528" s="185"/>
      <c r="P1528" s="185"/>
      <c r="Q1528" s="185"/>
      <c r="R1528" s="185"/>
      <c r="S1528" s="185"/>
      <c r="T1528" s="185"/>
      <c r="U1528" s="185"/>
      <c r="V1528" s="185"/>
      <c r="W1528" s="185"/>
      <c r="X1528" s="185"/>
      <c r="Y1528" s="185"/>
      <c r="Z1528" s="185"/>
      <c r="AA1528" s="185"/>
      <c r="AB1528" s="185"/>
      <c r="AC1528" s="185"/>
      <c r="AD1528" s="185"/>
      <c r="AE1528" s="185"/>
      <c r="AF1528" s="185"/>
      <c r="AG1528" s="185"/>
      <c r="AH1528" s="185"/>
      <c r="AI1528" s="185"/>
      <c r="AJ1528" s="185"/>
      <c r="AK1528" s="185"/>
      <c r="AL1528" s="185"/>
      <c r="AM1528" s="185"/>
      <c r="AN1528" s="185"/>
      <c r="AO1528" s="185"/>
      <c r="AP1528" s="185"/>
      <c r="AQ1528" s="185"/>
      <c r="AR1528" s="185"/>
      <c r="AS1528" s="185"/>
      <c r="AT1528" s="185"/>
      <c r="AU1528" s="185"/>
      <c r="AV1528" s="185"/>
      <c r="AW1528" s="185"/>
      <c r="AX1528" s="185"/>
      <c r="AY1528" s="185"/>
      <c r="AZ1528" s="185"/>
      <c r="BA1528" s="185"/>
      <c r="BB1528" s="185"/>
      <c r="BC1528" s="185"/>
      <c r="BD1528" s="185"/>
      <c r="BE1528" s="185"/>
      <c r="BF1528" s="185"/>
      <c r="BG1528" s="185"/>
      <c r="BH1528" s="185"/>
      <c r="BI1528" s="185"/>
      <c r="BJ1528" s="185"/>
      <c r="BK1528" s="185"/>
      <c r="BL1528" s="185"/>
      <c r="BM1528" s="185"/>
    </row>
    <row r="1529" spans="13:65" s="181" customFormat="1" x14ac:dyDescent="0.2">
      <c r="M1529" s="40"/>
      <c r="N1529" s="974"/>
      <c r="O1529" s="185"/>
      <c r="P1529" s="185"/>
      <c r="Q1529" s="185"/>
      <c r="R1529" s="185"/>
      <c r="S1529" s="185"/>
      <c r="T1529" s="185"/>
      <c r="U1529" s="185"/>
      <c r="V1529" s="185"/>
      <c r="W1529" s="185"/>
      <c r="X1529" s="185"/>
      <c r="Y1529" s="185"/>
      <c r="Z1529" s="185"/>
      <c r="AA1529" s="185"/>
      <c r="AB1529" s="185"/>
      <c r="AC1529" s="185"/>
      <c r="AD1529" s="185"/>
      <c r="AE1529" s="185"/>
      <c r="AF1529" s="185"/>
      <c r="AG1529" s="185"/>
      <c r="AH1529" s="185"/>
      <c r="AI1529" s="185"/>
      <c r="AJ1529" s="185"/>
      <c r="AK1529" s="185"/>
      <c r="AL1529" s="185"/>
      <c r="AM1529" s="185"/>
      <c r="AN1529" s="185"/>
      <c r="AO1529" s="185"/>
      <c r="AP1529" s="185"/>
      <c r="AQ1529" s="185"/>
      <c r="AR1529" s="185"/>
      <c r="AS1529" s="185"/>
      <c r="AT1529" s="185"/>
      <c r="AU1529" s="185"/>
      <c r="AV1529" s="185"/>
      <c r="AW1529" s="185"/>
      <c r="AX1529" s="185"/>
      <c r="AY1529" s="185"/>
      <c r="AZ1529" s="185"/>
      <c r="BA1529" s="185"/>
      <c r="BB1529" s="185"/>
      <c r="BC1529" s="185"/>
      <c r="BD1529" s="185"/>
      <c r="BE1529" s="185"/>
      <c r="BF1529" s="185"/>
      <c r="BG1529" s="185"/>
      <c r="BH1529" s="185"/>
      <c r="BI1529" s="185"/>
      <c r="BJ1529" s="185"/>
      <c r="BK1529" s="185"/>
      <c r="BL1529" s="185"/>
      <c r="BM1529" s="185"/>
    </row>
    <row r="1530" spans="13:65" s="181" customFormat="1" x14ac:dyDescent="0.2">
      <c r="M1530" s="40"/>
      <c r="N1530" s="974"/>
      <c r="O1530" s="185"/>
      <c r="P1530" s="185"/>
      <c r="Q1530" s="185"/>
      <c r="R1530" s="185"/>
      <c r="S1530" s="185"/>
      <c r="T1530" s="185"/>
      <c r="U1530" s="185"/>
      <c r="V1530" s="185"/>
      <c r="W1530" s="185"/>
      <c r="X1530" s="185"/>
      <c r="Y1530" s="185"/>
      <c r="Z1530" s="185"/>
      <c r="AA1530" s="185"/>
      <c r="AB1530" s="185"/>
      <c r="AC1530" s="185"/>
      <c r="AD1530" s="185"/>
      <c r="AE1530" s="185"/>
      <c r="AF1530" s="185"/>
      <c r="AG1530" s="185"/>
      <c r="AH1530" s="185"/>
      <c r="AI1530" s="185"/>
      <c r="AJ1530" s="185"/>
      <c r="AK1530" s="185"/>
      <c r="AL1530" s="185"/>
      <c r="AM1530" s="185"/>
      <c r="AN1530" s="185"/>
      <c r="AO1530" s="185"/>
      <c r="AP1530" s="185"/>
      <c r="AQ1530" s="185"/>
      <c r="AR1530" s="185"/>
      <c r="AS1530" s="185"/>
      <c r="AT1530" s="185"/>
      <c r="AU1530" s="185"/>
      <c r="AV1530" s="185"/>
      <c r="AW1530" s="185"/>
      <c r="AX1530" s="185"/>
      <c r="AY1530" s="185"/>
      <c r="AZ1530" s="185"/>
      <c r="BA1530" s="185"/>
      <c r="BB1530" s="185"/>
      <c r="BC1530" s="185"/>
      <c r="BD1530" s="185"/>
      <c r="BE1530" s="185"/>
      <c r="BF1530" s="185"/>
      <c r="BG1530" s="185"/>
      <c r="BH1530" s="185"/>
      <c r="BI1530" s="185"/>
      <c r="BJ1530" s="185"/>
      <c r="BK1530" s="185"/>
      <c r="BL1530" s="185"/>
      <c r="BM1530" s="185"/>
    </row>
    <row r="1531" spans="13:65" s="181" customFormat="1" x14ac:dyDescent="0.2">
      <c r="M1531" s="40"/>
      <c r="N1531" s="974"/>
      <c r="O1531" s="185"/>
      <c r="P1531" s="185"/>
      <c r="Q1531" s="185"/>
      <c r="R1531" s="185"/>
      <c r="S1531" s="185"/>
      <c r="T1531" s="185"/>
      <c r="U1531" s="185"/>
      <c r="V1531" s="185"/>
      <c r="W1531" s="185"/>
      <c r="X1531" s="185"/>
      <c r="Y1531" s="185"/>
      <c r="Z1531" s="185"/>
      <c r="AA1531" s="185"/>
      <c r="AB1531" s="185"/>
      <c r="AC1531" s="185"/>
      <c r="AD1531" s="185"/>
      <c r="AE1531" s="185"/>
      <c r="AF1531" s="185"/>
      <c r="AG1531" s="185"/>
      <c r="AH1531" s="185"/>
      <c r="AI1531" s="185"/>
      <c r="AJ1531" s="185"/>
      <c r="AK1531" s="185"/>
      <c r="AL1531" s="185"/>
      <c r="AM1531" s="185"/>
      <c r="AN1531" s="185"/>
      <c r="AO1531" s="185"/>
      <c r="AP1531" s="185"/>
      <c r="AQ1531" s="185"/>
      <c r="AR1531" s="185"/>
      <c r="AS1531" s="185"/>
      <c r="AT1531" s="185"/>
      <c r="AU1531" s="185"/>
      <c r="AV1531" s="185"/>
      <c r="AW1531" s="185"/>
      <c r="AX1531" s="185"/>
      <c r="AY1531" s="185"/>
      <c r="AZ1531" s="185"/>
      <c r="BA1531" s="185"/>
      <c r="BB1531" s="185"/>
      <c r="BC1531" s="185"/>
      <c r="BD1531" s="185"/>
      <c r="BE1531" s="185"/>
      <c r="BF1531" s="185"/>
      <c r="BG1531" s="185"/>
      <c r="BH1531" s="185"/>
      <c r="BI1531" s="185"/>
      <c r="BJ1531" s="185"/>
      <c r="BK1531" s="185"/>
      <c r="BL1531" s="185"/>
      <c r="BM1531" s="185"/>
    </row>
    <row r="1532" spans="13:65" s="181" customFormat="1" x14ac:dyDescent="0.2">
      <c r="M1532" s="40"/>
      <c r="N1532" s="974"/>
      <c r="O1532" s="185"/>
      <c r="P1532" s="185"/>
      <c r="Q1532" s="185"/>
      <c r="R1532" s="185"/>
      <c r="S1532" s="185"/>
      <c r="T1532" s="185"/>
      <c r="U1532" s="185"/>
      <c r="V1532" s="185"/>
      <c r="W1532" s="185"/>
      <c r="X1532" s="185"/>
      <c r="Y1532" s="185"/>
      <c r="Z1532" s="185"/>
      <c r="AA1532" s="185"/>
      <c r="AB1532" s="185"/>
      <c r="AC1532" s="185"/>
      <c r="AD1532" s="185"/>
      <c r="AE1532" s="185"/>
      <c r="AF1532" s="185"/>
      <c r="AG1532" s="185"/>
      <c r="AH1532" s="185"/>
      <c r="AI1532" s="185"/>
      <c r="AJ1532" s="185"/>
      <c r="AK1532" s="185"/>
      <c r="AL1532" s="185"/>
      <c r="AM1532" s="185"/>
      <c r="AN1532" s="185"/>
      <c r="AO1532" s="185"/>
      <c r="AP1532" s="185"/>
      <c r="AQ1532" s="185"/>
      <c r="AR1532" s="185"/>
      <c r="AS1532" s="185"/>
      <c r="AT1532" s="185"/>
      <c r="AU1532" s="185"/>
      <c r="AV1532" s="185"/>
      <c r="AW1532" s="185"/>
      <c r="AX1532" s="185"/>
      <c r="AY1532" s="185"/>
      <c r="AZ1532" s="185"/>
      <c r="BA1532" s="185"/>
      <c r="BB1532" s="185"/>
      <c r="BC1532" s="185"/>
      <c r="BD1532" s="185"/>
      <c r="BE1532" s="185"/>
      <c r="BF1532" s="185"/>
      <c r="BG1532" s="185"/>
      <c r="BH1532" s="185"/>
      <c r="BI1532" s="185"/>
      <c r="BJ1532" s="185"/>
      <c r="BK1532" s="185"/>
      <c r="BL1532" s="185"/>
      <c r="BM1532" s="185"/>
    </row>
    <row r="1533" spans="13:65" s="181" customFormat="1" x14ac:dyDescent="0.2">
      <c r="M1533" s="40"/>
      <c r="N1533" s="974"/>
      <c r="O1533" s="185"/>
      <c r="P1533" s="185"/>
      <c r="Q1533" s="185"/>
      <c r="R1533" s="185"/>
      <c r="S1533" s="185"/>
      <c r="T1533" s="185"/>
      <c r="U1533" s="185"/>
      <c r="V1533" s="185"/>
      <c r="W1533" s="185"/>
      <c r="X1533" s="185"/>
      <c r="Y1533" s="185"/>
      <c r="Z1533" s="185"/>
      <c r="AA1533" s="185"/>
      <c r="AB1533" s="185"/>
      <c r="AC1533" s="185"/>
      <c r="AD1533" s="185"/>
      <c r="AE1533" s="185"/>
      <c r="AF1533" s="185"/>
      <c r="AG1533" s="185"/>
      <c r="AH1533" s="185"/>
      <c r="AI1533" s="185"/>
      <c r="AJ1533" s="185"/>
      <c r="AK1533" s="185"/>
      <c r="AL1533" s="185"/>
      <c r="AM1533" s="185"/>
      <c r="AN1533" s="185"/>
      <c r="AO1533" s="185"/>
      <c r="AP1533" s="185"/>
      <c r="AQ1533" s="185"/>
      <c r="AR1533" s="185"/>
      <c r="AS1533" s="185"/>
      <c r="AT1533" s="185"/>
      <c r="AU1533" s="185"/>
      <c r="AV1533" s="185"/>
      <c r="AW1533" s="185"/>
      <c r="AX1533" s="185"/>
      <c r="AY1533" s="185"/>
      <c r="AZ1533" s="185"/>
      <c r="BA1533" s="185"/>
      <c r="BB1533" s="185"/>
      <c r="BC1533" s="185"/>
      <c r="BD1533" s="185"/>
      <c r="BE1533" s="185"/>
      <c r="BF1533" s="185"/>
      <c r="BG1533" s="185"/>
      <c r="BH1533" s="185"/>
      <c r="BI1533" s="185"/>
      <c r="BJ1533" s="185"/>
      <c r="BK1533" s="185"/>
      <c r="BL1533" s="185"/>
      <c r="BM1533" s="185"/>
    </row>
    <row r="1534" spans="13:65" s="181" customFormat="1" x14ac:dyDescent="0.2">
      <c r="M1534" s="40"/>
      <c r="N1534" s="974"/>
      <c r="O1534" s="185"/>
      <c r="P1534" s="185"/>
      <c r="Q1534" s="185"/>
      <c r="R1534" s="185"/>
      <c r="S1534" s="185"/>
      <c r="T1534" s="185"/>
      <c r="U1534" s="185"/>
      <c r="V1534" s="185"/>
      <c r="W1534" s="185"/>
      <c r="X1534" s="185"/>
      <c r="Y1534" s="185"/>
      <c r="Z1534" s="185"/>
      <c r="AA1534" s="185"/>
      <c r="AB1534" s="185"/>
      <c r="AC1534" s="185"/>
      <c r="AD1534" s="185"/>
      <c r="AE1534" s="185"/>
      <c r="AF1534" s="185"/>
      <c r="AG1534" s="185"/>
      <c r="AH1534" s="185"/>
      <c r="AI1534" s="185"/>
      <c r="AJ1534" s="185"/>
      <c r="AK1534" s="185"/>
      <c r="AL1534" s="185"/>
      <c r="AM1534" s="185"/>
      <c r="AN1534" s="185"/>
      <c r="AO1534" s="185"/>
      <c r="AP1534" s="185"/>
      <c r="AQ1534" s="185"/>
      <c r="AR1534" s="185"/>
      <c r="AS1534" s="185"/>
      <c r="AT1534" s="185"/>
      <c r="AU1534" s="185"/>
      <c r="AV1534" s="185"/>
      <c r="AW1534" s="185"/>
      <c r="AX1534" s="185"/>
      <c r="AY1534" s="185"/>
      <c r="AZ1534" s="185"/>
      <c r="BA1534" s="185"/>
      <c r="BB1534" s="185"/>
      <c r="BC1534" s="185"/>
      <c r="BD1534" s="185"/>
      <c r="BE1534" s="185"/>
      <c r="BF1534" s="185"/>
      <c r="BG1534" s="185"/>
      <c r="BH1534" s="185"/>
      <c r="BI1534" s="185"/>
      <c r="BJ1534" s="185"/>
      <c r="BK1534" s="185"/>
      <c r="BL1534" s="185"/>
      <c r="BM1534" s="185"/>
    </row>
    <row r="1535" spans="13:65" s="181" customFormat="1" x14ac:dyDescent="0.2">
      <c r="M1535" s="40"/>
      <c r="N1535" s="974"/>
      <c r="O1535" s="185"/>
      <c r="P1535" s="185"/>
      <c r="Q1535" s="185"/>
      <c r="R1535" s="185"/>
      <c r="S1535" s="185"/>
      <c r="T1535" s="185"/>
      <c r="U1535" s="185"/>
      <c r="V1535" s="185"/>
      <c r="W1535" s="185"/>
      <c r="X1535" s="185"/>
      <c r="Y1535" s="185"/>
      <c r="Z1535" s="185"/>
      <c r="AA1535" s="185"/>
      <c r="AB1535" s="185"/>
      <c r="AC1535" s="185"/>
      <c r="AD1535" s="185"/>
      <c r="AE1535" s="185"/>
      <c r="AF1535" s="185"/>
      <c r="AG1535" s="185"/>
      <c r="AH1535" s="185"/>
      <c r="AI1535" s="185"/>
      <c r="AJ1535" s="185"/>
      <c r="AK1535" s="185"/>
      <c r="AL1535" s="185"/>
      <c r="AM1535" s="185"/>
      <c r="AN1535" s="185"/>
      <c r="AO1535" s="185"/>
      <c r="AP1535" s="185"/>
      <c r="AQ1535" s="185"/>
      <c r="AR1535" s="185"/>
      <c r="AS1535" s="185"/>
      <c r="AT1535" s="185"/>
      <c r="AU1535" s="185"/>
      <c r="AV1535" s="185"/>
      <c r="AW1535" s="185"/>
      <c r="AX1535" s="185"/>
      <c r="AY1535" s="185"/>
      <c r="AZ1535" s="185"/>
      <c r="BA1535" s="185"/>
      <c r="BB1535" s="185"/>
      <c r="BC1535" s="185"/>
      <c r="BD1535" s="185"/>
      <c r="BE1535" s="185"/>
      <c r="BF1535" s="185"/>
      <c r="BG1535" s="185"/>
      <c r="BH1535" s="185"/>
      <c r="BI1535" s="185"/>
      <c r="BJ1535" s="185"/>
      <c r="BK1535" s="185"/>
      <c r="BL1535" s="185"/>
      <c r="BM1535" s="185"/>
    </row>
    <row r="1536" spans="13:65" s="181" customFormat="1" x14ac:dyDescent="0.2">
      <c r="M1536" s="40"/>
      <c r="N1536" s="974"/>
      <c r="O1536" s="185"/>
      <c r="P1536" s="185"/>
      <c r="Q1536" s="185"/>
      <c r="R1536" s="185"/>
      <c r="S1536" s="185"/>
      <c r="T1536" s="185"/>
      <c r="U1536" s="185"/>
      <c r="V1536" s="185"/>
      <c r="W1536" s="185"/>
      <c r="X1536" s="185"/>
      <c r="Y1536" s="185"/>
      <c r="Z1536" s="185"/>
      <c r="AA1536" s="185"/>
      <c r="AB1536" s="185"/>
      <c r="AC1536" s="185"/>
      <c r="AD1536" s="185"/>
      <c r="AE1536" s="185"/>
      <c r="AF1536" s="185"/>
      <c r="AG1536" s="185"/>
      <c r="AH1536" s="185"/>
      <c r="AI1536" s="185"/>
      <c r="AJ1536" s="185"/>
      <c r="AK1536" s="185"/>
      <c r="AL1536" s="185"/>
      <c r="AM1536" s="185"/>
      <c r="AN1536" s="185"/>
      <c r="AO1536" s="185"/>
      <c r="AP1536" s="185"/>
      <c r="AQ1536" s="185"/>
      <c r="AR1536" s="185"/>
      <c r="AS1536" s="185"/>
      <c r="AT1536" s="185"/>
      <c r="AU1536" s="185"/>
      <c r="AV1536" s="185"/>
      <c r="AW1536" s="185"/>
      <c r="AX1536" s="185"/>
      <c r="AY1536" s="185"/>
      <c r="AZ1536" s="185"/>
      <c r="BA1536" s="185"/>
      <c r="BB1536" s="185"/>
      <c r="BC1536" s="185"/>
      <c r="BD1536" s="185"/>
      <c r="BE1536" s="185"/>
      <c r="BF1536" s="185"/>
      <c r="BG1536" s="185"/>
      <c r="BH1536" s="185"/>
      <c r="BI1536" s="185"/>
      <c r="BJ1536" s="185"/>
      <c r="BK1536" s="185"/>
      <c r="BL1536" s="185"/>
      <c r="BM1536" s="185"/>
    </row>
    <row r="1537" spans="13:65" s="181" customFormat="1" x14ac:dyDescent="0.2">
      <c r="M1537" s="40"/>
      <c r="N1537" s="974"/>
      <c r="O1537" s="185"/>
      <c r="P1537" s="185"/>
      <c r="Q1537" s="185"/>
      <c r="R1537" s="185"/>
      <c r="S1537" s="185"/>
      <c r="T1537" s="185"/>
      <c r="U1537" s="185"/>
      <c r="V1537" s="185"/>
      <c r="W1537" s="185"/>
      <c r="X1537" s="185"/>
      <c r="Y1537" s="185"/>
      <c r="Z1537" s="185"/>
      <c r="AA1537" s="185"/>
      <c r="AB1537" s="185"/>
      <c r="AC1537" s="185"/>
      <c r="AD1537" s="185"/>
      <c r="AE1537" s="185"/>
      <c r="AF1537" s="185"/>
      <c r="AG1537" s="185"/>
      <c r="AH1537" s="185"/>
      <c r="AI1537" s="185"/>
      <c r="AJ1537" s="185"/>
      <c r="AK1537" s="185"/>
      <c r="AL1537" s="185"/>
      <c r="AM1537" s="185"/>
      <c r="AN1537" s="185"/>
      <c r="AO1537" s="185"/>
      <c r="AP1537" s="185"/>
      <c r="AQ1537" s="185"/>
      <c r="AR1537" s="185"/>
      <c r="AS1537" s="185"/>
      <c r="AT1537" s="185"/>
      <c r="AU1537" s="185"/>
      <c r="AV1537" s="185"/>
      <c r="AW1537" s="185"/>
      <c r="AX1537" s="185"/>
      <c r="AY1537" s="185"/>
      <c r="AZ1537" s="185"/>
      <c r="BA1537" s="185"/>
      <c r="BB1537" s="185"/>
      <c r="BC1537" s="185"/>
      <c r="BD1537" s="185"/>
      <c r="BE1537" s="185"/>
      <c r="BF1537" s="185"/>
      <c r="BG1537" s="185"/>
      <c r="BH1537" s="185"/>
      <c r="BI1537" s="185"/>
      <c r="BJ1537" s="185"/>
      <c r="BK1537" s="185"/>
      <c r="BL1537" s="185"/>
      <c r="BM1537" s="185"/>
    </row>
    <row r="1538" spans="13:65" s="181" customFormat="1" x14ac:dyDescent="0.2">
      <c r="M1538" s="40"/>
      <c r="N1538" s="974"/>
      <c r="O1538" s="185"/>
      <c r="P1538" s="185"/>
      <c r="Q1538" s="185"/>
      <c r="R1538" s="185"/>
      <c r="S1538" s="185"/>
      <c r="T1538" s="185"/>
      <c r="U1538" s="185"/>
      <c r="V1538" s="185"/>
      <c r="W1538" s="185"/>
      <c r="X1538" s="185"/>
      <c r="Y1538" s="185"/>
      <c r="Z1538" s="185"/>
      <c r="AA1538" s="185"/>
      <c r="AB1538" s="185"/>
      <c r="AC1538" s="185"/>
      <c r="AD1538" s="185"/>
      <c r="AE1538" s="185"/>
      <c r="AF1538" s="185"/>
      <c r="AG1538" s="185"/>
      <c r="AH1538" s="185"/>
      <c r="AI1538" s="185"/>
      <c r="AJ1538" s="185"/>
      <c r="AK1538" s="185"/>
      <c r="AL1538" s="185"/>
      <c r="AM1538" s="185"/>
      <c r="AN1538" s="185"/>
      <c r="AO1538" s="185"/>
      <c r="AP1538" s="185"/>
      <c r="AQ1538" s="185"/>
      <c r="AR1538" s="185"/>
      <c r="AS1538" s="185"/>
      <c r="AT1538" s="185"/>
      <c r="AU1538" s="185"/>
      <c r="AV1538" s="185"/>
      <c r="AW1538" s="185"/>
      <c r="AX1538" s="185"/>
      <c r="AY1538" s="185"/>
      <c r="AZ1538" s="185"/>
      <c r="BA1538" s="185"/>
      <c r="BB1538" s="185"/>
      <c r="BC1538" s="185"/>
      <c r="BD1538" s="185"/>
      <c r="BE1538" s="185"/>
      <c r="BF1538" s="185"/>
      <c r="BG1538" s="185"/>
      <c r="BH1538" s="185"/>
      <c r="BI1538" s="185"/>
      <c r="BJ1538" s="185"/>
      <c r="BK1538" s="185"/>
      <c r="BL1538" s="185"/>
      <c r="BM1538" s="185"/>
    </row>
    <row r="1539" spans="13:65" s="181" customFormat="1" x14ac:dyDescent="0.2">
      <c r="M1539" s="40"/>
      <c r="N1539" s="974"/>
      <c r="O1539" s="185"/>
      <c r="P1539" s="185"/>
      <c r="Q1539" s="185"/>
      <c r="R1539" s="185"/>
      <c r="S1539" s="185"/>
      <c r="T1539" s="185"/>
      <c r="U1539" s="185"/>
      <c r="V1539" s="185"/>
      <c r="W1539" s="185"/>
      <c r="X1539" s="185"/>
      <c r="Y1539" s="185"/>
      <c r="Z1539" s="185"/>
      <c r="AA1539" s="185"/>
      <c r="AB1539" s="185"/>
      <c r="AC1539" s="185"/>
      <c r="AD1539" s="185"/>
      <c r="AE1539" s="185"/>
      <c r="AF1539" s="185"/>
      <c r="AG1539" s="185"/>
      <c r="AH1539" s="185"/>
      <c r="AI1539" s="185"/>
      <c r="AJ1539" s="185"/>
      <c r="AK1539" s="185"/>
      <c r="AL1539" s="185"/>
      <c r="AM1539" s="185"/>
      <c r="AN1539" s="185"/>
      <c r="AO1539" s="185"/>
      <c r="AP1539" s="185"/>
      <c r="AQ1539" s="185"/>
      <c r="AR1539" s="185"/>
      <c r="AS1539" s="185"/>
      <c r="AT1539" s="185"/>
      <c r="AU1539" s="185"/>
      <c r="AV1539" s="185"/>
      <c r="AW1539" s="185"/>
      <c r="AX1539" s="185"/>
      <c r="AY1539" s="185"/>
      <c r="AZ1539" s="185"/>
      <c r="BA1539" s="185"/>
      <c r="BB1539" s="185"/>
      <c r="BC1539" s="185"/>
      <c r="BD1539" s="185"/>
      <c r="BE1539" s="185"/>
      <c r="BF1539" s="185"/>
      <c r="BG1539" s="185"/>
      <c r="BH1539" s="185"/>
      <c r="BI1539" s="185"/>
      <c r="BJ1539" s="185"/>
      <c r="BK1539" s="185"/>
      <c r="BL1539" s="185"/>
      <c r="BM1539" s="185"/>
    </row>
    <row r="1540" spans="13:65" s="181" customFormat="1" x14ac:dyDescent="0.2">
      <c r="M1540" s="40"/>
      <c r="N1540" s="974"/>
      <c r="O1540" s="185"/>
      <c r="P1540" s="185"/>
      <c r="Q1540" s="185"/>
      <c r="R1540" s="185"/>
      <c r="S1540" s="185"/>
      <c r="T1540" s="185"/>
      <c r="U1540" s="185"/>
      <c r="V1540" s="185"/>
      <c r="W1540" s="185"/>
      <c r="X1540" s="185"/>
      <c r="Y1540" s="185"/>
      <c r="Z1540" s="185"/>
      <c r="AA1540" s="185"/>
      <c r="AB1540" s="185"/>
      <c r="AC1540" s="185"/>
      <c r="AD1540" s="185"/>
      <c r="AE1540" s="185"/>
      <c r="AF1540" s="185"/>
      <c r="AG1540" s="185"/>
      <c r="AH1540" s="185"/>
      <c r="AI1540" s="185"/>
      <c r="AJ1540" s="185"/>
      <c r="AK1540" s="185"/>
      <c r="AL1540" s="185"/>
      <c r="AM1540" s="185"/>
      <c r="AN1540" s="185"/>
      <c r="AO1540" s="185"/>
      <c r="AP1540" s="185"/>
      <c r="AQ1540" s="185"/>
      <c r="AR1540" s="185"/>
      <c r="AS1540" s="185"/>
      <c r="AT1540" s="185"/>
      <c r="AU1540" s="185"/>
      <c r="AV1540" s="185"/>
      <c r="AW1540" s="185"/>
      <c r="AX1540" s="185"/>
      <c r="AY1540" s="185"/>
      <c r="AZ1540" s="185"/>
      <c r="BA1540" s="185"/>
      <c r="BB1540" s="185"/>
      <c r="BC1540" s="185"/>
      <c r="BD1540" s="185"/>
      <c r="BE1540" s="185"/>
      <c r="BF1540" s="185"/>
      <c r="BG1540" s="185"/>
      <c r="BH1540" s="185"/>
      <c r="BI1540" s="185"/>
      <c r="BJ1540" s="185"/>
      <c r="BK1540" s="185"/>
      <c r="BL1540" s="185"/>
      <c r="BM1540" s="185"/>
    </row>
    <row r="1541" spans="13:65" s="181" customFormat="1" x14ac:dyDescent="0.2">
      <c r="M1541" s="40"/>
      <c r="N1541" s="974"/>
      <c r="O1541" s="185"/>
      <c r="P1541" s="185"/>
      <c r="Q1541" s="185"/>
      <c r="R1541" s="185"/>
      <c r="S1541" s="185"/>
      <c r="T1541" s="185"/>
      <c r="U1541" s="185"/>
      <c r="V1541" s="185"/>
      <c r="W1541" s="185"/>
      <c r="X1541" s="185"/>
      <c r="Y1541" s="185"/>
      <c r="Z1541" s="185"/>
      <c r="AA1541" s="185"/>
      <c r="AB1541" s="185"/>
      <c r="AC1541" s="185"/>
      <c r="AD1541" s="185"/>
      <c r="AE1541" s="185"/>
      <c r="AF1541" s="185"/>
      <c r="AG1541" s="185"/>
      <c r="AH1541" s="185"/>
      <c r="AI1541" s="185"/>
      <c r="AJ1541" s="185"/>
      <c r="AK1541" s="185"/>
      <c r="AL1541" s="185"/>
      <c r="AM1541" s="185"/>
      <c r="AN1541" s="185"/>
      <c r="AO1541" s="185"/>
      <c r="AP1541" s="185"/>
      <c r="AQ1541" s="185"/>
      <c r="AR1541" s="185"/>
      <c r="AS1541" s="185"/>
      <c r="AT1541" s="185"/>
      <c r="AU1541" s="185"/>
      <c r="AV1541" s="185"/>
      <c r="AW1541" s="185"/>
      <c r="AX1541" s="185"/>
      <c r="AY1541" s="185"/>
      <c r="AZ1541" s="185"/>
      <c r="BA1541" s="185"/>
      <c r="BB1541" s="185"/>
      <c r="BC1541" s="185"/>
      <c r="BD1541" s="185"/>
      <c r="BE1541" s="185"/>
      <c r="BF1541" s="185"/>
      <c r="BG1541" s="185"/>
      <c r="BH1541" s="185"/>
      <c r="BI1541" s="185"/>
      <c r="BJ1541" s="185"/>
      <c r="BK1541" s="185"/>
      <c r="BL1541" s="185"/>
      <c r="BM1541" s="185"/>
    </row>
    <row r="1542" spans="13:65" s="181" customFormat="1" x14ac:dyDescent="0.2">
      <c r="M1542" s="40"/>
      <c r="N1542" s="974"/>
      <c r="O1542" s="185"/>
      <c r="P1542" s="185"/>
      <c r="Q1542" s="185"/>
      <c r="R1542" s="185"/>
      <c r="S1542" s="185"/>
      <c r="T1542" s="185"/>
      <c r="U1542" s="185"/>
      <c r="V1542" s="185"/>
      <c r="W1542" s="185"/>
      <c r="X1542" s="185"/>
      <c r="Y1542" s="185"/>
      <c r="Z1542" s="185"/>
      <c r="AA1542" s="185"/>
      <c r="AB1542" s="185"/>
      <c r="AC1542" s="185"/>
      <c r="AD1542" s="185"/>
      <c r="AE1542" s="185"/>
      <c r="AF1542" s="185"/>
      <c r="AG1542" s="185"/>
      <c r="AH1542" s="185"/>
      <c r="AI1542" s="185"/>
      <c r="AJ1542" s="185"/>
      <c r="AK1542" s="185"/>
      <c r="AL1542" s="185"/>
      <c r="AM1542" s="185"/>
      <c r="AN1542" s="185"/>
      <c r="AO1542" s="185"/>
      <c r="AP1542" s="185"/>
      <c r="AQ1542" s="185"/>
      <c r="AR1542" s="185"/>
      <c r="AS1542" s="185"/>
      <c r="AT1542" s="185"/>
      <c r="AU1542" s="185"/>
      <c r="AV1542" s="185"/>
      <c r="AW1542" s="185"/>
      <c r="AX1542" s="185"/>
      <c r="AY1542" s="185"/>
      <c r="AZ1542" s="185"/>
      <c r="BA1542" s="185"/>
      <c r="BB1542" s="185"/>
      <c r="BC1542" s="185"/>
      <c r="BD1542" s="185"/>
      <c r="BE1542" s="185"/>
      <c r="BF1542" s="185"/>
      <c r="BG1542" s="185"/>
      <c r="BH1542" s="185"/>
      <c r="BI1542" s="185"/>
      <c r="BJ1542" s="185"/>
      <c r="BK1542" s="185"/>
      <c r="BL1542" s="185"/>
      <c r="BM1542" s="185"/>
    </row>
    <row r="1543" spans="13:65" s="181" customFormat="1" x14ac:dyDescent="0.2">
      <c r="M1543" s="40"/>
      <c r="N1543" s="974"/>
      <c r="O1543" s="185"/>
      <c r="P1543" s="185"/>
      <c r="Q1543" s="185"/>
      <c r="R1543" s="185"/>
      <c r="S1543" s="185"/>
      <c r="T1543" s="185"/>
      <c r="U1543" s="185"/>
      <c r="V1543" s="185"/>
      <c r="W1543" s="185"/>
      <c r="X1543" s="185"/>
      <c r="Y1543" s="185"/>
      <c r="Z1543" s="185"/>
      <c r="AA1543" s="185"/>
      <c r="AB1543" s="185"/>
      <c r="AC1543" s="185"/>
      <c r="AD1543" s="185"/>
      <c r="AE1543" s="185"/>
      <c r="AF1543" s="185"/>
      <c r="AG1543" s="185"/>
      <c r="AH1543" s="185"/>
      <c r="AI1543" s="185"/>
      <c r="AJ1543" s="185"/>
      <c r="AK1543" s="185"/>
      <c r="AL1543" s="185"/>
      <c r="AM1543" s="185"/>
      <c r="AN1543" s="185"/>
      <c r="AO1543" s="185"/>
      <c r="AP1543" s="185"/>
      <c r="AQ1543" s="185"/>
      <c r="AR1543" s="185"/>
      <c r="AS1543" s="185"/>
      <c r="AT1543" s="185"/>
      <c r="AU1543" s="185"/>
      <c r="AV1543" s="185"/>
      <c r="AW1543" s="185"/>
      <c r="AX1543" s="185"/>
      <c r="AY1543" s="185"/>
      <c r="AZ1543" s="185"/>
      <c r="BA1543" s="185"/>
      <c r="BB1543" s="185"/>
      <c r="BC1543" s="185"/>
      <c r="BD1543" s="185"/>
      <c r="BE1543" s="185"/>
      <c r="BF1543" s="185"/>
      <c r="BG1543" s="185"/>
      <c r="BH1543" s="185"/>
      <c r="BI1543" s="185"/>
      <c r="BJ1543" s="185"/>
      <c r="BK1543" s="185"/>
      <c r="BL1543" s="185"/>
      <c r="BM1543" s="185"/>
    </row>
    <row r="1544" spans="13:65" s="181" customFormat="1" x14ac:dyDescent="0.2">
      <c r="M1544" s="40"/>
      <c r="N1544" s="974"/>
      <c r="O1544" s="185"/>
      <c r="P1544" s="185"/>
      <c r="Q1544" s="185"/>
      <c r="R1544" s="185"/>
      <c r="S1544" s="185"/>
      <c r="T1544" s="185"/>
      <c r="U1544" s="185"/>
      <c r="V1544" s="185"/>
      <c r="W1544" s="185"/>
      <c r="X1544" s="185"/>
      <c r="Y1544" s="185"/>
      <c r="Z1544" s="185"/>
      <c r="AA1544" s="185"/>
      <c r="AB1544" s="185"/>
      <c r="AC1544" s="185"/>
      <c r="AD1544" s="185"/>
      <c r="AE1544" s="185"/>
      <c r="AF1544" s="185"/>
      <c r="AG1544" s="185"/>
      <c r="AH1544" s="185"/>
      <c r="AI1544" s="185"/>
      <c r="AJ1544" s="185"/>
      <c r="AK1544" s="185"/>
      <c r="AL1544" s="185"/>
      <c r="AM1544" s="185"/>
      <c r="AN1544" s="185"/>
      <c r="AO1544" s="185"/>
      <c r="AP1544" s="185"/>
      <c r="AQ1544" s="185"/>
      <c r="AR1544" s="185"/>
      <c r="AS1544" s="185"/>
      <c r="AT1544" s="185"/>
      <c r="AU1544" s="185"/>
      <c r="AV1544" s="185"/>
      <c r="AW1544" s="185"/>
      <c r="AX1544" s="185"/>
      <c r="AY1544" s="185"/>
      <c r="AZ1544" s="185"/>
      <c r="BA1544" s="185"/>
      <c r="BB1544" s="185"/>
      <c r="BC1544" s="185"/>
      <c r="BD1544" s="185"/>
      <c r="BE1544" s="185"/>
      <c r="BF1544" s="185"/>
      <c r="BG1544" s="185"/>
      <c r="BH1544" s="185"/>
      <c r="BI1544" s="185"/>
      <c r="BJ1544" s="185"/>
      <c r="BK1544" s="185"/>
      <c r="BL1544" s="185"/>
      <c r="BM1544" s="185"/>
    </row>
    <row r="1545" spans="13:65" s="181" customFormat="1" x14ac:dyDescent="0.2">
      <c r="M1545" s="40"/>
      <c r="N1545" s="974"/>
      <c r="O1545" s="185"/>
      <c r="P1545" s="185"/>
      <c r="Q1545" s="185"/>
      <c r="R1545" s="185"/>
      <c r="S1545" s="185"/>
      <c r="T1545" s="185"/>
      <c r="U1545" s="185"/>
      <c r="V1545" s="185"/>
      <c r="W1545" s="185"/>
      <c r="X1545" s="185"/>
      <c r="Y1545" s="185"/>
      <c r="Z1545" s="185"/>
      <c r="AA1545" s="185"/>
      <c r="AB1545" s="185"/>
      <c r="AC1545" s="185"/>
      <c r="AD1545" s="185"/>
      <c r="AE1545" s="185"/>
      <c r="AF1545" s="185"/>
      <c r="AG1545" s="185"/>
      <c r="AH1545" s="185"/>
      <c r="AI1545" s="185"/>
      <c r="AJ1545" s="185"/>
      <c r="AK1545" s="185"/>
      <c r="AL1545" s="185"/>
      <c r="AM1545" s="185"/>
      <c r="AN1545" s="185"/>
      <c r="AO1545" s="185"/>
      <c r="AP1545" s="185"/>
      <c r="AQ1545" s="185"/>
      <c r="AR1545" s="185"/>
      <c r="AS1545" s="185"/>
      <c r="AT1545" s="185"/>
      <c r="AU1545" s="185"/>
      <c r="AV1545" s="185"/>
      <c r="AW1545" s="185"/>
      <c r="AX1545" s="185"/>
      <c r="AY1545" s="185"/>
      <c r="AZ1545" s="185"/>
      <c r="BA1545" s="185"/>
      <c r="BB1545" s="185"/>
      <c r="BC1545" s="185"/>
      <c r="BD1545" s="185"/>
      <c r="BE1545" s="185"/>
      <c r="BF1545" s="185"/>
      <c r="BG1545" s="185"/>
      <c r="BH1545" s="185"/>
      <c r="BI1545" s="185"/>
      <c r="BJ1545" s="185"/>
      <c r="BK1545" s="185"/>
      <c r="BL1545" s="185"/>
      <c r="BM1545" s="185"/>
    </row>
    <row r="1546" spans="13:65" s="181" customFormat="1" x14ac:dyDescent="0.2">
      <c r="M1546" s="40"/>
      <c r="N1546" s="974"/>
      <c r="O1546" s="185"/>
      <c r="P1546" s="185"/>
      <c r="Q1546" s="185"/>
      <c r="R1546" s="185"/>
      <c r="S1546" s="185"/>
      <c r="T1546" s="185"/>
      <c r="U1546" s="185"/>
      <c r="V1546" s="185"/>
      <c r="W1546" s="185"/>
      <c r="X1546" s="185"/>
      <c r="Y1546" s="185"/>
      <c r="Z1546" s="185"/>
      <c r="AA1546" s="185"/>
      <c r="AB1546" s="185"/>
      <c r="AC1546" s="185"/>
      <c r="AD1546" s="185"/>
      <c r="AE1546" s="185"/>
      <c r="AF1546" s="185"/>
      <c r="AG1546" s="185"/>
      <c r="AH1546" s="185"/>
      <c r="AI1546" s="185"/>
      <c r="AJ1546" s="185"/>
      <c r="AK1546" s="185"/>
      <c r="AL1546" s="185"/>
      <c r="AM1546" s="185"/>
      <c r="AN1546" s="185"/>
      <c r="AO1546" s="185"/>
      <c r="AP1546" s="185"/>
      <c r="AQ1546" s="185"/>
      <c r="AR1546" s="185"/>
      <c r="AS1546" s="185"/>
      <c r="AT1546" s="185"/>
      <c r="AU1546" s="185"/>
      <c r="AV1546" s="185"/>
      <c r="AW1546" s="185"/>
      <c r="AX1546" s="185"/>
      <c r="AY1546" s="185"/>
      <c r="AZ1546" s="185"/>
      <c r="BA1546" s="185"/>
      <c r="BB1546" s="185"/>
      <c r="BC1546" s="185"/>
      <c r="BD1546" s="185"/>
      <c r="BE1546" s="185"/>
      <c r="BF1546" s="185"/>
      <c r="BG1546" s="185"/>
      <c r="BH1546" s="185"/>
      <c r="BI1546" s="185"/>
      <c r="BJ1546" s="185"/>
      <c r="BK1546" s="185"/>
      <c r="BL1546" s="185"/>
      <c r="BM1546" s="185"/>
    </row>
    <row r="1547" spans="13:65" s="181" customFormat="1" x14ac:dyDescent="0.2">
      <c r="M1547" s="40"/>
      <c r="N1547" s="974"/>
      <c r="O1547" s="185"/>
      <c r="P1547" s="185"/>
      <c r="Q1547" s="185"/>
      <c r="R1547" s="185"/>
      <c r="S1547" s="185"/>
      <c r="T1547" s="185"/>
      <c r="U1547" s="185"/>
      <c r="V1547" s="185"/>
      <c r="W1547" s="185"/>
      <c r="X1547" s="185"/>
      <c r="Y1547" s="185"/>
      <c r="Z1547" s="185"/>
      <c r="AA1547" s="185"/>
      <c r="AB1547" s="185"/>
      <c r="AC1547" s="185"/>
      <c r="AD1547" s="185"/>
      <c r="AE1547" s="185"/>
      <c r="AF1547" s="185"/>
      <c r="AG1547" s="185"/>
      <c r="AH1547" s="185"/>
      <c r="AI1547" s="185"/>
      <c r="AJ1547" s="185"/>
      <c r="AK1547" s="185"/>
      <c r="AL1547" s="185"/>
      <c r="AM1547" s="185"/>
      <c r="AN1547" s="185"/>
      <c r="AO1547" s="185"/>
      <c r="AP1547" s="185"/>
      <c r="AQ1547" s="185"/>
      <c r="AR1547" s="185"/>
      <c r="AS1547" s="185"/>
      <c r="AT1547" s="185"/>
      <c r="AU1547" s="185"/>
      <c r="AV1547" s="185"/>
      <c r="AW1547" s="185"/>
      <c r="AX1547" s="185"/>
      <c r="AY1547" s="185"/>
      <c r="AZ1547" s="185"/>
      <c r="BA1547" s="185"/>
      <c r="BB1547" s="185"/>
      <c r="BC1547" s="185"/>
      <c r="BD1547" s="185"/>
      <c r="BE1547" s="185"/>
      <c r="BF1547" s="185"/>
      <c r="BG1547" s="185"/>
      <c r="BH1547" s="185"/>
      <c r="BI1547" s="185"/>
      <c r="BJ1547" s="185"/>
      <c r="BK1547" s="185"/>
      <c r="BL1547" s="185"/>
      <c r="BM1547" s="185"/>
    </row>
    <row r="1548" spans="13:65" s="181" customFormat="1" x14ac:dyDescent="0.2">
      <c r="M1548" s="40"/>
      <c r="N1548" s="974"/>
      <c r="O1548" s="185"/>
      <c r="P1548" s="185"/>
      <c r="Q1548" s="185"/>
      <c r="R1548" s="185"/>
      <c r="S1548" s="185"/>
      <c r="T1548" s="185"/>
      <c r="U1548" s="185"/>
      <c r="V1548" s="185"/>
      <c r="W1548" s="185"/>
      <c r="X1548" s="185"/>
      <c r="Y1548" s="185"/>
      <c r="Z1548" s="185"/>
      <c r="AA1548" s="185"/>
      <c r="AB1548" s="185"/>
      <c r="AC1548" s="185"/>
      <c r="AD1548" s="185"/>
      <c r="AE1548" s="185"/>
      <c r="AF1548" s="185"/>
      <c r="AG1548" s="185"/>
      <c r="AH1548" s="185"/>
      <c r="AI1548" s="185"/>
      <c r="AJ1548" s="185"/>
      <c r="AK1548" s="185"/>
      <c r="AL1548" s="185"/>
      <c r="AM1548" s="185"/>
      <c r="AN1548" s="185"/>
      <c r="AO1548" s="185"/>
      <c r="AP1548" s="185"/>
      <c r="AQ1548" s="185"/>
      <c r="AR1548" s="185"/>
      <c r="AS1548" s="185"/>
      <c r="AT1548" s="185"/>
      <c r="AU1548" s="185"/>
      <c r="AV1548" s="185"/>
      <c r="AW1548" s="185"/>
      <c r="AX1548" s="185"/>
      <c r="AY1548" s="185"/>
      <c r="AZ1548" s="185"/>
      <c r="BA1548" s="185"/>
      <c r="BB1548" s="185"/>
      <c r="BC1548" s="185"/>
      <c r="BD1548" s="185"/>
      <c r="BE1548" s="185"/>
      <c r="BF1548" s="185"/>
      <c r="BG1548" s="185"/>
      <c r="BH1548" s="185"/>
      <c r="BI1548" s="185"/>
      <c r="BJ1548" s="185"/>
      <c r="BK1548" s="185"/>
      <c r="BL1548" s="185"/>
      <c r="BM1548" s="185"/>
    </row>
    <row r="1549" spans="13:65" s="181" customFormat="1" x14ac:dyDescent="0.2">
      <c r="M1549" s="40"/>
      <c r="N1549" s="974"/>
      <c r="O1549" s="185"/>
      <c r="P1549" s="185"/>
      <c r="Q1549" s="185"/>
      <c r="R1549" s="185"/>
      <c r="S1549" s="185"/>
      <c r="T1549" s="185"/>
      <c r="U1549" s="185"/>
      <c r="V1549" s="185"/>
      <c r="W1549" s="185"/>
      <c r="X1549" s="185"/>
      <c r="Y1549" s="185"/>
      <c r="Z1549" s="185"/>
      <c r="AA1549" s="185"/>
      <c r="AB1549" s="185"/>
      <c r="AC1549" s="185"/>
      <c r="AD1549" s="185"/>
      <c r="AE1549" s="185"/>
      <c r="AF1549" s="185"/>
      <c r="AG1549" s="185"/>
      <c r="AH1549" s="185"/>
      <c r="AI1549" s="185"/>
      <c r="AJ1549" s="185"/>
      <c r="AK1549" s="185"/>
      <c r="AL1549" s="185"/>
      <c r="AM1549" s="185"/>
      <c r="AN1549" s="185"/>
      <c r="AO1549" s="185"/>
      <c r="AP1549" s="185"/>
      <c r="AQ1549" s="185"/>
      <c r="AR1549" s="185"/>
      <c r="AS1549" s="185"/>
      <c r="AT1549" s="185"/>
      <c r="AU1549" s="185"/>
      <c r="AV1549" s="185"/>
      <c r="AW1549" s="185"/>
      <c r="AX1549" s="185"/>
      <c r="AY1549" s="185"/>
      <c r="AZ1549" s="185"/>
      <c r="BA1549" s="185"/>
      <c r="BB1549" s="185"/>
      <c r="BC1549" s="185"/>
      <c r="BD1549" s="185"/>
      <c r="BE1549" s="185"/>
      <c r="BF1549" s="185"/>
      <c r="BG1549" s="185"/>
      <c r="BH1549" s="185"/>
      <c r="BI1549" s="185"/>
      <c r="BJ1549" s="185"/>
      <c r="BK1549" s="185"/>
      <c r="BL1549" s="185"/>
      <c r="BM1549" s="185"/>
    </row>
    <row r="1550" spans="13:65" s="181" customFormat="1" x14ac:dyDescent="0.2">
      <c r="M1550" s="40"/>
      <c r="N1550" s="974"/>
      <c r="O1550" s="185"/>
      <c r="P1550" s="185"/>
      <c r="Q1550" s="185"/>
      <c r="R1550" s="185"/>
      <c r="S1550" s="185"/>
      <c r="T1550" s="185"/>
      <c r="U1550" s="185"/>
      <c r="V1550" s="185"/>
      <c r="W1550" s="185"/>
      <c r="X1550" s="185"/>
      <c r="Y1550" s="185"/>
      <c r="Z1550" s="185"/>
      <c r="AA1550" s="185"/>
      <c r="AB1550" s="185"/>
      <c r="AC1550" s="185"/>
      <c r="AD1550" s="185"/>
      <c r="AE1550" s="185"/>
      <c r="AF1550" s="185"/>
      <c r="AG1550" s="185"/>
      <c r="AH1550" s="185"/>
      <c r="AI1550" s="185"/>
      <c r="AJ1550" s="185"/>
      <c r="AK1550" s="185"/>
      <c r="AL1550" s="185"/>
      <c r="AM1550" s="185"/>
      <c r="AN1550" s="185"/>
      <c r="AO1550" s="185"/>
      <c r="AP1550" s="185"/>
      <c r="AQ1550" s="185"/>
      <c r="AR1550" s="185"/>
      <c r="AS1550" s="185"/>
      <c r="AT1550" s="185"/>
      <c r="AU1550" s="185"/>
      <c r="AV1550" s="185"/>
      <c r="AW1550" s="185"/>
      <c r="AX1550" s="185"/>
      <c r="AY1550" s="185"/>
      <c r="AZ1550" s="185"/>
      <c r="BA1550" s="185"/>
      <c r="BB1550" s="185"/>
      <c r="BC1550" s="185"/>
      <c r="BD1550" s="185"/>
      <c r="BE1550" s="185"/>
      <c r="BF1550" s="185"/>
      <c r="BG1550" s="185"/>
      <c r="BH1550" s="185"/>
      <c r="BI1550" s="185"/>
      <c r="BJ1550" s="185"/>
      <c r="BK1550" s="185"/>
      <c r="BL1550" s="185"/>
      <c r="BM1550" s="185"/>
    </row>
    <row r="1551" spans="13:65" s="181" customFormat="1" x14ac:dyDescent="0.2">
      <c r="M1551" s="40"/>
      <c r="N1551" s="974"/>
      <c r="O1551" s="185"/>
      <c r="P1551" s="185"/>
      <c r="Q1551" s="185"/>
      <c r="R1551" s="185"/>
      <c r="S1551" s="185"/>
      <c r="T1551" s="185"/>
      <c r="U1551" s="185"/>
      <c r="V1551" s="185"/>
      <c r="W1551" s="185"/>
      <c r="X1551" s="185"/>
      <c r="Y1551" s="185"/>
      <c r="Z1551" s="185"/>
      <c r="AA1551" s="185"/>
      <c r="AB1551" s="185"/>
      <c r="AC1551" s="185"/>
      <c r="AD1551" s="185"/>
      <c r="AE1551" s="185"/>
      <c r="AF1551" s="185"/>
      <c r="AG1551" s="185"/>
      <c r="AH1551" s="185"/>
      <c r="AI1551" s="185"/>
      <c r="AJ1551" s="185"/>
      <c r="AK1551" s="185"/>
      <c r="AL1551" s="185"/>
      <c r="AM1551" s="185"/>
      <c r="AN1551" s="185"/>
      <c r="AO1551" s="185"/>
      <c r="AP1551" s="185"/>
      <c r="AQ1551" s="185"/>
      <c r="AR1551" s="185"/>
      <c r="AS1551" s="185"/>
      <c r="AT1551" s="185"/>
      <c r="AU1551" s="185"/>
      <c r="AV1551" s="185"/>
      <c r="AW1551" s="185"/>
      <c r="AX1551" s="185"/>
      <c r="AY1551" s="185"/>
      <c r="AZ1551" s="185"/>
      <c r="BA1551" s="185"/>
      <c r="BB1551" s="185"/>
      <c r="BC1551" s="185"/>
      <c r="BD1551" s="185"/>
      <c r="BE1551" s="185"/>
      <c r="BF1551" s="185"/>
      <c r="BG1551" s="185"/>
      <c r="BH1551" s="185"/>
      <c r="BI1551" s="185"/>
      <c r="BJ1551" s="185"/>
      <c r="BK1551" s="185"/>
      <c r="BL1551" s="185"/>
      <c r="BM1551" s="185"/>
    </row>
    <row r="1552" spans="13:65" s="181" customFormat="1" x14ac:dyDescent="0.2">
      <c r="M1552" s="40"/>
      <c r="N1552" s="974"/>
      <c r="O1552" s="185"/>
      <c r="P1552" s="185"/>
      <c r="Q1552" s="185"/>
      <c r="R1552" s="185"/>
      <c r="S1552" s="185"/>
      <c r="T1552" s="185"/>
      <c r="U1552" s="185"/>
      <c r="V1552" s="185"/>
      <c r="W1552" s="185"/>
      <c r="X1552" s="185"/>
      <c r="Y1552" s="185"/>
      <c r="Z1552" s="185"/>
      <c r="AA1552" s="185"/>
      <c r="AB1552" s="185"/>
      <c r="AC1552" s="185"/>
      <c r="AD1552" s="185"/>
      <c r="AE1552" s="185"/>
      <c r="AF1552" s="185"/>
      <c r="AG1552" s="185"/>
      <c r="AH1552" s="185"/>
      <c r="AI1552" s="185"/>
      <c r="AJ1552" s="185"/>
      <c r="AK1552" s="185"/>
      <c r="AL1552" s="185"/>
      <c r="AM1552" s="185"/>
      <c r="AN1552" s="185"/>
      <c r="AO1552" s="185"/>
      <c r="AP1552" s="185"/>
      <c r="AQ1552" s="185"/>
      <c r="AR1552" s="185"/>
      <c r="AS1552" s="185"/>
      <c r="AT1552" s="185"/>
      <c r="AU1552" s="185"/>
      <c r="AV1552" s="185"/>
      <c r="AW1552" s="185"/>
      <c r="AX1552" s="185"/>
      <c r="AY1552" s="185"/>
      <c r="AZ1552" s="185"/>
      <c r="BA1552" s="185"/>
      <c r="BB1552" s="185"/>
      <c r="BC1552" s="185"/>
      <c r="BD1552" s="185"/>
      <c r="BE1552" s="185"/>
      <c r="BF1552" s="185"/>
      <c r="BG1552" s="185"/>
      <c r="BH1552" s="185"/>
      <c r="BI1552" s="185"/>
      <c r="BJ1552" s="185"/>
      <c r="BK1552" s="185"/>
      <c r="BL1552" s="185"/>
      <c r="BM1552" s="185"/>
    </row>
    <row r="1553" spans="13:65" s="181" customFormat="1" x14ac:dyDescent="0.2">
      <c r="M1553" s="40"/>
      <c r="N1553" s="974"/>
      <c r="O1553" s="185"/>
      <c r="P1553" s="185"/>
      <c r="Q1553" s="185"/>
      <c r="R1553" s="185"/>
      <c r="S1553" s="185"/>
      <c r="T1553" s="185"/>
      <c r="U1553" s="185"/>
      <c r="V1553" s="185"/>
      <c r="W1553" s="185"/>
      <c r="X1553" s="185"/>
      <c r="Y1553" s="185"/>
      <c r="Z1553" s="185"/>
      <c r="AA1553" s="185"/>
      <c r="AB1553" s="185"/>
      <c r="AC1553" s="185"/>
      <c r="AD1553" s="185"/>
      <c r="AE1553" s="185"/>
      <c r="AF1553" s="185"/>
      <c r="AG1553" s="185"/>
      <c r="AH1553" s="185"/>
      <c r="AI1553" s="185"/>
      <c r="AJ1553" s="185"/>
      <c r="AK1553" s="185"/>
      <c r="AL1553" s="185"/>
      <c r="AM1553" s="185"/>
      <c r="AN1553" s="185"/>
      <c r="AO1553" s="185"/>
      <c r="AP1553" s="185"/>
      <c r="AQ1553" s="185"/>
      <c r="AR1553" s="185"/>
      <c r="AS1553" s="185"/>
      <c r="AT1553" s="185"/>
      <c r="AU1553" s="185"/>
      <c r="AV1553" s="185"/>
      <c r="AW1553" s="185"/>
      <c r="AX1553" s="185"/>
      <c r="AY1553" s="185"/>
      <c r="AZ1553" s="185"/>
      <c r="BA1553" s="185"/>
      <c r="BB1553" s="185"/>
      <c r="BC1553" s="185"/>
      <c r="BD1553" s="185"/>
      <c r="BE1553" s="185"/>
      <c r="BF1553" s="185"/>
      <c r="BG1553" s="185"/>
      <c r="BH1553" s="185"/>
      <c r="BI1553" s="185"/>
      <c r="BJ1553" s="185"/>
      <c r="BK1553" s="185"/>
      <c r="BL1553" s="185"/>
      <c r="BM1553" s="185"/>
    </row>
    <row r="1554" spans="13:65" s="181" customFormat="1" x14ac:dyDescent="0.2">
      <c r="M1554" s="40"/>
      <c r="N1554" s="974"/>
      <c r="O1554" s="185"/>
      <c r="P1554" s="185"/>
      <c r="Q1554" s="185"/>
      <c r="R1554" s="185"/>
      <c r="S1554" s="185"/>
      <c r="T1554" s="185"/>
      <c r="U1554" s="185"/>
      <c r="V1554" s="185"/>
      <c r="W1554" s="185"/>
      <c r="X1554" s="185"/>
      <c r="Y1554" s="185"/>
      <c r="Z1554" s="185"/>
      <c r="AA1554" s="185"/>
      <c r="AB1554" s="185"/>
      <c r="AC1554" s="185"/>
      <c r="AD1554" s="185"/>
      <c r="AE1554" s="185"/>
      <c r="AF1554" s="185"/>
      <c r="AG1554" s="185"/>
      <c r="AH1554" s="185"/>
      <c r="AI1554" s="185"/>
      <c r="AJ1554" s="185"/>
      <c r="AK1554" s="185"/>
      <c r="AL1554" s="185"/>
      <c r="AM1554" s="185"/>
      <c r="AN1554" s="185"/>
      <c r="AO1554" s="185"/>
      <c r="AP1554" s="185"/>
      <c r="AQ1554" s="185"/>
      <c r="AR1554" s="185"/>
      <c r="AS1554" s="185"/>
      <c r="AT1554" s="185"/>
      <c r="AU1554" s="185"/>
      <c r="AV1554" s="185"/>
      <c r="AW1554" s="185"/>
      <c r="AX1554" s="185"/>
      <c r="AY1554" s="185"/>
      <c r="AZ1554" s="185"/>
      <c r="BA1554" s="185"/>
      <c r="BB1554" s="185"/>
      <c r="BC1554" s="185"/>
      <c r="BD1554" s="185"/>
      <c r="BE1554" s="185"/>
      <c r="BF1554" s="185"/>
      <c r="BG1554" s="185"/>
      <c r="BH1554" s="185"/>
      <c r="BI1554" s="185"/>
      <c r="BJ1554" s="185"/>
      <c r="BK1554" s="185"/>
      <c r="BL1554" s="185"/>
      <c r="BM1554" s="185"/>
    </row>
    <row r="1555" spans="13:65" s="181" customFormat="1" x14ac:dyDescent="0.2">
      <c r="M1555" s="40"/>
      <c r="N1555" s="974"/>
      <c r="O1555" s="185"/>
      <c r="P1555" s="185"/>
      <c r="Q1555" s="185"/>
      <c r="R1555" s="185"/>
      <c r="S1555" s="185"/>
      <c r="T1555" s="185"/>
      <c r="U1555" s="185"/>
      <c r="V1555" s="185"/>
      <c r="W1555" s="185"/>
      <c r="X1555" s="185"/>
      <c r="Y1555" s="185"/>
      <c r="Z1555" s="185"/>
      <c r="AA1555" s="185"/>
      <c r="AB1555" s="185"/>
      <c r="AC1555" s="185"/>
      <c r="AD1555" s="185"/>
      <c r="AE1555" s="185"/>
      <c r="AF1555" s="185"/>
      <c r="AG1555" s="185"/>
      <c r="AH1555" s="185"/>
      <c r="AI1555" s="185"/>
      <c r="AJ1555" s="185"/>
      <c r="AK1555" s="185"/>
      <c r="AL1555" s="185"/>
      <c r="AM1555" s="185"/>
      <c r="AN1555" s="185"/>
      <c r="AO1555" s="185"/>
      <c r="AP1555" s="185"/>
      <c r="AQ1555" s="185"/>
      <c r="AR1555" s="185"/>
      <c r="AS1555" s="185"/>
      <c r="AT1555" s="185"/>
      <c r="AU1555" s="185"/>
      <c r="AV1555" s="185"/>
      <c r="AW1555" s="185"/>
      <c r="AX1555" s="185"/>
      <c r="AY1555" s="185"/>
      <c r="AZ1555" s="185"/>
      <c r="BA1555" s="185"/>
      <c r="BB1555" s="185"/>
      <c r="BC1555" s="185"/>
      <c r="BD1555" s="185"/>
      <c r="BE1555" s="185"/>
      <c r="BF1555" s="185"/>
      <c r="BG1555" s="185"/>
      <c r="BH1555" s="185"/>
      <c r="BI1555" s="185"/>
      <c r="BJ1555" s="185"/>
      <c r="BK1555" s="185"/>
      <c r="BL1555" s="185"/>
      <c r="BM1555" s="185"/>
    </row>
    <row r="1556" spans="13:65" s="181" customFormat="1" x14ac:dyDescent="0.2">
      <c r="M1556" s="40"/>
      <c r="N1556" s="974"/>
      <c r="O1556" s="185"/>
      <c r="P1556" s="185"/>
      <c r="Q1556" s="185"/>
      <c r="R1556" s="185"/>
      <c r="S1556" s="185"/>
      <c r="T1556" s="185"/>
      <c r="U1556" s="185"/>
      <c r="V1556" s="185"/>
      <c r="W1556" s="185"/>
      <c r="X1556" s="185"/>
      <c r="Y1556" s="185"/>
      <c r="Z1556" s="185"/>
      <c r="AA1556" s="185"/>
      <c r="AB1556" s="185"/>
      <c r="AC1556" s="185"/>
      <c r="AD1556" s="185"/>
      <c r="AE1556" s="185"/>
      <c r="AF1556" s="185"/>
      <c r="AG1556" s="185"/>
      <c r="AH1556" s="185"/>
      <c r="AI1556" s="185"/>
      <c r="AJ1556" s="185"/>
      <c r="AK1556" s="185"/>
      <c r="AL1556" s="185"/>
      <c r="AM1556" s="185"/>
      <c r="AN1556" s="185"/>
      <c r="AO1556" s="185"/>
      <c r="AP1556" s="185"/>
      <c r="AQ1556" s="185"/>
      <c r="AR1556" s="185"/>
      <c r="AS1556" s="185"/>
      <c r="AT1556" s="185"/>
      <c r="AU1556" s="185"/>
      <c r="AV1556" s="185"/>
      <c r="AW1556" s="185"/>
      <c r="AX1556" s="185"/>
      <c r="AY1556" s="185"/>
      <c r="AZ1556" s="185"/>
      <c r="BA1556" s="185"/>
      <c r="BB1556" s="185"/>
      <c r="BC1556" s="185"/>
      <c r="BD1556" s="185"/>
      <c r="BE1556" s="185"/>
      <c r="BF1556" s="185"/>
      <c r="BG1556" s="185"/>
      <c r="BH1556" s="185"/>
      <c r="BI1556" s="185"/>
      <c r="BJ1556" s="185"/>
      <c r="BK1556" s="185"/>
      <c r="BL1556" s="185"/>
      <c r="BM1556" s="185"/>
    </row>
    <row r="1557" spans="13:65" s="181" customFormat="1" x14ac:dyDescent="0.2">
      <c r="M1557" s="40"/>
      <c r="N1557" s="974"/>
      <c r="O1557" s="185"/>
      <c r="P1557" s="185"/>
      <c r="Q1557" s="185"/>
      <c r="R1557" s="185"/>
      <c r="S1557" s="185"/>
      <c r="T1557" s="185"/>
      <c r="U1557" s="185"/>
      <c r="V1557" s="185"/>
      <c r="W1557" s="185"/>
      <c r="X1557" s="185"/>
      <c r="Y1557" s="185"/>
      <c r="Z1557" s="185"/>
      <c r="AA1557" s="185"/>
      <c r="AB1557" s="185"/>
      <c r="AC1557" s="185"/>
      <c r="AD1557" s="185"/>
      <c r="AE1557" s="185"/>
      <c r="AF1557" s="185"/>
      <c r="AG1557" s="185"/>
      <c r="AH1557" s="185"/>
      <c r="AI1557" s="185"/>
      <c r="AJ1557" s="185"/>
      <c r="AK1557" s="185"/>
      <c r="AL1557" s="185"/>
      <c r="AM1557" s="185"/>
      <c r="AN1557" s="185"/>
      <c r="AO1557" s="185"/>
      <c r="AP1557" s="185"/>
      <c r="AQ1557" s="185"/>
      <c r="AR1557" s="185"/>
      <c r="AS1557" s="185"/>
      <c r="AT1557" s="185"/>
      <c r="AU1557" s="185"/>
      <c r="AV1557" s="185"/>
      <c r="AW1557" s="185"/>
      <c r="AX1557" s="185"/>
      <c r="AY1557" s="185"/>
      <c r="AZ1557" s="185"/>
      <c r="BA1557" s="185"/>
      <c r="BB1557" s="185"/>
      <c r="BC1557" s="185"/>
      <c r="BD1557" s="185"/>
      <c r="BE1557" s="185"/>
      <c r="BF1557" s="185"/>
      <c r="BG1557" s="185"/>
      <c r="BH1557" s="185"/>
      <c r="BI1557" s="185"/>
      <c r="BJ1557" s="185"/>
      <c r="BK1557" s="185"/>
      <c r="BL1557" s="185"/>
      <c r="BM1557" s="185"/>
    </row>
    <row r="1558" spans="13:65" s="181" customFormat="1" x14ac:dyDescent="0.2">
      <c r="M1558" s="40"/>
      <c r="N1558" s="974"/>
      <c r="O1558" s="185"/>
      <c r="P1558" s="185"/>
      <c r="Q1558" s="185"/>
      <c r="R1558" s="185"/>
      <c r="S1558" s="185"/>
      <c r="T1558" s="185"/>
      <c r="U1558" s="185"/>
      <c r="V1558" s="185"/>
      <c r="W1558" s="185"/>
      <c r="X1558" s="185"/>
      <c r="Y1558" s="185"/>
      <c r="Z1558" s="185"/>
      <c r="AA1558" s="185"/>
      <c r="AB1558" s="185"/>
      <c r="AC1558" s="185"/>
      <c r="AD1558" s="185"/>
      <c r="AE1558" s="185"/>
      <c r="AF1558" s="185"/>
      <c r="AG1558" s="185"/>
      <c r="AH1558" s="185"/>
      <c r="AI1558" s="185"/>
      <c r="AJ1558" s="185"/>
      <c r="AK1558" s="185"/>
      <c r="AL1558" s="185"/>
      <c r="AM1558" s="185"/>
      <c r="AN1558" s="185"/>
      <c r="AO1558" s="185"/>
      <c r="AP1558" s="185"/>
      <c r="AQ1558" s="185"/>
      <c r="AR1558" s="185"/>
      <c r="AS1558" s="185"/>
      <c r="AT1558" s="185"/>
      <c r="AU1558" s="185"/>
      <c r="AV1558" s="185"/>
      <c r="AW1558" s="185"/>
      <c r="AX1558" s="185"/>
      <c r="AY1558" s="185"/>
      <c r="AZ1558" s="185"/>
      <c r="BA1558" s="185"/>
      <c r="BB1558" s="185"/>
      <c r="BC1558" s="185"/>
      <c r="BD1558" s="185"/>
      <c r="BE1558" s="185"/>
      <c r="BF1558" s="185"/>
      <c r="BG1558" s="185"/>
      <c r="BH1558" s="185"/>
      <c r="BI1558" s="185"/>
      <c r="BJ1558" s="185"/>
      <c r="BK1558" s="185"/>
      <c r="BL1558" s="185"/>
      <c r="BM1558" s="185"/>
    </row>
    <row r="1559" spans="13:65" s="181" customFormat="1" x14ac:dyDescent="0.2">
      <c r="M1559" s="40"/>
      <c r="N1559" s="974"/>
      <c r="O1559" s="185"/>
      <c r="P1559" s="185"/>
      <c r="Q1559" s="185"/>
      <c r="R1559" s="185"/>
      <c r="S1559" s="185"/>
      <c r="T1559" s="185"/>
      <c r="U1559" s="185"/>
      <c r="V1559" s="185"/>
      <c r="W1559" s="185"/>
      <c r="X1559" s="185"/>
      <c r="Y1559" s="185"/>
      <c r="Z1559" s="185"/>
      <c r="AA1559" s="185"/>
      <c r="AB1559" s="185"/>
      <c r="AC1559" s="185"/>
      <c r="AD1559" s="185"/>
      <c r="AE1559" s="185"/>
      <c r="AF1559" s="185"/>
      <c r="AG1559" s="185"/>
      <c r="AH1559" s="185"/>
      <c r="AI1559" s="185"/>
      <c r="AJ1559" s="185"/>
      <c r="AK1559" s="185"/>
      <c r="AL1559" s="185"/>
      <c r="AM1559" s="185"/>
      <c r="AN1559" s="185"/>
      <c r="AO1559" s="185"/>
      <c r="AP1559" s="185"/>
      <c r="AQ1559" s="185"/>
      <c r="AR1559" s="185"/>
      <c r="AS1559" s="185"/>
      <c r="AT1559" s="185"/>
      <c r="AU1559" s="185"/>
      <c r="AV1559" s="185"/>
      <c r="AW1559" s="185"/>
      <c r="AX1559" s="185"/>
      <c r="AY1559" s="185"/>
      <c r="AZ1559" s="185"/>
      <c r="BA1559" s="185"/>
      <c r="BB1559" s="185"/>
      <c r="BC1559" s="185"/>
      <c r="BD1559" s="185"/>
      <c r="BE1559" s="185"/>
      <c r="BF1559" s="185"/>
      <c r="BG1559" s="185"/>
      <c r="BH1559" s="185"/>
      <c r="BI1559" s="185"/>
      <c r="BJ1559" s="185"/>
      <c r="BK1559" s="185"/>
      <c r="BL1559" s="185"/>
      <c r="BM1559" s="185"/>
    </row>
    <row r="1560" spans="13:65" s="181" customFormat="1" x14ac:dyDescent="0.2">
      <c r="M1560" s="40"/>
      <c r="N1560" s="974"/>
      <c r="O1560" s="185"/>
      <c r="P1560" s="185"/>
      <c r="Q1560" s="185"/>
      <c r="R1560" s="185"/>
      <c r="S1560" s="185"/>
      <c r="T1560" s="185"/>
      <c r="U1560" s="185"/>
      <c r="V1560" s="185"/>
      <c r="W1560" s="185"/>
      <c r="X1560" s="185"/>
      <c r="Y1560" s="185"/>
      <c r="Z1560" s="185"/>
      <c r="AA1560" s="185"/>
      <c r="AB1560" s="185"/>
      <c r="AC1560" s="185"/>
      <c r="AD1560" s="185"/>
      <c r="AE1560" s="185"/>
      <c r="AF1560" s="185"/>
      <c r="AG1560" s="185"/>
      <c r="AH1560" s="185"/>
      <c r="AI1560" s="185"/>
      <c r="AJ1560" s="185"/>
      <c r="AK1560" s="185"/>
      <c r="AL1560" s="185"/>
      <c r="AM1560" s="185"/>
      <c r="AN1560" s="185"/>
      <c r="AO1560" s="185"/>
      <c r="AP1560" s="185"/>
      <c r="AQ1560" s="185"/>
      <c r="AR1560" s="185"/>
      <c r="AS1560" s="185"/>
      <c r="AT1560" s="185"/>
      <c r="AU1560" s="185"/>
      <c r="AV1560" s="185"/>
      <c r="AW1560" s="185"/>
      <c r="AX1560" s="185"/>
      <c r="AY1560" s="185"/>
      <c r="AZ1560" s="185"/>
      <c r="BA1560" s="185"/>
      <c r="BB1560" s="185"/>
      <c r="BC1560" s="185"/>
      <c r="BD1560" s="185"/>
      <c r="BE1560" s="185"/>
      <c r="BF1560" s="185"/>
      <c r="BG1560" s="185"/>
      <c r="BH1560" s="185"/>
      <c r="BI1560" s="185"/>
      <c r="BJ1560" s="185"/>
      <c r="BK1560" s="185"/>
      <c r="BL1560" s="185"/>
      <c r="BM1560" s="185"/>
    </row>
    <row r="1561" spans="13:65" s="181" customFormat="1" x14ac:dyDescent="0.2">
      <c r="M1561" s="40"/>
      <c r="N1561" s="974"/>
      <c r="O1561" s="185"/>
      <c r="P1561" s="185"/>
      <c r="Q1561" s="185"/>
      <c r="R1561" s="185"/>
      <c r="S1561" s="185"/>
      <c r="T1561" s="185"/>
      <c r="U1561" s="185"/>
      <c r="V1561" s="185"/>
      <c r="W1561" s="185"/>
      <c r="X1561" s="185"/>
      <c r="Y1561" s="185"/>
      <c r="Z1561" s="185"/>
      <c r="AA1561" s="185"/>
      <c r="AB1561" s="185"/>
      <c r="AC1561" s="185"/>
      <c r="AD1561" s="185"/>
      <c r="AE1561" s="185"/>
      <c r="AF1561" s="185"/>
      <c r="AG1561" s="185"/>
      <c r="AH1561" s="185"/>
      <c r="AI1561" s="185"/>
      <c r="AJ1561" s="185"/>
      <c r="AK1561" s="185"/>
      <c r="AL1561" s="185"/>
      <c r="AM1561" s="185"/>
      <c r="AN1561" s="185"/>
      <c r="AO1561" s="185"/>
      <c r="AP1561" s="185"/>
      <c r="AQ1561" s="185"/>
      <c r="AR1561" s="185"/>
      <c r="AS1561" s="185"/>
      <c r="AT1561" s="185"/>
      <c r="AU1561" s="185"/>
      <c r="AV1561" s="185"/>
      <c r="AW1561" s="185"/>
      <c r="AX1561" s="185"/>
      <c r="AY1561" s="185"/>
      <c r="AZ1561" s="185"/>
      <c r="BA1561" s="185"/>
      <c r="BB1561" s="185"/>
      <c r="BC1561" s="185"/>
      <c r="BD1561" s="185"/>
      <c r="BE1561" s="185"/>
      <c r="BF1561" s="185"/>
      <c r="BG1561" s="185"/>
      <c r="BH1561" s="185"/>
      <c r="BI1561" s="185"/>
      <c r="BJ1561" s="185"/>
      <c r="BK1561" s="185"/>
      <c r="BL1561" s="185"/>
      <c r="BM1561" s="185"/>
    </row>
    <row r="1562" spans="13:65" s="181" customFormat="1" x14ac:dyDescent="0.2">
      <c r="M1562" s="40"/>
      <c r="N1562" s="974"/>
      <c r="O1562" s="185"/>
      <c r="P1562" s="185"/>
      <c r="Q1562" s="185"/>
      <c r="R1562" s="185"/>
      <c r="S1562" s="185"/>
      <c r="T1562" s="185"/>
      <c r="U1562" s="185"/>
      <c r="V1562" s="185"/>
      <c r="W1562" s="185"/>
      <c r="X1562" s="185"/>
      <c r="Y1562" s="185"/>
      <c r="Z1562" s="185"/>
      <c r="AA1562" s="185"/>
      <c r="AB1562" s="185"/>
      <c r="AC1562" s="185"/>
      <c r="AD1562" s="185"/>
      <c r="AE1562" s="185"/>
      <c r="AF1562" s="185"/>
      <c r="AG1562" s="185"/>
      <c r="AH1562" s="185"/>
      <c r="AI1562" s="185"/>
      <c r="AJ1562" s="185"/>
      <c r="AK1562" s="185"/>
      <c r="AL1562" s="185"/>
      <c r="AM1562" s="185"/>
      <c r="AN1562" s="185"/>
      <c r="AO1562" s="185"/>
      <c r="AP1562" s="185"/>
      <c r="AQ1562" s="185"/>
      <c r="AR1562" s="185"/>
      <c r="AS1562" s="185"/>
      <c r="AT1562" s="185"/>
      <c r="AU1562" s="185"/>
      <c r="AV1562" s="185"/>
      <c r="AW1562" s="185"/>
      <c r="AX1562" s="185"/>
      <c r="AY1562" s="185"/>
      <c r="AZ1562" s="185"/>
      <c r="BA1562" s="185"/>
      <c r="BB1562" s="185"/>
      <c r="BC1562" s="185"/>
      <c r="BD1562" s="185"/>
      <c r="BE1562" s="185"/>
      <c r="BF1562" s="185"/>
      <c r="BG1562" s="185"/>
      <c r="BH1562" s="185"/>
      <c r="BI1562" s="185"/>
      <c r="BJ1562" s="185"/>
      <c r="BK1562" s="185"/>
      <c r="BL1562" s="185"/>
      <c r="BM1562" s="185"/>
    </row>
    <row r="1563" spans="13:65" s="181" customFormat="1" x14ac:dyDescent="0.2">
      <c r="M1563" s="40"/>
      <c r="N1563" s="974"/>
      <c r="O1563" s="185"/>
      <c r="P1563" s="185"/>
      <c r="Q1563" s="185"/>
      <c r="R1563" s="185"/>
      <c r="S1563" s="185"/>
      <c r="T1563" s="185"/>
      <c r="U1563" s="185"/>
      <c r="V1563" s="185"/>
      <c r="W1563" s="185"/>
      <c r="X1563" s="185"/>
      <c r="Y1563" s="185"/>
      <c r="Z1563" s="185"/>
      <c r="AA1563" s="185"/>
      <c r="AB1563" s="185"/>
      <c r="AC1563" s="185"/>
      <c r="AD1563" s="185"/>
      <c r="AE1563" s="185"/>
      <c r="AF1563" s="185"/>
      <c r="AG1563" s="185"/>
      <c r="AH1563" s="185"/>
      <c r="AI1563" s="185"/>
      <c r="AJ1563" s="185"/>
      <c r="AK1563" s="185"/>
      <c r="AL1563" s="185"/>
      <c r="AM1563" s="185"/>
      <c r="AN1563" s="185"/>
      <c r="AO1563" s="185"/>
      <c r="AP1563" s="185"/>
      <c r="AQ1563" s="185"/>
      <c r="AR1563" s="185"/>
      <c r="AS1563" s="185"/>
      <c r="AT1563" s="185"/>
      <c r="AU1563" s="185"/>
      <c r="AV1563" s="185"/>
      <c r="AW1563" s="185"/>
      <c r="AX1563" s="185"/>
      <c r="AY1563" s="185"/>
      <c r="AZ1563" s="185"/>
      <c r="BA1563" s="185"/>
      <c r="BB1563" s="185"/>
      <c r="BC1563" s="185"/>
      <c r="BD1563" s="185"/>
      <c r="BE1563" s="185"/>
      <c r="BF1563" s="185"/>
      <c r="BG1563" s="185"/>
      <c r="BH1563" s="185"/>
      <c r="BI1563" s="185"/>
      <c r="BJ1563" s="185"/>
      <c r="BK1563" s="185"/>
      <c r="BL1563" s="185"/>
      <c r="BM1563" s="185"/>
    </row>
    <row r="1564" spans="13:65" s="181" customFormat="1" x14ac:dyDescent="0.2">
      <c r="M1564" s="40"/>
      <c r="N1564" s="974"/>
      <c r="O1564" s="185"/>
      <c r="P1564" s="185"/>
      <c r="Q1564" s="185"/>
      <c r="R1564" s="185"/>
      <c r="S1564" s="185"/>
      <c r="T1564" s="185"/>
      <c r="U1564" s="185"/>
      <c r="V1564" s="185"/>
      <c r="W1564" s="185"/>
      <c r="X1564" s="185"/>
      <c r="Y1564" s="185"/>
      <c r="Z1564" s="185"/>
      <c r="AA1564" s="185"/>
      <c r="AB1564" s="185"/>
      <c r="AC1564" s="185"/>
      <c r="AD1564" s="185"/>
      <c r="AE1564" s="185"/>
      <c r="AF1564" s="185"/>
      <c r="AG1564" s="185"/>
      <c r="AH1564" s="185"/>
      <c r="AI1564" s="185"/>
      <c r="AJ1564" s="185"/>
      <c r="AK1564" s="185"/>
      <c r="AL1564" s="185"/>
      <c r="AM1564" s="185"/>
      <c r="AN1564" s="185"/>
      <c r="AO1564" s="185"/>
      <c r="AP1564" s="185"/>
      <c r="AQ1564" s="185"/>
      <c r="AR1564" s="185"/>
      <c r="AS1564" s="185"/>
      <c r="AT1564" s="185"/>
      <c r="AU1564" s="185"/>
      <c r="AV1564" s="185"/>
      <c r="AW1564" s="185"/>
      <c r="AX1564" s="185"/>
      <c r="AY1564" s="185"/>
      <c r="AZ1564" s="185"/>
      <c r="BA1564" s="185"/>
      <c r="BB1564" s="185"/>
      <c r="BC1564" s="185"/>
      <c r="BD1564" s="185"/>
      <c r="BE1564" s="185"/>
      <c r="BF1564" s="185"/>
      <c r="BG1564" s="185"/>
      <c r="BH1564" s="185"/>
      <c r="BI1564" s="185"/>
      <c r="BJ1564" s="185"/>
      <c r="BK1564" s="185"/>
      <c r="BL1564" s="185"/>
      <c r="BM1564" s="185"/>
    </row>
    <row r="1565" spans="13:65" s="181" customFormat="1" x14ac:dyDescent="0.2">
      <c r="M1565" s="40"/>
      <c r="N1565" s="974"/>
      <c r="O1565" s="185"/>
      <c r="P1565" s="185"/>
      <c r="Q1565" s="185"/>
      <c r="R1565" s="185"/>
      <c r="S1565" s="185"/>
      <c r="T1565" s="185"/>
      <c r="U1565" s="185"/>
      <c r="V1565" s="185"/>
      <c r="W1565" s="185"/>
      <c r="X1565" s="185"/>
      <c r="Y1565" s="185"/>
      <c r="Z1565" s="185"/>
      <c r="AA1565" s="185"/>
      <c r="AB1565" s="185"/>
      <c r="AC1565" s="185"/>
      <c r="AD1565" s="185"/>
      <c r="AE1565" s="185"/>
      <c r="AF1565" s="185"/>
      <c r="AG1565" s="185"/>
      <c r="AH1565" s="185"/>
      <c r="AI1565" s="185"/>
      <c r="AJ1565" s="185"/>
      <c r="AK1565" s="185"/>
      <c r="AL1565" s="185"/>
      <c r="AM1565" s="185"/>
      <c r="AN1565" s="185"/>
      <c r="AO1565" s="185"/>
      <c r="AP1565" s="185"/>
      <c r="AQ1565" s="185"/>
      <c r="AR1565" s="185"/>
      <c r="AS1565" s="185"/>
      <c r="AT1565" s="185"/>
      <c r="AU1565" s="185"/>
      <c r="AV1565" s="185"/>
      <c r="AW1565" s="185"/>
      <c r="AX1565" s="185"/>
      <c r="AY1565" s="185"/>
      <c r="AZ1565" s="185"/>
      <c r="BA1565" s="185"/>
      <c r="BB1565" s="185"/>
      <c r="BC1565" s="185"/>
      <c r="BD1565" s="185"/>
      <c r="BE1565" s="185"/>
      <c r="BF1565" s="185"/>
      <c r="BG1565" s="185"/>
      <c r="BH1565" s="185"/>
      <c r="BI1565" s="185"/>
      <c r="BJ1565" s="185"/>
      <c r="BK1565" s="185"/>
      <c r="BL1565" s="185"/>
      <c r="BM1565" s="185"/>
    </row>
    <row r="1566" spans="13:65" s="181" customFormat="1" x14ac:dyDescent="0.2">
      <c r="M1566" s="40"/>
      <c r="N1566" s="974"/>
      <c r="O1566" s="185"/>
      <c r="P1566" s="185"/>
      <c r="Q1566" s="185"/>
      <c r="R1566" s="185"/>
      <c r="S1566" s="185"/>
      <c r="T1566" s="185"/>
      <c r="U1566" s="185"/>
      <c r="V1566" s="185"/>
      <c r="W1566" s="185"/>
      <c r="X1566" s="185"/>
      <c r="Y1566" s="185"/>
      <c r="Z1566" s="185"/>
      <c r="AA1566" s="185"/>
      <c r="AB1566" s="185"/>
      <c r="AC1566" s="185"/>
      <c r="AD1566" s="185"/>
      <c r="AE1566" s="185"/>
      <c r="AF1566" s="185"/>
      <c r="AG1566" s="185"/>
      <c r="AH1566" s="185"/>
      <c r="AI1566" s="185"/>
      <c r="AJ1566" s="185"/>
      <c r="AK1566" s="185"/>
      <c r="AL1566" s="185"/>
      <c r="AM1566" s="185"/>
      <c r="AN1566" s="185"/>
      <c r="AO1566" s="185"/>
      <c r="AP1566" s="185"/>
      <c r="AQ1566" s="185"/>
      <c r="AR1566" s="185"/>
      <c r="AS1566" s="185"/>
      <c r="AT1566" s="185"/>
      <c r="AU1566" s="185"/>
      <c r="AV1566" s="185"/>
      <c r="AW1566" s="185"/>
      <c r="AX1566" s="185"/>
      <c r="AY1566" s="185"/>
      <c r="AZ1566" s="185"/>
      <c r="BA1566" s="185"/>
      <c r="BB1566" s="185"/>
      <c r="BC1566" s="185"/>
      <c r="BD1566" s="185"/>
      <c r="BE1566" s="185"/>
      <c r="BF1566" s="185"/>
      <c r="BG1566" s="185"/>
      <c r="BH1566" s="185"/>
      <c r="BI1566" s="185"/>
      <c r="BJ1566" s="185"/>
      <c r="BK1566" s="185"/>
      <c r="BL1566" s="185"/>
      <c r="BM1566" s="185"/>
    </row>
    <row r="1567" spans="13:65" s="181" customFormat="1" x14ac:dyDescent="0.2">
      <c r="M1567" s="40"/>
      <c r="N1567" s="974"/>
      <c r="O1567" s="185"/>
      <c r="P1567" s="185"/>
      <c r="Q1567" s="185"/>
      <c r="R1567" s="185"/>
      <c r="S1567" s="185"/>
      <c r="T1567" s="185"/>
      <c r="U1567" s="185"/>
      <c r="V1567" s="185"/>
      <c r="W1567" s="185"/>
      <c r="X1567" s="185"/>
      <c r="Y1567" s="185"/>
      <c r="Z1567" s="185"/>
      <c r="AA1567" s="185"/>
      <c r="AB1567" s="185"/>
      <c r="AC1567" s="185"/>
      <c r="AD1567" s="185"/>
      <c r="AE1567" s="185"/>
      <c r="AF1567" s="185"/>
      <c r="AG1567" s="185"/>
      <c r="AH1567" s="185"/>
      <c r="AI1567" s="185"/>
      <c r="AJ1567" s="185"/>
      <c r="AK1567" s="185"/>
      <c r="AL1567" s="185"/>
      <c r="AM1567" s="185"/>
      <c r="AN1567" s="185"/>
      <c r="AO1567" s="185"/>
      <c r="AP1567" s="185"/>
      <c r="AQ1567" s="185"/>
      <c r="AR1567" s="185"/>
      <c r="AS1567" s="185"/>
      <c r="AT1567" s="185"/>
      <c r="AU1567" s="185"/>
      <c r="AV1567" s="185"/>
      <c r="AW1567" s="185"/>
      <c r="AX1567" s="185"/>
      <c r="AY1567" s="185"/>
      <c r="AZ1567" s="185"/>
      <c r="BA1567" s="185"/>
      <c r="BB1567" s="185"/>
      <c r="BC1567" s="185"/>
      <c r="BD1567" s="185"/>
      <c r="BE1567" s="185"/>
      <c r="BF1567" s="185"/>
      <c r="BG1567" s="185"/>
      <c r="BH1567" s="185"/>
      <c r="BI1567" s="185"/>
      <c r="BJ1567" s="185"/>
      <c r="BK1567" s="185"/>
      <c r="BL1567" s="185"/>
      <c r="BM1567" s="185"/>
    </row>
    <row r="1568" spans="13:65" s="181" customFormat="1" x14ac:dyDescent="0.2">
      <c r="M1568" s="40"/>
      <c r="N1568" s="974"/>
      <c r="O1568" s="185"/>
      <c r="P1568" s="185"/>
      <c r="Q1568" s="185"/>
      <c r="R1568" s="185"/>
      <c r="S1568" s="185"/>
      <c r="T1568" s="185"/>
      <c r="U1568" s="185"/>
      <c r="V1568" s="185"/>
      <c r="W1568" s="185"/>
      <c r="X1568" s="185"/>
      <c r="Y1568" s="185"/>
      <c r="Z1568" s="185"/>
      <c r="AA1568" s="185"/>
      <c r="AB1568" s="185"/>
      <c r="AC1568" s="185"/>
      <c r="AD1568" s="185"/>
      <c r="AE1568" s="185"/>
      <c r="AF1568" s="185"/>
      <c r="AG1568" s="185"/>
      <c r="AH1568" s="185"/>
      <c r="AI1568" s="185"/>
      <c r="AJ1568" s="185"/>
      <c r="AK1568" s="185"/>
      <c r="AL1568" s="185"/>
      <c r="AM1568" s="185"/>
      <c r="AN1568" s="185"/>
      <c r="AO1568" s="185"/>
      <c r="AP1568" s="185"/>
      <c r="AQ1568" s="185"/>
      <c r="AR1568" s="185"/>
      <c r="AS1568" s="185"/>
      <c r="AT1568" s="185"/>
      <c r="AU1568" s="185"/>
      <c r="AV1568" s="185"/>
      <c r="AW1568" s="185"/>
      <c r="AX1568" s="185"/>
      <c r="AY1568" s="185"/>
      <c r="AZ1568" s="185"/>
      <c r="BA1568" s="185"/>
      <c r="BB1568" s="185"/>
      <c r="BC1568" s="185"/>
      <c r="BD1568" s="185"/>
      <c r="BE1568" s="185"/>
      <c r="BF1568" s="185"/>
      <c r="BG1568" s="185"/>
      <c r="BH1568" s="185"/>
      <c r="BI1568" s="185"/>
      <c r="BJ1568" s="185"/>
      <c r="BK1568" s="185"/>
      <c r="BL1568" s="185"/>
      <c r="BM1568" s="185"/>
    </row>
    <row r="1569" spans="13:65" s="181" customFormat="1" x14ac:dyDescent="0.2">
      <c r="M1569" s="40"/>
      <c r="N1569" s="974"/>
      <c r="O1569" s="185"/>
      <c r="P1569" s="185"/>
      <c r="Q1569" s="185"/>
      <c r="R1569" s="185"/>
      <c r="S1569" s="185"/>
      <c r="T1569" s="185"/>
      <c r="U1569" s="185"/>
      <c r="V1569" s="185"/>
      <c r="W1569" s="185"/>
      <c r="X1569" s="185"/>
      <c r="Y1569" s="185"/>
      <c r="Z1569" s="185"/>
      <c r="AA1569" s="185"/>
      <c r="AB1569" s="185"/>
      <c r="AC1569" s="185"/>
      <c r="AD1569" s="185"/>
      <c r="AE1569" s="185"/>
      <c r="AF1569" s="185"/>
      <c r="AG1569" s="185"/>
      <c r="AH1569" s="185"/>
      <c r="AI1569" s="185"/>
      <c r="AJ1569" s="185"/>
      <c r="AK1569" s="185"/>
      <c r="AL1569" s="185"/>
      <c r="AM1569" s="185"/>
      <c r="AN1569" s="185"/>
      <c r="AO1569" s="185"/>
      <c r="AP1569" s="185"/>
      <c r="AQ1569" s="185"/>
      <c r="AR1569" s="185"/>
      <c r="AS1569" s="185"/>
      <c r="AT1569" s="185"/>
      <c r="AU1569" s="185"/>
      <c r="AV1569" s="185"/>
      <c r="AW1569" s="185"/>
      <c r="AX1569" s="185"/>
      <c r="AY1569" s="185"/>
      <c r="AZ1569" s="185"/>
      <c r="BA1569" s="185"/>
      <c r="BB1569" s="185"/>
      <c r="BC1569" s="185"/>
      <c r="BD1569" s="185"/>
      <c r="BE1569" s="185"/>
      <c r="BF1569" s="185"/>
      <c r="BG1569" s="185"/>
      <c r="BH1569" s="185"/>
      <c r="BI1569" s="185"/>
      <c r="BJ1569" s="185"/>
      <c r="BK1569" s="185"/>
      <c r="BL1569" s="185"/>
      <c r="BM1569" s="185"/>
    </row>
    <row r="1570" spans="13:65" s="181" customFormat="1" x14ac:dyDescent="0.2">
      <c r="M1570" s="40"/>
      <c r="N1570" s="974"/>
      <c r="O1570" s="185"/>
      <c r="P1570" s="185"/>
      <c r="Q1570" s="185"/>
      <c r="R1570" s="185"/>
      <c r="S1570" s="185"/>
      <c r="T1570" s="185"/>
      <c r="U1570" s="185"/>
      <c r="V1570" s="185"/>
      <c r="W1570" s="185"/>
      <c r="X1570" s="185"/>
      <c r="Y1570" s="185"/>
      <c r="Z1570" s="185"/>
      <c r="AA1570" s="185"/>
      <c r="AB1570" s="185"/>
      <c r="AC1570" s="185"/>
      <c r="AD1570" s="185"/>
      <c r="AE1570" s="185"/>
      <c r="AF1570" s="185"/>
      <c r="AG1570" s="185"/>
      <c r="AH1570" s="185"/>
      <c r="AI1570" s="185"/>
      <c r="AJ1570" s="185"/>
      <c r="AK1570" s="185"/>
      <c r="AL1570" s="185"/>
      <c r="AM1570" s="185"/>
      <c r="AN1570" s="185"/>
      <c r="AO1570" s="185"/>
      <c r="AP1570" s="185"/>
      <c r="AQ1570" s="185"/>
      <c r="AR1570" s="185"/>
      <c r="AS1570" s="185"/>
      <c r="AT1570" s="185"/>
      <c r="AU1570" s="185"/>
      <c r="AV1570" s="185"/>
      <c r="AW1570" s="185"/>
      <c r="AX1570" s="185"/>
      <c r="AY1570" s="185"/>
      <c r="AZ1570" s="185"/>
      <c r="BA1570" s="185"/>
      <c r="BB1570" s="185"/>
      <c r="BC1570" s="185"/>
      <c r="BD1570" s="185"/>
      <c r="BE1570" s="185"/>
      <c r="BF1570" s="185"/>
      <c r="BG1570" s="185"/>
      <c r="BH1570" s="185"/>
      <c r="BI1570" s="185"/>
      <c r="BJ1570" s="185"/>
      <c r="BK1570" s="185"/>
      <c r="BL1570" s="185"/>
      <c r="BM1570" s="185"/>
    </row>
    <row r="1571" spans="13:65" s="181" customFormat="1" x14ac:dyDescent="0.2">
      <c r="M1571" s="40"/>
      <c r="N1571" s="974"/>
      <c r="O1571" s="185"/>
      <c r="P1571" s="185"/>
      <c r="Q1571" s="185"/>
      <c r="R1571" s="185"/>
      <c r="S1571" s="185"/>
      <c r="T1571" s="185"/>
      <c r="U1571" s="185"/>
      <c r="V1571" s="185"/>
      <c r="W1571" s="185"/>
      <c r="X1571" s="185"/>
      <c r="Y1571" s="185"/>
      <c r="Z1571" s="185"/>
      <c r="AA1571" s="185"/>
      <c r="AB1571" s="185"/>
      <c r="AC1571" s="185"/>
      <c r="AD1571" s="185"/>
      <c r="AE1571" s="185"/>
      <c r="AF1571" s="185"/>
      <c r="AG1571" s="185"/>
      <c r="AH1571" s="185"/>
      <c r="AI1571" s="185"/>
      <c r="AJ1571" s="185"/>
      <c r="AK1571" s="185"/>
      <c r="AL1571" s="185"/>
      <c r="AM1571" s="185"/>
      <c r="AN1571" s="185"/>
      <c r="AO1571" s="185"/>
      <c r="AP1571" s="185"/>
      <c r="AQ1571" s="185"/>
      <c r="AR1571" s="185"/>
      <c r="AS1571" s="185"/>
      <c r="AT1571" s="185"/>
      <c r="AU1571" s="185"/>
      <c r="AV1571" s="185"/>
      <c r="AW1571" s="185"/>
      <c r="AX1571" s="185"/>
      <c r="AY1571" s="185"/>
      <c r="AZ1571" s="185"/>
      <c r="BA1571" s="185"/>
      <c r="BB1571" s="185"/>
      <c r="BC1571" s="185"/>
      <c r="BD1571" s="185"/>
      <c r="BE1571" s="185"/>
      <c r="BF1571" s="185"/>
      <c r="BG1571" s="185"/>
      <c r="BH1571" s="185"/>
      <c r="BI1571" s="185"/>
      <c r="BJ1571" s="185"/>
      <c r="BK1571" s="185"/>
      <c r="BL1571" s="185"/>
      <c r="BM1571" s="185"/>
    </row>
    <row r="1572" spans="13:65" s="181" customFormat="1" x14ac:dyDescent="0.2">
      <c r="M1572" s="40"/>
      <c r="N1572" s="974"/>
      <c r="O1572" s="185"/>
      <c r="P1572" s="185"/>
      <c r="Q1572" s="185"/>
      <c r="R1572" s="185"/>
      <c r="S1572" s="185"/>
      <c r="T1572" s="185"/>
      <c r="U1572" s="185"/>
      <c r="V1572" s="185"/>
      <c r="W1572" s="185"/>
      <c r="X1572" s="185"/>
      <c r="Y1572" s="185"/>
      <c r="Z1572" s="185"/>
      <c r="AA1572" s="185"/>
      <c r="AB1572" s="185"/>
      <c r="AC1572" s="185"/>
      <c r="AD1572" s="185"/>
      <c r="AE1572" s="185"/>
      <c r="AF1572" s="185"/>
      <c r="AG1572" s="185"/>
      <c r="AH1572" s="185"/>
      <c r="AI1572" s="185"/>
      <c r="AJ1572" s="185"/>
      <c r="AK1572" s="185"/>
      <c r="AL1572" s="185"/>
      <c r="AM1572" s="185"/>
      <c r="AN1572" s="185"/>
      <c r="AO1572" s="185"/>
      <c r="AP1572" s="185"/>
      <c r="AQ1572" s="185"/>
      <c r="AR1572" s="185"/>
      <c r="AS1572" s="185"/>
      <c r="AT1572" s="185"/>
      <c r="AU1572" s="185"/>
      <c r="AV1572" s="185"/>
      <c r="AW1572" s="185"/>
      <c r="AX1572" s="185"/>
      <c r="AY1572" s="185"/>
      <c r="AZ1572" s="185"/>
      <c r="BA1572" s="185"/>
      <c r="BB1572" s="185"/>
      <c r="BC1572" s="185"/>
      <c r="BD1572" s="185"/>
      <c r="BE1572" s="185"/>
      <c r="BF1572" s="185"/>
      <c r="BG1572" s="185"/>
      <c r="BH1572" s="185"/>
      <c r="BI1572" s="185"/>
      <c r="BJ1572" s="185"/>
      <c r="BK1572" s="185"/>
      <c r="BL1572" s="185"/>
      <c r="BM1572" s="185"/>
    </row>
    <row r="1573" spans="13:65" s="181" customFormat="1" x14ac:dyDescent="0.2">
      <c r="M1573" s="40"/>
      <c r="N1573" s="974"/>
      <c r="O1573" s="185"/>
      <c r="P1573" s="185"/>
      <c r="Q1573" s="185"/>
      <c r="R1573" s="185"/>
      <c r="S1573" s="185"/>
      <c r="T1573" s="185"/>
      <c r="U1573" s="185"/>
      <c r="V1573" s="185"/>
      <c r="W1573" s="185"/>
      <c r="X1573" s="185"/>
      <c r="Y1573" s="185"/>
      <c r="Z1573" s="185"/>
      <c r="AA1573" s="185"/>
      <c r="AB1573" s="185"/>
      <c r="AC1573" s="185"/>
      <c r="AD1573" s="185"/>
      <c r="AE1573" s="185"/>
      <c r="AF1573" s="185"/>
      <c r="AG1573" s="185"/>
      <c r="AH1573" s="185"/>
      <c r="AI1573" s="185"/>
      <c r="AJ1573" s="185"/>
      <c r="AK1573" s="185"/>
      <c r="AL1573" s="185"/>
      <c r="AM1573" s="185"/>
      <c r="AN1573" s="185"/>
      <c r="AO1573" s="185"/>
      <c r="AP1573" s="185"/>
      <c r="AQ1573" s="185"/>
      <c r="AR1573" s="185"/>
      <c r="AS1573" s="185"/>
      <c r="AT1573" s="185"/>
      <c r="AU1573" s="185"/>
      <c r="AV1573" s="185"/>
      <c r="AW1573" s="185"/>
      <c r="AX1573" s="185"/>
      <c r="AY1573" s="185"/>
      <c r="AZ1573" s="185"/>
      <c r="BA1573" s="185"/>
      <c r="BB1573" s="185"/>
      <c r="BC1573" s="185"/>
      <c r="BD1573" s="185"/>
      <c r="BE1573" s="185"/>
      <c r="BF1573" s="185"/>
      <c r="BG1573" s="185"/>
      <c r="BH1573" s="185"/>
      <c r="BI1573" s="185"/>
      <c r="BJ1573" s="185"/>
      <c r="BK1573" s="185"/>
      <c r="BL1573" s="185"/>
      <c r="BM1573" s="185"/>
    </row>
    <row r="1574" spans="13:65" s="181" customFormat="1" x14ac:dyDescent="0.2">
      <c r="M1574" s="40"/>
      <c r="N1574" s="974"/>
      <c r="O1574" s="185"/>
      <c r="P1574" s="185"/>
      <c r="Q1574" s="185"/>
      <c r="R1574" s="185"/>
      <c r="S1574" s="185"/>
      <c r="T1574" s="185"/>
      <c r="U1574" s="185"/>
      <c r="V1574" s="185"/>
      <c r="W1574" s="185"/>
      <c r="X1574" s="185"/>
      <c r="Y1574" s="185"/>
      <c r="Z1574" s="185"/>
      <c r="AA1574" s="185"/>
      <c r="AB1574" s="185"/>
      <c r="AC1574" s="185"/>
      <c r="AD1574" s="185"/>
      <c r="AE1574" s="185"/>
      <c r="AF1574" s="185"/>
      <c r="AG1574" s="185"/>
      <c r="AH1574" s="185"/>
      <c r="AI1574" s="185"/>
      <c r="AJ1574" s="185"/>
      <c r="AK1574" s="185"/>
      <c r="AL1574" s="185"/>
      <c r="AM1574" s="185"/>
      <c r="AN1574" s="185"/>
      <c r="AO1574" s="185"/>
      <c r="AP1574" s="185"/>
      <c r="AQ1574" s="185"/>
      <c r="AR1574" s="185"/>
      <c r="AS1574" s="185"/>
      <c r="AT1574" s="185"/>
      <c r="AU1574" s="185"/>
      <c r="AV1574" s="185"/>
      <c r="AW1574" s="185"/>
      <c r="AX1574" s="185"/>
      <c r="AY1574" s="185"/>
      <c r="AZ1574" s="185"/>
      <c r="BA1574" s="185"/>
      <c r="BB1574" s="185"/>
      <c r="BC1574" s="185"/>
      <c r="BD1574" s="185"/>
      <c r="BE1574" s="185"/>
      <c r="BF1574" s="185"/>
      <c r="BG1574" s="185"/>
      <c r="BH1574" s="185"/>
      <c r="BI1574" s="185"/>
      <c r="BJ1574" s="185"/>
      <c r="BK1574" s="185"/>
      <c r="BL1574" s="185"/>
      <c r="BM1574" s="185"/>
    </row>
    <row r="1575" spans="13:65" s="181" customFormat="1" x14ac:dyDescent="0.2">
      <c r="M1575" s="40"/>
      <c r="N1575" s="974"/>
      <c r="O1575" s="185"/>
      <c r="P1575" s="185"/>
      <c r="Q1575" s="185"/>
      <c r="R1575" s="185"/>
      <c r="S1575" s="185"/>
      <c r="T1575" s="185"/>
      <c r="U1575" s="185"/>
      <c r="V1575" s="185"/>
      <c r="W1575" s="185"/>
      <c r="X1575" s="185"/>
      <c r="Y1575" s="185"/>
      <c r="Z1575" s="185"/>
      <c r="AA1575" s="185"/>
      <c r="AB1575" s="185"/>
      <c r="AC1575" s="185"/>
      <c r="AD1575" s="185"/>
      <c r="AE1575" s="185"/>
      <c r="AF1575" s="185"/>
      <c r="AG1575" s="185"/>
      <c r="AH1575" s="185"/>
      <c r="AI1575" s="185"/>
      <c r="AJ1575" s="185"/>
      <c r="AK1575" s="185"/>
      <c r="AL1575" s="185"/>
      <c r="AM1575" s="185"/>
      <c r="AN1575" s="185"/>
      <c r="AO1575" s="185"/>
      <c r="AP1575" s="185"/>
      <c r="AQ1575" s="185"/>
      <c r="AR1575" s="185"/>
      <c r="AS1575" s="185"/>
      <c r="AT1575" s="185"/>
      <c r="AU1575" s="185"/>
      <c r="AV1575" s="185"/>
      <c r="AW1575" s="185"/>
      <c r="AX1575" s="185"/>
      <c r="AY1575" s="185"/>
      <c r="AZ1575" s="185"/>
      <c r="BA1575" s="185"/>
      <c r="BB1575" s="185"/>
      <c r="BC1575" s="185"/>
      <c r="BD1575" s="185"/>
      <c r="BE1575" s="185"/>
      <c r="BF1575" s="185"/>
      <c r="BG1575" s="185"/>
      <c r="BH1575" s="185"/>
      <c r="BI1575" s="185"/>
      <c r="BJ1575" s="185"/>
      <c r="BK1575" s="185"/>
      <c r="BL1575" s="185"/>
      <c r="BM1575" s="185"/>
    </row>
    <row r="1576" spans="13:65" s="181" customFormat="1" x14ac:dyDescent="0.2">
      <c r="M1576" s="40"/>
      <c r="N1576" s="974"/>
      <c r="O1576" s="185"/>
      <c r="P1576" s="185"/>
      <c r="Q1576" s="185"/>
      <c r="R1576" s="185"/>
      <c r="S1576" s="185"/>
      <c r="T1576" s="185"/>
      <c r="U1576" s="185"/>
      <c r="V1576" s="185"/>
      <c r="W1576" s="185"/>
      <c r="X1576" s="185"/>
      <c r="Y1576" s="185"/>
      <c r="Z1576" s="185"/>
      <c r="AA1576" s="185"/>
      <c r="AB1576" s="185"/>
      <c r="AC1576" s="185"/>
      <c r="AD1576" s="185"/>
      <c r="AE1576" s="185"/>
      <c r="AF1576" s="185"/>
      <c r="AG1576" s="185"/>
      <c r="AH1576" s="185"/>
      <c r="AI1576" s="185"/>
      <c r="AJ1576" s="185"/>
      <c r="AK1576" s="185"/>
      <c r="AL1576" s="185"/>
      <c r="AM1576" s="185"/>
      <c r="AN1576" s="185"/>
      <c r="AO1576" s="185"/>
      <c r="AP1576" s="185"/>
      <c r="AQ1576" s="185"/>
      <c r="AR1576" s="185"/>
      <c r="AS1576" s="185"/>
      <c r="AT1576" s="185"/>
      <c r="AU1576" s="185"/>
      <c r="AV1576" s="185"/>
      <c r="AW1576" s="185"/>
      <c r="AX1576" s="185"/>
      <c r="AY1576" s="185"/>
      <c r="AZ1576" s="185"/>
      <c r="BA1576" s="185"/>
      <c r="BB1576" s="185"/>
      <c r="BC1576" s="185"/>
      <c r="BD1576" s="185"/>
      <c r="BE1576" s="185"/>
      <c r="BF1576" s="185"/>
      <c r="BG1576" s="185"/>
      <c r="BH1576" s="185"/>
      <c r="BI1576" s="185"/>
      <c r="BJ1576" s="185"/>
      <c r="BK1576" s="185"/>
      <c r="BL1576" s="185"/>
      <c r="BM1576" s="185"/>
    </row>
    <row r="1577" spans="13:65" s="181" customFormat="1" x14ac:dyDescent="0.2">
      <c r="M1577" s="40"/>
      <c r="N1577" s="974"/>
      <c r="O1577" s="185"/>
      <c r="P1577" s="185"/>
      <c r="Q1577" s="185"/>
      <c r="R1577" s="185"/>
      <c r="S1577" s="185"/>
      <c r="T1577" s="185"/>
      <c r="U1577" s="185"/>
      <c r="V1577" s="185"/>
      <c r="W1577" s="185"/>
      <c r="X1577" s="185"/>
      <c r="Y1577" s="185"/>
      <c r="Z1577" s="185"/>
      <c r="AA1577" s="185"/>
      <c r="AB1577" s="185"/>
      <c r="AC1577" s="185"/>
      <c r="AD1577" s="185"/>
      <c r="AE1577" s="185"/>
      <c r="AF1577" s="185"/>
      <c r="AG1577" s="185"/>
      <c r="AH1577" s="185"/>
      <c r="AI1577" s="185"/>
      <c r="AJ1577" s="185"/>
      <c r="AK1577" s="185"/>
      <c r="AL1577" s="185"/>
      <c r="AM1577" s="185"/>
      <c r="AN1577" s="185"/>
      <c r="AO1577" s="185"/>
      <c r="AP1577" s="185"/>
      <c r="AQ1577" s="185"/>
      <c r="AR1577" s="185"/>
      <c r="AS1577" s="185"/>
      <c r="AT1577" s="185"/>
      <c r="AU1577" s="185"/>
      <c r="AV1577" s="185"/>
      <c r="AW1577" s="185"/>
      <c r="AX1577" s="185"/>
      <c r="AY1577" s="185"/>
      <c r="AZ1577" s="185"/>
      <c r="BA1577" s="185"/>
      <c r="BB1577" s="185"/>
      <c r="BC1577" s="185"/>
      <c r="BD1577" s="185"/>
      <c r="BE1577" s="185"/>
      <c r="BF1577" s="185"/>
      <c r="BG1577" s="185"/>
      <c r="BH1577" s="185"/>
      <c r="BI1577" s="185"/>
      <c r="BJ1577" s="185"/>
      <c r="BK1577" s="185"/>
      <c r="BL1577" s="185"/>
      <c r="BM1577" s="185"/>
    </row>
    <row r="1578" spans="13:65" s="181" customFormat="1" x14ac:dyDescent="0.2">
      <c r="M1578" s="40"/>
      <c r="N1578" s="974"/>
      <c r="O1578" s="185"/>
      <c r="P1578" s="185"/>
      <c r="Q1578" s="185"/>
      <c r="R1578" s="185"/>
      <c r="S1578" s="185"/>
      <c r="T1578" s="185"/>
      <c r="U1578" s="185"/>
      <c r="V1578" s="185"/>
      <c r="W1578" s="185"/>
      <c r="X1578" s="185"/>
      <c r="Y1578" s="185"/>
      <c r="Z1578" s="185"/>
      <c r="AA1578" s="185"/>
      <c r="AB1578" s="185"/>
      <c r="AC1578" s="185"/>
      <c r="AD1578" s="185"/>
      <c r="AE1578" s="185"/>
      <c r="AF1578" s="185"/>
      <c r="AG1578" s="185"/>
      <c r="AH1578" s="185"/>
      <c r="AI1578" s="185"/>
      <c r="AJ1578" s="185"/>
      <c r="AK1578" s="185"/>
      <c r="AL1578" s="185"/>
      <c r="AM1578" s="185"/>
      <c r="AN1578" s="185"/>
      <c r="AO1578" s="185"/>
      <c r="AP1578" s="185"/>
      <c r="AQ1578" s="185"/>
      <c r="AR1578" s="185"/>
      <c r="AS1578" s="185"/>
      <c r="AT1578" s="185"/>
      <c r="AU1578" s="185"/>
      <c r="AV1578" s="185"/>
      <c r="AW1578" s="185"/>
      <c r="AX1578" s="185"/>
      <c r="AY1578" s="185"/>
      <c r="AZ1578" s="185"/>
      <c r="BA1578" s="185"/>
      <c r="BB1578" s="185"/>
      <c r="BC1578" s="185"/>
      <c r="BD1578" s="185"/>
      <c r="BE1578" s="185"/>
      <c r="BF1578" s="185"/>
      <c r="BG1578" s="185"/>
      <c r="BH1578" s="185"/>
      <c r="BI1578" s="185"/>
      <c r="BJ1578" s="185"/>
      <c r="BK1578" s="185"/>
      <c r="BL1578" s="185"/>
      <c r="BM1578" s="185"/>
    </row>
    <row r="1579" spans="13:65" s="181" customFormat="1" x14ac:dyDescent="0.2">
      <c r="M1579" s="40"/>
      <c r="N1579" s="974"/>
      <c r="O1579" s="185"/>
      <c r="P1579" s="185"/>
      <c r="Q1579" s="185"/>
      <c r="R1579" s="185"/>
      <c r="S1579" s="185"/>
      <c r="T1579" s="185"/>
      <c r="U1579" s="185"/>
      <c r="V1579" s="185"/>
      <c r="W1579" s="185"/>
      <c r="X1579" s="185"/>
      <c r="Y1579" s="185"/>
      <c r="Z1579" s="185"/>
      <c r="AA1579" s="185"/>
      <c r="AB1579" s="185"/>
      <c r="AC1579" s="185"/>
      <c r="AD1579" s="185"/>
      <c r="AE1579" s="185"/>
      <c r="AF1579" s="185"/>
      <c r="AG1579" s="185"/>
      <c r="AH1579" s="185"/>
      <c r="AI1579" s="185"/>
      <c r="AJ1579" s="185"/>
      <c r="AK1579" s="185"/>
      <c r="AL1579" s="185"/>
      <c r="AM1579" s="185"/>
      <c r="AN1579" s="185"/>
      <c r="AO1579" s="185"/>
      <c r="AP1579" s="185"/>
      <c r="AQ1579" s="185"/>
      <c r="AR1579" s="185"/>
      <c r="AS1579" s="185"/>
      <c r="AT1579" s="185"/>
      <c r="AU1579" s="185"/>
      <c r="AV1579" s="185"/>
      <c r="AW1579" s="185"/>
      <c r="AX1579" s="185"/>
      <c r="AY1579" s="185"/>
      <c r="AZ1579" s="185"/>
      <c r="BA1579" s="185"/>
      <c r="BB1579" s="185"/>
      <c r="BC1579" s="185"/>
      <c r="BD1579" s="185"/>
      <c r="BE1579" s="185"/>
      <c r="BF1579" s="185"/>
      <c r="BG1579" s="185"/>
      <c r="BH1579" s="185"/>
      <c r="BI1579" s="185"/>
      <c r="BJ1579" s="185"/>
      <c r="BK1579" s="185"/>
      <c r="BL1579" s="185"/>
      <c r="BM1579" s="185"/>
    </row>
    <row r="1580" spans="13:65" s="181" customFormat="1" x14ac:dyDescent="0.2">
      <c r="M1580" s="40"/>
      <c r="N1580" s="974"/>
      <c r="O1580" s="185"/>
      <c r="P1580" s="185"/>
      <c r="Q1580" s="185"/>
      <c r="R1580" s="185"/>
      <c r="S1580" s="185"/>
      <c r="T1580" s="185"/>
      <c r="U1580" s="185"/>
      <c r="V1580" s="185"/>
      <c r="W1580" s="185"/>
      <c r="X1580" s="185"/>
      <c r="Y1580" s="185"/>
      <c r="Z1580" s="185"/>
      <c r="AA1580" s="185"/>
      <c r="AB1580" s="185"/>
      <c r="AC1580" s="185"/>
      <c r="AD1580" s="185"/>
      <c r="AE1580" s="185"/>
      <c r="AF1580" s="185"/>
      <c r="AG1580" s="185"/>
      <c r="AH1580" s="185"/>
      <c r="AI1580" s="185"/>
      <c r="AJ1580" s="185"/>
      <c r="AK1580" s="185"/>
      <c r="AL1580" s="185"/>
      <c r="AM1580" s="185"/>
      <c r="AN1580" s="185"/>
      <c r="AO1580" s="185"/>
      <c r="AP1580" s="185"/>
      <c r="AQ1580" s="185"/>
      <c r="AR1580" s="185"/>
      <c r="AS1580" s="185"/>
      <c r="AT1580" s="185"/>
      <c r="AU1580" s="185"/>
      <c r="AV1580" s="185"/>
      <c r="AW1580" s="185"/>
      <c r="AX1580" s="185"/>
      <c r="AY1580" s="185"/>
      <c r="AZ1580" s="185"/>
      <c r="BA1580" s="185"/>
      <c r="BB1580" s="185"/>
      <c r="BC1580" s="185"/>
      <c r="BD1580" s="185"/>
      <c r="BE1580" s="185"/>
      <c r="BF1580" s="185"/>
      <c r="BG1580" s="185"/>
      <c r="BH1580" s="185"/>
      <c r="BI1580" s="185"/>
      <c r="BJ1580" s="185"/>
      <c r="BK1580" s="185"/>
      <c r="BL1580" s="185"/>
      <c r="BM1580" s="185"/>
    </row>
    <row r="1581" spans="13:65" s="181" customFormat="1" x14ac:dyDescent="0.2">
      <c r="M1581" s="40"/>
      <c r="N1581" s="974"/>
      <c r="O1581" s="185"/>
      <c r="P1581" s="185"/>
      <c r="Q1581" s="185"/>
      <c r="R1581" s="185"/>
      <c r="S1581" s="185"/>
      <c r="T1581" s="185"/>
      <c r="U1581" s="185"/>
      <c r="V1581" s="185"/>
      <c r="W1581" s="185"/>
      <c r="X1581" s="185"/>
      <c r="Y1581" s="185"/>
      <c r="Z1581" s="185"/>
      <c r="AA1581" s="185"/>
      <c r="AB1581" s="185"/>
      <c r="AC1581" s="185"/>
      <c r="AD1581" s="185"/>
      <c r="AE1581" s="185"/>
      <c r="AF1581" s="185"/>
      <c r="AG1581" s="185"/>
      <c r="AH1581" s="185"/>
      <c r="AI1581" s="185"/>
      <c r="AJ1581" s="185"/>
      <c r="AK1581" s="185"/>
      <c r="AL1581" s="185"/>
      <c r="AM1581" s="185"/>
      <c r="AN1581" s="185"/>
      <c r="AO1581" s="185"/>
      <c r="AP1581" s="185"/>
      <c r="AQ1581" s="185"/>
      <c r="AR1581" s="185"/>
      <c r="AS1581" s="185"/>
      <c r="AT1581" s="185"/>
      <c r="AU1581" s="185"/>
      <c r="AV1581" s="185"/>
      <c r="AW1581" s="185"/>
      <c r="AX1581" s="185"/>
      <c r="AY1581" s="185"/>
      <c r="AZ1581" s="185"/>
      <c r="BA1581" s="185"/>
      <c r="BB1581" s="185"/>
      <c r="BC1581" s="185"/>
      <c r="BD1581" s="185"/>
      <c r="BE1581" s="185"/>
      <c r="BF1581" s="185"/>
      <c r="BG1581" s="185"/>
      <c r="BH1581" s="185"/>
      <c r="BI1581" s="185"/>
      <c r="BJ1581" s="185"/>
      <c r="BK1581" s="185"/>
      <c r="BL1581" s="185"/>
      <c r="BM1581" s="185"/>
    </row>
    <row r="1582" spans="13:65" s="181" customFormat="1" x14ac:dyDescent="0.2">
      <c r="M1582" s="40"/>
      <c r="N1582" s="974"/>
      <c r="O1582" s="185"/>
      <c r="P1582" s="185"/>
      <c r="Q1582" s="185"/>
      <c r="R1582" s="185"/>
      <c r="S1582" s="185"/>
      <c r="T1582" s="185"/>
      <c r="U1582" s="185"/>
      <c r="V1582" s="185"/>
      <c r="W1582" s="185"/>
      <c r="X1582" s="185"/>
      <c r="Y1582" s="185"/>
      <c r="Z1582" s="185"/>
      <c r="AA1582" s="185"/>
      <c r="AB1582" s="185"/>
      <c r="AC1582" s="185"/>
      <c r="AD1582" s="185"/>
      <c r="AE1582" s="185"/>
      <c r="AF1582" s="185"/>
      <c r="AG1582" s="185"/>
      <c r="AH1582" s="185"/>
      <c r="AI1582" s="185"/>
      <c r="AJ1582" s="185"/>
      <c r="AK1582" s="185"/>
      <c r="AL1582" s="185"/>
      <c r="AM1582" s="185"/>
      <c r="AN1582" s="185"/>
      <c r="AO1582" s="185"/>
      <c r="AP1582" s="185"/>
      <c r="AQ1582" s="185"/>
      <c r="AR1582" s="185"/>
      <c r="AS1582" s="185"/>
      <c r="AT1582" s="185"/>
      <c r="AU1582" s="185"/>
      <c r="AV1582" s="185"/>
      <c r="AW1582" s="185"/>
      <c r="AX1582" s="185"/>
      <c r="AY1582" s="185"/>
      <c r="AZ1582" s="185"/>
      <c r="BA1582" s="185"/>
      <c r="BB1582" s="185"/>
      <c r="BC1582" s="185"/>
      <c r="BD1582" s="185"/>
      <c r="BE1582" s="185"/>
      <c r="BF1582" s="185"/>
      <c r="BG1582" s="185"/>
      <c r="BH1582" s="185"/>
      <c r="BI1582" s="185"/>
      <c r="BJ1582" s="185"/>
      <c r="BK1582" s="185"/>
      <c r="BL1582" s="185"/>
      <c r="BM1582" s="185"/>
    </row>
    <row r="1583" spans="13:65" s="181" customFormat="1" x14ac:dyDescent="0.2">
      <c r="M1583" s="40"/>
      <c r="N1583" s="974"/>
      <c r="O1583" s="185"/>
      <c r="P1583" s="185"/>
      <c r="Q1583" s="185"/>
      <c r="R1583" s="185"/>
      <c r="S1583" s="185"/>
      <c r="T1583" s="185"/>
      <c r="U1583" s="185"/>
      <c r="V1583" s="185"/>
      <c r="W1583" s="185"/>
      <c r="X1583" s="185"/>
      <c r="Y1583" s="185"/>
      <c r="Z1583" s="185"/>
      <c r="AA1583" s="185"/>
      <c r="AB1583" s="185"/>
      <c r="AC1583" s="185"/>
      <c r="AD1583" s="185"/>
      <c r="AE1583" s="185"/>
      <c r="AF1583" s="185"/>
      <c r="AG1583" s="185"/>
      <c r="AH1583" s="185"/>
      <c r="AI1583" s="185"/>
      <c r="AJ1583" s="185"/>
      <c r="AK1583" s="185"/>
      <c r="AL1583" s="185"/>
      <c r="AM1583" s="185"/>
      <c r="AN1583" s="185"/>
      <c r="AO1583" s="185"/>
      <c r="AP1583" s="185"/>
      <c r="AQ1583" s="185"/>
      <c r="AR1583" s="185"/>
      <c r="AS1583" s="185"/>
      <c r="AT1583" s="185"/>
      <c r="AU1583" s="185"/>
      <c r="AV1583" s="185"/>
      <c r="AW1583" s="185"/>
      <c r="AX1583" s="185"/>
      <c r="AY1583" s="185"/>
      <c r="AZ1583" s="185"/>
      <c r="BA1583" s="185"/>
      <c r="BB1583" s="185"/>
      <c r="BC1583" s="185"/>
      <c r="BD1583" s="185"/>
      <c r="BE1583" s="185"/>
      <c r="BF1583" s="185"/>
      <c r="BG1583" s="185"/>
      <c r="BH1583" s="185"/>
      <c r="BI1583" s="185"/>
      <c r="BJ1583" s="185"/>
      <c r="BK1583" s="185"/>
      <c r="BL1583" s="185"/>
      <c r="BM1583" s="185"/>
    </row>
    <row r="1584" spans="13:65" s="181" customFormat="1" x14ac:dyDescent="0.2">
      <c r="M1584" s="40"/>
      <c r="N1584" s="974"/>
      <c r="O1584" s="185"/>
      <c r="P1584" s="185"/>
      <c r="Q1584" s="185"/>
      <c r="R1584" s="185"/>
      <c r="S1584" s="185"/>
      <c r="T1584" s="185"/>
      <c r="U1584" s="185"/>
      <c r="V1584" s="185"/>
      <c r="W1584" s="185"/>
      <c r="X1584" s="185"/>
      <c r="Y1584" s="185"/>
      <c r="Z1584" s="185"/>
      <c r="AA1584" s="185"/>
      <c r="AB1584" s="185"/>
      <c r="AC1584" s="185"/>
      <c r="AD1584" s="185"/>
      <c r="AE1584" s="185"/>
      <c r="AF1584" s="185"/>
      <c r="AG1584" s="185"/>
      <c r="AH1584" s="185"/>
      <c r="AI1584" s="185"/>
      <c r="AJ1584" s="185"/>
      <c r="AK1584" s="185"/>
      <c r="AL1584" s="185"/>
      <c r="AM1584" s="185"/>
      <c r="AN1584" s="185"/>
      <c r="AO1584" s="185"/>
      <c r="AP1584" s="185"/>
      <c r="AQ1584" s="185"/>
      <c r="AR1584" s="185"/>
      <c r="AS1584" s="185"/>
      <c r="AT1584" s="185"/>
      <c r="AU1584" s="185"/>
      <c r="AV1584" s="185"/>
      <c r="AW1584" s="185"/>
      <c r="AX1584" s="185"/>
      <c r="AY1584" s="185"/>
      <c r="AZ1584" s="185"/>
      <c r="BA1584" s="185"/>
      <c r="BB1584" s="185"/>
      <c r="BC1584" s="185"/>
      <c r="BD1584" s="185"/>
      <c r="BE1584" s="185"/>
      <c r="BF1584" s="185"/>
      <c r="BG1584" s="185"/>
      <c r="BH1584" s="185"/>
      <c r="BI1584" s="185"/>
      <c r="BJ1584" s="185"/>
      <c r="BK1584" s="185"/>
      <c r="BL1584" s="185"/>
      <c r="BM1584" s="185"/>
    </row>
    <row r="1585" spans="13:65" s="181" customFormat="1" x14ac:dyDescent="0.2">
      <c r="M1585" s="40"/>
      <c r="N1585" s="974"/>
      <c r="O1585" s="185"/>
      <c r="P1585" s="185"/>
      <c r="Q1585" s="185"/>
      <c r="R1585" s="185"/>
      <c r="S1585" s="185"/>
      <c r="T1585" s="185"/>
      <c r="U1585" s="185"/>
      <c r="V1585" s="185"/>
      <c r="W1585" s="185"/>
      <c r="X1585" s="185"/>
      <c r="Y1585" s="185"/>
      <c r="Z1585" s="185"/>
      <c r="AA1585" s="185"/>
      <c r="AB1585" s="185"/>
      <c r="AC1585" s="185"/>
      <c r="AD1585" s="185"/>
      <c r="AE1585" s="185"/>
      <c r="AF1585" s="185"/>
      <c r="AG1585" s="185"/>
      <c r="AH1585" s="185"/>
      <c r="AI1585" s="185"/>
      <c r="AJ1585" s="185"/>
      <c r="AK1585" s="185"/>
      <c r="AL1585" s="185"/>
      <c r="AM1585" s="185"/>
      <c r="AN1585" s="185"/>
      <c r="AO1585" s="185"/>
      <c r="AP1585" s="185"/>
      <c r="AQ1585" s="185"/>
      <c r="AR1585" s="185"/>
      <c r="AS1585" s="185"/>
      <c r="AT1585" s="185"/>
      <c r="AU1585" s="185"/>
      <c r="AV1585" s="185"/>
      <c r="AW1585" s="185"/>
      <c r="AX1585" s="185"/>
      <c r="AY1585" s="185"/>
      <c r="AZ1585" s="185"/>
      <c r="BA1585" s="185"/>
      <c r="BB1585" s="185"/>
      <c r="BC1585" s="185"/>
      <c r="BD1585" s="185"/>
      <c r="BE1585" s="185"/>
      <c r="BF1585" s="185"/>
      <c r="BG1585" s="185"/>
      <c r="BH1585" s="185"/>
      <c r="BI1585" s="185"/>
      <c r="BJ1585" s="185"/>
      <c r="BK1585" s="185"/>
      <c r="BL1585" s="185"/>
      <c r="BM1585" s="185"/>
    </row>
    <row r="1586" spans="13:65" s="181" customFormat="1" x14ac:dyDescent="0.2">
      <c r="M1586" s="40"/>
      <c r="N1586" s="974"/>
      <c r="O1586" s="185"/>
      <c r="P1586" s="185"/>
      <c r="Q1586" s="185"/>
      <c r="R1586" s="185"/>
      <c r="S1586" s="185"/>
      <c r="T1586" s="185"/>
      <c r="U1586" s="185"/>
      <c r="V1586" s="185"/>
      <c r="W1586" s="185"/>
      <c r="X1586" s="185"/>
      <c r="Y1586" s="185"/>
      <c r="Z1586" s="185"/>
      <c r="AA1586" s="185"/>
      <c r="AB1586" s="185"/>
      <c r="AC1586" s="185"/>
      <c r="AD1586" s="185"/>
      <c r="AE1586" s="185"/>
      <c r="AF1586" s="185"/>
      <c r="AG1586" s="185"/>
      <c r="AH1586" s="185"/>
      <c r="AI1586" s="185"/>
      <c r="AJ1586" s="185"/>
      <c r="AK1586" s="185"/>
      <c r="AL1586" s="185"/>
      <c r="AM1586" s="185"/>
      <c r="AN1586" s="185"/>
      <c r="AO1586" s="185"/>
      <c r="AP1586" s="185"/>
      <c r="AQ1586" s="185"/>
      <c r="AR1586" s="185"/>
      <c r="AS1586" s="185"/>
      <c r="AT1586" s="185"/>
      <c r="AU1586" s="185"/>
      <c r="AV1586" s="185"/>
      <c r="AW1586" s="185"/>
      <c r="AX1586" s="185"/>
      <c r="AY1586" s="185"/>
      <c r="AZ1586" s="185"/>
      <c r="BA1586" s="185"/>
      <c r="BB1586" s="185"/>
      <c r="BC1586" s="185"/>
      <c r="BD1586" s="185"/>
      <c r="BE1586" s="185"/>
      <c r="BF1586" s="185"/>
      <c r="BG1586" s="185"/>
      <c r="BH1586" s="185"/>
      <c r="BI1586" s="185"/>
      <c r="BJ1586" s="185"/>
      <c r="BK1586" s="185"/>
      <c r="BL1586" s="185"/>
      <c r="BM1586" s="185"/>
    </row>
    <row r="1587" spans="13:65" s="181" customFormat="1" x14ac:dyDescent="0.2">
      <c r="M1587" s="40"/>
      <c r="N1587" s="974"/>
      <c r="O1587" s="185"/>
      <c r="P1587" s="185"/>
      <c r="Q1587" s="185"/>
      <c r="R1587" s="185"/>
      <c r="S1587" s="185"/>
      <c r="T1587" s="185"/>
      <c r="U1587" s="185"/>
      <c r="V1587" s="185"/>
      <c r="W1587" s="185"/>
      <c r="X1587" s="185"/>
      <c r="Y1587" s="185"/>
      <c r="Z1587" s="185"/>
      <c r="AA1587" s="185"/>
      <c r="AB1587" s="185"/>
      <c r="AC1587" s="185"/>
      <c r="AD1587" s="185"/>
      <c r="AE1587" s="185"/>
      <c r="AF1587" s="185"/>
      <c r="AG1587" s="185"/>
      <c r="AH1587" s="185"/>
      <c r="AI1587" s="185"/>
      <c r="AJ1587" s="185"/>
      <c r="AK1587" s="185"/>
      <c r="AL1587" s="185"/>
      <c r="AM1587" s="185"/>
      <c r="AN1587" s="185"/>
      <c r="AO1587" s="185"/>
      <c r="AP1587" s="185"/>
      <c r="AQ1587" s="185"/>
      <c r="AR1587" s="185"/>
      <c r="AS1587" s="185"/>
      <c r="AT1587" s="185"/>
      <c r="AU1587" s="185"/>
      <c r="AV1587" s="185"/>
      <c r="AW1587" s="185"/>
      <c r="AX1587" s="185"/>
      <c r="AY1587" s="185"/>
      <c r="AZ1587" s="185"/>
      <c r="BA1587" s="185"/>
      <c r="BB1587" s="185"/>
      <c r="BC1587" s="185"/>
      <c r="BD1587" s="185"/>
      <c r="BE1587" s="185"/>
      <c r="BF1587" s="185"/>
      <c r="BG1587" s="185"/>
      <c r="BH1587" s="185"/>
      <c r="BI1587" s="185"/>
      <c r="BJ1587" s="185"/>
      <c r="BK1587" s="185"/>
      <c r="BL1587" s="185"/>
      <c r="BM1587" s="185"/>
    </row>
    <row r="1588" spans="13:65" s="181" customFormat="1" x14ac:dyDescent="0.2">
      <c r="M1588" s="40"/>
      <c r="N1588" s="974"/>
      <c r="O1588" s="185"/>
      <c r="P1588" s="185"/>
      <c r="Q1588" s="185"/>
      <c r="R1588" s="185"/>
      <c r="S1588" s="185"/>
      <c r="T1588" s="185"/>
      <c r="U1588" s="185"/>
      <c r="V1588" s="185"/>
      <c r="W1588" s="185"/>
      <c r="X1588" s="185"/>
      <c r="Y1588" s="185"/>
      <c r="Z1588" s="185"/>
      <c r="AA1588" s="185"/>
      <c r="AB1588" s="185"/>
      <c r="AC1588" s="185"/>
      <c r="AD1588" s="185"/>
      <c r="AE1588" s="185"/>
      <c r="AF1588" s="185"/>
      <c r="AG1588" s="185"/>
      <c r="AH1588" s="185"/>
      <c r="AI1588" s="185"/>
      <c r="AJ1588" s="185"/>
      <c r="AK1588" s="185"/>
      <c r="AL1588" s="185"/>
      <c r="AM1588" s="185"/>
      <c r="AN1588" s="185"/>
      <c r="AO1588" s="185"/>
      <c r="AP1588" s="185"/>
      <c r="AQ1588" s="185"/>
      <c r="AR1588" s="185"/>
      <c r="AS1588" s="185"/>
      <c r="AT1588" s="185"/>
      <c r="AU1588" s="185"/>
      <c r="AV1588" s="185"/>
      <c r="AW1588" s="185"/>
      <c r="AX1588" s="185"/>
      <c r="AY1588" s="185"/>
      <c r="AZ1588" s="185"/>
      <c r="BA1588" s="185"/>
      <c r="BB1588" s="185"/>
      <c r="BC1588" s="185"/>
      <c r="BD1588" s="185"/>
      <c r="BE1588" s="185"/>
      <c r="BF1588" s="185"/>
      <c r="BG1588" s="185"/>
      <c r="BH1588" s="185"/>
      <c r="BI1588" s="185"/>
      <c r="BJ1588" s="185"/>
      <c r="BK1588" s="185"/>
      <c r="BL1588" s="185"/>
      <c r="BM1588" s="185"/>
    </row>
    <row r="1589" spans="13:65" s="181" customFormat="1" x14ac:dyDescent="0.2">
      <c r="M1589" s="40"/>
      <c r="N1589" s="974"/>
      <c r="O1589" s="185"/>
      <c r="P1589" s="185"/>
      <c r="Q1589" s="185"/>
      <c r="R1589" s="185"/>
      <c r="S1589" s="185"/>
      <c r="T1589" s="185"/>
      <c r="U1589" s="185"/>
      <c r="V1589" s="185"/>
      <c r="W1589" s="185"/>
      <c r="X1589" s="185"/>
      <c r="Y1589" s="185"/>
      <c r="Z1589" s="185"/>
      <c r="AA1589" s="185"/>
      <c r="AB1589" s="185"/>
      <c r="AC1589" s="185"/>
      <c r="AD1589" s="185"/>
      <c r="AE1589" s="185"/>
      <c r="AF1589" s="185"/>
      <c r="AG1589" s="185"/>
      <c r="AH1589" s="185"/>
      <c r="AI1589" s="185"/>
      <c r="AJ1589" s="185"/>
      <c r="AK1589" s="185"/>
      <c r="AL1589" s="185"/>
      <c r="AM1589" s="185"/>
      <c r="AN1589" s="185"/>
      <c r="AO1589" s="185"/>
      <c r="AP1589" s="185"/>
      <c r="AQ1589" s="185"/>
      <c r="AR1589" s="185"/>
      <c r="AS1589" s="185"/>
      <c r="AT1589" s="185"/>
      <c r="AU1589" s="185"/>
      <c r="AV1589" s="185"/>
      <c r="AW1589" s="185"/>
      <c r="AX1589" s="185"/>
      <c r="AY1589" s="185"/>
      <c r="AZ1589" s="185"/>
      <c r="BA1589" s="185"/>
      <c r="BB1589" s="185"/>
      <c r="BC1589" s="185"/>
      <c r="BD1589" s="185"/>
      <c r="BE1589" s="185"/>
      <c r="BF1589" s="185"/>
      <c r="BG1589" s="185"/>
      <c r="BH1589" s="185"/>
      <c r="BI1589" s="185"/>
      <c r="BJ1589" s="185"/>
      <c r="BK1589" s="185"/>
      <c r="BL1589" s="185"/>
      <c r="BM1589" s="185"/>
    </row>
    <row r="1590" spans="13:65" s="181" customFormat="1" x14ac:dyDescent="0.2">
      <c r="M1590" s="40"/>
      <c r="N1590" s="974"/>
      <c r="O1590" s="185"/>
      <c r="P1590" s="185"/>
      <c r="Q1590" s="185"/>
      <c r="R1590" s="185"/>
      <c r="S1590" s="185"/>
      <c r="T1590" s="185"/>
      <c r="U1590" s="185"/>
      <c r="V1590" s="185"/>
      <c r="W1590" s="185"/>
      <c r="X1590" s="185"/>
      <c r="Y1590" s="185"/>
      <c r="Z1590" s="185"/>
      <c r="AA1590" s="185"/>
      <c r="AB1590" s="185"/>
      <c r="AC1590" s="185"/>
      <c r="AD1590" s="185"/>
      <c r="AE1590" s="185"/>
      <c r="AF1590" s="185"/>
      <c r="AG1590" s="185"/>
      <c r="AH1590" s="185"/>
      <c r="AI1590" s="185"/>
      <c r="AJ1590" s="185"/>
      <c r="AK1590" s="185"/>
      <c r="AL1590" s="185"/>
      <c r="AM1590" s="185"/>
      <c r="AN1590" s="185"/>
      <c r="AO1590" s="185"/>
      <c r="AP1590" s="185"/>
      <c r="AQ1590" s="185"/>
      <c r="AR1590" s="185"/>
      <c r="AS1590" s="185"/>
      <c r="AT1590" s="185"/>
      <c r="AU1590" s="185"/>
      <c r="AV1590" s="185"/>
      <c r="AW1590" s="185"/>
      <c r="AX1590" s="185"/>
      <c r="AY1590" s="185"/>
      <c r="AZ1590" s="185"/>
      <c r="BA1590" s="185"/>
      <c r="BB1590" s="185"/>
      <c r="BC1590" s="185"/>
      <c r="BD1590" s="185"/>
      <c r="BE1590" s="185"/>
      <c r="BF1590" s="185"/>
      <c r="BG1590" s="185"/>
      <c r="BH1590" s="185"/>
      <c r="BI1590" s="185"/>
      <c r="BJ1590" s="185"/>
      <c r="BK1590" s="185"/>
      <c r="BL1590" s="185"/>
      <c r="BM1590" s="185"/>
    </row>
    <row r="1591" spans="13:65" s="181" customFormat="1" x14ac:dyDescent="0.2">
      <c r="M1591" s="40"/>
      <c r="N1591" s="974"/>
      <c r="O1591" s="185"/>
      <c r="P1591" s="185"/>
      <c r="Q1591" s="185"/>
      <c r="R1591" s="185"/>
      <c r="S1591" s="185"/>
      <c r="T1591" s="185"/>
      <c r="U1591" s="185"/>
      <c r="V1591" s="185"/>
      <c r="W1591" s="185"/>
      <c r="X1591" s="185"/>
      <c r="Y1591" s="185"/>
      <c r="Z1591" s="185"/>
      <c r="AA1591" s="185"/>
      <c r="AB1591" s="185"/>
      <c r="AC1591" s="185"/>
      <c r="AD1591" s="185"/>
      <c r="AE1591" s="185"/>
      <c r="AF1591" s="185"/>
      <c r="AG1591" s="185"/>
      <c r="AH1591" s="185"/>
      <c r="AI1591" s="185"/>
      <c r="AJ1591" s="185"/>
      <c r="AK1591" s="185"/>
      <c r="AL1591" s="185"/>
      <c r="AM1591" s="185"/>
      <c r="AN1591" s="185"/>
      <c r="AO1591" s="185"/>
      <c r="AP1591" s="185"/>
      <c r="AQ1591" s="185"/>
      <c r="AR1591" s="185"/>
      <c r="AS1591" s="185"/>
      <c r="AT1591" s="185"/>
      <c r="AU1591" s="185"/>
      <c r="AV1591" s="185"/>
      <c r="AW1591" s="185"/>
      <c r="AX1591" s="185"/>
      <c r="AY1591" s="185"/>
      <c r="AZ1591" s="185"/>
      <c r="BA1591" s="185"/>
      <c r="BB1591" s="185"/>
      <c r="BC1591" s="185"/>
      <c r="BD1591" s="185"/>
      <c r="BE1591" s="185"/>
      <c r="BF1591" s="185"/>
      <c r="BG1591" s="185"/>
      <c r="BH1591" s="185"/>
      <c r="BI1591" s="185"/>
      <c r="BJ1591" s="185"/>
      <c r="BK1591" s="185"/>
      <c r="BL1591" s="185"/>
      <c r="BM1591" s="185"/>
    </row>
    <row r="1592" spans="13:65" s="181" customFormat="1" x14ac:dyDescent="0.2">
      <c r="M1592" s="40"/>
      <c r="N1592" s="974"/>
      <c r="O1592" s="185"/>
      <c r="P1592" s="185"/>
      <c r="Q1592" s="185"/>
      <c r="R1592" s="185"/>
      <c r="S1592" s="185"/>
      <c r="T1592" s="185"/>
      <c r="U1592" s="185"/>
      <c r="V1592" s="185"/>
      <c r="W1592" s="185"/>
      <c r="X1592" s="185"/>
      <c r="Y1592" s="185"/>
      <c r="Z1592" s="185"/>
      <c r="AA1592" s="185"/>
      <c r="AB1592" s="185"/>
      <c r="AC1592" s="185"/>
      <c r="AD1592" s="185"/>
      <c r="AE1592" s="185"/>
      <c r="AF1592" s="185"/>
      <c r="AG1592" s="185"/>
      <c r="AH1592" s="185"/>
      <c r="AI1592" s="185"/>
      <c r="AJ1592" s="185"/>
      <c r="AK1592" s="185"/>
      <c r="AL1592" s="185"/>
      <c r="AM1592" s="185"/>
      <c r="AN1592" s="185"/>
      <c r="AO1592" s="185"/>
      <c r="AP1592" s="185"/>
      <c r="AQ1592" s="185"/>
      <c r="AR1592" s="185"/>
      <c r="AS1592" s="185"/>
      <c r="AT1592" s="185"/>
      <c r="AU1592" s="185"/>
      <c r="AV1592" s="185"/>
      <c r="AW1592" s="185"/>
      <c r="AX1592" s="185"/>
      <c r="AY1592" s="185"/>
      <c r="AZ1592" s="185"/>
      <c r="BA1592" s="185"/>
      <c r="BB1592" s="185"/>
      <c r="BC1592" s="185"/>
      <c r="BD1592" s="185"/>
      <c r="BE1592" s="185"/>
      <c r="BF1592" s="185"/>
      <c r="BG1592" s="185"/>
      <c r="BH1592" s="185"/>
      <c r="BI1592" s="185"/>
      <c r="BJ1592" s="185"/>
      <c r="BK1592" s="185"/>
      <c r="BL1592" s="185"/>
      <c r="BM1592" s="185"/>
    </row>
    <row r="1593" spans="13:65" s="181" customFormat="1" x14ac:dyDescent="0.2">
      <c r="M1593" s="40"/>
      <c r="N1593" s="974"/>
      <c r="O1593" s="185"/>
      <c r="P1593" s="185"/>
      <c r="Q1593" s="185"/>
      <c r="R1593" s="185"/>
      <c r="S1593" s="185"/>
      <c r="T1593" s="185"/>
      <c r="U1593" s="185"/>
      <c r="V1593" s="185"/>
      <c r="W1593" s="185"/>
      <c r="X1593" s="185"/>
      <c r="Y1593" s="185"/>
      <c r="Z1593" s="185"/>
      <c r="AA1593" s="185"/>
      <c r="AB1593" s="185"/>
      <c r="AC1593" s="185"/>
      <c r="AD1593" s="185"/>
      <c r="AE1593" s="185"/>
      <c r="AF1593" s="185"/>
      <c r="AG1593" s="185"/>
      <c r="AH1593" s="185"/>
      <c r="AI1593" s="185"/>
      <c r="AJ1593" s="185"/>
      <c r="AK1593" s="185"/>
      <c r="AL1593" s="185"/>
      <c r="AM1593" s="185"/>
      <c r="AN1593" s="185"/>
      <c r="AO1593" s="185"/>
      <c r="AP1593" s="185"/>
      <c r="AQ1593" s="185"/>
      <c r="AR1593" s="185"/>
      <c r="AS1593" s="185"/>
      <c r="AT1593" s="185"/>
      <c r="AU1593" s="185"/>
      <c r="AV1593" s="185"/>
      <c r="AW1593" s="185"/>
      <c r="AX1593" s="185"/>
      <c r="AY1593" s="185"/>
      <c r="AZ1593" s="185"/>
      <c r="BA1593" s="185"/>
      <c r="BB1593" s="185"/>
      <c r="BC1593" s="185"/>
      <c r="BD1593" s="185"/>
      <c r="BE1593" s="185"/>
      <c r="BF1593" s="185"/>
      <c r="BG1593" s="185"/>
      <c r="BH1593" s="185"/>
      <c r="BI1593" s="185"/>
      <c r="BJ1593" s="185"/>
      <c r="BK1593" s="185"/>
      <c r="BL1593" s="185"/>
      <c r="BM1593" s="185"/>
    </row>
    <row r="1594" spans="13:65" s="181" customFormat="1" x14ac:dyDescent="0.2">
      <c r="M1594" s="40"/>
      <c r="N1594" s="974"/>
      <c r="O1594" s="185"/>
      <c r="P1594" s="185"/>
      <c r="Q1594" s="185"/>
      <c r="R1594" s="185"/>
      <c r="S1594" s="185"/>
      <c r="T1594" s="185"/>
      <c r="U1594" s="185"/>
      <c r="V1594" s="185"/>
      <c r="W1594" s="185"/>
      <c r="X1594" s="185"/>
      <c r="Y1594" s="185"/>
      <c r="Z1594" s="185"/>
      <c r="AA1594" s="185"/>
      <c r="AB1594" s="185"/>
      <c r="AC1594" s="185"/>
      <c r="AD1594" s="185"/>
      <c r="AE1594" s="185"/>
      <c r="AF1594" s="185"/>
      <c r="AG1594" s="185"/>
      <c r="AH1594" s="185"/>
      <c r="AI1594" s="185"/>
      <c r="AJ1594" s="185"/>
      <c r="AK1594" s="185"/>
      <c r="AL1594" s="185"/>
      <c r="AM1594" s="185"/>
      <c r="AN1594" s="185"/>
      <c r="AO1594" s="185"/>
      <c r="AP1594" s="185"/>
      <c r="AQ1594" s="185"/>
      <c r="AR1594" s="185"/>
      <c r="AS1594" s="185"/>
      <c r="AT1594" s="185"/>
      <c r="AU1594" s="185"/>
      <c r="AV1594" s="185"/>
      <c r="AW1594" s="185"/>
      <c r="AX1594" s="185"/>
      <c r="AY1594" s="185"/>
      <c r="AZ1594" s="185"/>
      <c r="BA1594" s="185"/>
      <c r="BB1594" s="185"/>
      <c r="BC1594" s="185"/>
      <c r="BD1594" s="185"/>
      <c r="BE1594" s="185"/>
      <c r="BF1594" s="185"/>
      <c r="BG1594" s="185"/>
      <c r="BH1594" s="185"/>
      <c r="BI1594" s="185"/>
      <c r="BJ1594" s="185"/>
      <c r="BK1594" s="185"/>
      <c r="BL1594" s="185"/>
      <c r="BM1594" s="185"/>
    </row>
    <row r="1595" spans="13:65" s="181" customFormat="1" x14ac:dyDescent="0.2">
      <c r="M1595" s="40"/>
      <c r="N1595" s="974"/>
      <c r="O1595" s="185"/>
      <c r="P1595" s="185"/>
      <c r="Q1595" s="185"/>
      <c r="R1595" s="185"/>
      <c r="S1595" s="185"/>
      <c r="T1595" s="185"/>
      <c r="U1595" s="185"/>
      <c r="V1595" s="185"/>
      <c r="W1595" s="185"/>
      <c r="X1595" s="185"/>
      <c r="Y1595" s="185"/>
      <c r="Z1595" s="185"/>
      <c r="AA1595" s="185"/>
      <c r="AB1595" s="185"/>
      <c r="AC1595" s="185"/>
      <c r="AD1595" s="185"/>
      <c r="AE1595" s="185"/>
      <c r="AF1595" s="185"/>
      <c r="AG1595" s="185"/>
      <c r="AH1595" s="185"/>
      <c r="AI1595" s="185"/>
      <c r="AJ1595" s="185"/>
      <c r="AK1595" s="185"/>
      <c r="AL1595" s="185"/>
      <c r="AM1595" s="185"/>
      <c r="AN1595" s="185"/>
      <c r="AO1595" s="185"/>
      <c r="AP1595" s="185"/>
      <c r="AQ1595" s="185"/>
      <c r="AR1595" s="185"/>
      <c r="AS1595" s="185"/>
      <c r="AT1595" s="185"/>
      <c r="AU1595" s="185"/>
      <c r="AV1595" s="185"/>
      <c r="AW1595" s="185"/>
      <c r="AX1595" s="185"/>
      <c r="AY1595" s="185"/>
      <c r="AZ1595" s="185"/>
      <c r="BA1595" s="185"/>
      <c r="BB1595" s="185"/>
      <c r="BC1595" s="185"/>
      <c r="BD1595" s="185"/>
      <c r="BE1595" s="185"/>
      <c r="BF1595" s="185"/>
      <c r="BG1595" s="185"/>
      <c r="BH1595" s="185"/>
      <c r="BI1595" s="185"/>
      <c r="BJ1595" s="185"/>
      <c r="BK1595" s="185"/>
      <c r="BL1595" s="185"/>
      <c r="BM1595" s="185"/>
    </row>
    <row r="1596" spans="13:65" s="181" customFormat="1" x14ac:dyDescent="0.2">
      <c r="M1596" s="40"/>
      <c r="N1596" s="974"/>
      <c r="O1596" s="185"/>
      <c r="P1596" s="185"/>
      <c r="Q1596" s="185"/>
      <c r="R1596" s="185"/>
      <c r="S1596" s="185"/>
      <c r="T1596" s="185"/>
      <c r="U1596" s="185"/>
      <c r="V1596" s="185"/>
      <c r="W1596" s="185"/>
      <c r="X1596" s="185"/>
      <c r="Y1596" s="185"/>
      <c r="Z1596" s="185"/>
      <c r="AA1596" s="185"/>
      <c r="AB1596" s="185"/>
      <c r="AC1596" s="185"/>
      <c r="AD1596" s="185"/>
      <c r="AE1596" s="185"/>
      <c r="AF1596" s="185"/>
      <c r="AG1596" s="185"/>
      <c r="AH1596" s="185"/>
      <c r="AI1596" s="185"/>
      <c r="AJ1596" s="185"/>
      <c r="AK1596" s="185"/>
      <c r="AL1596" s="185"/>
      <c r="AM1596" s="185"/>
      <c r="AN1596" s="185"/>
      <c r="AO1596" s="185"/>
      <c r="AP1596" s="185"/>
      <c r="AQ1596" s="185"/>
      <c r="AR1596" s="185"/>
      <c r="AS1596" s="185"/>
      <c r="AT1596" s="185"/>
      <c r="AU1596" s="185"/>
      <c r="AV1596" s="185"/>
      <c r="AW1596" s="185"/>
      <c r="AX1596" s="185"/>
      <c r="AY1596" s="185"/>
      <c r="AZ1596" s="185"/>
      <c r="BA1596" s="185"/>
      <c r="BB1596" s="185"/>
      <c r="BC1596" s="185"/>
      <c r="BD1596" s="185"/>
      <c r="BE1596" s="185"/>
      <c r="BF1596" s="185"/>
      <c r="BG1596" s="185"/>
      <c r="BH1596" s="185"/>
      <c r="BI1596" s="185"/>
      <c r="BJ1596" s="185"/>
      <c r="BK1596" s="185"/>
      <c r="BL1596" s="185"/>
      <c r="BM1596" s="185"/>
    </row>
    <row r="1597" spans="13:65" s="181" customFormat="1" x14ac:dyDescent="0.2">
      <c r="M1597" s="40"/>
      <c r="N1597" s="974"/>
      <c r="O1597" s="185"/>
      <c r="P1597" s="185"/>
      <c r="Q1597" s="185"/>
      <c r="R1597" s="185"/>
      <c r="S1597" s="185"/>
      <c r="T1597" s="185"/>
      <c r="U1597" s="185"/>
      <c r="V1597" s="185"/>
      <c r="W1597" s="185"/>
      <c r="X1597" s="185"/>
      <c r="Y1597" s="185"/>
      <c r="Z1597" s="185"/>
      <c r="AA1597" s="185"/>
      <c r="AB1597" s="185"/>
      <c r="AC1597" s="185"/>
      <c r="AD1597" s="185"/>
      <c r="AE1597" s="185"/>
      <c r="AF1597" s="185"/>
      <c r="AG1597" s="185"/>
      <c r="AH1597" s="185"/>
      <c r="AI1597" s="185"/>
      <c r="AJ1597" s="185"/>
      <c r="AK1597" s="185"/>
      <c r="AL1597" s="185"/>
      <c r="AM1597" s="185"/>
      <c r="AN1597" s="185"/>
      <c r="AO1597" s="185"/>
      <c r="AP1597" s="185"/>
      <c r="AQ1597" s="185"/>
      <c r="AR1597" s="185"/>
      <c r="AS1597" s="185"/>
      <c r="AT1597" s="185"/>
      <c r="AU1597" s="185"/>
      <c r="AV1597" s="185"/>
      <c r="AW1597" s="185"/>
      <c r="AX1597" s="185"/>
      <c r="AY1597" s="185"/>
      <c r="AZ1597" s="185"/>
      <c r="BA1597" s="185"/>
      <c r="BB1597" s="185"/>
      <c r="BC1597" s="185"/>
      <c r="BD1597" s="185"/>
      <c r="BE1597" s="185"/>
      <c r="BF1597" s="185"/>
      <c r="BG1597" s="185"/>
      <c r="BH1597" s="185"/>
      <c r="BI1597" s="185"/>
      <c r="BJ1597" s="185"/>
      <c r="BK1597" s="185"/>
      <c r="BL1597" s="185"/>
      <c r="BM1597" s="185"/>
    </row>
    <row r="1598" spans="13:65" s="181" customFormat="1" x14ac:dyDescent="0.2">
      <c r="M1598" s="40"/>
      <c r="N1598" s="974"/>
      <c r="O1598" s="185"/>
      <c r="P1598" s="185"/>
      <c r="Q1598" s="185"/>
      <c r="R1598" s="185"/>
      <c r="S1598" s="185"/>
      <c r="T1598" s="185"/>
      <c r="U1598" s="185"/>
      <c r="V1598" s="185"/>
      <c r="W1598" s="185"/>
      <c r="X1598" s="185"/>
      <c r="Y1598" s="185"/>
      <c r="Z1598" s="185"/>
      <c r="AA1598" s="185"/>
      <c r="AB1598" s="185"/>
      <c r="AC1598" s="185"/>
      <c r="AD1598" s="185"/>
      <c r="AE1598" s="185"/>
      <c r="AF1598" s="185"/>
      <c r="AG1598" s="185"/>
      <c r="AH1598" s="185"/>
      <c r="AI1598" s="185"/>
      <c r="AJ1598" s="185"/>
      <c r="AK1598" s="185"/>
      <c r="AL1598" s="185"/>
      <c r="AM1598" s="185"/>
      <c r="AN1598" s="185"/>
      <c r="AO1598" s="185"/>
      <c r="AP1598" s="185"/>
      <c r="AQ1598" s="185"/>
      <c r="AR1598" s="185"/>
      <c r="AS1598" s="185"/>
      <c r="AT1598" s="185"/>
      <c r="AU1598" s="185"/>
      <c r="AV1598" s="185"/>
      <c r="AW1598" s="185"/>
      <c r="AX1598" s="185"/>
      <c r="AY1598" s="185"/>
      <c r="AZ1598" s="185"/>
      <c r="BA1598" s="185"/>
      <c r="BB1598" s="185"/>
      <c r="BC1598" s="185"/>
      <c r="BD1598" s="185"/>
      <c r="BE1598" s="185"/>
      <c r="BF1598" s="185"/>
      <c r="BG1598" s="185"/>
      <c r="BH1598" s="185"/>
      <c r="BI1598" s="185"/>
      <c r="BJ1598" s="185"/>
      <c r="BK1598" s="185"/>
      <c r="BL1598" s="185"/>
      <c r="BM1598" s="185"/>
    </row>
    <row r="1599" spans="13:65" s="181" customFormat="1" x14ac:dyDescent="0.2">
      <c r="M1599" s="40"/>
      <c r="N1599" s="974"/>
      <c r="O1599" s="185"/>
      <c r="P1599" s="185"/>
      <c r="Q1599" s="185"/>
      <c r="R1599" s="185"/>
      <c r="S1599" s="185"/>
      <c r="T1599" s="185"/>
      <c r="U1599" s="185"/>
      <c r="V1599" s="185"/>
      <c r="W1599" s="185"/>
      <c r="X1599" s="185"/>
      <c r="Y1599" s="185"/>
      <c r="Z1599" s="185"/>
      <c r="AA1599" s="185"/>
      <c r="AB1599" s="185"/>
      <c r="AC1599" s="185"/>
      <c r="AD1599" s="185"/>
      <c r="AE1599" s="185"/>
      <c r="AF1599" s="185"/>
      <c r="AG1599" s="185"/>
      <c r="AH1599" s="185"/>
      <c r="AI1599" s="185"/>
      <c r="AJ1599" s="185"/>
      <c r="AK1599" s="185"/>
      <c r="AL1599" s="185"/>
      <c r="AM1599" s="185"/>
      <c r="AN1599" s="185"/>
      <c r="AO1599" s="185"/>
      <c r="AP1599" s="185"/>
      <c r="AQ1599" s="185"/>
      <c r="AR1599" s="185"/>
      <c r="AS1599" s="185"/>
      <c r="AT1599" s="185"/>
      <c r="AU1599" s="185"/>
      <c r="AV1599" s="185"/>
      <c r="AW1599" s="185"/>
      <c r="AX1599" s="185"/>
      <c r="AY1599" s="185"/>
      <c r="AZ1599" s="185"/>
      <c r="BA1599" s="185"/>
      <c r="BB1599" s="185"/>
      <c r="BC1599" s="185"/>
      <c r="BD1599" s="185"/>
      <c r="BE1599" s="185"/>
      <c r="BF1599" s="185"/>
      <c r="BG1599" s="185"/>
      <c r="BH1599" s="185"/>
      <c r="BI1599" s="185"/>
      <c r="BJ1599" s="185"/>
      <c r="BK1599" s="185"/>
      <c r="BL1599" s="185"/>
      <c r="BM1599" s="185"/>
    </row>
    <row r="1600" spans="13:65" s="181" customFormat="1" x14ac:dyDescent="0.2">
      <c r="M1600" s="40"/>
      <c r="N1600" s="974"/>
      <c r="O1600" s="185"/>
      <c r="P1600" s="185"/>
      <c r="Q1600" s="185"/>
      <c r="R1600" s="185"/>
      <c r="S1600" s="185"/>
      <c r="T1600" s="185"/>
      <c r="U1600" s="185"/>
      <c r="V1600" s="185"/>
      <c r="W1600" s="185"/>
      <c r="X1600" s="185"/>
      <c r="Y1600" s="185"/>
      <c r="Z1600" s="185"/>
      <c r="AA1600" s="185"/>
      <c r="AB1600" s="185"/>
      <c r="AC1600" s="185"/>
      <c r="AD1600" s="185"/>
      <c r="AE1600" s="185"/>
      <c r="AF1600" s="185"/>
      <c r="AG1600" s="185"/>
      <c r="AH1600" s="185"/>
      <c r="AI1600" s="185"/>
      <c r="AJ1600" s="185"/>
      <c r="AK1600" s="185"/>
      <c r="AL1600" s="185"/>
      <c r="AM1600" s="185"/>
      <c r="AN1600" s="185"/>
      <c r="AO1600" s="185"/>
      <c r="AP1600" s="185"/>
      <c r="AQ1600" s="185"/>
      <c r="AR1600" s="185"/>
      <c r="AS1600" s="185"/>
      <c r="AT1600" s="185"/>
      <c r="AU1600" s="185"/>
      <c r="AV1600" s="185"/>
      <c r="AW1600" s="185"/>
      <c r="AX1600" s="185"/>
      <c r="AY1600" s="185"/>
      <c r="AZ1600" s="185"/>
      <c r="BA1600" s="185"/>
      <c r="BB1600" s="185"/>
      <c r="BC1600" s="185"/>
      <c r="BD1600" s="185"/>
      <c r="BE1600" s="185"/>
      <c r="BF1600" s="185"/>
      <c r="BG1600" s="185"/>
      <c r="BH1600" s="185"/>
      <c r="BI1600" s="185"/>
      <c r="BJ1600" s="185"/>
      <c r="BK1600" s="185"/>
      <c r="BL1600" s="185"/>
      <c r="BM1600" s="185"/>
    </row>
    <row r="1601" spans="13:65" s="181" customFormat="1" x14ac:dyDescent="0.2">
      <c r="M1601" s="40"/>
      <c r="N1601" s="974"/>
      <c r="O1601" s="185"/>
      <c r="P1601" s="185"/>
      <c r="Q1601" s="185"/>
      <c r="R1601" s="185"/>
      <c r="S1601" s="185"/>
      <c r="T1601" s="185"/>
      <c r="U1601" s="185"/>
      <c r="V1601" s="185"/>
      <c r="W1601" s="185"/>
      <c r="X1601" s="185"/>
      <c r="Y1601" s="185"/>
      <c r="Z1601" s="185"/>
      <c r="AA1601" s="185"/>
      <c r="AB1601" s="185"/>
      <c r="AC1601" s="185"/>
      <c r="AD1601" s="185"/>
      <c r="AE1601" s="185"/>
      <c r="AF1601" s="185"/>
      <c r="AG1601" s="185"/>
      <c r="AH1601" s="185"/>
      <c r="AI1601" s="185"/>
      <c r="AJ1601" s="185"/>
      <c r="AK1601" s="185"/>
      <c r="AL1601" s="185"/>
      <c r="AM1601" s="185"/>
      <c r="AN1601" s="185"/>
      <c r="AO1601" s="185"/>
      <c r="AP1601" s="185"/>
      <c r="AQ1601" s="185"/>
      <c r="AR1601" s="185"/>
      <c r="AS1601" s="185"/>
      <c r="AT1601" s="185"/>
      <c r="AU1601" s="185"/>
      <c r="AV1601" s="185"/>
      <c r="AW1601" s="185"/>
      <c r="AX1601" s="185"/>
      <c r="AY1601" s="185"/>
      <c r="AZ1601" s="185"/>
      <c r="BA1601" s="185"/>
      <c r="BB1601" s="185"/>
      <c r="BC1601" s="185"/>
      <c r="BD1601" s="185"/>
      <c r="BE1601" s="185"/>
      <c r="BF1601" s="185"/>
      <c r="BG1601" s="185"/>
      <c r="BH1601" s="185"/>
      <c r="BI1601" s="185"/>
      <c r="BJ1601" s="185"/>
      <c r="BK1601" s="185"/>
      <c r="BL1601" s="185"/>
      <c r="BM1601" s="185"/>
    </row>
    <row r="1602" spans="13:65" s="181" customFormat="1" x14ac:dyDescent="0.2">
      <c r="M1602" s="40"/>
      <c r="N1602" s="974"/>
      <c r="O1602" s="185"/>
      <c r="P1602" s="185"/>
      <c r="Q1602" s="185"/>
      <c r="R1602" s="185"/>
      <c r="S1602" s="185"/>
      <c r="T1602" s="185"/>
      <c r="U1602" s="185"/>
      <c r="V1602" s="185"/>
      <c r="W1602" s="185"/>
      <c r="X1602" s="185"/>
      <c r="Y1602" s="185"/>
      <c r="Z1602" s="185"/>
      <c r="AA1602" s="185"/>
      <c r="AB1602" s="185"/>
      <c r="AC1602" s="185"/>
      <c r="AD1602" s="185"/>
      <c r="AE1602" s="185"/>
      <c r="AF1602" s="185"/>
      <c r="AG1602" s="185"/>
      <c r="AH1602" s="185"/>
      <c r="AI1602" s="185"/>
      <c r="AJ1602" s="185"/>
      <c r="AK1602" s="185"/>
      <c r="AL1602" s="185"/>
      <c r="AM1602" s="185"/>
      <c r="AN1602" s="185"/>
      <c r="AO1602" s="185"/>
      <c r="AP1602" s="185"/>
      <c r="AQ1602" s="185"/>
      <c r="AR1602" s="185"/>
      <c r="AS1602" s="185"/>
      <c r="AT1602" s="185"/>
      <c r="AU1602" s="185"/>
      <c r="AV1602" s="185"/>
      <c r="AW1602" s="185"/>
      <c r="AX1602" s="185"/>
      <c r="AY1602" s="185"/>
      <c r="AZ1602" s="185"/>
      <c r="BA1602" s="185"/>
      <c r="BB1602" s="185"/>
      <c r="BC1602" s="185"/>
      <c r="BD1602" s="185"/>
      <c r="BE1602" s="185"/>
      <c r="BF1602" s="185"/>
      <c r="BG1602" s="185"/>
      <c r="BH1602" s="185"/>
      <c r="BI1602" s="185"/>
      <c r="BJ1602" s="185"/>
      <c r="BK1602" s="185"/>
      <c r="BL1602" s="185"/>
      <c r="BM1602" s="185"/>
    </row>
    <row r="1603" spans="13:65" s="181" customFormat="1" x14ac:dyDescent="0.2">
      <c r="M1603" s="40"/>
      <c r="N1603" s="974"/>
      <c r="O1603" s="185"/>
      <c r="P1603" s="185"/>
      <c r="Q1603" s="185"/>
      <c r="R1603" s="185"/>
      <c r="S1603" s="185"/>
      <c r="T1603" s="185"/>
      <c r="U1603" s="185"/>
      <c r="V1603" s="185"/>
      <c r="W1603" s="185"/>
      <c r="X1603" s="185"/>
      <c r="Y1603" s="185"/>
      <c r="Z1603" s="185"/>
      <c r="AA1603" s="185"/>
      <c r="AB1603" s="185"/>
      <c r="AC1603" s="185"/>
      <c r="AD1603" s="185"/>
      <c r="AE1603" s="185"/>
      <c r="AF1603" s="185"/>
      <c r="AG1603" s="185"/>
      <c r="AH1603" s="185"/>
      <c r="AI1603" s="185"/>
      <c r="AJ1603" s="185"/>
      <c r="AK1603" s="185"/>
      <c r="AL1603" s="185"/>
      <c r="AM1603" s="185"/>
      <c r="AN1603" s="185"/>
      <c r="AO1603" s="185"/>
      <c r="AP1603" s="185"/>
      <c r="AQ1603" s="185"/>
      <c r="AR1603" s="185"/>
      <c r="AS1603" s="185"/>
      <c r="AT1603" s="185"/>
      <c r="AU1603" s="185"/>
      <c r="AV1603" s="185"/>
      <c r="AW1603" s="185"/>
      <c r="AX1603" s="185"/>
      <c r="AY1603" s="185"/>
      <c r="AZ1603" s="185"/>
      <c r="BA1603" s="185"/>
      <c r="BB1603" s="185"/>
      <c r="BC1603" s="185"/>
      <c r="BD1603" s="185"/>
      <c r="BE1603" s="185"/>
      <c r="BF1603" s="185"/>
      <c r="BG1603" s="185"/>
      <c r="BH1603" s="185"/>
      <c r="BI1603" s="185"/>
      <c r="BJ1603" s="185"/>
      <c r="BK1603" s="185"/>
      <c r="BL1603" s="185"/>
      <c r="BM1603" s="185"/>
    </row>
    <row r="1604" spans="13:65" s="181" customFormat="1" x14ac:dyDescent="0.2">
      <c r="M1604" s="40"/>
      <c r="N1604" s="974"/>
      <c r="O1604" s="185"/>
      <c r="P1604" s="185"/>
      <c r="Q1604" s="185"/>
      <c r="R1604" s="185"/>
      <c r="S1604" s="185"/>
      <c r="T1604" s="185"/>
      <c r="U1604" s="185"/>
      <c r="V1604" s="185"/>
      <c r="W1604" s="185"/>
      <c r="X1604" s="185"/>
      <c r="Y1604" s="185"/>
      <c r="Z1604" s="185"/>
      <c r="AA1604" s="185"/>
      <c r="AB1604" s="185"/>
      <c r="AC1604" s="185"/>
      <c r="AD1604" s="185"/>
      <c r="AE1604" s="185"/>
      <c r="AF1604" s="185"/>
      <c r="AG1604" s="185"/>
      <c r="AH1604" s="185"/>
      <c r="AI1604" s="185"/>
      <c r="AJ1604" s="185"/>
      <c r="AK1604" s="185"/>
      <c r="AL1604" s="185"/>
      <c r="AM1604" s="185"/>
      <c r="AN1604" s="185"/>
      <c r="AO1604" s="185"/>
      <c r="AP1604" s="185"/>
      <c r="AQ1604" s="185"/>
      <c r="AR1604" s="185"/>
      <c r="AS1604" s="185"/>
      <c r="AT1604" s="185"/>
      <c r="AU1604" s="185"/>
      <c r="AV1604" s="185"/>
      <c r="AW1604" s="185"/>
      <c r="AX1604" s="185"/>
      <c r="AY1604" s="185"/>
      <c r="AZ1604" s="185"/>
      <c r="BA1604" s="185"/>
      <c r="BB1604" s="185"/>
      <c r="BC1604" s="185"/>
      <c r="BD1604" s="185"/>
      <c r="BE1604" s="185"/>
      <c r="BF1604" s="185"/>
      <c r="BG1604" s="185"/>
      <c r="BH1604" s="185"/>
      <c r="BI1604" s="185"/>
      <c r="BJ1604" s="185"/>
      <c r="BK1604" s="185"/>
      <c r="BL1604" s="185"/>
      <c r="BM1604" s="185"/>
    </row>
    <row r="1605" spans="13:65" s="181" customFormat="1" x14ac:dyDescent="0.2">
      <c r="M1605" s="40"/>
      <c r="N1605" s="974"/>
      <c r="O1605" s="185"/>
      <c r="P1605" s="185"/>
      <c r="Q1605" s="185"/>
      <c r="R1605" s="185"/>
      <c r="S1605" s="185"/>
      <c r="T1605" s="185"/>
      <c r="U1605" s="185"/>
      <c r="V1605" s="185"/>
      <c r="W1605" s="185"/>
      <c r="X1605" s="185"/>
      <c r="Y1605" s="185"/>
      <c r="Z1605" s="185"/>
      <c r="AA1605" s="185"/>
      <c r="AB1605" s="185"/>
      <c r="AC1605" s="185"/>
      <c r="AD1605" s="185"/>
      <c r="AE1605" s="185"/>
      <c r="AF1605" s="185"/>
      <c r="AG1605" s="185"/>
      <c r="AH1605" s="185"/>
      <c r="AI1605" s="185"/>
      <c r="AJ1605" s="185"/>
      <c r="AK1605" s="185"/>
      <c r="AL1605" s="185"/>
      <c r="AM1605" s="185"/>
      <c r="AN1605" s="185"/>
      <c r="AO1605" s="185"/>
      <c r="AP1605" s="185"/>
      <c r="AQ1605" s="185"/>
      <c r="AR1605" s="185"/>
      <c r="AS1605" s="185"/>
      <c r="AT1605" s="185"/>
      <c r="AU1605" s="185"/>
      <c r="AV1605" s="185"/>
      <c r="AW1605" s="185"/>
      <c r="AX1605" s="185"/>
      <c r="AY1605" s="185"/>
      <c r="AZ1605" s="185"/>
      <c r="BA1605" s="185"/>
      <c r="BB1605" s="185"/>
      <c r="BC1605" s="185"/>
      <c r="BD1605" s="185"/>
      <c r="BE1605" s="185"/>
      <c r="BF1605" s="185"/>
      <c r="BG1605" s="185"/>
      <c r="BH1605" s="185"/>
      <c r="BI1605" s="185"/>
      <c r="BJ1605" s="185"/>
      <c r="BK1605" s="185"/>
      <c r="BL1605" s="185"/>
      <c r="BM1605" s="185"/>
    </row>
    <row r="1606" spans="13:65" s="181" customFormat="1" x14ac:dyDescent="0.2">
      <c r="M1606" s="40"/>
      <c r="N1606" s="974"/>
      <c r="O1606" s="185"/>
      <c r="P1606" s="185"/>
      <c r="Q1606" s="185"/>
      <c r="R1606" s="185"/>
      <c r="S1606" s="185"/>
      <c r="T1606" s="185"/>
      <c r="U1606" s="185"/>
      <c r="V1606" s="185"/>
      <c r="W1606" s="185"/>
      <c r="X1606" s="185"/>
      <c r="Y1606" s="185"/>
      <c r="Z1606" s="185"/>
      <c r="AA1606" s="185"/>
      <c r="AB1606" s="185"/>
      <c r="AC1606" s="185"/>
      <c r="AD1606" s="185"/>
      <c r="AE1606" s="185"/>
      <c r="AF1606" s="185"/>
      <c r="AG1606" s="185"/>
      <c r="AH1606" s="185"/>
      <c r="AI1606" s="185"/>
      <c r="AJ1606" s="185"/>
      <c r="AK1606" s="185"/>
      <c r="AL1606" s="185"/>
      <c r="AM1606" s="185"/>
      <c r="AN1606" s="185"/>
      <c r="AO1606" s="185"/>
      <c r="AP1606" s="185"/>
      <c r="AQ1606" s="185"/>
      <c r="AR1606" s="185"/>
      <c r="AS1606" s="185"/>
      <c r="AT1606" s="185"/>
      <c r="AU1606" s="185"/>
      <c r="AV1606" s="185"/>
      <c r="AW1606" s="185"/>
      <c r="AX1606" s="185"/>
      <c r="AY1606" s="185"/>
      <c r="AZ1606" s="185"/>
      <c r="BA1606" s="185"/>
      <c r="BB1606" s="185"/>
      <c r="BC1606" s="185"/>
      <c r="BD1606" s="185"/>
      <c r="BE1606" s="185"/>
      <c r="BF1606" s="185"/>
      <c r="BG1606" s="185"/>
      <c r="BH1606" s="185"/>
      <c r="BI1606" s="185"/>
      <c r="BJ1606" s="185"/>
      <c r="BK1606" s="185"/>
      <c r="BL1606" s="185"/>
      <c r="BM1606" s="185"/>
    </row>
    <row r="1607" spans="13:65" s="181" customFormat="1" x14ac:dyDescent="0.2">
      <c r="M1607" s="40"/>
      <c r="N1607" s="974"/>
      <c r="O1607" s="185"/>
      <c r="P1607" s="185"/>
      <c r="Q1607" s="185"/>
      <c r="R1607" s="185"/>
      <c r="S1607" s="185"/>
      <c r="T1607" s="185"/>
      <c r="U1607" s="185"/>
      <c r="V1607" s="185"/>
      <c r="W1607" s="185"/>
      <c r="X1607" s="185"/>
      <c r="Y1607" s="185"/>
      <c r="Z1607" s="185"/>
      <c r="AA1607" s="185"/>
      <c r="AB1607" s="185"/>
      <c r="AC1607" s="185"/>
      <c r="AD1607" s="185"/>
      <c r="AE1607" s="185"/>
      <c r="AF1607" s="185"/>
      <c r="AG1607" s="185"/>
      <c r="AH1607" s="185"/>
      <c r="AI1607" s="185"/>
      <c r="AJ1607" s="185"/>
      <c r="AK1607" s="185"/>
      <c r="AL1607" s="185"/>
      <c r="AM1607" s="185"/>
      <c r="AN1607" s="185"/>
      <c r="AO1607" s="185"/>
      <c r="AP1607" s="185"/>
      <c r="AQ1607" s="185"/>
      <c r="AR1607" s="185"/>
      <c r="AS1607" s="185"/>
      <c r="AT1607" s="185"/>
      <c r="AU1607" s="185"/>
      <c r="AV1607" s="185"/>
      <c r="AW1607" s="185"/>
      <c r="AX1607" s="185"/>
      <c r="AY1607" s="185"/>
      <c r="AZ1607" s="185"/>
      <c r="BA1607" s="185"/>
      <c r="BB1607" s="185"/>
      <c r="BC1607" s="185"/>
      <c r="BD1607" s="185"/>
      <c r="BE1607" s="185"/>
      <c r="BF1607" s="185"/>
      <c r="BG1607" s="185"/>
      <c r="BH1607" s="185"/>
      <c r="BI1607" s="185"/>
      <c r="BJ1607" s="185"/>
      <c r="BK1607" s="185"/>
      <c r="BL1607" s="185"/>
      <c r="BM1607" s="185"/>
    </row>
    <row r="1608" spans="13:65" s="181" customFormat="1" x14ac:dyDescent="0.2">
      <c r="M1608" s="40"/>
      <c r="N1608" s="974"/>
      <c r="O1608" s="185"/>
      <c r="P1608" s="185"/>
      <c r="Q1608" s="185"/>
      <c r="R1608" s="185"/>
      <c r="S1608" s="185"/>
      <c r="T1608" s="185"/>
      <c r="U1608" s="185"/>
      <c r="V1608" s="185"/>
      <c r="W1608" s="185"/>
      <c r="X1608" s="185"/>
      <c r="Y1608" s="185"/>
      <c r="Z1608" s="185"/>
      <c r="AA1608" s="185"/>
      <c r="AB1608" s="185"/>
      <c r="AC1608" s="185"/>
      <c r="AD1608" s="185"/>
      <c r="AE1608" s="185"/>
      <c r="AF1608" s="185"/>
      <c r="AG1608" s="185"/>
      <c r="AH1608" s="185"/>
      <c r="AI1608" s="185"/>
      <c r="AJ1608" s="185"/>
      <c r="AK1608" s="185"/>
      <c r="AL1608" s="185"/>
      <c r="AM1608" s="185"/>
      <c r="AN1608" s="185"/>
      <c r="AO1608" s="185"/>
      <c r="AP1608" s="185"/>
      <c r="AQ1608" s="185"/>
      <c r="AR1608" s="185"/>
      <c r="AS1608" s="185"/>
      <c r="AT1608" s="185"/>
      <c r="AU1608" s="185"/>
      <c r="AV1608" s="185"/>
      <c r="AW1608" s="185"/>
      <c r="AX1608" s="185"/>
      <c r="AY1608" s="185"/>
      <c r="AZ1608" s="185"/>
      <c r="BA1608" s="185"/>
      <c r="BB1608" s="185"/>
      <c r="BC1608" s="185"/>
      <c r="BD1608" s="185"/>
      <c r="BE1608" s="185"/>
      <c r="BF1608" s="185"/>
      <c r="BG1608" s="185"/>
      <c r="BH1608" s="185"/>
      <c r="BI1608" s="185"/>
      <c r="BJ1608" s="185"/>
      <c r="BK1608" s="185"/>
      <c r="BL1608" s="185"/>
      <c r="BM1608" s="185"/>
    </row>
    <row r="1609" spans="13:65" s="181" customFormat="1" x14ac:dyDescent="0.2">
      <c r="M1609" s="40"/>
      <c r="N1609" s="974"/>
      <c r="O1609" s="185"/>
      <c r="P1609" s="185"/>
      <c r="Q1609" s="185"/>
      <c r="R1609" s="185"/>
      <c r="S1609" s="185"/>
      <c r="T1609" s="185"/>
      <c r="U1609" s="185"/>
      <c r="V1609" s="185"/>
      <c r="W1609" s="185"/>
      <c r="X1609" s="185"/>
      <c r="Y1609" s="185"/>
      <c r="Z1609" s="185"/>
      <c r="AA1609" s="185"/>
      <c r="AB1609" s="185"/>
      <c r="AC1609" s="185"/>
      <c r="AD1609" s="185"/>
      <c r="AE1609" s="185"/>
      <c r="AF1609" s="185"/>
      <c r="AG1609" s="185"/>
      <c r="AH1609" s="185"/>
      <c r="AI1609" s="185"/>
      <c r="AJ1609" s="185"/>
      <c r="AK1609" s="185"/>
      <c r="AL1609" s="185"/>
      <c r="AM1609" s="185"/>
      <c r="AN1609" s="185"/>
      <c r="AO1609" s="185"/>
      <c r="AP1609" s="185"/>
      <c r="AQ1609" s="185"/>
      <c r="AR1609" s="185"/>
      <c r="AS1609" s="185"/>
      <c r="AT1609" s="185"/>
      <c r="AU1609" s="185"/>
      <c r="AV1609" s="185"/>
      <c r="AW1609" s="185"/>
      <c r="AX1609" s="185"/>
      <c r="AY1609" s="185"/>
      <c r="AZ1609" s="185"/>
      <c r="BA1609" s="185"/>
      <c r="BB1609" s="185"/>
      <c r="BC1609" s="185"/>
      <c r="BD1609" s="185"/>
      <c r="BE1609" s="185"/>
      <c r="BF1609" s="185"/>
      <c r="BG1609" s="185"/>
      <c r="BH1609" s="185"/>
      <c r="BI1609" s="185"/>
      <c r="BJ1609" s="185"/>
      <c r="BK1609" s="185"/>
      <c r="BL1609" s="185"/>
      <c r="BM1609" s="185"/>
    </row>
    <row r="1610" spans="13:65" s="181" customFormat="1" x14ac:dyDescent="0.2">
      <c r="M1610" s="40"/>
      <c r="N1610" s="974"/>
      <c r="O1610" s="185"/>
      <c r="P1610" s="185"/>
      <c r="Q1610" s="185"/>
      <c r="R1610" s="185"/>
      <c r="S1610" s="185"/>
      <c r="T1610" s="185"/>
      <c r="U1610" s="185"/>
      <c r="V1610" s="185"/>
      <c r="W1610" s="185"/>
      <c r="X1610" s="185"/>
      <c r="Y1610" s="185"/>
      <c r="Z1610" s="185"/>
      <c r="AA1610" s="185"/>
      <c r="AB1610" s="185"/>
      <c r="AC1610" s="185"/>
      <c r="AD1610" s="185"/>
      <c r="AE1610" s="185"/>
      <c r="AF1610" s="185"/>
      <c r="AG1610" s="185"/>
      <c r="AH1610" s="185"/>
      <c r="AI1610" s="185"/>
      <c r="AJ1610" s="185"/>
      <c r="AK1610" s="185"/>
      <c r="AL1610" s="185"/>
      <c r="AM1610" s="185"/>
      <c r="AN1610" s="185"/>
      <c r="AO1610" s="185"/>
      <c r="AP1610" s="185"/>
      <c r="AQ1610" s="185"/>
      <c r="AR1610" s="185"/>
      <c r="AS1610" s="185"/>
      <c r="AT1610" s="185"/>
      <c r="AU1610" s="185"/>
      <c r="AV1610" s="185"/>
      <c r="AW1610" s="185"/>
      <c r="AX1610" s="185"/>
      <c r="AY1610" s="185"/>
      <c r="AZ1610" s="185"/>
      <c r="BA1610" s="185"/>
      <c r="BB1610" s="185"/>
      <c r="BC1610" s="185"/>
      <c r="BD1610" s="185"/>
      <c r="BE1610" s="185"/>
      <c r="BF1610" s="185"/>
      <c r="BG1610" s="185"/>
      <c r="BH1610" s="185"/>
      <c r="BI1610" s="185"/>
      <c r="BJ1610" s="185"/>
      <c r="BK1610" s="185"/>
      <c r="BL1610" s="185"/>
      <c r="BM1610" s="185"/>
    </row>
    <row r="1611" spans="13:65" s="181" customFormat="1" x14ac:dyDescent="0.2">
      <c r="M1611" s="40"/>
      <c r="N1611" s="974"/>
      <c r="O1611" s="185"/>
      <c r="P1611" s="185"/>
      <c r="Q1611" s="185"/>
      <c r="R1611" s="185"/>
      <c r="S1611" s="185"/>
      <c r="T1611" s="185"/>
      <c r="U1611" s="185"/>
      <c r="V1611" s="185"/>
      <c r="W1611" s="185"/>
      <c r="X1611" s="185"/>
      <c r="Y1611" s="185"/>
      <c r="Z1611" s="185"/>
      <c r="AA1611" s="185"/>
      <c r="AB1611" s="185"/>
      <c r="AC1611" s="185"/>
      <c r="AD1611" s="185"/>
      <c r="AE1611" s="185"/>
      <c r="AF1611" s="185"/>
      <c r="AG1611" s="185"/>
      <c r="AH1611" s="185"/>
      <c r="AI1611" s="185"/>
      <c r="AJ1611" s="185"/>
      <c r="AK1611" s="185"/>
      <c r="AL1611" s="185"/>
      <c r="AM1611" s="185"/>
      <c r="AN1611" s="185"/>
      <c r="AO1611" s="185"/>
      <c r="AP1611" s="185"/>
      <c r="AQ1611" s="185"/>
      <c r="AR1611" s="185"/>
      <c r="AS1611" s="185"/>
      <c r="AT1611" s="185"/>
      <c r="AU1611" s="185"/>
      <c r="AV1611" s="185"/>
      <c r="AW1611" s="185"/>
      <c r="AX1611" s="185"/>
      <c r="AY1611" s="185"/>
      <c r="AZ1611" s="185"/>
      <c r="BA1611" s="185"/>
      <c r="BB1611" s="185"/>
      <c r="BC1611" s="185"/>
      <c r="BD1611" s="185"/>
      <c r="BE1611" s="185"/>
      <c r="BF1611" s="185"/>
      <c r="BG1611" s="185"/>
      <c r="BH1611" s="185"/>
      <c r="BI1611" s="185"/>
      <c r="BJ1611" s="185"/>
      <c r="BK1611" s="185"/>
      <c r="BL1611" s="185"/>
      <c r="BM1611" s="185"/>
    </row>
    <row r="1612" spans="13:65" s="181" customFormat="1" x14ac:dyDescent="0.2">
      <c r="M1612" s="40"/>
      <c r="N1612" s="974"/>
      <c r="O1612" s="185"/>
      <c r="P1612" s="185"/>
      <c r="Q1612" s="185"/>
      <c r="R1612" s="185"/>
      <c r="S1612" s="185"/>
      <c r="T1612" s="185"/>
      <c r="U1612" s="185"/>
      <c r="V1612" s="185"/>
      <c r="W1612" s="185"/>
      <c r="X1612" s="185"/>
      <c r="Y1612" s="185"/>
      <c r="Z1612" s="185"/>
      <c r="AA1612" s="185"/>
      <c r="AB1612" s="185"/>
      <c r="AC1612" s="185"/>
      <c r="AD1612" s="185"/>
      <c r="AE1612" s="185"/>
      <c r="AF1612" s="185"/>
      <c r="AG1612" s="185"/>
      <c r="AH1612" s="185"/>
      <c r="AI1612" s="185"/>
      <c r="AJ1612" s="185"/>
      <c r="AK1612" s="185"/>
      <c r="AL1612" s="185"/>
      <c r="AM1612" s="185"/>
      <c r="AN1612" s="185"/>
      <c r="AO1612" s="185"/>
      <c r="AP1612" s="185"/>
      <c r="AQ1612" s="185"/>
      <c r="AR1612" s="185"/>
      <c r="AS1612" s="185"/>
      <c r="AT1612" s="185"/>
      <c r="AU1612" s="185"/>
      <c r="AV1612" s="185"/>
      <c r="AW1612" s="185"/>
      <c r="AX1612" s="185"/>
      <c r="AY1612" s="185"/>
      <c r="AZ1612" s="185"/>
      <c r="BA1612" s="185"/>
      <c r="BB1612" s="185"/>
      <c r="BC1612" s="185"/>
      <c r="BD1612" s="185"/>
      <c r="BE1612" s="185"/>
      <c r="BF1612" s="185"/>
      <c r="BG1612" s="185"/>
      <c r="BH1612" s="185"/>
      <c r="BI1612" s="185"/>
      <c r="BJ1612" s="185"/>
      <c r="BK1612" s="185"/>
      <c r="BL1612" s="185"/>
      <c r="BM1612" s="185"/>
    </row>
    <row r="1613" spans="13:65" s="181" customFormat="1" x14ac:dyDescent="0.2">
      <c r="M1613" s="40"/>
      <c r="N1613" s="974"/>
      <c r="O1613" s="185"/>
      <c r="P1613" s="185"/>
      <c r="Q1613" s="185"/>
      <c r="R1613" s="185"/>
      <c r="S1613" s="185"/>
      <c r="T1613" s="185"/>
      <c r="U1613" s="185"/>
      <c r="V1613" s="185"/>
      <c r="W1613" s="185"/>
      <c r="X1613" s="185"/>
      <c r="Y1613" s="185"/>
      <c r="Z1613" s="185"/>
      <c r="AA1613" s="185"/>
      <c r="AB1613" s="185"/>
      <c r="AC1613" s="185"/>
      <c r="AD1613" s="185"/>
      <c r="AE1613" s="185"/>
      <c r="AF1613" s="185"/>
      <c r="AG1613" s="185"/>
      <c r="AH1613" s="185"/>
      <c r="AI1613" s="185"/>
      <c r="AJ1613" s="185"/>
      <c r="AK1613" s="185"/>
      <c r="AL1613" s="185"/>
      <c r="AM1613" s="185"/>
      <c r="AN1613" s="185"/>
      <c r="AO1613" s="185"/>
      <c r="AP1613" s="185"/>
      <c r="AQ1613" s="185"/>
      <c r="AR1613" s="185"/>
      <c r="AS1613" s="185"/>
      <c r="AT1613" s="185"/>
      <c r="AU1613" s="185"/>
      <c r="AV1613" s="185"/>
      <c r="AW1613" s="185"/>
      <c r="AX1613" s="185"/>
      <c r="AY1613" s="185"/>
      <c r="AZ1613" s="185"/>
      <c r="BA1613" s="185"/>
      <c r="BB1613" s="185"/>
      <c r="BC1613" s="185"/>
      <c r="BD1613" s="185"/>
      <c r="BE1613" s="185"/>
      <c r="BF1613" s="185"/>
      <c r="BG1613" s="185"/>
      <c r="BH1613" s="185"/>
      <c r="BI1613" s="185"/>
      <c r="BJ1613" s="185"/>
      <c r="BK1613" s="185"/>
      <c r="BL1613" s="185"/>
      <c r="BM1613" s="185"/>
    </row>
    <row r="1614" spans="13:65" s="181" customFormat="1" x14ac:dyDescent="0.2">
      <c r="M1614" s="40"/>
      <c r="N1614" s="974"/>
      <c r="O1614" s="185"/>
      <c r="P1614" s="185"/>
      <c r="Q1614" s="185"/>
      <c r="R1614" s="185"/>
      <c r="S1614" s="185"/>
      <c r="T1614" s="185"/>
      <c r="U1614" s="185"/>
      <c r="V1614" s="185"/>
      <c r="W1614" s="185"/>
      <c r="X1614" s="185"/>
      <c r="Y1614" s="185"/>
      <c r="Z1614" s="185"/>
      <c r="AA1614" s="185"/>
      <c r="AB1614" s="185"/>
      <c r="AC1614" s="185"/>
      <c r="AD1614" s="185"/>
      <c r="AE1614" s="185"/>
      <c r="AF1614" s="185"/>
      <c r="AG1614" s="185"/>
      <c r="AH1614" s="185"/>
      <c r="AI1614" s="185"/>
      <c r="AJ1614" s="185"/>
      <c r="AK1614" s="185"/>
      <c r="AL1614" s="185"/>
      <c r="AM1614" s="185"/>
      <c r="AN1614" s="185"/>
      <c r="AO1614" s="185"/>
      <c r="AP1614" s="185"/>
      <c r="AQ1614" s="185"/>
      <c r="AR1614" s="185"/>
      <c r="AS1614" s="185"/>
      <c r="AT1614" s="185"/>
      <c r="AU1614" s="185"/>
      <c r="AV1614" s="185"/>
      <c r="AW1614" s="185"/>
      <c r="AX1614" s="185"/>
      <c r="AY1614" s="185"/>
      <c r="AZ1614" s="185"/>
      <c r="BA1614" s="185"/>
      <c r="BB1614" s="185"/>
      <c r="BC1614" s="185"/>
      <c r="BD1614" s="185"/>
      <c r="BE1614" s="185"/>
      <c r="BF1614" s="185"/>
      <c r="BG1614" s="185"/>
      <c r="BH1614" s="185"/>
      <c r="BI1614" s="185"/>
      <c r="BJ1614" s="185"/>
      <c r="BK1614" s="185"/>
      <c r="BL1614" s="185"/>
      <c r="BM1614" s="185"/>
    </row>
    <row r="1615" spans="13:65" s="181" customFormat="1" x14ac:dyDescent="0.2">
      <c r="M1615" s="40"/>
      <c r="N1615" s="974"/>
      <c r="O1615" s="185"/>
      <c r="P1615" s="185"/>
      <c r="Q1615" s="185"/>
      <c r="R1615" s="185"/>
      <c r="S1615" s="185"/>
      <c r="T1615" s="185"/>
      <c r="U1615" s="185"/>
      <c r="V1615" s="185"/>
      <c r="W1615" s="185"/>
      <c r="X1615" s="185"/>
      <c r="Y1615" s="185"/>
      <c r="Z1615" s="185"/>
      <c r="AA1615" s="185"/>
      <c r="AB1615" s="185"/>
      <c r="AC1615" s="185"/>
      <c r="AD1615" s="185"/>
      <c r="AE1615" s="185"/>
      <c r="AF1615" s="185"/>
      <c r="AG1615" s="185"/>
      <c r="AH1615" s="185"/>
      <c r="AI1615" s="185"/>
      <c r="AJ1615" s="185"/>
      <c r="AK1615" s="185"/>
      <c r="AL1615" s="185"/>
      <c r="AM1615" s="185"/>
      <c r="AN1615" s="185"/>
      <c r="AO1615" s="185"/>
      <c r="AP1615" s="185"/>
      <c r="AQ1615" s="185"/>
      <c r="AR1615" s="185"/>
      <c r="AS1615" s="185"/>
      <c r="AT1615" s="185"/>
      <c r="AU1615" s="185"/>
      <c r="AV1615" s="185"/>
      <c r="AW1615" s="185"/>
      <c r="AX1615" s="185"/>
      <c r="AY1615" s="185"/>
      <c r="AZ1615" s="185"/>
      <c r="BA1615" s="185"/>
      <c r="BB1615" s="185"/>
      <c r="BC1615" s="185"/>
      <c r="BD1615" s="185"/>
      <c r="BE1615" s="185"/>
      <c r="BF1615" s="185"/>
      <c r="BG1615" s="185"/>
      <c r="BH1615" s="185"/>
      <c r="BI1615" s="185"/>
      <c r="BJ1615" s="185"/>
      <c r="BK1615" s="185"/>
      <c r="BL1615" s="185"/>
      <c r="BM1615" s="185"/>
    </row>
    <row r="1616" spans="13:65" s="181" customFormat="1" x14ac:dyDescent="0.2">
      <c r="M1616" s="40"/>
      <c r="N1616" s="974"/>
      <c r="O1616" s="185"/>
      <c r="P1616" s="185"/>
      <c r="Q1616" s="185"/>
      <c r="R1616" s="185"/>
      <c r="S1616" s="185"/>
      <c r="T1616" s="185"/>
      <c r="U1616" s="185"/>
      <c r="V1616" s="185"/>
      <c r="W1616" s="185"/>
      <c r="X1616" s="185"/>
      <c r="Y1616" s="185"/>
      <c r="Z1616" s="185"/>
      <c r="AA1616" s="185"/>
      <c r="AB1616" s="185"/>
      <c r="AC1616" s="185"/>
      <c r="AD1616" s="185"/>
      <c r="AE1616" s="185"/>
      <c r="AF1616" s="185"/>
      <c r="AG1616" s="185"/>
      <c r="AH1616" s="185"/>
      <c r="AI1616" s="185"/>
      <c r="AJ1616" s="185"/>
      <c r="AK1616" s="185"/>
      <c r="AL1616" s="185"/>
      <c r="AM1616" s="185"/>
      <c r="AN1616" s="185"/>
      <c r="AO1616" s="185"/>
      <c r="AP1616" s="185"/>
      <c r="AQ1616" s="185"/>
      <c r="AR1616" s="185"/>
      <c r="AS1616" s="185"/>
      <c r="AT1616" s="185"/>
      <c r="AU1616" s="185"/>
      <c r="AV1616" s="185"/>
      <c r="AW1616" s="185"/>
      <c r="AX1616" s="185"/>
      <c r="AY1616" s="185"/>
      <c r="AZ1616" s="185"/>
      <c r="BA1616" s="185"/>
      <c r="BB1616" s="185"/>
      <c r="BC1616" s="185"/>
      <c r="BD1616" s="185"/>
      <c r="BE1616" s="185"/>
      <c r="BF1616" s="185"/>
      <c r="BG1616" s="185"/>
      <c r="BH1616" s="185"/>
      <c r="BI1616" s="185"/>
      <c r="BJ1616" s="185"/>
      <c r="BK1616" s="185"/>
      <c r="BL1616" s="185"/>
      <c r="BM1616" s="185"/>
    </row>
    <row r="1617" spans="13:65" s="181" customFormat="1" x14ac:dyDescent="0.2">
      <c r="M1617" s="40"/>
      <c r="N1617" s="974"/>
      <c r="O1617" s="185"/>
      <c r="P1617" s="185"/>
      <c r="Q1617" s="185"/>
      <c r="R1617" s="185"/>
      <c r="S1617" s="185"/>
      <c r="T1617" s="185"/>
      <c r="U1617" s="185"/>
      <c r="V1617" s="185"/>
      <c r="W1617" s="185"/>
      <c r="X1617" s="185"/>
      <c r="Y1617" s="185"/>
      <c r="Z1617" s="185"/>
      <c r="AA1617" s="185"/>
      <c r="AB1617" s="185"/>
      <c r="AC1617" s="185"/>
      <c r="AD1617" s="185"/>
      <c r="AE1617" s="185"/>
      <c r="AF1617" s="185"/>
      <c r="AG1617" s="185"/>
      <c r="AH1617" s="185"/>
      <c r="AI1617" s="185"/>
      <c r="AJ1617" s="185"/>
      <c r="AK1617" s="185"/>
      <c r="AL1617" s="185"/>
      <c r="AM1617" s="185"/>
      <c r="AN1617" s="185"/>
      <c r="AO1617" s="185"/>
      <c r="AP1617" s="185"/>
      <c r="AQ1617" s="185"/>
      <c r="AR1617" s="185"/>
      <c r="AS1617" s="185"/>
      <c r="AT1617" s="185"/>
      <c r="AU1617" s="185"/>
      <c r="AV1617" s="185"/>
      <c r="AW1617" s="185"/>
      <c r="AX1617" s="185"/>
      <c r="AY1617" s="185"/>
      <c r="AZ1617" s="185"/>
      <c r="BA1617" s="185"/>
      <c r="BB1617" s="185"/>
      <c r="BC1617" s="185"/>
      <c r="BD1617" s="185"/>
      <c r="BE1617" s="185"/>
      <c r="BF1617" s="185"/>
      <c r="BG1617" s="185"/>
      <c r="BH1617" s="185"/>
      <c r="BI1617" s="185"/>
      <c r="BJ1617" s="185"/>
      <c r="BK1617" s="185"/>
      <c r="BL1617" s="185"/>
      <c r="BM1617" s="185"/>
    </row>
    <row r="1618" spans="13:65" s="181" customFormat="1" x14ac:dyDescent="0.2">
      <c r="M1618" s="40"/>
      <c r="N1618" s="974"/>
      <c r="O1618" s="185"/>
      <c r="P1618" s="185"/>
      <c r="Q1618" s="185"/>
      <c r="R1618" s="185"/>
      <c r="S1618" s="185"/>
      <c r="T1618" s="185"/>
      <c r="U1618" s="185"/>
      <c r="V1618" s="185"/>
      <c r="W1618" s="185"/>
      <c r="X1618" s="185"/>
      <c r="Y1618" s="185"/>
      <c r="Z1618" s="185"/>
      <c r="AA1618" s="185"/>
      <c r="AB1618" s="185"/>
      <c r="AC1618" s="185"/>
      <c r="AD1618" s="185"/>
      <c r="AE1618" s="185"/>
      <c r="AF1618" s="185"/>
      <c r="AG1618" s="185"/>
      <c r="AH1618" s="185"/>
      <c r="AI1618" s="185"/>
      <c r="AJ1618" s="185"/>
      <c r="AK1618" s="185"/>
      <c r="AL1618" s="185"/>
      <c r="AM1618" s="185"/>
      <c r="AN1618" s="185"/>
      <c r="AO1618" s="185"/>
      <c r="AP1618" s="185"/>
      <c r="AQ1618" s="185"/>
      <c r="AR1618" s="185"/>
      <c r="AS1618" s="185"/>
      <c r="AT1618" s="185"/>
      <c r="AU1618" s="185"/>
      <c r="AV1618" s="185"/>
      <c r="AW1618" s="185"/>
      <c r="AX1618" s="185"/>
      <c r="AY1618" s="185"/>
      <c r="AZ1618" s="185"/>
      <c r="BA1618" s="185"/>
      <c r="BB1618" s="185"/>
      <c r="BC1618" s="185"/>
      <c r="BD1618" s="185"/>
      <c r="BE1618" s="185"/>
      <c r="BF1618" s="185"/>
      <c r="BG1618" s="185"/>
      <c r="BH1618" s="185"/>
      <c r="BI1618" s="185"/>
      <c r="BJ1618" s="185"/>
      <c r="BK1618" s="185"/>
      <c r="BL1618" s="185"/>
      <c r="BM1618" s="185"/>
    </row>
    <row r="1619" spans="13:65" s="181" customFormat="1" x14ac:dyDescent="0.2">
      <c r="M1619" s="40"/>
      <c r="N1619" s="974"/>
      <c r="O1619" s="185"/>
      <c r="P1619" s="185"/>
      <c r="Q1619" s="185"/>
      <c r="R1619" s="185"/>
      <c r="S1619" s="185"/>
      <c r="T1619" s="185"/>
      <c r="U1619" s="185"/>
      <c r="V1619" s="185"/>
      <c r="W1619" s="185"/>
      <c r="X1619" s="185"/>
      <c r="Y1619" s="185"/>
      <c r="Z1619" s="185"/>
      <c r="AA1619" s="185"/>
      <c r="AB1619" s="185"/>
      <c r="AC1619" s="185"/>
      <c r="AD1619" s="185"/>
      <c r="AE1619" s="185"/>
      <c r="AF1619" s="185"/>
      <c r="AG1619" s="185"/>
      <c r="AH1619" s="185"/>
      <c r="AI1619" s="185"/>
      <c r="AJ1619" s="185"/>
      <c r="AK1619" s="185"/>
      <c r="AL1619" s="185"/>
      <c r="AM1619" s="185"/>
      <c r="AN1619" s="185"/>
      <c r="AO1619" s="185"/>
      <c r="AP1619" s="185"/>
      <c r="AQ1619" s="185"/>
      <c r="AR1619" s="185"/>
      <c r="AS1619" s="185"/>
      <c r="AT1619" s="185"/>
      <c r="AU1619" s="185"/>
      <c r="AV1619" s="185"/>
      <c r="AW1619" s="185"/>
      <c r="AX1619" s="185"/>
      <c r="AY1619" s="185"/>
      <c r="AZ1619" s="185"/>
      <c r="BA1619" s="185"/>
      <c r="BB1619" s="185"/>
      <c r="BC1619" s="185"/>
      <c r="BD1619" s="185"/>
      <c r="BE1619" s="185"/>
      <c r="BF1619" s="185"/>
      <c r="BG1619" s="185"/>
      <c r="BH1619" s="185"/>
      <c r="BI1619" s="185"/>
      <c r="BJ1619" s="185"/>
      <c r="BK1619" s="185"/>
      <c r="BL1619" s="185"/>
      <c r="BM1619" s="185"/>
    </row>
    <row r="1620" spans="13:65" s="181" customFormat="1" x14ac:dyDescent="0.2">
      <c r="M1620" s="40"/>
      <c r="N1620" s="974"/>
      <c r="O1620" s="185"/>
      <c r="P1620" s="185"/>
      <c r="Q1620" s="185"/>
      <c r="R1620" s="185"/>
      <c r="S1620" s="185"/>
      <c r="T1620" s="185"/>
      <c r="U1620" s="185"/>
      <c r="V1620" s="185"/>
      <c r="W1620" s="185"/>
      <c r="X1620" s="185"/>
      <c r="Y1620" s="185"/>
      <c r="Z1620" s="185"/>
      <c r="AA1620" s="185"/>
      <c r="AB1620" s="185"/>
      <c r="AC1620" s="185"/>
      <c r="AD1620" s="185"/>
      <c r="AE1620" s="185"/>
      <c r="AF1620" s="185"/>
      <c r="AG1620" s="185"/>
      <c r="AH1620" s="185"/>
      <c r="AI1620" s="185"/>
      <c r="AJ1620" s="185"/>
      <c r="AK1620" s="185"/>
      <c r="AL1620" s="185"/>
      <c r="AM1620" s="185"/>
      <c r="AN1620" s="185"/>
      <c r="AO1620" s="185"/>
      <c r="AP1620" s="185"/>
      <c r="AQ1620" s="185"/>
      <c r="AR1620" s="185"/>
      <c r="AS1620" s="185"/>
      <c r="AT1620" s="185"/>
      <c r="AU1620" s="185"/>
      <c r="AV1620" s="185"/>
      <c r="AW1620" s="185"/>
      <c r="AX1620" s="185"/>
      <c r="AY1620" s="185"/>
      <c r="AZ1620" s="185"/>
      <c r="BA1620" s="185"/>
      <c r="BB1620" s="185"/>
      <c r="BC1620" s="185"/>
      <c r="BD1620" s="185"/>
      <c r="BE1620" s="185"/>
      <c r="BF1620" s="185"/>
      <c r="BG1620" s="185"/>
      <c r="BH1620" s="185"/>
      <c r="BI1620" s="185"/>
      <c r="BJ1620" s="185"/>
      <c r="BK1620" s="185"/>
      <c r="BL1620" s="185"/>
      <c r="BM1620" s="185"/>
    </row>
    <row r="1621" spans="13:65" s="181" customFormat="1" x14ac:dyDescent="0.2">
      <c r="M1621" s="40"/>
      <c r="N1621" s="974"/>
      <c r="O1621" s="185"/>
      <c r="P1621" s="185"/>
      <c r="Q1621" s="185"/>
      <c r="R1621" s="185"/>
      <c r="S1621" s="185"/>
      <c r="T1621" s="185"/>
      <c r="U1621" s="185"/>
      <c r="V1621" s="185"/>
      <c r="W1621" s="185"/>
      <c r="X1621" s="185"/>
      <c r="Y1621" s="185"/>
      <c r="Z1621" s="185"/>
      <c r="AA1621" s="185"/>
      <c r="AB1621" s="185"/>
      <c r="AC1621" s="185"/>
      <c r="AD1621" s="185"/>
      <c r="AE1621" s="185"/>
      <c r="AF1621" s="185"/>
      <c r="AG1621" s="185"/>
      <c r="AH1621" s="185"/>
      <c r="AI1621" s="185"/>
      <c r="AJ1621" s="185"/>
      <c r="AK1621" s="185"/>
      <c r="AL1621" s="185"/>
      <c r="AM1621" s="185"/>
      <c r="AN1621" s="185"/>
      <c r="AO1621" s="185"/>
      <c r="AP1621" s="185"/>
      <c r="AQ1621" s="185"/>
      <c r="AR1621" s="185"/>
      <c r="AS1621" s="185"/>
      <c r="AT1621" s="185"/>
      <c r="AU1621" s="185"/>
      <c r="AV1621" s="185"/>
      <c r="AW1621" s="185"/>
      <c r="AX1621" s="185"/>
      <c r="AY1621" s="185"/>
      <c r="AZ1621" s="185"/>
      <c r="BA1621" s="185"/>
      <c r="BB1621" s="185"/>
      <c r="BC1621" s="185"/>
      <c r="BD1621" s="185"/>
      <c r="BE1621" s="185"/>
      <c r="BF1621" s="185"/>
      <c r="BG1621" s="185"/>
      <c r="BH1621" s="185"/>
      <c r="BI1621" s="185"/>
      <c r="BJ1621" s="185"/>
      <c r="BK1621" s="185"/>
      <c r="BL1621" s="185"/>
      <c r="BM1621" s="185"/>
    </row>
    <row r="1622" spans="13:65" s="181" customFormat="1" x14ac:dyDescent="0.2">
      <c r="M1622" s="40"/>
      <c r="N1622" s="974"/>
      <c r="O1622" s="185"/>
      <c r="P1622" s="185"/>
      <c r="Q1622" s="185"/>
      <c r="R1622" s="185"/>
      <c r="S1622" s="185"/>
      <c r="T1622" s="185"/>
      <c r="U1622" s="185"/>
      <c r="V1622" s="185"/>
      <c r="W1622" s="185"/>
      <c r="X1622" s="185"/>
      <c r="Y1622" s="185"/>
      <c r="Z1622" s="185"/>
      <c r="AA1622" s="185"/>
      <c r="AB1622" s="185"/>
      <c r="AC1622" s="185"/>
      <c r="AD1622" s="185"/>
      <c r="AE1622" s="185"/>
      <c r="AF1622" s="185"/>
      <c r="AG1622" s="185"/>
      <c r="AH1622" s="185"/>
      <c r="AI1622" s="185"/>
      <c r="AJ1622" s="185"/>
      <c r="AK1622" s="185"/>
      <c r="AL1622" s="185"/>
      <c r="AM1622" s="185"/>
      <c r="AN1622" s="185"/>
      <c r="AO1622" s="185"/>
      <c r="AP1622" s="185"/>
      <c r="AQ1622" s="185"/>
      <c r="AR1622" s="185"/>
      <c r="AS1622" s="185"/>
      <c r="AT1622" s="185"/>
      <c r="AU1622" s="185"/>
      <c r="AV1622" s="185"/>
      <c r="AW1622" s="185"/>
      <c r="AX1622" s="185"/>
      <c r="AY1622" s="185"/>
      <c r="AZ1622" s="185"/>
      <c r="BA1622" s="185"/>
      <c r="BB1622" s="185"/>
      <c r="BC1622" s="185"/>
      <c r="BD1622" s="185"/>
      <c r="BE1622" s="185"/>
      <c r="BF1622" s="185"/>
      <c r="BG1622" s="185"/>
      <c r="BH1622" s="185"/>
      <c r="BI1622" s="185"/>
      <c r="BJ1622" s="185"/>
      <c r="BK1622" s="185"/>
      <c r="BL1622" s="185"/>
      <c r="BM1622" s="185"/>
    </row>
    <row r="1623" spans="13:65" s="181" customFormat="1" x14ac:dyDescent="0.2">
      <c r="M1623" s="40"/>
      <c r="N1623" s="974"/>
      <c r="O1623" s="185"/>
      <c r="P1623" s="185"/>
      <c r="Q1623" s="185"/>
      <c r="R1623" s="185"/>
      <c r="S1623" s="185"/>
      <c r="T1623" s="185"/>
      <c r="U1623" s="185"/>
      <c r="V1623" s="185"/>
      <c r="W1623" s="185"/>
      <c r="X1623" s="185"/>
      <c r="Y1623" s="185"/>
      <c r="Z1623" s="185"/>
      <c r="AA1623" s="185"/>
      <c r="AB1623" s="185"/>
      <c r="AC1623" s="185"/>
      <c r="AD1623" s="185"/>
      <c r="AE1623" s="185"/>
      <c r="AF1623" s="185"/>
      <c r="AG1623" s="185"/>
      <c r="AH1623" s="185"/>
      <c r="AI1623" s="185"/>
      <c r="AJ1623" s="185"/>
      <c r="AK1623" s="185"/>
      <c r="AL1623" s="185"/>
      <c r="AM1623" s="185"/>
      <c r="AN1623" s="185"/>
      <c r="AO1623" s="185"/>
      <c r="AP1623" s="185"/>
      <c r="AQ1623" s="185"/>
      <c r="AR1623" s="185"/>
      <c r="AS1623" s="185"/>
      <c r="AT1623" s="185"/>
      <c r="AU1623" s="185"/>
      <c r="AV1623" s="185"/>
      <c r="AW1623" s="185"/>
      <c r="AX1623" s="185"/>
      <c r="AY1623" s="185"/>
      <c r="AZ1623" s="185"/>
      <c r="BA1623" s="185"/>
      <c r="BB1623" s="185"/>
      <c r="BC1623" s="185"/>
      <c r="BD1623" s="185"/>
      <c r="BE1623" s="185"/>
      <c r="BF1623" s="185"/>
      <c r="BG1623" s="185"/>
      <c r="BH1623" s="185"/>
      <c r="BI1623" s="185"/>
      <c r="BJ1623" s="185"/>
      <c r="BK1623" s="185"/>
      <c r="BL1623" s="185"/>
      <c r="BM1623" s="185"/>
    </row>
    <row r="1624" spans="13:65" s="181" customFormat="1" x14ac:dyDescent="0.2">
      <c r="M1624" s="40"/>
      <c r="N1624" s="974"/>
      <c r="O1624" s="185"/>
      <c r="P1624" s="185"/>
      <c r="Q1624" s="185"/>
      <c r="R1624" s="185"/>
      <c r="S1624" s="185"/>
      <c r="T1624" s="185"/>
      <c r="U1624" s="185"/>
      <c r="V1624" s="185"/>
      <c r="W1624" s="185"/>
      <c r="X1624" s="185"/>
      <c r="Y1624" s="185"/>
      <c r="Z1624" s="185"/>
      <c r="AA1624" s="185"/>
      <c r="AB1624" s="185"/>
      <c r="AC1624" s="185"/>
      <c r="AD1624" s="185"/>
      <c r="AE1624" s="185"/>
      <c r="AF1624" s="185"/>
      <c r="AG1624" s="185"/>
      <c r="AH1624" s="185"/>
      <c r="AI1624" s="185"/>
      <c r="AJ1624" s="185"/>
      <c r="AK1624" s="185"/>
      <c r="AL1624" s="185"/>
      <c r="AM1624" s="185"/>
      <c r="AN1624" s="185"/>
      <c r="AO1624" s="185"/>
      <c r="AP1624" s="185"/>
      <c r="AQ1624" s="185"/>
      <c r="AR1624" s="185"/>
      <c r="AS1624" s="185"/>
      <c r="AT1624" s="185"/>
      <c r="AU1624" s="185"/>
      <c r="AV1624" s="185"/>
      <c r="AW1624" s="185"/>
      <c r="AX1624" s="185"/>
      <c r="AY1624" s="185"/>
      <c r="AZ1624" s="185"/>
      <c r="BA1624" s="185"/>
      <c r="BB1624" s="185"/>
      <c r="BC1624" s="185"/>
      <c r="BD1624" s="185"/>
      <c r="BE1624" s="185"/>
      <c r="BF1624" s="185"/>
      <c r="BG1624" s="185"/>
      <c r="BH1624" s="185"/>
      <c r="BI1624" s="185"/>
      <c r="BJ1624" s="185"/>
      <c r="BK1624" s="185"/>
      <c r="BL1624" s="185"/>
      <c r="BM1624" s="185"/>
    </row>
    <row r="1625" spans="13:65" s="181" customFormat="1" x14ac:dyDescent="0.2">
      <c r="M1625" s="40"/>
      <c r="N1625" s="974"/>
      <c r="O1625" s="185"/>
      <c r="P1625" s="185"/>
      <c r="Q1625" s="185"/>
      <c r="R1625" s="185"/>
      <c r="S1625" s="185"/>
      <c r="T1625" s="185"/>
      <c r="U1625" s="185"/>
      <c r="V1625" s="185"/>
      <c r="W1625" s="185"/>
      <c r="X1625" s="185"/>
      <c r="Y1625" s="185"/>
      <c r="Z1625" s="185"/>
      <c r="AA1625" s="185"/>
      <c r="AB1625" s="185"/>
      <c r="AC1625" s="185"/>
      <c r="AD1625" s="185"/>
      <c r="AE1625" s="185"/>
      <c r="AF1625" s="185"/>
      <c r="AG1625" s="185"/>
      <c r="AH1625" s="185"/>
      <c r="AI1625" s="185"/>
      <c r="AJ1625" s="185"/>
      <c r="AK1625" s="185"/>
      <c r="AL1625" s="185"/>
      <c r="AM1625" s="185"/>
      <c r="AN1625" s="185"/>
      <c r="AO1625" s="185"/>
      <c r="AP1625" s="185"/>
      <c r="AQ1625" s="185"/>
      <c r="AR1625" s="185"/>
      <c r="AS1625" s="185"/>
      <c r="AT1625" s="185"/>
      <c r="AU1625" s="185"/>
      <c r="AV1625" s="185"/>
      <c r="AW1625" s="185"/>
      <c r="AX1625" s="185"/>
      <c r="AY1625" s="185"/>
      <c r="AZ1625" s="185"/>
      <c r="BA1625" s="185"/>
      <c r="BB1625" s="185"/>
      <c r="BC1625" s="185"/>
      <c r="BD1625" s="185"/>
      <c r="BE1625" s="185"/>
      <c r="BF1625" s="185"/>
      <c r="BG1625" s="185"/>
      <c r="BH1625" s="185"/>
      <c r="BI1625" s="185"/>
      <c r="BJ1625" s="185"/>
      <c r="BK1625" s="185"/>
      <c r="BL1625" s="185"/>
      <c r="BM1625" s="185"/>
    </row>
    <row r="1626" spans="13:65" s="181" customFormat="1" x14ac:dyDescent="0.2">
      <c r="M1626" s="40"/>
      <c r="N1626" s="974"/>
      <c r="O1626" s="185"/>
      <c r="P1626" s="185"/>
      <c r="Q1626" s="185"/>
      <c r="R1626" s="185"/>
      <c r="S1626" s="185"/>
      <c r="T1626" s="185"/>
      <c r="U1626" s="185"/>
      <c r="V1626" s="185"/>
      <c r="W1626" s="185"/>
      <c r="X1626" s="185"/>
      <c r="Y1626" s="185"/>
      <c r="Z1626" s="185"/>
      <c r="AA1626" s="185"/>
      <c r="AB1626" s="185"/>
      <c r="AC1626" s="185"/>
      <c r="AD1626" s="185"/>
      <c r="AE1626" s="185"/>
      <c r="AF1626" s="185"/>
      <c r="AG1626" s="185"/>
      <c r="AH1626" s="185"/>
      <c r="AI1626" s="185"/>
      <c r="AJ1626" s="185"/>
      <c r="AK1626" s="185"/>
      <c r="AL1626" s="185"/>
      <c r="AM1626" s="185"/>
      <c r="AN1626" s="185"/>
      <c r="AO1626" s="185"/>
      <c r="AP1626" s="185"/>
      <c r="AQ1626" s="185"/>
      <c r="AR1626" s="185"/>
      <c r="AS1626" s="185"/>
      <c r="AT1626" s="185"/>
      <c r="AU1626" s="185"/>
      <c r="AV1626" s="185"/>
      <c r="AW1626" s="185"/>
      <c r="AX1626" s="185"/>
      <c r="AY1626" s="185"/>
      <c r="AZ1626" s="185"/>
      <c r="BA1626" s="185"/>
      <c r="BB1626" s="185"/>
      <c r="BC1626" s="185"/>
      <c r="BD1626" s="185"/>
      <c r="BE1626" s="185"/>
      <c r="BF1626" s="185"/>
      <c r="BG1626" s="185"/>
      <c r="BH1626" s="185"/>
      <c r="BI1626" s="185"/>
      <c r="BJ1626" s="185"/>
      <c r="BK1626" s="185"/>
      <c r="BL1626" s="185"/>
      <c r="BM1626" s="185"/>
    </row>
    <row r="1627" spans="13:65" s="181" customFormat="1" x14ac:dyDescent="0.2">
      <c r="M1627" s="40"/>
      <c r="N1627" s="974"/>
      <c r="O1627" s="185"/>
      <c r="P1627" s="185"/>
      <c r="Q1627" s="185"/>
      <c r="R1627" s="185"/>
      <c r="S1627" s="185"/>
      <c r="T1627" s="185"/>
      <c r="U1627" s="185"/>
      <c r="V1627" s="185"/>
      <c r="W1627" s="185"/>
      <c r="X1627" s="185"/>
      <c r="Y1627" s="185"/>
      <c r="Z1627" s="185"/>
      <c r="AA1627" s="185"/>
      <c r="AB1627" s="185"/>
      <c r="AC1627" s="185"/>
      <c r="AD1627" s="185"/>
      <c r="AE1627" s="185"/>
      <c r="AF1627" s="185"/>
      <c r="AG1627" s="185"/>
      <c r="AH1627" s="185"/>
      <c r="AI1627" s="185"/>
      <c r="AJ1627" s="185"/>
      <c r="AK1627" s="185"/>
      <c r="AL1627" s="185"/>
      <c r="AM1627" s="185"/>
      <c r="AN1627" s="185"/>
      <c r="AO1627" s="185"/>
      <c r="AP1627" s="185"/>
      <c r="AQ1627" s="185"/>
      <c r="AR1627" s="185"/>
      <c r="AS1627" s="185"/>
      <c r="AT1627" s="185"/>
      <c r="AU1627" s="185"/>
      <c r="AV1627" s="185"/>
      <c r="AW1627" s="185"/>
      <c r="AX1627" s="185"/>
      <c r="AY1627" s="185"/>
      <c r="AZ1627" s="185"/>
      <c r="BA1627" s="185"/>
      <c r="BB1627" s="185"/>
      <c r="BC1627" s="185"/>
      <c r="BD1627" s="185"/>
      <c r="BE1627" s="185"/>
      <c r="BF1627" s="185"/>
      <c r="BG1627" s="185"/>
      <c r="BH1627" s="185"/>
      <c r="BI1627" s="185"/>
      <c r="BJ1627" s="185"/>
      <c r="BK1627" s="185"/>
      <c r="BL1627" s="185"/>
      <c r="BM1627" s="185"/>
    </row>
    <row r="1628" spans="13:65" s="181" customFormat="1" x14ac:dyDescent="0.2">
      <c r="M1628" s="40"/>
      <c r="N1628" s="974"/>
      <c r="O1628" s="185"/>
      <c r="P1628" s="185"/>
      <c r="Q1628" s="185"/>
      <c r="R1628" s="185"/>
      <c r="S1628" s="185"/>
      <c r="T1628" s="185"/>
      <c r="U1628" s="185"/>
      <c r="V1628" s="185"/>
      <c r="W1628" s="185"/>
      <c r="X1628" s="185"/>
      <c r="Y1628" s="185"/>
      <c r="Z1628" s="185"/>
      <c r="AA1628" s="185"/>
      <c r="AB1628" s="185"/>
      <c r="AC1628" s="185"/>
      <c r="AD1628" s="185"/>
      <c r="AE1628" s="185"/>
      <c r="AF1628" s="185"/>
      <c r="AG1628" s="185"/>
      <c r="AH1628" s="185"/>
      <c r="AI1628" s="185"/>
      <c r="AJ1628" s="185"/>
      <c r="AK1628" s="185"/>
      <c r="AL1628" s="185"/>
      <c r="AM1628" s="185"/>
      <c r="AN1628" s="185"/>
      <c r="AO1628" s="185"/>
      <c r="AP1628" s="185"/>
      <c r="AQ1628" s="185"/>
      <c r="AR1628" s="185"/>
      <c r="AS1628" s="185"/>
      <c r="AT1628" s="185"/>
      <c r="AU1628" s="185"/>
      <c r="AV1628" s="185"/>
      <c r="AW1628" s="185"/>
      <c r="AX1628" s="185"/>
      <c r="AY1628" s="185"/>
      <c r="AZ1628" s="185"/>
      <c r="BA1628" s="185"/>
      <c r="BB1628" s="185"/>
      <c r="BC1628" s="185"/>
      <c r="BD1628" s="185"/>
      <c r="BE1628" s="185"/>
      <c r="BF1628" s="185"/>
      <c r="BG1628" s="185"/>
      <c r="BH1628" s="185"/>
      <c r="BI1628" s="185"/>
      <c r="BJ1628" s="185"/>
      <c r="BK1628" s="185"/>
      <c r="BL1628" s="185"/>
      <c r="BM1628" s="185"/>
    </row>
    <row r="1629" spans="13:65" s="181" customFormat="1" x14ac:dyDescent="0.2">
      <c r="M1629" s="40"/>
      <c r="N1629" s="974"/>
      <c r="O1629" s="185"/>
      <c r="P1629" s="185"/>
      <c r="Q1629" s="185"/>
      <c r="R1629" s="185"/>
      <c r="S1629" s="185"/>
      <c r="T1629" s="185"/>
      <c r="U1629" s="185"/>
      <c r="V1629" s="185"/>
      <c r="W1629" s="185"/>
      <c r="X1629" s="185"/>
      <c r="Y1629" s="185"/>
      <c r="Z1629" s="185"/>
      <c r="AA1629" s="185"/>
      <c r="AB1629" s="185"/>
      <c r="AC1629" s="185"/>
      <c r="AD1629" s="185"/>
      <c r="AE1629" s="185"/>
      <c r="AF1629" s="185"/>
      <c r="AG1629" s="185"/>
      <c r="AH1629" s="185"/>
      <c r="AI1629" s="185"/>
      <c r="AJ1629" s="185"/>
      <c r="AK1629" s="185"/>
      <c r="AL1629" s="185"/>
      <c r="AM1629" s="185"/>
      <c r="AN1629" s="185"/>
      <c r="AO1629" s="185"/>
      <c r="AP1629" s="185"/>
      <c r="AQ1629" s="185"/>
      <c r="AR1629" s="185"/>
      <c r="AS1629" s="185"/>
      <c r="AT1629" s="185"/>
      <c r="AU1629" s="185"/>
      <c r="AV1629" s="185"/>
      <c r="AW1629" s="185"/>
      <c r="AX1629" s="185"/>
      <c r="AY1629" s="185"/>
      <c r="AZ1629" s="185"/>
      <c r="BA1629" s="185"/>
      <c r="BB1629" s="185"/>
      <c r="BC1629" s="185"/>
      <c r="BD1629" s="185"/>
      <c r="BE1629" s="185"/>
      <c r="BF1629" s="185"/>
      <c r="BG1629" s="185"/>
      <c r="BH1629" s="185"/>
      <c r="BI1629" s="185"/>
      <c r="BJ1629" s="185"/>
      <c r="BK1629" s="185"/>
      <c r="BL1629" s="185"/>
      <c r="BM1629" s="185"/>
    </row>
    <row r="1630" spans="13:65" s="181" customFormat="1" x14ac:dyDescent="0.2">
      <c r="M1630" s="40"/>
      <c r="N1630" s="974"/>
      <c r="O1630" s="185"/>
      <c r="P1630" s="185"/>
      <c r="Q1630" s="185"/>
      <c r="R1630" s="185"/>
      <c r="S1630" s="185"/>
      <c r="T1630" s="185"/>
      <c r="U1630" s="185"/>
      <c r="V1630" s="185"/>
      <c r="W1630" s="185"/>
      <c r="X1630" s="185"/>
      <c r="Y1630" s="185"/>
      <c r="Z1630" s="185"/>
      <c r="AA1630" s="185"/>
      <c r="AB1630" s="185"/>
      <c r="AC1630" s="185"/>
      <c r="AD1630" s="185"/>
      <c r="AE1630" s="185"/>
      <c r="AF1630" s="185"/>
      <c r="AG1630" s="185"/>
      <c r="AH1630" s="185"/>
      <c r="AI1630" s="185"/>
      <c r="AJ1630" s="185"/>
      <c r="AK1630" s="185"/>
      <c r="AL1630" s="185"/>
      <c r="AM1630" s="185"/>
      <c r="AN1630" s="185"/>
      <c r="AO1630" s="185"/>
      <c r="AP1630" s="185"/>
      <c r="AQ1630" s="185"/>
      <c r="AR1630" s="185"/>
      <c r="AS1630" s="185"/>
      <c r="AT1630" s="185"/>
      <c r="AU1630" s="185"/>
      <c r="AV1630" s="185"/>
      <c r="AW1630" s="185"/>
      <c r="AX1630" s="185"/>
      <c r="AY1630" s="185"/>
      <c r="AZ1630" s="185"/>
      <c r="BA1630" s="185"/>
      <c r="BB1630" s="185"/>
      <c r="BC1630" s="185"/>
      <c r="BD1630" s="185"/>
      <c r="BE1630" s="185"/>
      <c r="BF1630" s="185"/>
      <c r="BG1630" s="185"/>
      <c r="BH1630" s="185"/>
      <c r="BI1630" s="185"/>
      <c r="BJ1630" s="185"/>
      <c r="BK1630" s="185"/>
      <c r="BL1630" s="185"/>
      <c r="BM1630" s="185"/>
    </row>
    <row r="1631" spans="13:65" s="181" customFormat="1" x14ac:dyDescent="0.2">
      <c r="M1631" s="40"/>
      <c r="N1631" s="974"/>
      <c r="O1631" s="185"/>
      <c r="P1631" s="185"/>
      <c r="Q1631" s="185"/>
      <c r="R1631" s="185"/>
      <c r="S1631" s="185"/>
      <c r="T1631" s="185"/>
      <c r="U1631" s="185"/>
      <c r="V1631" s="185"/>
      <c r="W1631" s="185"/>
      <c r="X1631" s="185"/>
      <c r="Y1631" s="185"/>
      <c r="Z1631" s="185"/>
      <c r="AA1631" s="185"/>
      <c r="AB1631" s="185"/>
      <c r="AC1631" s="185"/>
      <c r="AD1631" s="185"/>
      <c r="AE1631" s="185"/>
      <c r="AF1631" s="185"/>
      <c r="AG1631" s="185"/>
      <c r="AH1631" s="185"/>
      <c r="AI1631" s="185"/>
      <c r="AJ1631" s="185"/>
      <c r="AK1631" s="185"/>
      <c r="AL1631" s="185"/>
      <c r="AM1631" s="185"/>
      <c r="AN1631" s="185"/>
      <c r="AO1631" s="185"/>
      <c r="AP1631" s="185"/>
      <c r="AQ1631" s="185"/>
      <c r="AR1631" s="185"/>
      <c r="AS1631" s="185"/>
      <c r="AT1631" s="185"/>
      <c r="AU1631" s="185"/>
      <c r="AV1631" s="185"/>
      <c r="AW1631" s="185"/>
      <c r="AX1631" s="185"/>
      <c r="AY1631" s="185"/>
      <c r="AZ1631" s="185"/>
      <c r="BA1631" s="185"/>
      <c r="BB1631" s="185"/>
      <c r="BC1631" s="185"/>
      <c r="BD1631" s="185"/>
      <c r="BE1631" s="185"/>
      <c r="BF1631" s="185"/>
      <c r="BG1631" s="185"/>
      <c r="BH1631" s="185"/>
      <c r="BI1631" s="185"/>
      <c r="BJ1631" s="185"/>
      <c r="BK1631" s="185"/>
      <c r="BL1631" s="185"/>
      <c r="BM1631" s="185"/>
    </row>
    <row r="1632" spans="13:65" s="181" customFormat="1" x14ac:dyDescent="0.2">
      <c r="M1632" s="40"/>
      <c r="N1632" s="974"/>
      <c r="O1632" s="185"/>
      <c r="P1632" s="185"/>
      <c r="Q1632" s="185"/>
      <c r="R1632" s="185"/>
      <c r="S1632" s="185"/>
      <c r="T1632" s="185"/>
      <c r="U1632" s="185"/>
      <c r="V1632" s="185"/>
      <c r="W1632" s="185"/>
      <c r="X1632" s="185"/>
      <c r="Y1632" s="185"/>
      <c r="Z1632" s="185"/>
      <c r="AA1632" s="185"/>
      <c r="AB1632" s="185"/>
      <c r="AC1632" s="185"/>
      <c r="AD1632" s="185"/>
      <c r="AE1632" s="185"/>
      <c r="AF1632" s="185"/>
      <c r="AG1632" s="185"/>
      <c r="AH1632" s="185"/>
      <c r="AI1632" s="185"/>
      <c r="AJ1632" s="185"/>
      <c r="AK1632" s="185"/>
      <c r="AL1632" s="185"/>
      <c r="AM1632" s="185"/>
      <c r="AN1632" s="185"/>
      <c r="AO1632" s="185"/>
      <c r="AP1632" s="185"/>
      <c r="AQ1632" s="185"/>
      <c r="AR1632" s="185"/>
      <c r="AS1632" s="185"/>
      <c r="AT1632" s="185"/>
      <c r="AU1632" s="185"/>
      <c r="AV1632" s="185"/>
      <c r="AW1632" s="185"/>
      <c r="AX1632" s="185"/>
      <c r="AY1632" s="185"/>
      <c r="AZ1632" s="185"/>
      <c r="BA1632" s="185"/>
      <c r="BB1632" s="185"/>
      <c r="BC1632" s="185"/>
      <c r="BD1632" s="185"/>
      <c r="BE1632" s="185"/>
      <c r="BF1632" s="185"/>
      <c r="BG1632" s="185"/>
      <c r="BH1632" s="185"/>
      <c r="BI1632" s="185"/>
      <c r="BJ1632" s="185"/>
      <c r="BK1632" s="185"/>
      <c r="BL1632" s="185"/>
      <c r="BM1632" s="185"/>
    </row>
    <row r="1633" spans="13:65" s="181" customFormat="1" x14ac:dyDescent="0.2">
      <c r="M1633" s="40"/>
      <c r="N1633" s="974"/>
      <c r="O1633" s="185"/>
      <c r="P1633" s="185"/>
      <c r="Q1633" s="185"/>
      <c r="R1633" s="185"/>
      <c r="S1633" s="185"/>
      <c r="T1633" s="185"/>
      <c r="U1633" s="185"/>
      <c r="V1633" s="185"/>
      <c r="W1633" s="185"/>
      <c r="X1633" s="185"/>
      <c r="Y1633" s="185"/>
      <c r="Z1633" s="185"/>
      <c r="AA1633" s="185"/>
      <c r="AB1633" s="185"/>
      <c r="AC1633" s="185"/>
      <c r="AD1633" s="185"/>
      <c r="AE1633" s="185"/>
      <c r="AF1633" s="185"/>
      <c r="AG1633" s="185"/>
      <c r="AH1633" s="185"/>
      <c r="AI1633" s="185"/>
      <c r="AJ1633" s="185"/>
      <c r="AK1633" s="185"/>
      <c r="AL1633" s="185"/>
      <c r="AM1633" s="185"/>
      <c r="AN1633" s="185"/>
      <c r="AO1633" s="185"/>
      <c r="AP1633" s="185"/>
      <c r="AQ1633" s="185"/>
      <c r="AR1633" s="185"/>
      <c r="AS1633" s="185"/>
      <c r="AT1633" s="185"/>
      <c r="AU1633" s="185"/>
      <c r="AV1633" s="185"/>
      <c r="AW1633" s="185"/>
      <c r="AX1633" s="185"/>
      <c r="AY1633" s="185"/>
      <c r="AZ1633" s="185"/>
      <c r="BA1633" s="185"/>
      <c r="BB1633" s="185"/>
      <c r="BC1633" s="185"/>
      <c r="BD1633" s="185"/>
      <c r="BE1633" s="185"/>
      <c r="BF1633" s="185"/>
      <c r="BG1633" s="185"/>
      <c r="BH1633" s="185"/>
      <c r="BI1633" s="185"/>
      <c r="BJ1633" s="185"/>
      <c r="BK1633" s="185"/>
      <c r="BL1633" s="185"/>
      <c r="BM1633" s="185"/>
    </row>
    <row r="1634" spans="13:65" s="181" customFormat="1" x14ac:dyDescent="0.2">
      <c r="M1634" s="40"/>
      <c r="N1634" s="974"/>
      <c r="O1634" s="185"/>
      <c r="P1634" s="185"/>
      <c r="Q1634" s="185"/>
      <c r="R1634" s="185"/>
      <c r="S1634" s="185"/>
      <c r="T1634" s="185"/>
      <c r="U1634" s="185"/>
      <c r="V1634" s="185"/>
      <c r="W1634" s="185"/>
      <c r="X1634" s="185"/>
      <c r="Y1634" s="185"/>
      <c r="Z1634" s="185"/>
      <c r="AA1634" s="185"/>
      <c r="AB1634" s="185"/>
      <c r="AC1634" s="185"/>
      <c r="AD1634" s="185"/>
      <c r="AE1634" s="185"/>
      <c r="AF1634" s="185"/>
      <c r="AG1634" s="185"/>
      <c r="AH1634" s="185"/>
      <c r="AI1634" s="185"/>
      <c r="AJ1634" s="185"/>
      <c r="AK1634" s="185"/>
      <c r="AL1634" s="185"/>
      <c r="AM1634" s="185"/>
      <c r="AN1634" s="185"/>
      <c r="AO1634" s="185"/>
      <c r="AP1634" s="185"/>
      <c r="AQ1634" s="185"/>
      <c r="AR1634" s="185"/>
      <c r="AS1634" s="185"/>
      <c r="AT1634" s="185"/>
      <c r="AU1634" s="185"/>
      <c r="AV1634" s="185"/>
      <c r="AW1634" s="185"/>
      <c r="AX1634" s="185"/>
      <c r="AY1634" s="185"/>
      <c r="AZ1634" s="185"/>
      <c r="BA1634" s="185"/>
      <c r="BB1634" s="185"/>
      <c r="BC1634" s="185"/>
      <c r="BD1634" s="185"/>
      <c r="BE1634" s="185"/>
      <c r="BF1634" s="185"/>
      <c r="BG1634" s="185"/>
      <c r="BH1634" s="185"/>
      <c r="BI1634" s="185"/>
      <c r="BJ1634" s="185"/>
      <c r="BK1634" s="185"/>
      <c r="BL1634" s="185"/>
      <c r="BM1634" s="185"/>
    </row>
    <row r="1635" spans="13:65" s="181" customFormat="1" x14ac:dyDescent="0.2">
      <c r="M1635" s="40"/>
      <c r="N1635" s="974"/>
      <c r="O1635" s="185"/>
      <c r="P1635" s="185"/>
      <c r="Q1635" s="185"/>
      <c r="R1635" s="185"/>
      <c r="S1635" s="185"/>
      <c r="T1635" s="185"/>
      <c r="U1635" s="185"/>
      <c r="V1635" s="185"/>
      <c r="W1635" s="185"/>
      <c r="X1635" s="185"/>
      <c r="Y1635" s="185"/>
      <c r="Z1635" s="185"/>
      <c r="AA1635" s="185"/>
      <c r="AB1635" s="185"/>
      <c r="AC1635" s="185"/>
      <c r="AD1635" s="185"/>
      <c r="AE1635" s="185"/>
      <c r="AF1635" s="185"/>
      <c r="AG1635" s="185"/>
      <c r="AH1635" s="185"/>
      <c r="AI1635" s="185"/>
      <c r="AJ1635" s="185"/>
      <c r="AK1635" s="185"/>
      <c r="AL1635" s="185"/>
      <c r="AM1635" s="185"/>
      <c r="AN1635" s="185"/>
      <c r="AO1635" s="185"/>
      <c r="AP1635" s="185"/>
      <c r="AQ1635" s="185"/>
      <c r="AR1635" s="185"/>
      <c r="AS1635" s="185"/>
      <c r="AT1635" s="185"/>
      <c r="AU1635" s="185"/>
      <c r="AV1635" s="185"/>
      <c r="AW1635" s="185"/>
      <c r="AX1635" s="185"/>
      <c r="AY1635" s="185"/>
      <c r="AZ1635" s="185"/>
      <c r="BA1635" s="185"/>
      <c r="BB1635" s="185"/>
      <c r="BC1635" s="185"/>
      <c r="BD1635" s="185"/>
      <c r="BE1635" s="185"/>
      <c r="BF1635" s="185"/>
      <c r="BG1635" s="185"/>
      <c r="BH1635" s="185"/>
      <c r="BI1635" s="185"/>
      <c r="BJ1635" s="185"/>
      <c r="BK1635" s="185"/>
      <c r="BL1635" s="185"/>
      <c r="BM1635" s="185"/>
    </row>
    <row r="1636" spans="13:65" s="181" customFormat="1" x14ac:dyDescent="0.2">
      <c r="M1636" s="40"/>
      <c r="N1636" s="974"/>
      <c r="O1636" s="185"/>
      <c r="P1636" s="185"/>
      <c r="Q1636" s="185"/>
      <c r="R1636" s="185"/>
      <c r="S1636" s="185"/>
      <c r="T1636" s="185"/>
      <c r="U1636" s="185"/>
      <c r="V1636" s="185"/>
      <c r="W1636" s="185"/>
      <c r="X1636" s="185"/>
      <c r="Y1636" s="185"/>
      <c r="Z1636" s="185"/>
      <c r="AA1636" s="185"/>
      <c r="AB1636" s="185"/>
      <c r="AC1636" s="185"/>
      <c r="AD1636" s="185"/>
      <c r="AE1636" s="185"/>
      <c r="AF1636" s="185"/>
      <c r="AG1636" s="185"/>
      <c r="AH1636" s="185"/>
      <c r="AI1636" s="185"/>
      <c r="AJ1636" s="185"/>
      <c r="AK1636" s="185"/>
      <c r="AL1636" s="185"/>
      <c r="AM1636" s="185"/>
      <c r="AN1636" s="185"/>
      <c r="AO1636" s="185"/>
      <c r="AP1636" s="185"/>
      <c r="AQ1636" s="185"/>
      <c r="AR1636" s="185"/>
      <c r="AS1636" s="185"/>
      <c r="AT1636" s="185"/>
      <c r="AU1636" s="185"/>
      <c r="AV1636" s="185"/>
      <c r="AW1636" s="185"/>
      <c r="AX1636" s="185"/>
      <c r="AY1636" s="185"/>
      <c r="AZ1636" s="185"/>
      <c r="BA1636" s="185"/>
      <c r="BB1636" s="185"/>
      <c r="BC1636" s="185"/>
      <c r="BD1636" s="185"/>
      <c r="BE1636" s="185"/>
      <c r="BF1636" s="185"/>
      <c r="BG1636" s="185"/>
      <c r="BH1636" s="185"/>
      <c r="BI1636" s="185"/>
      <c r="BJ1636" s="185"/>
      <c r="BK1636" s="185"/>
      <c r="BL1636" s="185"/>
      <c r="BM1636" s="185"/>
    </row>
    <row r="1637" spans="13:65" s="181" customFormat="1" x14ac:dyDescent="0.2">
      <c r="M1637" s="40"/>
      <c r="N1637" s="974"/>
      <c r="O1637" s="185"/>
      <c r="P1637" s="185"/>
      <c r="Q1637" s="185"/>
      <c r="R1637" s="185"/>
      <c r="S1637" s="185"/>
      <c r="T1637" s="185"/>
      <c r="U1637" s="185"/>
      <c r="V1637" s="185"/>
      <c r="W1637" s="185"/>
      <c r="X1637" s="185"/>
      <c r="Y1637" s="185"/>
      <c r="Z1637" s="185"/>
      <c r="AA1637" s="185"/>
      <c r="AB1637" s="185"/>
      <c r="AC1637" s="185"/>
      <c r="AD1637" s="185"/>
      <c r="AE1637" s="185"/>
      <c r="AF1637" s="185"/>
      <c r="AG1637" s="185"/>
      <c r="AH1637" s="185"/>
      <c r="AI1637" s="185"/>
      <c r="AJ1637" s="185"/>
      <c r="AK1637" s="185"/>
      <c r="AL1637" s="185"/>
      <c r="AM1637" s="185"/>
      <c r="AN1637" s="185"/>
      <c r="AO1637" s="185"/>
      <c r="AP1637" s="185"/>
      <c r="AQ1637" s="185"/>
      <c r="AR1637" s="185"/>
      <c r="AS1637" s="185"/>
      <c r="AT1637" s="185"/>
      <c r="AU1637" s="185"/>
      <c r="AV1637" s="185"/>
      <c r="AW1637" s="185"/>
      <c r="AX1637" s="185"/>
      <c r="AY1637" s="185"/>
      <c r="AZ1637" s="185"/>
      <c r="BA1637" s="185"/>
      <c r="BB1637" s="185"/>
      <c r="BC1637" s="185"/>
      <c r="BD1637" s="185"/>
      <c r="BE1637" s="185"/>
      <c r="BF1637" s="185"/>
      <c r="BG1637" s="185"/>
      <c r="BH1637" s="185"/>
      <c r="BI1637" s="185"/>
      <c r="BJ1637" s="185"/>
      <c r="BK1637" s="185"/>
      <c r="BL1637" s="185"/>
      <c r="BM1637" s="185"/>
    </row>
    <row r="1638" spans="13:65" s="181" customFormat="1" x14ac:dyDescent="0.2">
      <c r="M1638" s="40"/>
      <c r="N1638" s="974"/>
      <c r="O1638" s="185"/>
      <c r="P1638" s="185"/>
      <c r="Q1638" s="185"/>
      <c r="R1638" s="185"/>
      <c r="S1638" s="185"/>
      <c r="T1638" s="185"/>
      <c r="U1638" s="185"/>
      <c r="V1638" s="185"/>
      <c r="W1638" s="185"/>
      <c r="X1638" s="185"/>
      <c r="Y1638" s="185"/>
      <c r="Z1638" s="185"/>
      <c r="AA1638" s="185"/>
      <c r="AB1638" s="185"/>
      <c r="AC1638" s="185"/>
      <c r="AD1638" s="185"/>
      <c r="AE1638" s="185"/>
      <c r="AF1638" s="185"/>
      <c r="AG1638" s="185"/>
      <c r="AH1638" s="185"/>
      <c r="AI1638" s="185"/>
      <c r="AJ1638" s="185"/>
      <c r="AK1638" s="185"/>
      <c r="AL1638" s="185"/>
      <c r="AM1638" s="185"/>
      <c r="AN1638" s="185"/>
      <c r="AO1638" s="185"/>
      <c r="AP1638" s="185"/>
      <c r="AQ1638" s="185"/>
      <c r="AR1638" s="185"/>
      <c r="AS1638" s="185"/>
      <c r="AT1638" s="185"/>
      <c r="AU1638" s="185"/>
      <c r="AV1638" s="185"/>
      <c r="AW1638" s="185"/>
      <c r="AX1638" s="185"/>
      <c r="AY1638" s="185"/>
      <c r="AZ1638" s="185"/>
      <c r="BA1638" s="185"/>
      <c r="BB1638" s="185"/>
      <c r="BC1638" s="185"/>
      <c r="BD1638" s="185"/>
      <c r="BE1638" s="185"/>
      <c r="BF1638" s="185"/>
      <c r="BG1638" s="185"/>
      <c r="BH1638" s="185"/>
      <c r="BI1638" s="185"/>
      <c r="BJ1638" s="185"/>
      <c r="BK1638" s="185"/>
      <c r="BL1638" s="185"/>
      <c r="BM1638" s="185"/>
    </row>
    <row r="1639" spans="13:65" s="181" customFormat="1" x14ac:dyDescent="0.2">
      <c r="M1639" s="40"/>
      <c r="N1639" s="974"/>
      <c r="O1639" s="185"/>
      <c r="P1639" s="185"/>
      <c r="Q1639" s="185"/>
      <c r="R1639" s="185"/>
      <c r="S1639" s="185"/>
      <c r="T1639" s="185"/>
      <c r="U1639" s="185"/>
      <c r="V1639" s="185"/>
      <c r="W1639" s="185"/>
      <c r="X1639" s="185"/>
      <c r="Y1639" s="185"/>
      <c r="Z1639" s="185"/>
      <c r="AA1639" s="185"/>
      <c r="AB1639" s="185"/>
      <c r="AC1639" s="185"/>
      <c r="AD1639" s="185"/>
      <c r="AE1639" s="185"/>
      <c r="AF1639" s="185"/>
      <c r="AG1639" s="185"/>
      <c r="AH1639" s="185"/>
      <c r="AI1639" s="185"/>
      <c r="AJ1639" s="185"/>
      <c r="AK1639" s="185"/>
      <c r="AL1639" s="185"/>
      <c r="AM1639" s="185"/>
      <c r="AN1639" s="185"/>
      <c r="AO1639" s="185"/>
      <c r="AP1639" s="185"/>
      <c r="AQ1639" s="185"/>
      <c r="AR1639" s="185"/>
      <c r="AS1639" s="185"/>
      <c r="AT1639" s="185"/>
      <c r="AU1639" s="185"/>
      <c r="AV1639" s="185"/>
      <c r="AW1639" s="185"/>
      <c r="AX1639" s="185"/>
      <c r="AY1639" s="185"/>
      <c r="AZ1639" s="185"/>
      <c r="BA1639" s="185"/>
      <c r="BB1639" s="185"/>
      <c r="BC1639" s="185"/>
      <c r="BD1639" s="185"/>
      <c r="BE1639" s="185"/>
      <c r="BF1639" s="185"/>
      <c r="BG1639" s="185"/>
      <c r="BH1639" s="185"/>
      <c r="BI1639" s="185"/>
      <c r="BJ1639" s="185"/>
      <c r="BK1639" s="185"/>
      <c r="BL1639" s="185"/>
      <c r="BM1639" s="185"/>
    </row>
    <row r="1640" spans="13:65" s="181" customFormat="1" x14ac:dyDescent="0.2">
      <c r="M1640" s="40"/>
      <c r="N1640" s="974"/>
      <c r="O1640" s="185"/>
      <c r="P1640" s="185"/>
      <c r="Q1640" s="185"/>
      <c r="R1640" s="185"/>
      <c r="S1640" s="185"/>
      <c r="T1640" s="185"/>
      <c r="U1640" s="185"/>
      <c r="V1640" s="185"/>
      <c r="W1640" s="185"/>
      <c r="X1640" s="185"/>
      <c r="Y1640" s="185"/>
      <c r="Z1640" s="185"/>
      <c r="AA1640" s="185"/>
      <c r="AB1640" s="185"/>
      <c r="AC1640" s="185"/>
      <c r="AD1640" s="185"/>
      <c r="AE1640" s="185"/>
      <c r="AF1640" s="185"/>
      <c r="AG1640" s="185"/>
      <c r="AH1640" s="185"/>
      <c r="AI1640" s="185"/>
      <c r="AJ1640" s="185"/>
      <c r="AK1640" s="185"/>
      <c r="AL1640" s="185"/>
      <c r="AM1640" s="185"/>
      <c r="AN1640" s="185"/>
      <c r="AO1640" s="185"/>
      <c r="AP1640" s="185"/>
      <c r="AQ1640" s="185"/>
      <c r="AR1640" s="185"/>
      <c r="AS1640" s="185"/>
      <c r="AT1640" s="185"/>
      <c r="AU1640" s="185"/>
      <c r="AV1640" s="185"/>
      <c r="AW1640" s="185"/>
      <c r="AX1640" s="185"/>
      <c r="AY1640" s="185"/>
      <c r="AZ1640" s="185"/>
      <c r="BA1640" s="185"/>
      <c r="BB1640" s="185"/>
      <c r="BC1640" s="185"/>
      <c r="BD1640" s="185"/>
      <c r="BE1640" s="185"/>
      <c r="BF1640" s="185"/>
      <c r="BG1640" s="185"/>
      <c r="BH1640" s="185"/>
      <c r="BI1640" s="185"/>
      <c r="BJ1640" s="185"/>
      <c r="BK1640" s="185"/>
      <c r="BL1640" s="185"/>
      <c r="BM1640" s="185"/>
    </row>
    <row r="1641" spans="13:65" s="181" customFormat="1" x14ac:dyDescent="0.2">
      <c r="M1641" s="40"/>
      <c r="N1641" s="974"/>
      <c r="O1641" s="185"/>
      <c r="P1641" s="185"/>
      <c r="Q1641" s="185"/>
      <c r="R1641" s="185"/>
      <c r="S1641" s="185"/>
      <c r="T1641" s="185"/>
      <c r="U1641" s="185"/>
      <c r="V1641" s="185"/>
      <c r="W1641" s="185"/>
      <c r="X1641" s="185"/>
      <c r="Y1641" s="185"/>
      <c r="Z1641" s="185"/>
      <c r="AA1641" s="185"/>
      <c r="AB1641" s="185"/>
      <c r="AC1641" s="185"/>
      <c r="AD1641" s="185"/>
      <c r="AE1641" s="185"/>
      <c r="AF1641" s="185"/>
      <c r="AG1641" s="185"/>
      <c r="AH1641" s="185"/>
      <c r="AI1641" s="185"/>
      <c r="AJ1641" s="185"/>
      <c r="AK1641" s="185"/>
      <c r="AL1641" s="185"/>
      <c r="AM1641" s="185"/>
      <c r="AN1641" s="185"/>
      <c r="AO1641" s="185"/>
      <c r="AP1641" s="185"/>
      <c r="AQ1641" s="185"/>
      <c r="AR1641" s="185"/>
      <c r="AS1641" s="185"/>
      <c r="AT1641" s="185"/>
      <c r="AU1641" s="185"/>
      <c r="AV1641" s="185"/>
      <c r="AW1641" s="185"/>
      <c r="AX1641" s="185"/>
      <c r="AY1641" s="185"/>
      <c r="AZ1641" s="185"/>
      <c r="BA1641" s="185"/>
      <c r="BB1641" s="185"/>
      <c r="BC1641" s="185"/>
      <c r="BD1641" s="185"/>
      <c r="BE1641" s="185"/>
      <c r="BF1641" s="185"/>
      <c r="BG1641" s="185"/>
      <c r="BH1641" s="185"/>
      <c r="BI1641" s="185"/>
      <c r="BJ1641" s="185"/>
      <c r="BK1641" s="185"/>
      <c r="BL1641" s="185"/>
      <c r="BM1641" s="185"/>
    </row>
    <row r="1642" spans="13:65" s="181" customFormat="1" x14ac:dyDescent="0.2">
      <c r="M1642" s="40"/>
      <c r="N1642" s="974"/>
      <c r="O1642" s="185"/>
      <c r="P1642" s="185"/>
      <c r="Q1642" s="185"/>
      <c r="R1642" s="185"/>
      <c r="S1642" s="185"/>
      <c r="T1642" s="185"/>
      <c r="U1642" s="185"/>
      <c r="V1642" s="185"/>
      <c r="W1642" s="185"/>
      <c r="X1642" s="185"/>
      <c r="Y1642" s="185"/>
      <c r="Z1642" s="185"/>
      <c r="AA1642" s="185"/>
      <c r="AB1642" s="185"/>
      <c r="AC1642" s="185"/>
      <c r="AD1642" s="185"/>
      <c r="AE1642" s="185"/>
      <c r="AF1642" s="185"/>
      <c r="AG1642" s="185"/>
      <c r="AH1642" s="185"/>
      <c r="AI1642" s="185"/>
      <c r="AJ1642" s="185"/>
      <c r="AK1642" s="185"/>
      <c r="AL1642" s="185"/>
      <c r="AM1642" s="185"/>
      <c r="AN1642" s="185"/>
      <c r="AO1642" s="185"/>
      <c r="AP1642" s="185"/>
      <c r="AQ1642" s="185"/>
      <c r="AR1642" s="185"/>
      <c r="AS1642" s="185"/>
      <c r="AT1642" s="185"/>
      <c r="AU1642" s="185"/>
      <c r="AV1642" s="185"/>
      <c r="AW1642" s="185"/>
      <c r="AX1642" s="185"/>
      <c r="AY1642" s="185"/>
      <c r="AZ1642" s="185"/>
      <c r="BA1642" s="185"/>
      <c r="BB1642" s="185"/>
      <c r="BC1642" s="185"/>
      <c r="BD1642" s="185"/>
      <c r="BE1642" s="185"/>
      <c r="BF1642" s="185"/>
      <c r="BG1642" s="185"/>
      <c r="BH1642" s="185"/>
      <c r="BI1642" s="185"/>
      <c r="BJ1642" s="185"/>
      <c r="BK1642" s="185"/>
      <c r="BL1642" s="185"/>
      <c r="BM1642" s="185"/>
    </row>
    <row r="1643" spans="13:65" s="181" customFormat="1" x14ac:dyDescent="0.2">
      <c r="M1643" s="40"/>
      <c r="N1643" s="974"/>
      <c r="O1643" s="185"/>
      <c r="P1643" s="185"/>
      <c r="Q1643" s="185"/>
      <c r="R1643" s="185"/>
      <c r="S1643" s="185"/>
      <c r="T1643" s="185"/>
      <c r="U1643" s="185"/>
      <c r="V1643" s="185"/>
      <c r="W1643" s="185"/>
      <c r="X1643" s="185"/>
      <c r="Y1643" s="185"/>
      <c r="Z1643" s="185"/>
      <c r="AA1643" s="185"/>
      <c r="AB1643" s="185"/>
      <c r="AC1643" s="185"/>
      <c r="AD1643" s="185"/>
      <c r="AE1643" s="185"/>
      <c r="AF1643" s="185"/>
      <c r="AG1643" s="185"/>
      <c r="AH1643" s="185"/>
      <c r="AI1643" s="185"/>
      <c r="AJ1643" s="185"/>
      <c r="AK1643" s="185"/>
      <c r="AL1643" s="185"/>
      <c r="AM1643" s="185"/>
      <c r="AN1643" s="185"/>
      <c r="AO1643" s="185"/>
      <c r="AP1643" s="185"/>
      <c r="AQ1643" s="185"/>
      <c r="AR1643" s="185"/>
      <c r="AS1643" s="185"/>
      <c r="AT1643" s="185"/>
      <c r="AU1643" s="185"/>
      <c r="AV1643" s="185"/>
      <c r="AW1643" s="185"/>
      <c r="AX1643" s="185"/>
      <c r="AY1643" s="185"/>
      <c r="AZ1643" s="185"/>
      <c r="BA1643" s="185"/>
      <c r="BB1643" s="185"/>
      <c r="BC1643" s="185"/>
      <c r="BD1643" s="185"/>
      <c r="BE1643" s="185"/>
      <c r="BF1643" s="185"/>
      <c r="BG1643" s="185"/>
      <c r="BH1643" s="185"/>
      <c r="BI1643" s="185"/>
      <c r="BJ1643" s="185"/>
      <c r="BK1643" s="185"/>
      <c r="BL1643" s="185"/>
      <c r="BM1643" s="185"/>
    </row>
    <row r="1644" spans="13:65" s="181" customFormat="1" x14ac:dyDescent="0.2">
      <c r="M1644" s="40"/>
      <c r="N1644" s="974"/>
      <c r="O1644" s="185"/>
      <c r="P1644" s="185"/>
      <c r="Q1644" s="185"/>
      <c r="R1644" s="185"/>
      <c r="S1644" s="185"/>
      <c r="T1644" s="185"/>
      <c r="U1644" s="185"/>
      <c r="V1644" s="185"/>
      <c r="W1644" s="185"/>
      <c r="X1644" s="185"/>
      <c r="Y1644" s="185"/>
      <c r="Z1644" s="185"/>
      <c r="AA1644" s="185"/>
      <c r="AB1644" s="185"/>
      <c r="AC1644" s="185"/>
      <c r="AD1644" s="185"/>
      <c r="AE1644" s="185"/>
      <c r="AF1644" s="185"/>
      <c r="AG1644" s="185"/>
      <c r="AH1644" s="185"/>
      <c r="AI1644" s="185"/>
      <c r="AJ1644" s="185"/>
      <c r="AK1644" s="185"/>
      <c r="AL1644" s="185"/>
      <c r="AM1644" s="185"/>
      <c r="AN1644" s="185"/>
      <c r="AO1644" s="185"/>
      <c r="AP1644" s="185"/>
      <c r="AQ1644" s="185"/>
      <c r="AR1644" s="185"/>
      <c r="AS1644" s="185"/>
      <c r="AT1644" s="185"/>
      <c r="AU1644" s="185"/>
      <c r="AV1644" s="185"/>
      <c r="AW1644" s="185"/>
      <c r="AX1644" s="185"/>
      <c r="AY1644" s="185"/>
      <c r="AZ1644" s="185"/>
      <c r="BA1644" s="185"/>
      <c r="BB1644" s="185"/>
      <c r="BC1644" s="185"/>
      <c r="BD1644" s="185"/>
      <c r="BE1644" s="185"/>
      <c r="BF1644" s="185"/>
      <c r="BG1644" s="185"/>
      <c r="BH1644" s="185"/>
      <c r="BI1644" s="185"/>
      <c r="BJ1644" s="185"/>
      <c r="BK1644" s="185"/>
      <c r="BL1644" s="185"/>
      <c r="BM1644" s="185"/>
    </row>
    <row r="1645" spans="13:65" s="181" customFormat="1" x14ac:dyDescent="0.2">
      <c r="M1645" s="40"/>
      <c r="N1645" s="974"/>
      <c r="O1645" s="185"/>
      <c r="P1645" s="185"/>
      <c r="Q1645" s="185"/>
      <c r="R1645" s="185"/>
      <c r="S1645" s="185"/>
      <c r="T1645" s="185"/>
      <c r="U1645" s="185"/>
      <c r="V1645" s="185"/>
      <c r="W1645" s="185"/>
      <c r="X1645" s="185"/>
      <c r="Y1645" s="185"/>
      <c r="Z1645" s="185"/>
      <c r="AA1645" s="185"/>
      <c r="AB1645" s="185"/>
      <c r="AC1645" s="185"/>
      <c r="AD1645" s="185"/>
      <c r="AE1645" s="185"/>
      <c r="AF1645" s="185"/>
      <c r="AG1645" s="185"/>
      <c r="AH1645" s="185"/>
      <c r="AI1645" s="185"/>
      <c r="AJ1645" s="185"/>
      <c r="AK1645" s="185"/>
      <c r="AL1645" s="185"/>
      <c r="AM1645" s="185"/>
      <c r="AN1645" s="185"/>
      <c r="AO1645" s="185"/>
      <c r="AP1645" s="185"/>
      <c r="AQ1645" s="185"/>
      <c r="AR1645" s="185"/>
      <c r="AS1645" s="185"/>
      <c r="AT1645" s="185"/>
      <c r="AU1645" s="185"/>
      <c r="AV1645" s="185"/>
      <c r="AW1645" s="185"/>
      <c r="AX1645" s="185"/>
      <c r="AY1645" s="185"/>
      <c r="AZ1645" s="185"/>
      <c r="BA1645" s="185"/>
      <c r="BB1645" s="185"/>
      <c r="BC1645" s="185"/>
      <c r="BD1645" s="185"/>
      <c r="BE1645" s="185"/>
      <c r="BF1645" s="185"/>
      <c r="BG1645" s="185"/>
      <c r="BH1645" s="185"/>
      <c r="BI1645" s="185"/>
      <c r="BJ1645" s="185"/>
      <c r="BK1645" s="185"/>
      <c r="BL1645" s="185"/>
      <c r="BM1645" s="185"/>
    </row>
    <row r="1646" spans="13:65" s="181" customFormat="1" x14ac:dyDescent="0.2">
      <c r="M1646" s="40"/>
      <c r="N1646" s="974"/>
      <c r="O1646" s="185"/>
      <c r="P1646" s="185"/>
      <c r="Q1646" s="185"/>
      <c r="R1646" s="185"/>
      <c r="S1646" s="185"/>
      <c r="T1646" s="185"/>
      <c r="U1646" s="185"/>
      <c r="V1646" s="185"/>
      <c r="W1646" s="185"/>
      <c r="X1646" s="185"/>
      <c r="Y1646" s="185"/>
      <c r="Z1646" s="185"/>
      <c r="AA1646" s="185"/>
      <c r="AB1646" s="185"/>
      <c r="AC1646" s="185"/>
      <c r="AD1646" s="185"/>
      <c r="AE1646" s="185"/>
      <c r="AF1646" s="185"/>
      <c r="AG1646" s="185"/>
      <c r="AH1646" s="185"/>
      <c r="AI1646" s="185"/>
      <c r="AJ1646" s="185"/>
      <c r="AK1646" s="185"/>
      <c r="AL1646" s="185"/>
      <c r="AM1646" s="185"/>
      <c r="AN1646" s="185"/>
      <c r="AO1646" s="185"/>
      <c r="AP1646" s="185"/>
      <c r="AQ1646" s="185"/>
      <c r="AR1646" s="185"/>
      <c r="AS1646" s="185"/>
      <c r="AT1646" s="185"/>
      <c r="AU1646" s="185"/>
      <c r="AV1646" s="185"/>
      <c r="AW1646" s="185"/>
      <c r="AX1646" s="185"/>
      <c r="AY1646" s="185"/>
      <c r="AZ1646" s="185"/>
      <c r="BA1646" s="185"/>
      <c r="BB1646" s="185"/>
      <c r="BC1646" s="185"/>
      <c r="BD1646" s="185"/>
      <c r="BE1646" s="185"/>
      <c r="BF1646" s="185"/>
      <c r="BG1646" s="185"/>
      <c r="BH1646" s="185"/>
      <c r="BI1646" s="185"/>
      <c r="BJ1646" s="185"/>
      <c r="BK1646" s="185"/>
      <c r="BL1646" s="185"/>
      <c r="BM1646" s="185"/>
    </row>
    <row r="1647" spans="13:65" s="181" customFormat="1" x14ac:dyDescent="0.2">
      <c r="M1647" s="40"/>
      <c r="N1647" s="974"/>
      <c r="O1647" s="185"/>
      <c r="P1647" s="185"/>
      <c r="Q1647" s="185"/>
      <c r="R1647" s="185"/>
      <c r="S1647" s="185"/>
      <c r="T1647" s="185"/>
      <c r="U1647" s="185"/>
      <c r="V1647" s="185"/>
      <c r="W1647" s="185"/>
      <c r="X1647" s="185"/>
      <c r="Y1647" s="185"/>
      <c r="Z1647" s="185"/>
      <c r="AA1647" s="185"/>
      <c r="AB1647" s="185"/>
      <c r="AC1647" s="185"/>
      <c r="AD1647" s="185"/>
      <c r="AE1647" s="185"/>
      <c r="AF1647" s="185"/>
      <c r="AG1647" s="185"/>
      <c r="AH1647" s="185"/>
      <c r="AI1647" s="185"/>
      <c r="AJ1647" s="185"/>
      <c r="AK1647" s="185"/>
      <c r="AL1647" s="185"/>
      <c r="AM1647" s="185"/>
      <c r="AN1647" s="185"/>
      <c r="AO1647" s="185"/>
      <c r="AP1647" s="185"/>
      <c r="AQ1647" s="185"/>
      <c r="AR1647" s="185"/>
      <c r="AS1647" s="185"/>
      <c r="AT1647" s="185"/>
      <c r="AU1647" s="185"/>
      <c r="AV1647" s="185"/>
      <c r="AW1647" s="185"/>
      <c r="AX1647" s="185"/>
      <c r="AY1647" s="185"/>
      <c r="AZ1647" s="185"/>
      <c r="BA1647" s="185"/>
      <c r="BB1647" s="185"/>
      <c r="BC1647" s="185"/>
      <c r="BD1647" s="185"/>
      <c r="BE1647" s="185"/>
      <c r="BF1647" s="185"/>
      <c r="BG1647" s="185"/>
      <c r="BH1647" s="185"/>
      <c r="BI1647" s="185"/>
      <c r="BJ1647" s="185"/>
      <c r="BK1647" s="185"/>
      <c r="BL1647" s="185"/>
      <c r="BM1647" s="185"/>
    </row>
    <row r="1648" spans="13:65" s="181" customFormat="1" x14ac:dyDescent="0.2">
      <c r="M1648" s="40"/>
      <c r="N1648" s="974"/>
      <c r="O1648" s="185"/>
      <c r="P1648" s="185"/>
      <c r="Q1648" s="185"/>
      <c r="R1648" s="185"/>
      <c r="S1648" s="185"/>
      <c r="T1648" s="185"/>
      <c r="U1648" s="185"/>
      <c r="V1648" s="185"/>
      <c r="W1648" s="185"/>
      <c r="X1648" s="185"/>
      <c r="Y1648" s="185"/>
      <c r="Z1648" s="185"/>
      <c r="AA1648" s="185"/>
      <c r="AB1648" s="185"/>
      <c r="AC1648" s="185"/>
      <c r="AD1648" s="185"/>
      <c r="AE1648" s="185"/>
      <c r="AF1648" s="185"/>
      <c r="AG1648" s="185"/>
      <c r="AH1648" s="185"/>
      <c r="AI1648" s="185"/>
      <c r="AJ1648" s="185"/>
      <c r="AK1648" s="185"/>
      <c r="AL1648" s="185"/>
      <c r="AM1648" s="185"/>
      <c r="AN1648" s="185"/>
      <c r="AO1648" s="185"/>
      <c r="AP1648" s="185"/>
      <c r="AQ1648" s="185"/>
      <c r="AR1648" s="185"/>
      <c r="AS1648" s="185"/>
      <c r="AT1648" s="185"/>
      <c r="AU1648" s="185"/>
      <c r="AV1648" s="185"/>
      <c r="AW1648" s="185"/>
      <c r="AX1648" s="185"/>
      <c r="AY1648" s="185"/>
      <c r="AZ1648" s="185"/>
      <c r="BA1648" s="185"/>
      <c r="BB1648" s="185"/>
      <c r="BC1648" s="185"/>
      <c r="BD1648" s="185"/>
      <c r="BE1648" s="185"/>
      <c r="BF1648" s="185"/>
      <c r="BG1648" s="185"/>
      <c r="BH1648" s="185"/>
      <c r="BI1648" s="185"/>
      <c r="BJ1648" s="185"/>
      <c r="BK1648" s="185"/>
      <c r="BL1648" s="185"/>
      <c r="BM1648" s="185"/>
    </row>
    <row r="1649" spans="13:65" s="181" customFormat="1" x14ac:dyDescent="0.2">
      <c r="M1649" s="40"/>
      <c r="N1649" s="974"/>
      <c r="O1649" s="185"/>
      <c r="P1649" s="185"/>
      <c r="Q1649" s="185"/>
      <c r="R1649" s="185"/>
      <c r="S1649" s="185"/>
      <c r="T1649" s="185"/>
      <c r="U1649" s="185"/>
      <c r="V1649" s="185"/>
      <c r="W1649" s="185"/>
      <c r="X1649" s="185"/>
      <c r="Y1649" s="185"/>
      <c r="Z1649" s="185"/>
      <c r="AA1649" s="185"/>
      <c r="AB1649" s="185"/>
      <c r="AC1649" s="185"/>
      <c r="AD1649" s="185"/>
      <c r="AE1649" s="185"/>
      <c r="AF1649" s="185"/>
      <c r="AG1649" s="185"/>
      <c r="AH1649" s="185"/>
      <c r="AI1649" s="185"/>
      <c r="AJ1649" s="185"/>
      <c r="AK1649" s="185"/>
      <c r="AL1649" s="185"/>
      <c r="AM1649" s="185"/>
      <c r="AN1649" s="185"/>
      <c r="AO1649" s="185"/>
      <c r="AP1649" s="185"/>
      <c r="AQ1649" s="185"/>
      <c r="AR1649" s="185"/>
      <c r="AS1649" s="185"/>
      <c r="AT1649" s="185"/>
      <c r="AU1649" s="185"/>
      <c r="AV1649" s="185"/>
      <c r="AW1649" s="185"/>
      <c r="AX1649" s="185"/>
      <c r="AY1649" s="185"/>
      <c r="AZ1649" s="185"/>
      <c r="BA1649" s="185"/>
      <c r="BB1649" s="185"/>
      <c r="BC1649" s="185"/>
      <c r="BD1649" s="185"/>
      <c r="BE1649" s="185"/>
      <c r="BF1649" s="185"/>
      <c r="BG1649" s="185"/>
      <c r="BH1649" s="185"/>
      <c r="BI1649" s="185"/>
      <c r="BJ1649" s="185"/>
      <c r="BK1649" s="185"/>
      <c r="BL1649" s="185"/>
      <c r="BM1649" s="185"/>
    </row>
    <row r="1650" spans="13:65" s="181" customFormat="1" x14ac:dyDescent="0.2">
      <c r="M1650" s="40"/>
      <c r="N1650" s="974"/>
      <c r="O1650" s="185"/>
      <c r="P1650" s="185"/>
      <c r="Q1650" s="185"/>
      <c r="R1650" s="185"/>
      <c r="S1650" s="185"/>
      <c r="T1650" s="185"/>
      <c r="U1650" s="185"/>
      <c r="V1650" s="185"/>
      <c r="W1650" s="185"/>
      <c r="X1650" s="185"/>
      <c r="Y1650" s="185"/>
      <c r="Z1650" s="185"/>
      <c r="AA1650" s="185"/>
      <c r="AB1650" s="185"/>
      <c r="AC1650" s="185"/>
      <c r="AD1650" s="185"/>
      <c r="AE1650" s="185"/>
      <c r="AF1650" s="185"/>
      <c r="AG1650" s="185"/>
      <c r="AH1650" s="185"/>
      <c r="AI1650" s="185"/>
      <c r="AJ1650" s="185"/>
      <c r="AK1650" s="185"/>
      <c r="AL1650" s="185"/>
      <c r="AM1650" s="185"/>
      <c r="AN1650" s="185"/>
      <c r="AO1650" s="185"/>
      <c r="AP1650" s="185"/>
      <c r="AQ1650" s="185"/>
      <c r="AR1650" s="185"/>
      <c r="AS1650" s="185"/>
      <c r="AT1650" s="185"/>
      <c r="AU1650" s="185"/>
      <c r="AV1650" s="185"/>
      <c r="AW1650" s="185"/>
      <c r="AX1650" s="185"/>
      <c r="AY1650" s="185"/>
      <c r="AZ1650" s="185"/>
      <c r="BA1650" s="185"/>
      <c r="BB1650" s="185"/>
      <c r="BC1650" s="185"/>
      <c r="BD1650" s="185"/>
      <c r="BE1650" s="185"/>
      <c r="BF1650" s="185"/>
      <c r="BG1650" s="185"/>
      <c r="BH1650" s="185"/>
      <c r="BI1650" s="185"/>
      <c r="BJ1650" s="185"/>
      <c r="BK1650" s="185"/>
      <c r="BL1650" s="185"/>
      <c r="BM1650" s="185"/>
    </row>
    <row r="1651" spans="13:65" s="181" customFormat="1" x14ac:dyDescent="0.2">
      <c r="M1651" s="40"/>
      <c r="N1651" s="974"/>
      <c r="O1651" s="185"/>
      <c r="P1651" s="185"/>
      <c r="Q1651" s="185"/>
      <c r="R1651" s="185"/>
      <c r="S1651" s="185"/>
      <c r="T1651" s="185"/>
      <c r="U1651" s="185"/>
      <c r="V1651" s="185"/>
      <c r="W1651" s="185"/>
      <c r="X1651" s="185"/>
      <c r="Y1651" s="185"/>
      <c r="Z1651" s="185"/>
      <c r="AA1651" s="185"/>
      <c r="AB1651" s="185"/>
      <c r="AC1651" s="185"/>
      <c r="AD1651" s="185"/>
      <c r="AE1651" s="185"/>
      <c r="AF1651" s="185"/>
      <c r="AG1651" s="185"/>
      <c r="AH1651" s="185"/>
      <c r="AI1651" s="185"/>
      <c r="AJ1651" s="185"/>
      <c r="AK1651" s="185"/>
      <c r="AL1651" s="185"/>
      <c r="AM1651" s="185"/>
      <c r="AN1651" s="185"/>
      <c r="AO1651" s="185"/>
      <c r="AP1651" s="185"/>
      <c r="AQ1651" s="185"/>
      <c r="AR1651" s="185"/>
      <c r="AS1651" s="185"/>
      <c r="AT1651" s="185"/>
      <c r="AU1651" s="185"/>
      <c r="AV1651" s="185"/>
      <c r="AW1651" s="185"/>
      <c r="AX1651" s="185"/>
      <c r="AY1651" s="185"/>
      <c r="AZ1651" s="185"/>
      <c r="BA1651" s="185"/>
      <c r="BB1651" s="185"/>
      <c r="BC1651" s="185"/>
      <c r="BD1651" s="185"/>
      <c r="BE1651" s="185"/>
      <c r="BF1651" s="185"/>
      <c r="BG1651" s="185"/>
      <c r="BH1651" s="185"/>
      <c r="BI1651" s="185"/>
      <c r="BJ1651" s="185"/>
      <c r="BK1651" s="185"/>
      <c r="BL1651" s="185"/>
      <c r="BM1651" s="185"/>
    </row>
    <row r="1652" spans="13:65" s="181" customFormat="1" x14ac:dyDescent="0.2">
      <c r="M1652" s="40"/>
      <c r="N1652" s="974"/>
      <c r="O1652" s="185"/>
      <c r="P1652" s="185"/>
      <c r="Q1652" s="185"/>
      <c r="R1652" s="185"/>
      <c r="S1652" s="185"/>
      <c r="T1652" s="185"/>
      <c r="U1652" s="185"/>
      <c r="V1652" s="185"/>
      <c r="W1652" s="185"/>
      <c r="X1652" s="185"/>
      <c r="Y1652" s="185"/>
      <c r="Z1652" s="185"/>
      <c r="AA1652" s="185"/>
      <c r="AB1652" s="185"/>
      <c r="AC1652" s="185"/>
      <c r="AD1652" s="185"/>
      <c r="AE1652" s="185"/>
      <c r="AF1652" s="185"/>
      <c r="AG1652" s="185"/>
      <c r="AH1652" s="185"/>
      <c r="AI1652" s="185"/>
      <c r="AJ1652" s="185"/>
      <c r="AK1652" s="185"/>
      <c r="AL1652" s="185"/>
      <c r="AM1652" s="185"/>
      <c r="AN1652" s="185"/>
      <c r="AO1652" s="185"/>
      <c r="AP1652" s="185"/>
      <c r="AQ1652" s="185"/>
      <c r="AR1652" s="185"/>
      <c r="AS1652" s="185"/>
      <c r="AT1652" s="185"/>
      <c r="AU1652" s="185"/>
      <c r="AV1652" s="185"/>
      <c r="AW1652" s="185"/>
      <c r="AX1652" s="185"/>
      <c r="AY1652" s="185"/>
      <c r="AZ1652" s="185"/>
      <c r="BA1652" s="185"/>
      <c r="BB1652" s="185"/>
      <c r="BC1652" s="185"/>
      <c r="BD1652" s="185"/>
      <c r="BE1652" s="185"/>
      <c r="BF1652" s="185"/>
      <c r="BG1652" s="185"/>
      <c r="BH1652" s="185"/>
      <c r="BI1652" s="185"/>
      <c r="BJ1652" s="185"/>
      <c r="BK1652" s="185"/>
      <c r="BL1652" s="185"/>
      <c r="BM1652" s="185"/>
    </row>
    <row r="1653" spans="13:65" s="181" customFormat="1" x14ac:dyDescent="0.2">
      <c r="M1653" s="40"/>
      <c r="N1653" s="974"/>
      <c r="O1653" s="185"/>
      <c r="P1653" s="185"/>
      <c r="Q1653" s="185"/>
      <c r="R1653" s="185"/>
      <c r="S1653" s="185"/>
      <c r="T1653" s="185"/>
      <c r="U1653" s="185"/>
      <c r="V1653" s="185"/>
      <c r="W1653" s="185"/>
      <c r="X1653" s="185"/>
      <c r="Y1653" s="185"/>
      <c r="Z1653" s="185"/>
      <c r="AA1653" s="185"/>
      <c r="AB1653" s="185"/>
      <c r="AC1653" s="185"/>
      <c r="AD1653" s="185"/>
      <c r="AE1653" s="185"/>
      <c r="AF1653" s="185"/>
      <c r="AG1653" s="185"/>
      <c r="AH1653" s="185"/>
      <c r="AI1653" s="185"/>
      <c r="AJ1653" s="185"/>
      <c r="AK1653" s="185"/>
      <c r="AL1653" s="185"/>
      <c r="AM1653" s="185"/>
      <c r="AN1653" s="185"/>
      <c r="AO1653" s="185"/>
      <c r="AP1653" s="185"/>
      <c r="AQ1653" s="185"/>
      <c r="AR1653" s="185"/>
      <c r="AS1653" s="185"/>
      <c r="AT1653" s="185"/>
      <c r="AU1653" s="185"/>
      <c r="AV1653" s="185"/>
      <c r="AW1653" s="185"/>
      <c r="AX1653" s="185"/>
      <c r="AY1653" s="185"/>
      <c r="AZ1653" s="185"/>
      <c r="BA1653" s="185"/>
      <c r="BB1653" s="185"/>
      <c r="BC1653" s="185"/>
      <c r="BD1653" s="185"/>
      <c r="BE1653" s="185"/>
      <c r="BF1653" s="185"/>
      <c r="BG1653" s="185"/>
      <c r="BH1653" s="185"/>
      <c r="BI1653" s="185"/>
      <c r="BJ1653" s="185"/>
      <c r="BK1653" s="185"/>
      <c r="BL1653" s="185"/>
      <c r="BM1653" s="185"/>
    </row>
    <row r="1654" spans="13:65" s="181" customFormat="1" x14ac:dyDescent="0.2">
      <c r="M1654" s="40"/>
      <c r="N1654" s="974"/>
      <c r="O1654" s="185"/>
      <c r="P1654" s="185"/>
      <c r="Q1654" s="185"/>
      <c r="R1654" s="185"/>
      <c r="S1654" s="185"/>
      <c r="T1654" s="185"/>
      <c r="U1654" s="185"/>
      <c r="V1654" s="185"/>
      <c r="W1654" s="185"/>
      <c r="X1654" s="185"/>
      <c r="Y1654" s="185"/>
      <c r="Z1654" s="185"/>
      <c r="AA1654" s="185"/>
      <c r="AB1654" s="185"/>
      <c r="AC1654" s="185"/>
      <c r="AD1654" s="185"/>
      <c r="AE1654" s="185"/>
      <c r="AF1654" s="185"/>
      <c r="AG1654" s="185"/>
      <c r="AH1654" s="185"/>
      <c r="AI1654" s="185"/>
      <c r="AJ1654" s="185"/>
      <c r="AK1654" s="185"/>
      <c r="AL1654" s="185"/>
      <c r="AM1654" s="185"/>
      <c r="AN1654" s="185"/>
      <c r="AO1654" s="185"/>
      <c r="AP1654" s="185"/>
      <c r="AQ1654" s="185"/>
      <c r="AR1654" s="185"/>
      <c r="AS1654" s="185"/>
      <c r="AT1654" s="185"/>
      <c r="AU1654" s="185"/>
      <c r="AV1654" s="185"/>
      <c r="AW1654" s="185"/>
      <c r="AX1654" s="185"/>
      <c r="AY1654" s="185"/>
      <c r="AZ1654" s="185"/>
      <c r="BA1654" s="185"/>
      <c r="BB1654" s="185"/>
      <c r="BC1654" s="185"/>
      <c r="BD1654" s="185"/>
      <c r="BE1654" s="185"/>
      <c r="BF1654" s="185"/>
      <c r="BG1654" s="185"/>
      <c r="BH1654" s="185"/>
      <c r="BI1654" s="185"/>
      <c r="BJ1654" s="185"/>
      <c r="BK1654" s="185"/>
      <c r="BL1654" s="185"/>
      <c r="BM1654" s="185"/>
    </row>
    <row r="1655" spans="13:65" s="181" customFormat="1" x14ac:dyDescent="0.2">
      <c r="M1655" s="40"/>
      <c r="N1655" s="974"/>
      <c r="O1655" s="185"/>
      <c r="P1655" s="185"/>
      <c r="Q1655" s="185"/>
      <c r="R1655" s="185"/>
      <c r="S1655" s="185"/>
      <c r="T1655" s="185"/>
      <c r="U1655" s="185"/>
      <c r="V1655" s="185"/>
      <c r="W1655" s="185"/>
      <c r="X1655" s="185"/>
      <c r="Y1655" s="185"/>
      <c r="Z1655" s="185"/>
      <c r="AA1655" s="185"/>
      <c r="AB1655" s="185"/>
      <c r="AC1655" s="185"/>
      <c r="AD1655" s="185"/>
      <c r="AE1655" s="185"/>
      <c r="AF1655" s="185"/>
      <c r="AG1655" s="185"/>
      <c r="AH1655" s="185"/>
      <c r="AI1655" s="185"/>
      <c r="AJ1655" s="185"/>
      <c r="AK1655" s="185"/>
      <c r="AL1655" s="185"/>
      <c r="AM1655" s="185"/>
      <c r="AN1655" s="185"/>
      <c r="AO1655" s="185"/>
      <c r="AP1655" s="185"/>
      <c r="AQ1655" s="185"/>
      <c r="AR1655" s="185"/>
      <c r="AS1655" s="185"/>
      <c r="AT1655" s="185"/>
      <c r="AU1655" s="185"/>
      <c r="AV1655" s="185"/>
      <c r="AW1655" s="185"/>
      <c r="AX1655" s="185"/>
      <c r="AY1655" s="185"/>
      <c r="AZ1655" s="185"/>
      <c r="BA1655" s="185"/>
      <c r="BB1655" s="185"/>
      <c r="BC1655" s="185"/>
      <c r="BD1655" s="185"/>
      <c r="BE1655" s="185"/>
      <c r="BF1655" s="185"/>
      <c r="BG1655" s="185"/>
      <c r="BH1655" s="185"/>
      <c r="BI1655" s="185"/>
      <c r="BJ1655" s="185"/>
      <c r="BK1655" s="185"/>
      <c r="BL1655" s="185"/>
      <c r="BM1655" s="185"/>
    </row>
    <row r="1656" spans="13:65" s="181" customFormat="1" x14ac:dyDescent="0.2">
      <c r="M1656" s="40"/>
      <c r="N1656" s="974"/>
      <c r="O1656" s="185"/>
      <c r="P1656" s="185"/>
      <c r="Q1656" s="185"/>
      <c r="R1656" s="185"/>
      <c r="S1656" s="185"/>
      <c r="T1656" s="185"/>
      <c r="U1656" s="185"/>
      <c r="V1656" s="185"/>
      <c r="W1656" s="185"/>
      <c r="X1656" s="185"/>
      <c r="Y1656" s="185"/>
      <c r="Z1656" s="185"/>
      <c r="AA1656" s="185"/>
      <c r="AB1656" s="185"/>
      <c r="AC1656" s="185"/>
      <c r="AD1656" s="185"/>
      <c r="AE1656" s="185"/>
      <c r="AF1656" s="185"/>
      <c r="AG1656" s="185"/>
      <c r="AH1656" s="185"/>
      <c r="AI1656" s="185"/>
      <c r="AJ1656" s="185"/>
      <c r="AK1656" s="185"/>
      <c r="AL1656" s="185"/>
      <c r="AM1656" s="185"/>
      <c r="AN1656" s="185"/>
      <c r="AO1656" s="185"/>
      <c r="AP1656" s="185"/>
      <c r="AQ1656" s="185"/>
      <c r="AR1656" s="185"/>
      <c r="AS1656" s="185"/>
      <c r="AT1656" s="185"/>
      <c r="AU1656" s="185"/>
      <c r="AV1656" s="185"/>
      <c r="AW1656" s="185"/>
      <c r="AX1656" s="185"/>
      <c r="AY1656" s="185"/>
      <c r="AZ1656" s="185"/>
      <c r="BA1656" s="185"/>
      <c r="BB1656" s="185"/>
      <c r="BC1656" s="185"/>
      <c r="BD1656" s="185"/>
      <c r="BE1656" s="185"/>
      <c r="BF1656" s="185"/>
      <c r="BG1656" s="185"/>
      <c r="BH1656" s="185"/>
      <c r="BI1656" s="185"/>
      <c r="BJ1656" s="185"/>
      <c r="BK1656" s="185"/>
      <c r="BL1656" s="185"/>
      <c r="BM1656" s="185"/>
    </row>
    <row r="1657" spans="13:65" s="181" customFormat="1" x14ac:dyDescent="0.2">
      <c r="M1657" s="40"/>
      <c r="N1657" s="974"/>
      <c r="O1657" s="185"/>
      <c r="P1657" s="185"/>
      <c r="Q1657" s="185"/>
      <c r="R1657" s="185"/>
      <c r="S1657" s="185"/>
      <c r="T1657" s="185"/>
      <c r="U1657" s="185"/>
      <c r="V1657" s="185"/>
      <c r="W1657" s="185"/>
      <c r="X1657" s="185"/>
      <c r="Y1657" s="185"/>
      <c r="Z1657" s="185"/>
      <c r="AA1657" s="185"/>
      <c r="AB1657" s="185"/>
      <c r="AC1657" s="185"/>
      <c r="AD1657" s="185"/>
      <c r="AE1657" s="185"/>
      <c r="AF1657" s="185"/>
      <c r="AG1657" s="185"/>
      <c r="AH1657" s="185"/>
      <c r="AI1657" s="185"/>
      <c r="AJ1657" s="185"/>
      <c r="AK1657" s="185"/>
      <c r="AL1657" s="185"/>
      <c r="AM1657" s="185"/>
      <c r="AN1657" s="185"/>
      <c r="AO1657" s="185"/>
      <c r="AP1657" s="185"/>
      <c r="AQ1657" s="185"/>
      <c r="AR1657" s="185"/>
      <c r="AS1657" s="185"/>
      <c r="AT1657" s="185"/>
      <c r="AU1657" s="185"/>
      <c r="AV1657" s="185"/>
      <c r="AW1657" s="185"/>
      <c r="AX1657" s="185"/>
      <c r="AY1657" s="185"/>
      <c r="AZ1657" s="185"/>
      <c r="BA1657" s="185"/>
      <c r="BB1657" s="185"/>
      <c r="BC1657" s="185"/>
      <c r="BD1657" s="185"/>
      <c r="BE1657" s="185"/>
      <c r="BF1657" s="185"/>
      <c r="BG1657" s="185"/>
      <c r="BH1657" s="185"/>
      <c r="BI1657" s="185"/>
      <c r="BJ1657" s="185"/>
      <c r="BK1657" s="185"/>
      <c r="BL1657" s="185"/>
      <c r="BM1657" s="185"/>
    </row>
    <row r="1658" spans="13:65" s="181" customFormat="1" x14ac:dyDescent="0.2">
      <c r="M1658" s="40"/>
      <c r="N1658" s="974"/>
      <c r="O1658" s="185"/>
      <c r="P1658" s="185"/>
      <c r="Q1658" s="185"/>
      <c r="R1658" s="185"/>
      <c r="S1658" s="185"/>
      <c r="T1658" s="185"/>
      <c r="U1658" s="185"/>
      <c r="V1658" s="185"/>
      <c r="W1658" s="185"/>
      <c r="X1658" s="185"/>
      <c r="Y1658" s="185"/>
      <c r="Z1658" s="185"/>
      <c r="AA1658" s="185"/>
      <c r="AB1658" s="185"/>
      <c r="AC1658" s="185"/>
      <c r="AD1658" s="185"/>
      <c r="AE1658" s="185"/>
      <c r="AF1658" s="185"/>
      <c r="AG1658" s="185"/>
      <c r="AH1658" s="185"/>
      <c r="AI1658" s="185"/>
      <c r="AJ1658" s="185"/>
      <c r="AK1658" s="185"/>
      <c r="AL1658" s="185"/>
      <c r="AM1658" s="185"/>
      <c r="AN1658" s="185"/>
      <c r="AO1658" s="185"/>
      <c r="AP1658" s="185"/>
      <c r="AQ1658" s="185"/>
      <c r="AR1658" s="185"/>
      <c r="AS1658" s="185"/>
      <c r="AT1658" s="185"/>
      <c r="AU1658" s="185"/>
      <c r="AV1658" s="185"/>
      <c r="AW1658" s="185"/>
      <c r="AX1658" s="185"/>
      <c r="AY1658" s="185"/>
      <c r="AZ1658" s="185"/>
      <c r="BA1658" s="185"/>
      <c r="BB1658" s="185"/>
      <c r="BC1658" s="185"/>
      <c r="BD1658" s="185"/>
      <c r="BE1658" s="185"/>
      <c r="BF1658" s="185"/>
      <c r="BG1658" s="185"/>
      <c r="BH1658" s="185"/>
      <c r="BI1658" s="185"/>
      <c r="BJ1658" s="185"/>
      <c r="BK1658" s="185"/>
      <c r="BL1658" s="185"/>
      <c r="BM1658" s="185"/>
    </row>
    <row r="1659" spans="13:65" s="181" customFormat="1" x14ac:dyDescent="0.2">
      <c r="M1659" s="40"/>
      <c r="N1659" s="974"/>
      <c r="O1659" s="185"/>
      <c r="P1659" s="185"/>
      <c r="Q1659" s="185"/>
      <c r="R1659" s="185"/>
      <c r="S1659" s="185"/>
      <c r="T1659" s="185"/>
      <c r="U1659" s="185"/>
      <c r="V1659" s="185"/>
      <c r="W1659" s="185"/>
      <c r="X1659" s="185"/>
      <c r="Y1659" s="185"/>
      <c r="Z1659" s="185"/>
      <c r="AA1659" s="185"/>
      <c r="AB1659" s="185"/>
      <c r="AC1659" s="185"/>
      <c r="AD1659" s="185"/>
      <c r="AE1659" s="185"/>
      <c r="AF1659" s="185"/>
      <c r="AG1659" s="185"/>
      <c r="AH1659" s="185"/>
      <c r="AI1659" s="185"/>
      <c r="AJ1659" s="185"/>
      <c r="AK1659" s="185"/>
      <c r="AL1659" s="185"/>
      <c r="AM1659" s="185"/>
      <c r="AN1659" s="185"/>
      <c r="AO1659" s="185"/>
      <c r="AP1659" s="185"/>
      <c r="AQ1659" s="185"/>
      <c r="AR1659" s="185"/>
      <c r="AS1659" s="185"/>
      <c r="AT1659" s="185"/>
      <c r="AU1659" s="185"/>
      <c r="AV1659" s="185"/>
      <c r="AW1659" s="185"/>
      <c r="AX1659" s="185"/>
      <c r="AY1659" s="185"/>
      <c r="AZ1659" s="185"/>
      <c r="BA1659" s="185"/>
      <c r="BB1659" s="185"/>
      <c r="BC1659" s="185"/>
      <c r="BD1659" s="185"/>
      <c r="BE1659" s="185"/>
      <c r="BF1659" s="185"/>
      <c r="BG1659" s="185"/>
      <c r="BH1659" s="185"/>
      <c r="BI1659" s="185"/>
      <c r="BJ1659" s="185"/>
      <c r="BK1659" s="185"/>
      <c r="BL1659" s="185"/>
      <c r="BM1659" s="185"/>
    </row>
    <row r="1660" spans="13:65" s="181" customFormat="1" x14ac:dyDescent="0.2">
      <c r="M1660" s="40"/>
      <c r="N1660" s="974"/>
      <c r="O1660" s="185"/>
      <c r="P1660" s="185"/>
      <c r="Q1660" s="185"/>
      <c r="R1660" s="185"/>
      <c r="S1660" s="185"/>
      <c r="T1660" s="185"/>
      <c r="U1660" s="185"/>
      <c r="V1660" s="185"/>
      <c r="W1660" s="185"/>
      <c r="X1660" s="185"/>
      <c r="Y1660" s="185"/>
      <c r="Z1660" s="185"/>
      <c r="AA1660" s="185"/>
      <c r="AB1660" s="185"/>
      <c r="AC1660" s="185"/>
      <c r="AD1660" s="185"/>
      <c r="AE1660" s="185"/>
      <c r="AF1660" s="185"/>
      <c r="AG1660" s="185"/>
      <c r="AH1660" s="185"/>
      <c r="AI1660" s="185"/>
      <c r="AJ1660" s="185"/>
      <c r="AK1660" s="185"/>
      <c r="AL1660" s="185"/>
      <c r="AM1660" s="185"/>
      <c r="AN1660" s="185"/>
      <c r="AO1660" s="185"/>
      <c r="AP1660" s="185"/>
      <c r="AQ1660" s="185"/>
      <c r="AR1660" s="185"/>
      <c r="AS1660" s="185"/>
      <c r="AT1660" s="185"/>
      <c r="AU1660" s="185"/>
      <c r="AV1660" s="185"/>
      <c r="AW1660" s="185"/>
      <c r="AX1660" s="185"/>
      <c r="AY1660" s="185"/>
      <c r="AZ1660" s="185"/>
      <c r="BA1660" s="185"/>
      <c r="BB1660" s="185"/>
      <c r="BC1660" s="185"/>
      <c r="BD1660" s="185"/>
      <c r="BE1660" s="185"/>
      <c r="BF1660" s="185"/>
      <c r="BG1660" s="185"/>
      <c r="BH1660" s="185"/>
      <c r="BI1660" s="185"/>
      <c r="BJ1660" s="185"/>
      <c r="BK1660" s="185"/>
      <c r="BL1660" s="185"/>
      <c r="BM1660" s="185"/>
    </row>
    <row r="1661" spans="13:65" s="181" customFormat="1" x14ac:dyDescent="0.2">
      <c r="M1661" s="40"/>
      <c r="N1661" s="974"/>
      <c r="O1661" s="185"/>
      <c r="P1661" s="185"/>
      <c r="Q1661" s="185"/>
      <c r="R1661" s="185"/>
      <c r="S1661" s="185"/>
      <c r="T1661" s="185"/>
      <c r="U1661" s="185"/>
      <c r="V1661" s="185"/>
      <c r="W1661" s="185"/>
      <c r="X1661" s="185"/>
      <c r="Y1661" s="185"/>
      <c r="Z1661" s="185"/>
      <c r="AA1661" s="185"/>
      <c r="AB1661" s="185"/>
      <c r="AC1661" s="185"/>
      <c r="AD1661" s="185"/>
      <c r="AE1661" s="185"/>
      <c r="AF1661" s="185"/>
      <c r="AG1661" s="185"/>
      <c r="AH1661" s="185"/>
      <c r="AI1661" s="185"/>
      <c r="AJ1661" s="185"/>
      <c r="AK1661" s="185"/>
      <c r="AL1661" s="185"/>
      <c r="AM1661" s="185"/>
      <c r="AN1661" s="185"/>
      <c r="AO1661" s="185"/>
      <c r="AP1661" s="185"/>
      <c r="AQ1661" s="185"/>
      <c r="AR1661" s="185"/>
      <c r="AS1661" s="185"/>
      <c r="AT1661" s="185"/>
      <c r="AU1661" s="185"/>
      <c r="AV1661" s="185"/>
      <c r="AW1661" s="185"/>
      <c r="AX1661" s="185"/>
      <c r="AY1661" s="185"/>
      <c r="AZ1661" s="185"/>
      <c r="BA1661" s="185"/>
      <c r="BB1661" s="185"/>
      <c r="BC1661" s="185"/>
      <c r="BD1661" s="185"/>
      <c r="BE1661" s="185"/>
      <c r="BF1661" s="185"/>
      <c r="BG1661" s="185"/>
      <c r="BH1661" s="185"/>
      <c r="BI1661" s="185"/>
      <c r="BJ1661" s="185"/>
      <c r="BK1661" s="185"/>
      <c r="BL1661" s="185"/>
      <c r="BM1661" s="185"/>
    </row>
    <row r="1662" spans="13:65" s="181" customFormat="1" x14ac:dyDescent="0.2">
      <c r="M1662" s="40"/>
      <c r="N1662" s="974"/>
      <c r="O1662" s="185"/>
      <c r="P1662" s="185"/>
      <c r="Q1662" s="185"/>
      <c r="R1662" s="185"/>
      <c r="S1662" s="185"/>
      <c r="T1662" s="185"/>
      <c r="U1662" s="185"/>
      <c r="V1662" s="185"/>
      <c r="W1662" s="185"/>
      <c r="X1662" s="185"/>
      <c r="Y1662" s="185"/>
      <c r="Z1662" s="185"/>
      <c r="AA1662" s="185"/>
      <c r="AB1662" s="185"/>
      <c r="AC1662" s="185"/>
      <c r="AD1662" s="185"/>
      <c r="AE1662" s="185"/>
      <c r="AF1662" s="185"/>
      <c r="AG1662" s="185"/>
      <c r="AH1662" s="185"/>
      <c r="AI1662" s="185"/>
      <c r="AJ1662" s="185"/>
      <c r="AK1662" s="185"/>
      <c r="AL1662" s="185"/>
      <c r="AM1662" s="185"/>
      <c r="AN1662" s="185"/>
      <c r="AO1662" s="185"/>
      <c r="AP1662" s="185"/>
      <c r="AQ1662" s="185"/>
      <c r="AR1662" s="185"/>
      <c r="AS1662" s="185"/>
      <c r="AT1662" s="185"/>
      <c r="AU1662" s="185"/>
      <c r="AV1662" s="185"/>
      <c r="AW1662" s="185"/>
      <c r="AX1662" s="185"/>
      <c r="AY1662" s="185"/>
      <c r="AZ1662" s="185"/>
      <c r="BA1662" s="185"/>
      <c r="BB1662" s="185"/>
      <c r="BC1662" s="185"/>
      <c r="BD1662" s="185"/>
      <c r="BE1662" s="185"/>
      <c r="BF1662" s="185"/>
      <c r="BG1662" s="185"/>
      <c r="BH1662" s="185"/>
      <c r="BI1662" s="185"/>
      <c r="BJ1662" s="185"/>
      <c r="BK1662" s="185"/>
      <c r="BL1662" s="185"/>
      <c r="BM1662" s="185"/>
    </row>
    <row r="1663" spans="13:65" s="181" customFormat="1" x14ac:dyDescent="0.2">
      <c r="M1663" s="40"/>
      <c r="N1663" s="974"/>
      <c r="O1663" s="185"/>
      <c r="P1663" s="185"/>
      <c r="Q1663" s="185"/>
      <c r="R1663" s="185"/>
      <c r="S1663" s="185"/>
      <c r="T1663" s="185"/>
      <c r="U1663" s="185"/>
      <c r="V1663" s="185"/>
      <c r="W1663" s="185"/>
      <c r="X1663" s="185"/>
      <c r="Y1663" s="185"/>
      <c r="Z1663" s="185"/>
      <c r="AA1663" s="185"/>
      <c r="AB1663" s="185"/>
      <c r="AC1663" s="185"/>
      <c r="AD1663" s="185"/>
      <c r="AE1663" s="185"/>
      <c r="AF1663" s="185"/>
      <c r="AG1663" s="185"/>
      <c r="AH1663" s="185"/>
      <c r="AI1663" s="185"/>
      <c r="AJ1663" s="185"/>
      <c r="AK1663" s="185"/>
      <c r="AL1663" s="185"/>
      <c r="AM1663" s="185"/>
      <c r="AN1663" s="185"/>
      <c r="AO1663" s="185"/>
      <c r="AP1663" s="185"/>
      <c r="AQ1663" s="185"/>
      <c r="AR1663" s="185"/>
      <c r="AS1663" s="185"/>
      <c r="AT1663" s="185"/>
      <c r="AU1663" s="185"/>
      <c r="AV1663" s="185"/>
      <c r="AW1663" s="185"/>
      <c r="AX1663" s="185"/>
      <c r="AY1663" s="185"/>
      <c r="AZ1663" s="185"/>
      <c r="BA1663" s="185"/>
      <c r="BB1663" s="185"/>
      <c r="BC1663" s="185"/>
      <c r="BD1663" s="185"/>
      <c r="BE1663" s="185"/>
      <c r="BF1663" s="185"/>
      <c r="BG1663" s="185"/>
      <c r="BH1663" s="185"/>
      <c r="BI1663" s="185"/>
      <c r="BJ1663" s="185"/>
      <c r="BK1663" s="185"/>
      <c r="BL1663" s="185"/>
      <c r="BM1663" s="185"/>
    </row>
    <row r="1664" spans="13:65" s="181" customFormat="1" x14ac:dyDescent="0.2">
      <c r="M1664" s="40"/>
      <c r="N1664" s="974"/>
      <c r="O1664" s="185"/>
      <c r="P1664" s="185"/>
      <c r="Q1664" s="185"/>
      <c r="R1664" s="185"/>
      <c r="S1664" s="185"/>
      <c r="T1664" s="185"/>
      <c r="U1664" s="185"/>
      <c r="V1664" s="185"/>
      <c r="W1664" s="185"/>
      <c r="X1664" s="185"/>
      <c r="Y1664" s="185"/>
      <c r="Z1664" s="185"/>
      <c r="AA1664" s="185"/>
      <c r="AB1664" s="185"/>
      <c r="AC1664" s="185"/>
      <c r="AD1664" s="185"/>
      <c r="AE1664" s="185"/>
      <c r="AF1664" s="185"/>
      <c r="AG1664" s="185"/>
      <c r="AH1664" s="185"/>
      <c r="AI1664" s="185"/>
      <c r="AJ1664" s="185"/>
      <c r="AK1664" s="185"/>
      <c r="AL1664" s="185"/>
      <c r="AM1664" s="185"/>
      <c r="AN1664" s="185"/>
      <c r="AO1664" s="185"/>
      <c r="AP1664" s="185"/>
      <c r="AQ1664" s="185"/>
      <c r="AR1664" s="185"/>
      <c r="AS1664" s="185"/>
      <c r="AT1664" s="185"/>
      <c r="AU1664" s="185"/>
      <c r="AV1664" s="185"/>
      <c r="AW1664" s="185"/>
      <c r="AX1664" s="185"/>
      <c r="AY1664" s="185"/>
      <c r="AZ1664" s="185"/>
      <c r="BA1664" s="185"/>
      <c r="BB1664" s="185"/>
      <c r="BC1664" s="185"/>
      <c r="BD1664" s="185"/>
      <c r="BE1664" s="185"/>
      <c r="BF1664" s="185"/>
      <c r="BG1664" s="185"/>
      <c r="BH1664" s="185"/>
      <c r="BI1664" s="185"/>
      <c r="BJ1664" s="185"/>
      <c r="BK1664" s="185"/>
      <c r="BL1664" s="185"/>
      <c r="BM1664" s="185"/>
    </row>
    <row r="1665" spans="13:65" s="181" customFormat="1" x14ac:dyDescent="0.2">
      <c r="M1665" s="40"/>
      <c r="N1665" s="974"/>
      <c r="O1665" s="185"/>
      <c r="P1665" s="185"/>
      <c r="Q1665" s="185"/>
      <c r="R1665" s="185"/>
      <c r="S1665" s="185"/>
      <c r="T1665" s="185"/>
      <c r="U1665" s="185"/>
      <c r="V1665" s="185"/>
      <c r="W1665" s="185"/>
      <c r="X1665" s="185"/>
      <c r="Y1665" s="185"/>
      <c r="Z1665" s="185"/>
      <c r="AA1665" s="185"/>
      <c r="AB1665" s="185"/>
      <c r="AC1665" s="185"/>
      <c r="AD1665" s="185"/>
      <c r="AE1665" s="185"/>
      <c r="AF1665" s="185"/>
      <c r="AG1665" s="185"/>
      <c r="AH1665" s="185"/>
      <c r="AI1665" s="185"/>
      <c r="AJ1665" s="185"/>
      <c r="AK1665" s="185"/>
      <c r="AL1665" s="185"/>
      <c r="AM1665" s="185"/>
      <c r="AN1665" s="185"/>
      <c r="AO1665" s="185"/>
      <c r="AP1665" s="185"/>
      <c r="AQ1665" s="185"/>
      <c r="AR1665" s="185"/>
      <c r="AS1665" s="185"/>
      <c r="AT1665" s="185"/>
      <c r="AU1665" s="185"/>
      <c r="AV1665" s="185"/>
      <c r="AW1665" s="185"/>
      <c r="AX1665" s="185"/>
      <c r="AY1665" s="185"/>
      <c r="AZ1665" s="185"/>
      <c r="BA1665" s="185"/>
      <c r="BB1665" s="185"/>
      <c r="BC1665" s="185"/>
      <c r="BD1665" s="185"/>
      <c r="BE1665" s="185"/>
      <c r="BF1665" s="185"/>
      <c r="BG1665" s="185"/>
      <c r="BH1665" s="185"/>
      <c r="BI1665" s="185"/>
      <c r="BJ1665" s="185"/>
      <c r="BK1665" s="185"/>
      <c r="BL1665" s="185"/>
      <c r="BM1665" s="185"/>
    </row>
    <row r="1666" spans="13:65" s="181" customFormat="1" x14ac:dyDescent="0.2">
      <c r="M1666" s="40"/>
      <c r="N1666" s="974"/>
      <c r="O1666" s="185"/>
      <c r="P1666" s="185"/>
      <c r="Q1666" s="185"/>
      <c r="R1666" s="185"/>
      <c r="S1666" s="185"/>
      <c r="T1666" s="185"/>
      <c r="U1666" s="185"/>
      <c r="V1666" s="185"/>
      <c r="W1666" s="185"/>
      <c r="X1666" s="185"/>
      <c r="Y1666" s="185"/>
      <c r="Z1666" s="185"/>
      <c r="AA1666" s="185"/>
      <c r="AB1666" s="185"/>
      <c r="AC1666" s="185"/>
      <c r="AD1666" s="185"/>
      <c r="AE1666" s="185"/>
      <c r="AF1666" s="185"/>
      <c r="AG1666" s="185"/>
      <c r="AH1666" s="185"/>
      <c r="AI1666" s="185"/>
      <c r="AJ1666" s="185"/>
      <c r="AK1666" s="185"/>
      <c r="AL1666" s="185"/>
      <c r="AM1666" s="185"/>
      <c r="AN1666" s="185"/>
      <c r="AO1666" s="185"/>
      <c r="AP1666" s="185"/>
      <c r="AQ1666" s="185"/>
      <c r="AR1666" s="185"/>
      <c r="AS1666" s="185"/>
      <c r="AT1666" s="185"/>
      <c r="AU1666" s="185"/>
      <c r="AV1666" s="185"/>
      <c r="AW1666" s="185"/>
      <c r="AX1666" s="185"/>
      <c r="AY1666" s="185"/>
      <c r="AZ1666" s="185"/>
      <c r="BA1666" s="185"/>
      <c r="BB1666" s="185"/>
      <c r="BC1666" s="185"/>
      <c r="BD1666" s="185"/>
      <c r="BE1666" s="185"/>
      <c r="BF1666" s="185"/>
      <c r="BG1666" s="185"/>
      <c r="BH1666" s="185"/>
      <c r="BI1666" s="185"/>
      <c r="BJ1666" s="185"/>
      <c r="BK1666" s="185"/>
      <c r="BL1666" s="185"/>
      <c r="BM1666" s="185"/>
    </row>
    <row r="1667" spans="13:65" s="181" customFormat="1" x14ac:dyDescent="0.2">
      <c r="M1667" s="40"/>
      <c r="N1667" s="974"/>
      <c r="O1667" s="185"/>
      <c r="P1667" s="185"/>
      <c r="Q1667" s="185"/>
      <c r="R1667" s="185"/>
      <c r="S1667" s="185"/>
      <c r="T1667" s="185"/>
      <c r="U1667" s="185"/>
      <c r="V1667" s="185"/>
      <c r="W1667" s="185"/>
      <c r="X1667" s="185"/>
      <c r="Y1667" s="185"/>
      <c r="Z1667" s="185"/>
      <c r="AA1667" s="185"/>
      <c r="AB1667" s="185"/>
      <c r="AC1667" s="185"/>
      <c r="AD1667" s="185"/>
      <c r="AE1667" s="185"/>
      <c r="AF1667" s="185"/>
      <c r="AG1667" s="185"/>
      <c r="AH1667" s="185"/>
      <c r="AI1667" s="185"/>
      <c r="AJ1667" s="185"/>
      <c r="AK1667" s="185"/>
      <c r="AL1667" s="185"/>
      <c r="AM1667" s="185"/>
      <c r="AN1667" s="185"/>
      <c r="AO1667" s="185"/>
      <c r="AP1667" s="185"/>
      <c r="AQ1667" s="185"/>
      <c r="AR1667" s="185"/>
      <c r="AS1667" s="185"/>
      <c r="AT1667" s="185"/>
      <c r="AU1667" s="185"/>
      <c r="AV1667" s="185"/>
      <c r="AW1667" s="185"/>
      <c r="AX1667" s="185"/>
      <c r="AY1667" s="185"/>
      <c r="AZ1667" s="185"/>
      <c r="BA1667" s="185"/>
      <c r="BB1667" s="185"/>
      <c r="BC1667" s="185"/>
      <c r="BD1667" s="185"/>
      <c r="BE1667" s="185"/>
      <c r="BF1667" s="185"/>
      <c r="BG1667" s="185"/>
      <c r="BH1667" s="185"/>
      <c r="BI1667" s="185"/>
      <c r="BJ1667" s="185"/>
      <c r="BK1667" s="185"/>
      <c r="BL1667" s="185"/>
      <c r="BM1667" s="185"/>
    </row>
    <row r="1668" spans="13:65" s="181" customFormat="1" x14ac:dyDescent="0.2">
      <c r="M1668" s="40"/>
      <c r="N1668" s="974"/>
      <c r="O1668" s="185"/>
      <c r="P1668" s="185"/>
      <c r="Q1668" s="185"/>
      <c r="R1668" s="185"/>
      <c r="S1668" s="185"/>
      <c r="T1668" s="185"/>
      <c r="U1668" s="185"/>
      <c r="V1668" s="185"/>
      <c r="W1668" s="185"/>
      <c r="X1668" s="185"/>
      <c r="Y1668" s="185"/>
      <c r="Z1668" s="185"/>
      <c r="AA1668" s="185"/>
      <c r="AB1668" s="185"/>
      <c r="AC1668" s="185"/>
      <c r="AD1668" s="185"/>
      <c r="AE1668" s="185"/>
      <c r="AF1668" s="185"/>
      <c r="AG1668" s="185"/>
      <c r="AH1668" s="185"/>
      <c r="AI1668" s="185"/>
      <c r="AJ1668" s="185"/>
      <c r="AK1668" s="185"/>
      <c r="AL1668" s="185"/>
      <c r="AM1668" s="185"/>
      <c r="AN1668" s="185"/>
      <c r="AO1668" s="185"/>
      <c r="AP1668" s="185"/>
      <c r="AQ1668" s="185"/>
      <c r="AR1668" s="185"/>
      <c r="AS1668" s="185"/>
      <c r="AT1668" s="185"/>
      <c r="AU1668" s="185"/>
      <c r="AV1668" s="185"/>
      <c r="AW1668" s="185"/>
      <c r="AX1668" s="185"/>
      <c r="AY1668" s="185"/>
      <c r="AZ1668" s="185"/>
      <c r="BA1668" s="185"/>
      <c r="BB1668" s="185"/>
      <c r="BC1668" s="185"/>
      <c r="BD1668" s="185"/>
      <c r="BE1668" s="185"/>
      <c r="BF1668" s="185"/>
      <c r="BG1668" s="185"/>
      <c r="BH1668" s="185"/>
      <c r="BI1668" s="185"/>
      <c r="BJ1668" s="185"/>
      <c r="BK1668" s="185"/>
      <c r="BL1668" s="185"/>
      <c r="BM1668" s="185"/>
    </row>
    <row r="1669" spans="13:65" s="181" customFormat="1" x14ac:dyDescent="0.2">
      <c r="M1669" s="40"/>
      <c r="N1669" s="974"/>
      <c r="O1669" s="185"/>
      <c r="P1669" s="185"/>
      <c r="Q1669" s="185"/>
      <c r="R1669" s="185"/>
      <c r="S1669" s="185"/>
      <c r="T1669" s="185"/>
      <c r="U1669" s="185"/>
      <c r="V1669" s="185"/>
      <c r="W1669" s="185"/>
      <c r="X1669" s="185"/>
      <c r="Y1669" s="185"/>
      <c r="Z1669" s="185"/>
      <c r="AA1669" s="185"/>
      <c r="AB1669" s="185"/>
      <c r="AC1669" s="185"/>
      <c r="AD1669" s="185"/>
      <c r="AE1669" s="185"/>
      <c r="AF1669" s="185"/>
      <c r="AG1669" s="185"/>
      <c r="AH1669" s="185"/>
      <c r="AI1669" s="185"/>
      <c r="AJ1669" s="185"/>
      <c r="AK1669" s="185"/>
      <c r="AL1669" s="185"/>
      <c r="AM1669" s="185"/>
      <c r="AN1669" s="185"/>
      <c r="AO1669" s="185"/>
      <c r="AP1669" s="185"/>
      <c r="AQ1669" s="185"/>
      <c r="AR1669" s="185"/>
      <c r="AS1669" s="185"/>
      <c r="AT1669" s="185"/>
      <c r="AU1669" s="185"/>
      <c r="AV1669" s="185"/>
      <c r="AW1669" s="185"/>
      <c r="AX1669" s="185"/>
      <c r="AY1669" s="185"/>
      <c r="AZ1669" s="185"/>
      <c r="BA1669" s="185"/>
      <c r="BB1669" s="185"/>
      <c r="BC1669" s="185"/>
      <c r="BD1669" s="185"/>
      <c r="BE1669" s="185"/>
      <c r="BF1669" s="185"/>
      <c r="BG1669" s="185"/>
      <c r="BH1669" s="185"/>
      <c r="BI1669" s="185"/>
      <c r="BJ1669" s="185"/>
      <c r="BK1669" s="185"/>
      <c r="BL1669" s="185"/>
      <c r="BM1669" s="185"/>
    </row>
    <row r="1670" spans="13:65" s="181" customFormat="1" x14ac:dyDescent="0.2">
      <c r="M1670" s="40"/>
      <c r="N1670" s="974"/>
      <c r="O1670" s="185"/>
      <c r="P1670" s="185"/>
      <c r="Q1670" s="185"/>
      <c r="R1670" s="185"/>
      <c r="S1670" s="185"/>
      <c r="T1670" s="185"/>
      <c r="U1670" s="185"/>
      <c r="V1670" s="185"/>
      <c r="W1670" s="185"/>
      <c r="X1670" s="185"/>
      <c r="Y1670" s="185"/>
      <c r="Z1670" s="185"/>
      <c r="AA1670" s="185"/>
      <c r="AB1670" s="185"/>
      <c r="AC1670" s="185"/>
      <c r="AD1670" s="185"/>
      <c r="AE1670" s="185"/>
      <c r="AF1670" s="185"/>
      <c r="AG1670" s="185"/>
      <c r="AH1670" s="185"/>
      <c r="AI1670" s="185"/>
      <c r="AJ1670" s="185"/>
      <c r="AK1670" s="185"/>
      <c r="AL1670" s="185"/>
      <c r="AM1670" s="185"/>
      <c r="AN1670" s="185"/>
      <c r="AO1670" s="185"/>
      <c r="AP1670" s="185"/>
      <c r="AQ1670" s="185"/>
      <c r="AR1670" s="185"/>
      <c r="AS1670" s="185"/>
      <c r="AT1670" s="185"/>
      <c r="AU1670" s="185"/>
      <c r="AV1670" s="185"/>
      <c r="AW1670" s="185"/>
      <c r="AX1670" s="185"/>
      <c r="AY1670" s="185"/>
      <c r="AZ1670" s="185"/>
      <c r="BA1670" s="185"/>
      <c r="BB1670" s="185"/>
      <c r="BC1670" s="185"/>
      <c r="BD1670" s="185"/>
      <c r="BE1670" s="185"/>
      <c r="BF1670" s="185"/>
      <c r="BG1670" s="185"/>
      <c r="BH1670" s="185"/>
      <c r="BI1670" s="185"/>
      <c r="BJ1670" s="185"/>
      <c r="BK1670" s="185"/>
      <c r="BL1670" s="185"/>
      <c r="BM1670" s="185"/>
    </row>
    <row r="1671" spans="13:65" s="181" customFormat="1" x14ac:dyDescent="0.2">
      <c r="M1671" s="40"/>
      <c r="N1671" s="974"/>
      <c r="O1671" s="185"/>
      <c r="P1671" s="185"/>
      <c r="Q1671" s="185"/>
      <c r="R1671" s="185"/>
      <c r="S1671" s="185"/>
      <c r="T1671" s="185"/>
      <c r="U1671" s="185"/>
      <c r="V1671" s="185"/>
      <c r="W1671" s="185"/>
      <c r="X1671" s="185"/>
      <c r="Y1671" s="185"/>
      <c r="Z1671" s="185"/>
      <c r="AA1671" s="185"/>
      <c r="AB1671" s="185"/>
      <c r="AC1671" s="185"/>
      <c r="AD1671" s="185"/>
      <c r="AE1671" s="185"/>
      <c r="AF1671" s="185"/>
      <c r="AG1671" s="185"/>
      <c r="AH1671" s="185"/>
      <c r="AI1671" s="185"/>
      <c r="AJ1671" s="185"/>
      <c r="AK1671" s="185"/>
      <c r="AL1671" s="185"/>
      <c r="AM1671" s="185"/>
      <c r="AN1671" s="185"/>
      <c r="AO1671" s="185"/>
      <c r="AP1671" s="185"/>
      <c r="AQ1671" s="185"/>
      <c r="AR1671" s="185"/>
      <c r="AS1671" s="185"/>
      <c r="AT1671" s="185"/>
      <c r="AU1671" s="185"/>
      <c r="AV1671" s="185"/>
      <c r="AW1671" s="185"/>
      <c r="AX1671" s="185"/>
      <c r="AY1671" s="185"/>
      <c r="AZ1671" s="185"/>
      <c r="BA1671" s="185"/>
      <c r="BB1671" s="185"/>
      <c r="BC1671" s="185"/>
      <c r="BD1671" s="185"/>
      <c r="BE1671" s="185"/>
      <c r="BF1671" s="185"/>
      <c r="BG1671" s="185"/>
      <c r="BH1671" s="185"/>
      <c r="BI1671" s="185"/>
      <c r="BJ1671" s="185"/>
      <c r="BK1671" s="185"/>
      <c r="BL1671" s="185"/>
      <c r="BM1671" s="185"/>
    </row>
    <row r="1672" spans="13:65" s="181" customFormat="1" x14ac:dyDescent="0.2">
      <c r="M1672" s="40"/>
      <c r="N1672" s="974"/>
      <c r="O1672" s="185"/>
      <c r="P1672" s="185"/>
      <c r="Q1672" s="185"/>
      <c r="R1672" s="185"/>
      <c r="S1672" s="185"/>
      <c r="T1672" s="185"/>
      <c r="U1672" s="185"/>
      <c r="V1672" s="185"/>
      <c r="W1672" s="185"/>
      <c r="X1672" s="185"/>
      <c r="Y1672" s="185"/>
      <c r="Z1672" s="185"/>
      <c r="AA1672" s="185"/>
      <c r="AB1672" s="185"/>
      <c r="AC1672" s="185"/>
      <c r="AD1672" s="185"/>
      <c r="AE1672" s="185"/>
      <c r="AF1672" s="185"/>
      <c r="AG1672" s="185"/>
      <c r="AH1672" s="185"/>
      <c r="AI1672" s="185"/>
      <c r="AJ1672" s="185"/>
      <c r="AK1672" s="185"/>
      <c r="AL1672" s="185"/>
      <c r="AM1672" s="185"/>
      <c r="AN1672" s="185"/>
      <c r="AO1672" s="185"/>
      <c r="AP1672" s="185"/>
      <c r="AQ1672" s="185"/>
      <c r="AR1672" s="185"/>
      <c r="AS1672" s="185"/>
      <c r="AT1672" s="185"/>
      <c r="AU1672" s="185"/>
      <c r="AV1672" s="185"/>
      <c r="AW1672" s="185"/>
      <c r="AX1672" s="185"/>
      <c r="AY1672" s="185"/>
      <c r="AZ1672" s="185"/>
      <c r="BA1672" s="185"/>
      <c r="BB1672" s="185"/>
      <c r="BC1672" s="185"/>
      <c r="BD1672" s="185"/>
      <c r="BE1672" s="185"/>
      <c r="BF1672" s="185"/>
      <c r="BG1672" s="185"/>
      <c r="BH1672" s="185"/>
      <c r="BI1672" s="185"/>
      <c r="BJ1672" s="185"/>
      <c r="BK1672" s="185"/>
      <c r="BL1672" s="185"/>
      <c r="BM1672" s="185"/>
    </row>
    <row r="1673" spans="13:65" s="181" customFormat="1" x14ac:dyDescent="0.2">
      <c r="M1673" s="40"/>
      <c r="N1673" s="974"/>
      <c r="O1673" s="185"/>
      <c r="P1673" s="185"/>
      <c r="Q1673" s="185"/>
      <c r="R1673" s="185"/>
      <c r="S1673" s="185"/>
      <c r="T1673" s="185"/>
      <c r="U1673" s="185"/>
      <c r="V1673" s="185"/>
      <c r="W1673" s="185"/>
      <c r="X1673" s="185"/>
      <c r="Y1673" s="185"/>
      <c r="Z1673" s="185"/>
      <c r="AA1673" s="185"/>
      <c r="AB1673" s="185"/>
      <c r="AC1673" s="185"/>
      <c r="AD1673" s="185"/>
      <c r="AE1673" s="185"/>
      <c r="AF1673" s="185"/>
      <c r="AG1673" s="185"/>
      <c r="AH1673" s="185"/>
      <c r="AI1673" s="185"/>
      <c r="AJ1673" s="185"/>
      <c r="AK1673" s="185"/>
      <c r="AL1673" s="185"/>
      <c r="AM1673" s="185"/>
      <c r="AN1673" s="185"/>
      <c r="AO1673" s="185"/>
      <c r="AP1673" s="185"/>
      <c r="AQ1673" s="185"/>
      <c r="AR1673" s="185"/>
      <c r="AS1673" s="185"/>
      <c r="AT1673" s="185"/>
      <c r="AU1673" s="185"/>
      <c r="AV1673" s="185"/>
      <c r="AW1673" s="185"/>
      <c r="AX1673" s="185"/>
      <c r="AY1673" s="185"/>
      <c r="AZ1673" s="185"/>
      <c r="BA1673" s="185"/>
      <c r="BB1673" s="185"/>
      <c r="BC1673" s="185"/>
      <c r="BD1673" s="185"/>
      <c r="BE1673" s="185"/>
      <c r="BF1673" s="185"/>
      <c r="BG1673" s="185"/>
      <c r="BH1673" s="185"/>
      <c r="BI1673" s="185"/>
      <c r="BJ1673" s="185"/>
      <c r="BK1673" s="185"/>
      <c r="BL1673" s="185"/>
      <c r="BM1673" s="185"/>
    </row>
    <row r="1674" spans="13:65" s="181" customFormat="1" x14ac:dyDescent="0.2">
      <c r="M1674" s="40"/>
      <c r="N1674" s="974"/>
      <c r="O1674" s="185"/>
      <c r="P1674" s="185"/>
      <c r="Q1674" s="185"/>
      <c r="R1674" s="185"/>
      <c r="S1674" s="185"/>
      <c r="T1674" s="185"/>
      <c r="U1674" s="185"/>
      <c r="V1674" s="185"/>
      <c r="W1674" s="185"/>
      <c r="X1674" s="185"/>
      <c r="Y1674" s="185"/>
      <c r="Z1674" s="185"/>
      <c r="AA1674" s="185"/>
      <c r="AB1674" s="185"/>
      <c r="AC1674" s="185"/>
      <c r="AD1674" s="185"/>
      <c r="AE1674" s="185"/>
      <c r="AF1674" s="185"/>
      <c r="AG1674" s="185"/>
      <c r="AH1674" s="185"/>
      <c r="AI1674" s="185"/>
      <c r="AJ1674" s="185"/>
      <c r="AK1674" s="185"/>
      <c r="AL1674" s="185"/>
      <c r="AM1674" s="185"/>
      <c r="AN1674" s="185"/>
      <c r="AO1674" s="185"/>
      <c r="AP1674" s="185"/>
      <c r="AQ1674" s="185"/>
      <c r="AR1674" s="185"/>
      <c r="AS1674" s="185"/>
      <c r="AT1674" s="185"/>
      <c r="AU1674" s="185"/>
      <c r="AV1674" s="185"/>
      <c r="AW1674" s="185"/>
      <c r="AX1674" s="185"/>
      <c r="AY1674" s="185"/>
      <c r="AZ1674" s="185"/>
      <c r="BA1674" s="185"/>
      <c r="BB1674" s="185"/>
      <c r="BC1674" s="185"/>
      <c r="BD1674" s="185"/>
      <c r="BE1674" s="185"/>
      <c r="BF1674" s="185"/>
      <c r="BG1674" s="185"/>
      <c r="BH1674" s="185"/>
      <c r="BI1674" s="185"/>
      <c r="BJ1674" s="185"/>
      <c r="BK1674" s="185"/>
      <c r="BL1674" s="185"/>
      <c r="BM1674" s="185"/>
    </row>
    <row r="1675" spans="13:65" s="181" customFormat="1" x14ac:dyDescent="0.2">
      <c r="M1675" s="40"/>
      <c r="N1675" s="974"/>
      <c r="O1675" s="185"/>
      <c r="P1675" s="185"/>
      <c r="Q1675" s="185"/>
      <c r="R1675" s="185"/>
      <c r="S1675" s="185"/>
      <c r="T1675" s="185"/>
      <c r="U1675" s="185"/>
      <c r="V1675" s="185"/>
      <c r="W1675" s="185"/>
      <c r="X1675" s="185"/>
      <c r="Y1675" s="185"/>
      <c r="Z1675" s="185"/>
      <c r="AA1675" s="185"/>
      <c r="AB1675" s="185"/>
      <c r="AC1675" s="185"/>
      <c r="AD1675" s="185"/>
      <c r="AE1675" s="185"/>
      <c r="AF1675" s="185"/>
      <c r="AG1675" s="185"/>
      <c r="AH1675" s="185"/>
      <c r="AI1675" s="185"/>
      <c r="AJ1675" s="185"/>
      <c r="AK1675" s="185"/>
      <c r="AL1675" s="185"/>
      <c r="AM1675" s="185"/>
      <c r="AN1675" s="185"/>
      <c r="AO1675" s="185"/>
      <c r="AP1675" s="185"/>
      <c r="AQ1675" s="185"/>
      <c r="AR1675" s="185"/>
      <c r="AS1675" s="185"/>
      <c r="AT1675" s="185"/>
      <c r="AU1675" s="185"/>
      <c r="AV1675" s="185"/>
      <c r="AW1675" s="185"/>
      <c r="AX1675" s="185"/>
      <c r="AY1675" s="185"/>
      <c r="AZ1675" s="185"/>
      <c r="BA1675" s="185"/>
      <c r="BB1675" s="185"/>
      <c r="BC1675" s="185"/>
      <c r="BD1675" s="185"/>
      <c r="BE1675" s="185"/>
      <c r="BF1675" s="185"/>
      <c r="BG1675" s="185"/>
      <c r="BH1675" s="185"/>
      <c r="BI1675" s="185"/>
      <c r="BJ1675" s="185"/>
      <c r="BK1675" s="185"/>
      <c r="BL1675" s="185"/>
      <c r="BM1675" s="185"/>
    </row>
    <row r="1676" spans="13:65" s="181" customFormat="1" x14ac:dyDescent="0.2">
      <c r="M1676" s="40"/>
      <c r="N1676" s="974"/>
      <c r="O1676" s="185"/>
      <c r="P1676" s="185"/>
      <c r="Q1676" s="185"/>
      <c r="R1676" s="185"/>
      <c r="S1676" s="185"/>
      <c r="T1676" s="185"/>
      <c r="U1676" s="185"/>
      <c r="V1676" s="185"/>
      <c r="W1676" s="185"/>
      <c r="X1676" s="185"/>
      <c r="Y1676" s="185"/>
      <c r="Z1676" s="185"/>
      <c r="AA1676" s="185"/>
      <c r="AB1676" s="185"/>
      <c r="AC1676" s="185"/>
      <c r="AD1676" s="185"/>
      <c r="AE1676" s="185"/>
      <c r="AF1676" s="185"/>
      <c r="AG1676" s="185"/>
      <c r="AH1676" s="185"/>
      <c r="AI1676" s="185"/>
      <c r="AJ1676" s="185"/>
      <c r="AK1676" s="185"/>
      <c r="AL1676" s="185"/>
      <c r="AM1676" s="185"/>
      <c r="AN1676" s="185"/>
      <c r="AO1676" s="185"/>
      <c r="AP1676" s="185"/>
      <c r="AQ1676" s="185"/>
      <c r="AR1676" s="185"/>
      <c r="AS1676" s="185"/>
      <c r="AT1676" s="185"/>
      <c r="AU1676" s="185"/>
      <c r="AV1676" s="185"/>
      <c r="AW1676" s="185"/>
      <c r="AX1676" s="185"/>
      <c r="AY1676" s="185"/>
      <c r="AZ1676" s="185"/>
      <c r="BA1676" s="185"/>
      <c r="BB1676" s="185"/>
      <c r="BC1676" s="185"/>
      <c r="BD1676" s="185"/>
      <c r="BE1676" s="185"/>
      <c r="BF1676" s="185"/>
      <c r="BG1676" s="185"/>
      <c r="BH1676" s="185"/>
      <c r="BI1676" s="185"/>
      <c r="BJ1676" s="185"/>
      <c r="BK1676" s="185"/>
      <c r="BL1676" s="185"/>
      <c r="BM1676" s="185"/>
    </row>
    <row r="1677" spans="13:65" s="181" customFormat="1" x14ac:dyDescent="0.2">
      <c r="M1677" s="40"/>
      <c r="N1677" s="974"/>
      <c r="O1677" s="185"/>
      <c r="P1677" s="185"/>
      <c r="Q1677" s="185"/>
      <c r="R1677" s="185"/>
      <c r="S1677" s="185"/>
      <c r="T1677" s="185"/>
      <c r="U1677" s="185"/>
      <c r="V1677" s="185"/>
      <c r="W1677" s="185"/>
      <c r="X1677" s="185"/>
      <c r="Y1677" s="185"/>
      <c r="Z1677" s="185"/>
      <c r="AA1677" s="185"/>
      <c r="AB1677" s="185"/>
      <c r="AC1677" s="185"/>
      <c r="AD1677" s="185"/>
      <c r="AE1677" s="185"/>
      <c r="AF1677" s="185"/>
      <c r="AG1677" s="185"/>
      <c r="AH1677" s="185"/>
      <c r="AI1677" s="185"/>
      <c r="AJ1677" s="185"/>
      <c r="AK1677" s="185"/>
      <c r="AL1677" s="185"/>
      <c r="AM1677" s="185"/>
      <c r="AN1677" s="185"/>
      <c r="AO1677" s="185"/>
      <c r="AP1677" s="185"/>
      <c r="AQ1677" s="185"/>
      <c r="AR1677" s="185"/>
      <c r="AS1677" s="185"/>
      <c r="AT1677" s="185"/>
      <c r="AU1677" s="185"/>
      <c r="AV1677" s="185"/>
      <c r="AW1677" s="185"/>
      <c r="AX1677" s="185"/>
      <c r="AY1677" s="185"/>
      <c r="AZ1677" s="185"/>
      <c r="BA1677" s="185"/>
      <c r="BB1677" s="185"/>
      <c r="BC1677" s="185"/>
      <c r="BD1677" s="185"/>
      <c r="BE1677" s="185"/>
      <c r="BF1677" s="185"/>
      <c r="BG1677" s="185"/>
      <c r="BH1677" s="185"/>
      <c r="BI1677" s="185"/>
      <c r="BJ1677" s="185"/>
      <c r="BK1677" s="185"/>
      <c r="BL1677" s="185"/>
      <c r="BM1677" s="185"/>
    </row>
    <row r="1678" spans="13:65" s="181" customFormat="1" x14ac:dyDescent="0.2">
      <c r="M1678" s="40"/>
      <c r="N1678" s="974"/>
      <c r="O1678" s="185"/>
      <c r="P1678" s="185"/>
      <c r="Q1678" s="185"/>
      <c r="R1678" s="185"/>
      <c r="S1678" s="185"/>
      <c r="T1678" s="185"/>
      <c r="U1678" s="185"/>
      <c r="V1678" s="185"/>
      <c r="W1678" s="185"/>
      <c r="X1678" s="185"/>
      <c r="Y1678" s="185"/>
      <c r="Z1678" s="185"/>
      <c r="AA1678" s="185"/>
      <c r="AB1678" s="185"/>
      <c r="AC1678" s="185"/>
      <c r="AD1678" s="185"/>
      <c r="AE1678" s="185"/>
      <c r="AF1678" s="185"/>
      <c r="AG1678" s="185"/>
      <c r="AH1678" s="185"/>
      <c r="AI1678" s="185"/>
      <c r="AJ1678" s="185"/>
      <c r="AK1678" s="185"/>
      <c r="AL1678" s="185"/>
      <c r="AM1678" s="185"/>
      <c r="AN1678" s="185"/>
      <c r="AO1678" s="185"/>
      <c r="AP1678" s="185"/>
      <c r="AQ1678" s="185"/>
      <c r="AR1678" s="185"/>
      <c r="AS1678" s="185"/>
      <c r="AT1678" s="185"/>
      <c r="AU1678" s="185"/>
      <c r="AV1678" s="185"/>
      <c r="AW1678" s="185"/>
      <c r="AX1678" s="185"/>
      <c r="AY1678" s="185"/>
      <c r="AZ1678" s="185"/>
      <c r="BA1678" s="185"/>
      <c r="BB1678" s="185"/>
      <c r="BC1678" s="185"/>
      <c r="BD1678" s="185"/>
      <c r="BE1678" s="185"/>
      <c r="BF1678" s="185"/>
      <c r="BG1678" s="185"/>
      <c r="BH1678" s="185"/>
      <c r="BI1678" s="185"/>
      <c r="BJ1678" s="185"/>
      <c r="BK1678" s="185"/>
      <c r="BL1678" s="185"/>
      <c r="BM1678" s="185"/>
    </row>
    <row r="1679" spans="13:65" s="181" customFormat="1" x14ac:dyDescent="0.2">
      <c r="M1679" s="40"/>
      <c r="N1679" s="974"/>
      <c r="O1679" s="185"/>
      <c r="P1679" s="185"/>
      <c r="Q1679" s="185"/>
      <c r="R1679" s="185"/>
      <c r="S1679" s="185"/>
      <c r="T1679" s="185"/>
      <c r="U1679" s="185"/>
      <c r="V1679" s="185"/>
      <c r="W1679" s="185"/>
      <c r="X1679" s="185"/>
      <c r="Y1679" s="185"/>
      <c r="Z1679" s="185"/>
      <c r="AA1679" s="185"/>
      <c r="AB1679" s="185"/>
      <c r="AC1679" s="185"/>
      <c r="AD1679" s="185"/>
      <c r="AE1679" s="185"/>
      <c r="AF1679" s="185"/>
      <c r="AG1679" s="185"/>
      <c r="AH1679" s="185"/>
      <c r="AI1679" s="185"/>
      <c r="AJ1679" s="185"/>
      <c r="AK1679" s="185"/>
      <c r="AL1679" s="185"/>
      <c r="AM1679" s="185"/>
      <c r="AN1679" s="185"/>
      <c r="AO1679" s="185"/>
      <c r="AP1679" s="185"/>
      <c r="AQ1679" s="185"/>
      <c r="AR1679" s="185"/>
      <c r="AS1679" s="185"/>
      <c r="AT1679" s="185"/>
      <c r="AU1679" s="185"/>
      <c r="AV1679" s="185"/>
      <c r="AW1679" s="185"/>
      <c r="AX1679" s="185"/>
      <c r="AY1679" s="185"/>
      <c r="AZ1679" s="185"/>
      <c r="BA1679" s="185"/>
      <c r="BB1679" s="185"/>
      <c r="BC1679" s="185"/>
      <c r="BD1679" s="185"/>
      <c r="BE1679" s="185"/>
      <c r="BF1679" s="185"/>
      <c r="BG1679" s="185"/>
      <c r="BH1679" s="185"/>
      <c r="BI1679" s="185"/>
      <c r="BJ1679" s="185"/>
      <c r="BK1679" s="185"/>
      <c r="BL1679" s="185"/>
      <c r="BM1679" s="185"/>
    </row>
    <row r="1680" spans="13:65" s="181" customFormat="1" x14ac:dyDescent="0.2">
      <c r="M1680" s="40"/>
      <c r="N1680" s="974"/>
      <c r="O1680" s="185"/>
      <c r="P1680" s="185"/>
      <c r="Q1680" s="185"/>
      <c r="R1680" s="185"/>
      <c r="S1680" s="185"/>
      <c r="T1680" s="185"/>
      <c r="U1680" s="185"/>
      <c r="V1680" s="185"/>
      <c r="W1680" s="185"/>
      <c r="X1680" s="185"/>
      <c r="Y1680" s="185"/>
      <c r="Z1680" s="185"/>
      <c r="AA1680" s="185"/>
      <c r="AB1680" s="185"/>
      <c r="AC1680" s="185"/>
      <c r="AD1680" s="185"/>
      <c r="AE1680" s="185"/>
      <c r="AF1680" s="185"/>
      <c r="AG1680" s="185"/>
      <c r="AH1680" s="185"/>
      <c r="AI1680" s="185"/>
      <c r="AJ1680" s="185"/>
      <c r="AK1680" s="185"/>
      <c r="AL1680" s="185"/>
      <c r="AM1680" s="185"/>
      <c r="AN1680" s="185"/>
      <c r="AO1680" s="185"/>
      <c r="AP1680" s="185"/>
      <c r="AQ1680" s="185"/>
      <c r="AR1680" s="185"/>
      <c r="AS1680" s="185"/>
      <c r="AT1680" s="185"/>
      <c r="AU1680" s="185"/>
      <c r="AV1680" s="185"/>
      <c r="AW1680" s="185"/>
      <c r="AX1680" s="185"/>
      <c r="AY1680" s="185"/>
      <c r="AZ1680" s="185"/>
      <c r="BA1680" s="185"/>
      <c r="BB1680" s="185"/>
      <c r="BC1680" s="185"/>
      <c r="BD1680" s="185"/>
      <c r="BE1680" s="185"/>
      <c r="BF1680" s="185"/>
      <c r="BG1680" s="185"/>
      <c r="BH1680" s="185"/>
      <c r="BI1680" s="185"/>
      <c r="BJ1680" s="185"/>
      <c r="BK1680" s="185"/>
      <c r="BL1680" s="185"/>
      <c r="BM1680" s="185"/>
    </row>
    <row r="1681" spans="13:65" s="181" customFormat="1" x14ac:dyDescent="0.2">
      <c r="M1681" s="40"/>
      <c r="N1681" s="974"/>
      <c r="O1681" s="185"/>
      <c r="P1681" s="185"/>
      <c r="Q1681" s="185"/>
      <c r="R1681" s="185"/>
      <c r="S1681" s="185"/>
      <c r="T1681" s="185"/>
      <c r="U1681" s="185"/>
      <c r="V1681" s="185"/>
      <c r="W1681" s="185"/>
      <c r="X1681" s="185"/>
      <c r="Y1681" s="185"/>
      <c r="Z1681" s="185"/>
      <c r="AA1681" s="185"/>
      <c r="AB1681" s="185"/>
      <c r="AC1681" s="185"/>
      <c r="AD1681" s="185"/>
      <c r="AE1681" s="185"/>
      <c r="AF1681" s="185"/>
      <c r="AG1681" s="185"/>
      <c r="AH1681" s="185"/>
      <c r="AI1681" s="185"/>
      <c r="AJ1681" s="185"/>
      <c r="AK1681" s="185"/>
      <c r="AL1681" s="185"/>
      <c r="AM1681" s="185"/>
      <c r="AN1681" s="185"/>
      <c r="AO1681" s="185"/>
      <c r="AP1681" s="185"/>
      <c r="AQ1681" s="185"/>
      <c r="AR1681" s="185"/>
      <c r="AS1681" s="185"/>
      <c r="AT1681" s="185"/>
      <c r="AU1681" s="185"/>
      <c r="AV1681" s="185"/>
      <c r="AW1681" s="185"/>
      <c r="AX1681" s="185"/>
      <c r="AY1681" s="185"/>
      <c r="AZ1681" s="185"/>
      <c r="BA1681" s="185"/>
      <c r="BB1681" s="185"/>
      <c r="BC1681" s="185"/>
      <c r="BD1681" s="185"/>
      <c r="BE1681" s="185"/>
      <c r="BF1681" s="185"/>
      <c r="BG1681" s="185"/>
      <c r="BH1681" s="185"/>
      <c r="BI1681" s="185"/>
      <c r="BJ1681" s="185"/>
      <c r="BK1681" s="185"/>
      <c r="BL1681" s="185"/>
      <c r="BM1681" s="185"/>
    </row>
    <row r="1682" spans="13:65" s="181" customFormat="1" x14ac:dyDescent="0.2">
      <c r="M1682" s="40"/>
      <c r="N1682" s="974"/>
      <c r="O1682" s="185"/>
      <c r="P1682" s="185"/>
      <c r="Q1682" s="185"/>
      <c r="R1682" s="185"/>
      <c r="S1682" s="185"/>
      <c r="T1682" s="185"/>
      <c r="U1682" s="185"/>
      <c r="V1682" s="185"/>
      <c r="W1682" s="185"/>
      <c r="X1682" s="185"/>
      <c r="Y1682" s="185"/>
      <c r="Z1682" s="185"/>
      <c r="AA1682" s="185"/>
      <c r="AB1682" s="185"/>
      <c r="AC1682" s="185"/>
      <c r="AD1682" s="185"/>
      <c r="AE1682" s="185"/>
      <c r="AF1682" s="185"/>
      <c r="AG1682" s="185"/>
      <c r="AH1682" s="185"/>
      <c r="AI1682" s="185"/>
      <c r="AJ1682" s="185"/>
      <c r="AK1682" s="185"/>
      <c r="AL1682" s="185"/>
      <c r="AM1682" s="185"/>
      <c r="AN1682" s="185"/>
      <c r="AO1682" s="185"/>
      <c r="AP1682" s="185"/>
      <c r="AQ1682" s="185"/>
      <c r="AR1682" s="185"/>
      <c r="AS1682" s="185"/>
      <c r="AT1682" s="185"/>
      <c r="AU1682" s="185"/>
      <c r="AV1682" s="185"/>
      <c r="AW1682" s="185"/>
      <c r="AX1682" s="185"/>
      <c r="AY1682" s="185"/>
      <c r="AZ1682" s="185"/>
      <c r="BA1682" s="185"/>
      <c r="BB1682" s="185"/>
      <c r="BC1682" s="185"/>
      <c r="BD1682" s="185"/>
      <c r="BE1682" s="185"/>
      <c r="BF1682" s="185"/>
      <c r="BG1682" s="185"/>
      <c r="BH1682" s="185"/>
      <c r="BI1682" s="185"/>
      <c r="BJ1682" s="185"/>
      <c r="BK1682" s="185"/>
      <c r="BL1682" s="185"/>
      <c r="BM1682" s="185"/>
    </row>
    <row r="1683" spans="13:65" s="181" customFormat="1" x14ac:dyDescent="0.2">
      <c r="M1683" s="40"/>
      <c r="N1683" s="974"/>
      <c r="O1683" s="185"/>
      <c r="P1683" s="185"/>
      <c r="Q1683" s="185"/>
      <c r="R1683" s="185"/>
      <c r="S1683" s="185"/>
      <c r="T1683" s="185"/>
      <c r="U1683" s="185"/>
      <c r="V1683" s="185"/>
      <c r="W1683" s="185"/>
      <c r="X1683" s="185"/>
      <c r="Y1683" s="185"/>
      <c r="Z1683" s="185"/>
      <c r="AA1683" s="185"/>
      <c r="AB1683" s="185"/>
      <c r="AC1683" s="185"/>
      <c r="AD1683" s="185"/>
      <c r="AE1683" s="185"/>
      <c r="AF1683" s="185"/>
      <c r="AG1683" s="185"/>
      <c r="AH1683" s="185"/>
      <c r="AI1683" s="185"/>
      <c r="AJ1683" s="185"/>
      <c r="AK1683" s="185"/>
      <c r="AL1683" s="185"/>
      <c r="AM1683" s="185"/>
      <c r="AN1683" s="185"/>
      <c r="AO1683" s="185"/>
      <c r="AP1683" s="185"/>
      <c r="AQ1683" s="185"/>
      <c r="AR1683" s="185"/>
      <c r="AS1683" s="185"/>
      <c r="AT1683" s="185"/>
      <c r="AU1683" s="185"/>
      <c r="AV1683" s="185"/>
      <c r="AW1683" s="185"/>
      <c r="AX1683" s="185"/>
      <c r="AY1683" s="185"/>
      <c r="AZ1683" s="185"/>
      <c r="BA1683" s="185"/>
      <c r="BB1683" s="185"/>
      <c r="BC1683" s="185"/>
      <c r="BD1683" s="185"/>
      <c r="BE1683" s="185"/>
      <c r="BF1683" s="185"/>
      <c r="BG1683" s="185"/>
      <c r="BH1683" s="185"/>
      <c r="BI1683" s="185"/>
      <c r="BJ1683" s="185"/>
      <c r="BK1683" s="185"/>
      <c r="BL1683" s="185"/>
      <c r="BM1683" s="185"/>
    </row>
    <row r="1684" spans="13:65" s="181" customFormat="1" x14ac:dyDescent="0.2">
      <c r="M1684" s="40"/>
      <c r="N1684" s="974"/>
      <c r="O1684" s="185"/>
      <c r="P1684" s="185"/>
      <c r="Q1684" s="185"/>
      <c r="R1684" s="185"/>
      <c r="S1684" s="185"/>
      <c r="T1684" s="185"/>
      <c r="U1684" s="185"/>
      <c r="V1684" s="185"/>
      <c r="W1684" s="185"/>
      <c r="X1684" s="185"/>
      <c r="Y1684" s="185"/>
      <c r="Z1684" s="185"/>
      <c r="AA1684" s="185"/>
      <c r="AB1684" s="185"/>
      <c r="AC1684" s="185"/>
      <c r="AD1684" s="185"/>
      <c r="AE1684" s="185"/>
      <c r="AF1684" s="185"/>
      <c r="AG1684" s="185"/>
      <c r="AH1684" s="185"/>
      <c r="AI1684" s="185"/>
      <c r="AJ1684" s="185"/>
      <c r="AK1684" s="185"/>
      <c r="AL1684" s="185"/>
      <c r="AM1684" s="185"/>
      <c r="AN1684" s="185"/>
      <c r="AO1684" s="185"/>
      <c r="AP1684" s="185"/>
      <c r="AQ1684" s="185"/>
      <c r="AR1684" s="185"/>
      <c r="AS1684" s="185"/>
      <c r="AT1684" s="185"/>
      <c r="AU1684" s="185"/>
      <c r="AV1684" s="185"/>
      <c r="AW1684" s="185"/>
      <c r="AX1684" s="185"/>
      <c r="AY1684" s="185"/>
      <c r="AZ1684" s="185"/>
      <c r="BA1684" s="185"/>
      <c r="BB1684" s="185"/>
      <c r="BC1684" s="185"/>
      <c r="BD1684" s="185"/>
      <c r="BE1684" s="185"/>
      <c r="BF1684" s="185"/>
      <c r="BG1684" s="185"/>
      <c r="BH1684" s="185"/>
      <c r="BI1684" s="185"/>
      <c r="BJ1684" s="185"/>
      <c r="BK1684" s="185"/>
      <c r="BL1684" s="185"/>
      <c r="BM1684" s="185"/>
    </row>
    <row r="1685" spans="13:65" s="181" customFormat="1" x14ac:dyDescent="0.2">
      <c r="M1685" s="40"/>
      <c r="N1685" s="974"/>
      <c r="O1685" s="185"/>
      <c r="P1685" s="185"/>
      <c r="Q1685" s="185"/>
      <c r="R1685" s="185"/>
      <c r="S1685" s="185"/>
      <c r="T1685" s="185"/>
      <c r="U1685" s="185"/>
      <c r="V1685" s="185"/>
      <c r="W1685" s="185"/>
      <c r="X1685" s="185"/>
      <c r="Y1685" s="185"/>
      <c r="Z1685" s="185"/>
      <c r="AA1685" s="185"/>
      <c r="AB1685" s="185"/>
      <c r="AC1685" s="185"/>
      <c r="AD1685" s="185"/>
      <c r="AE1685" s="185"/>
      <c r="AF1685" s="185"/>
      <c r="AG1685" s="185"/>
      <c r="AH1685" s="185"/>
      <c r="AI1685" s="185"/>
      <c r="AJ1685" s="185"/>
      <c r="AK1685" s="185"/>
      <c r="AL1685" s="185"/>
      <c r="AM1685" s="185"/>
      <c r="AN1685" s="185"/>
      <c r="AO1685" s="185"/>
      <c r="AP1685" s="185"/>
      <c r="AQ1685" s="185"/>
      <c r="AR1685" s="185"/>
      <c r="AS1685" s="185"/>
      <c r="AT1685" s="185"/>
      <c r="AU1685" s="185"/>
      <c r="AV1685" s="185"/>
      <c r="AW1685" s="185"/>
      <c r="AX1685" s="185"/>
      <c r="AY1685" s="185"/>
      <c r="AZ1685" s="185"/>
      <c r="BA1685" s="185"/>
      <c r="BB1685" s="185"/>
      <c r="BC1685" s="185"/>
      <c r="BD1685" s="185"/>
      <c r="BE1685" s="185"/>
      <c r="BF1685" s="185"/>
      <c r="BG1685" s="185"/>
      <c r="BH1685" s="185"/>
      <c r="BI1685" s="185"/>
      <c r="BJ1685" s="185"/>
      <c r="BK1685" s="185"/>
      <c r="BL1685" s="185"/>
      <c r="BM1685" s="185"/>
    </row>
    <row r="1686" spans="13:65" s="181" customFormat="1" x14ac:dyDescent="0.2">
      <c r="M1686" s="40"/>
      <c r="N1686" s="974"/>
      <c r="O1686" s="185"/>
      <c r="P1686" s="185"/>
      <c r="Q1686" s="185"/>
      <c r="R1686" s="185"/>
      <c r="S1686" s="185"/>
      <c r="T1686" s="185"/>
      <c r="U1686" s="185"/>
      <c r="V1686" s="185"/>
      <c r="W1686" s="185"/>
      <c r="X1686" s="185"/>
      <c r="Y1686" s="185"/>
      <c r="Z1686" s="185"/>
      <c r="AA1686" s="185"/>
      <c r="AB1686" s="185"/>
      <c r="AC1686" s="185"/>
      <c r="AD1686" s="185"/>
      <c r="AE1686" s="185"/>
      <c r="AF1686" s="185"/>
      <c r="AG1686" s="185"/>
      <c r="AH1686" s="185"/>
      <c r="AI1686" s="185"/>
      <c r="AJ1686" s="185"/>
      <c r="AK1686" s="185"/>
      <c r="AL1686" s="185"/>
      <c r="AM1686" s="185"/>
      <c r="AN1686" s="185"/>
      <c r="AO1686" s="185"/>
      <c r="AP1686" s="185"/>
      <c r="AQ1686" s="185"/>
      <c r="AR1686" s="185"/>
      <c r="AS1686" s="185"/>
      <c r="AT1686" s="185"/>
      <c r="AU1686" s="185"/>
      <c r="AV1686" s="185"/>
      <c r="AW1686" s="185"/>
      <c r="AX1686" s="185"/>
      <c r="AY1686" s="185"/>
      <c r="AZ1686" s="185"/>
      <c r="BA1686" s="185"/>
      <c r="BB1686" s="185"/>
      <c r="BC1686" s="185"/>
      <c r="BD1686" s="185"/>
      <c r="BE1686" s="185"/>
      <c r="BF1686" s="185"/>
      <c r="BG1686" s="185"/>
      <c r="BH1686" s="185"/>
      <c r="BI1686" s="185"/>
      <c r="BJ1686" s="185"/>
      <c r="BK1686" s="185"/>
      <c r="BL1686" s="185"/>
      <c r="BM1686" s="185"/>
    </row>
    <row r="1687" spans="13:65" s="181" customFormat="1" x14ac:dyDescent="0.2">
      <c r="M1687" s="40"/>
      <c r="N1687" s="974"/>
      <c r="O1687" s="185"/>
      <c r="P1687" s="185"/>
      <c r="Q1687" s="185"/>
      <c r="R1687" s="185"/>
      <c r="S1687" s="185"/>
      <c r="T1687" s="185"/>
      <c r="U1687" s="185"/>
      <c r="V1687" s="185"/>
      <c r="W1687" s="185"/>
      <c r="X1687" s="185"/>
      <c r="Y1687" s="185"/>
      <c r="Z1687" s="185"/>
      <c r="AA1687" s="185"/>
      <c r="AB1687" s="185"/>
      <c r="AC1687" s="185"/>
      <c r="AD1687" s="185"/>
      <c r="AE1687" s="185"/>
      <c r="AF1687" s="185"/>
      <c r="AG1687" s="185"/>
      <c r="AH1687" s="185"/>
      <c r="AI1687" s="185"/>
      <c r="AJ1687" s="185"/>
      <c r="AK1687" s="185"/>
      <c r="AL1687" s="185"/>
      <c r="AM1687" s="185"/>
      <c r="AN1687" s="185"/>
      <c r="AO1687" s="185"/>
      <c r="AP1687" s="185"/>
      <c r="AQ1687" s="185"/>
      <c r="AR1687" s="185"/>
      <c r="AS1687" s="185"/>
      <c r="AT1687" s="185"/>
      <c r="AU1687" s="185"/>
      <c r="AV1687" s="185"/>
      <c r="AW1687" s="185"/>
      <c r="AX1687" s="185"/>
      <c r="AY1687" s="185"/>
      <c r="AZ1687" s="185"/>
      <c r="BA1687" s="185"/>
      <c r="BB1687" s="185"/>
      <c r="BC1687" s="185"/>
      <c r="BD1687" s="185"/>
      <c r="BE1687" s="185"/>
      <c r="BF1687" s="185"/>
      <c r="BG1687" s="185"/>
      <c r="BH1687" s="185"/>
      <c r="BI1687" s="185"/>
      <c r="BJ1687" s="185"/>
      <c r="BK1687" s="185"/>
      <c r="BL1687" s="185"/>
      <c r="BM1687" s="185"/>
    </row>
    <row r="1688" spans="13:65" s="181" customFormat="1" x14ac:dyDescent="0.2">
      <c r="M1688" s="40"/>
      <c r="N1688" s="974"/>
      <c r="O1688" s="185"/>
      <c r="P1688" s="185"/>
      <c r="Q1688" s="185"/>
      <c r="R1688" s="185"/>
      <c r="S1688" s="185"/>
      <c r="T1688" s="185"/>
      <c r="U1688" s="185"/>
      <c r="V1688" s="185"/>
      <c r="W1688" s="185"/>
      <c r="X1688" s="185"/>
      <c r="Y1688" s="185"/>
      <c r="Z1688" s="185"/>
      <c r="AA1688" s="185"/>
      <c r="AB1688" s="185"/>
      <c r="AC1688" s="185"/>
      <c r="AD1688" s="185"/>
      <c r="AE1688" s="185"/>
      <c r="AF1688" s="185"/>
      <c r="AG1688" s="185"/>
      <c r="AH1688" s="185"/>
      <c r="AI1688" s="185"/>
      <c r="AJ1688" s="185"/>
      <c r="AK1688" s="185"/>
      <c r="AL1688" s="185"/>
      <c r="AM1688" s="185"/>
      <c r="AN1688" s="185"/>
      <c r="AO1688" s="185"/>
      <c r="AP1688" s="185"/>
      <c r="AQ1688" s="185"/>
      <c r="AR1688" s="185"/>
      <c r="AS1688" s="185"/>
      <c r="AT1688" s="185"/>
      <c r="AU1688" s="185"/>
      <c r="AV1688" s="185"/>
      <c r="AW1688" s="185"/>
      <c r="AX1688" s="185"/>
      <c r="AY1688" s="185"/>
      <c r="AZ1688" s="185"/>
      <c r="BA1688" s="185"/>
      <c r="BB1688" s="185"/>
      <c r="BC1688" s="185"/>
      <c r="BD1688" s="185"/>
      <c r="BE1688" s="185"/>
      <c r="BF1688" s="185"/>
      <c r="BG1688" s="185"/>
      <c r="BH1688" s="185"/>
      <c r="BI1688" s="185"/>
      <c r="BJ1688" s="185"/>
      <c r="BK1688" s="185"/>
      <c r="BL1688" s="185"/>
      <c r="BM1688" s="185"/>
    </row>
    <row r="1689" spans="13:65" s="181" customFormat="1" x14ac:dyDescent="0.2">
      <c r="M1689" s="40"/>
      <c r="N1689" s="974"/>
      <c r="O1689" s="185"/>
      <c r="P1689" s="185"/>
      <c r="Q1689" s="185"/>
      <c r="R1689" s="185"/>
      <c r="S1689" s="185"/>
      <c r="T1689" s="185"/>
      <c r="U1689" s="185"/>
      <c r="V1689" s="185"/>
      <c r="W1689" s="185"/>
      <c r="X1689" s="185"/>
      <c r="Y1689" s="185"/>
      <c r="Z1689" s="185"/>
      <c r="AA1689" s="185"/>
      <c r="AB1689" s="185"/>
      <c r="AC1689" s="185"/>
      <c r="AD1689" s="185"/>
      <c r="AE1689" s="185"/>
      <c r="AF1689" s="185"/>
      <c r="AG1689" s="185"/>
      <c r="AH1689" s="185"/>
      <c r="AI1689" s="185"/>
      <c r="AJ1689" s="185"/>
      <c r="AK1689" s="185"/>
      <c r="AL1689" s="185"/>
      <c r="AM1689" s="185"/>
      <c r="AN1689" s="185"/>
      <c r="AO1689" s="185"/>
      <c r="AP1689" s="185"/>
      <c r="AQ1689" s="185"/>
      <c r="AR1689" s="185"/>
      <c r="AS1689" s="185"/>
      <c r="AT1689" s="185"/>
      <c r="AU1689" s="185"/>
      <c r="AV1689" s="185"/>
      <c r="AW1689" s="185"/>
      <c r="AX1689" s="185"/>
      <c r="AY1689" s="185"/>
      <c r="AZ1689" s="185"/>
      <c r="BA1689" s="185"/>
      <c r="BB1689" s="185"/>
      <c r="BC1689" s="185"/>
      <c r="BD1689" s="185"/>
      <c r="BE1689" s="185"/>
      <c r="BF1689" s="185"/>
      <c r="BG1689" s="185"/>
      <c r="BH1689" s="185"/>
      <c r="BI1689" s="185"/>
      <c r="BJ1689" s="185"/>
      <c r="BK1689" s="185"/>
      <c r="BL1689" s="185"/>
      <c r="BM1689" s="185"/>
    </row>
    <row r="1690" spans="13:65" s="181" customFormat="1" x14ac:dyDescent="0.2">
      <c r="M1690" s="40"/>
      <c r="N1690" s="974"/>
      <c r="O1690" s="185"/>
      <c r="P1690" s="185"/>
      <c r="Q1690" s="185"/>
      <c r="R1690" s="185"/>
      <c r="S1690" s="185"/>
      <c r="T1690" s="185"/>
      <c r="U1690" s="185"/>
      <c r="V1690" s="185"/>
      <c r="W1690" s="185"/>
      <c r="X1690" s="185"/>
      <c r="Y1690" s="185"/>
      <c r="Z1690" s="185"/>
      <c r="AA1690" s="185"/>
      <c r="AB1690" s="185"/>
      <c r="AC1690" s="185"/>
      <c r="AD1690" s="185"/>
      <c r="AE1690" s="185"/>
      <c r="AF1690" s="185"/>
      <c r="AG1690" s="185"/>
      <c r="AH1690" s="185"/>
      <c r="AI1690" s="185"/>
      <c r="AJ1690" s="185"/>
      <c r="AK1690" s="185"/>
      <c r="AL1690" s="185"/>
      <c r="AM1690" s="185"/>
      <c r="AN1690" s="185"/>
      <c r="AO1690" s="185"/>
      <c r="AP1690" s="185"/>
      <c r="AQ1690" s="185"/>
      <c r="AR1690" s="185"/>
      <c r="AS1690" s="185"/>
      <c r="AT1690" s="185"/>
      <c r="AU1690" s="185"/>
      <c r="AV1690" s="185"/>
      <c r="AW1690" s="185"/>
      <c r="AX1690" s="185"/>
      <c r="AY1690" s="185"/>
      <c r="AZ1690" s="185"/>
      <c r="BA1690" s="185"/>
      <c r="BB1690" s="185"/>
      <c r="BC1690" s="185"/>
      <c r="BD1690" s="185"/>
      <c r="BE1690" s="185"/>
      <c r="BF1690" s="185"/>
      <c r="BG1690" s="185"/>
      <c r="BH1690" s="185"/>
      <c r="BI1690" s="185"/>
      <c r="BJ1690" s="185"/>
      <c r="BK1690" s="185"/>
      <c r="BL1690" s="185"/>
      <c r="BM1690" s="185"/>
    </row>
    <row r="1691" spans="13:65" s="181" customFormat="1" x14ac:dyDescent="0.2">
      <c r="M1691" s="40"/>
      <c r="N1691" s="974"/>
      <c r="O1691" s="185"/>
      <c r="P1691" s="185"/>
      <c r="Q1691" s="185"/>
      <c r="R1691" s="185"/>
      <c r="S1691" s="185"/>
      <c r="T1691" s="185"/>
      <c r="U1691" s="185"/>
      <c r="V1691" s="185"/>
      <c r="W1691" s="185"/>
      <c r="X1691" s="185"/>
      <c r="Y1691" s="185"/>
      <c r="Z1691" s="185"/>
      <c r="AA1691" s="185"/>
      <c r="AB1691" s="185"/>
      <c r="AC1691" s="185"/>
      <c r="AD1691" s="185"/>
      <c r="AE1691" s="185"/>
      <c r="AF1691" s="185"/>
      <c r="AG1691" s="185"/>
      <c r="AH1691" s="185"/>
      <c r="AI1691" s="185"/>
      <c r="AJ1691" s="185"/>
      <c r="AK1691" s="185"/>
      <c r="AL1691" s="185"/>
      <c r="AM1691" s="185"/>
      <c r="AN1691" s="185"/>
      <c r="AO1691" s="185"/>
      <c r="AP1691" s="185"/>
      <c r="AQ1691" s="185"/>
      <c r="AR1691" s="185"/>
      <c r="AS1691" s="185"/>
      <c r="AT1691" s="185"/>
      <c r="AU1691" s="185"/>
      <c r="AV1691" s="185"/>
      <c r="AW1691" s="185"/>
      <c r="AX1691" s="185"/>
      <c r="AY1691" s="185"/>
      <c r="AZ1691" s="185"/>
      <c r="BA1691" s="185"/>
      <c r="BB1691" s="185"/>
      <c r="BC1691" s="185"/>
      <c r="BD1691" s="185"/>
      <c r="BE1691" s="185"/>
      <c r="BF1691" s="185"/>
      <c r="BG1691" s="185"/>
      <c r="BH1691" s="185"/>
      <c r="BI1691" s="185"/>
      <c r="BJ1691" s="185"/>
      <c r="BK1691" s="185"/>
      <c r="BL1691" s="185"/>
      <c r="BM1691" s="185"/>
    </row>
    <row r="1692" spans="13:65" s="181" customFormat="1" x14ac:dyDescent="0.2">
      <c r="M1692" s="40"/>
      <c r="N1692" s="974"/>
      <c r="O1692" s="185"/>
      <c r="P1692" s="185"/>
      <c r="Q1692" s="185"/>
      <c r="R1692" s="185"/>
      <c r="S1692" s="185"/>
      <c r="T1692" s="185"/>
      <c r="U1692" s="185"/>
      <c r="V1692" s="185"/>
      <c r="W1692" s="185"/>
      <c r="X1692" s="185"/>
      <c r="Y1692" s="185"/>
      <c r="Z1692" s="185"/>
      <c r="AA1692" s="185"/>
      <c r="AB1692" s="185"/>
      <c r="AC1692" s="185"/>
      <c r="AD1692" s="185"/>
      <c r="AE1692" s="185"/>
      <c r="AF1692" s="185"/>
      <c r="AG1692" s="185"/>
      <c r="AH1692" s="185"/>
      <c r="AI1692" s="185"/>
      <c r="AJ1692" s="185"/>
      <c r="AK1692" s="185"/>
      <c r="AL1692" s="185"/>
      <c r="AM1692" s="185"/>
      <c r="AN1692" s="185"/>
      <c r="AO1692" s="185"/>
      <c r="AP1692" s="185"/>
      <c r="AQ1692" s="185"/>
      <c r="AR1692" s="185"/>
      <c r="AS1692" s="185"/>
      <c r="AT1692" s="185"/>
      <c r="AU1692" s="185"/>
      <c r="AV1692" s="185"/>
      <c r="AW1692" s="185"/>
      <c r="AX1692" s="185"/>
      <c r="AY1692" s="185"/>
      <c r="AZ1692" s="185"/>
      <c r="BA1692" s="185"/>
      <c r="BB1692" s="185"/>
      <c r="BC1692" s="185"/>
      <c r="BD1692" s="185"/>
      <c r="BE1692" s="185"/>
      <c r="BF1692" s="185"/>
      <c r="BG1692" s="185"/>
      <c r="BH1692" s="185"/>
      <c r="BI1692" s="185"/>
      <c r="BJ1692" s="185"/>
      <c r="BK1692" s="185"/>
      <c r="BL1692" s="185"/>
      <c r="BM1692" s="185"/>
    </row>
    <row r="1693" spans="13:65" s="181" customFormat="1" x14ac:dyDescent="0.2">
      <c r="M1693" s="40"/>
      <c r="N1693" s="974"/>
      <c r="O1693" s="185"/>
      <c r="P1693" s="185"/>
      <c r="Q1693" s="185"/>
      <c r="R1693" s="185"/>
      <c r="S1693" s="185"/>
      <c r="T1693" s="185"/>
      <c r="U1693" s="185"/>
      <c r="V1693" s="185"/>
      <c r="W1693" s="185"/>
      <c r="X1693" s="185"/>
      <c r="Y1693" s="185"/>
      <c r="Z1693" s="185"/>
      <c r="AA1693" s="185"/>
      <c r="AB1693" s="185"/>
      <c r="AC1693" s="185"/>
      <c r="AD1693" s="185"/>
      <c r="AE1693" s="185"/>
      <c r="AF1693" s="185"/>
      <c r="AG1693" s="185"/>
      <c r="AH1693" s="185"/>
      <c r="AI1693" s="185"/>
      <c r="AJ1693" s="185"/>
      <c r="AK1693" s="185"/>
      <c r="AL1693" s="185"/>
      <c r="AM1693" s="185"/>
      <c r="AN1693" s="185"/>
      <c r="AO1693" s="185"/>
      <c r="AP1693" s="185"/>
      <c r="AQ1693" s="185"/>
      <c r="AR1693" s="185"/>
      <c r="AS1693" s="185"/>
      <c r="AT1693" s="185"/>
      <c r="AU1693" s="185"/>
      <c r="AV1693" s="185"/>
      <c r="AW1693" s="185"/>
      <c r="AX1693" s="185"/>
      <c r="AY1693" s="185"/>
      <c r="AZ1693" s="185"/>
      <c r="BA1693" s="185"/>
      <c r="BB1693" s="185"/>
      <c r="BC1693" s="185"/>
      <c r="BD1693" s="185"/>
      <c r="BE1693" s="185"/>
      <c r="BF1693" s="185"/>
      <c r="BG1693" s="185"/>
      <c r="BH1693" s="185"/>
      <c r="BI1693" s="185"/>
      <c r="BJ1693" s="185"/>
      <c r="BK1693" s="185"/>
      <c r="BL1693" s="185"/>
      <c r="BM1693" s="185"/>
    </row>
    <row r="1694" spans="13:65" s="181" customFormat="1" x14ac:dyDescent="0.2">
      <c r="M1694" s="40"/>
      <c r="N1694" s="974"/>
      <c r="O1694" s="185"/>
      <c r="P1694" s="185"/>
      <c r="Q1694" s="185"/>
      <c r="R1694" s="185"/>
      <c r="S1694" s="185"/>
      <c r="T1694" s="185"/>
      <c r="U1694" s="185"/>
      <c r="V1694" s="185"/>
      <c r="W1694" s="185"/>
      <c r="X1694" s="185"/>
      <c r="Y1694" s="185"/>
      <c r="Z1694" s="185"/>
      <c r="AA1694" s="185"/>
      <c r="AB1694" s="185"/>
      <c r="AC1694" s="185"/>
      <c r="AD1694" s="185"/>
      <c r="AE1694" s="185"/>
      <c r="AF1694" s="185"/>
      <c r="AG1694" s="185"/>
      <c r="AH1694" s="185"/>
      <c r="AI1694" s="185"/>
      <c r="AJ1694" s="185"/>
      <c r="AK1694" s="185"/>
      <c r="AL1694" s="185"/>
      <c r="AM1694" s="185"/>
      <c r="AN1694" s="185"/>
      <c r="AO1694" s="185"/>
      <c r="AP1694" s="185"/>
      <c r="AQ1694" s="185"/>
      <c r="AR1694" s="185"/>
      <c r="AS1694" s="185"/>
      <c r="AT1694" s="185"/>
      <c r="AU1694" s="185"/>
      <c r="AV1694" s="185"/>
      <c r="AW1694" s="185"/>
      <c r="AX1694" s="185"/>
      <c r="AY1694" s="185"/>
      <c r="AZ1694" s="185"/>
      <c r="BA1694" s="185"/>
      <c r="BB1694" s="185"/>
      <c r="BC1694" s="185"/>
      <c r="BD1694" s="185"/>
      <c r="BE1694" s="185"/>
      <c r="BF1694" s="185"/>
      <c r="BG1694" s="185"/>
      <c r="BH1694" s="185"/>
      <c r="BI1694" s="185"/>
      <c r="BJ1694" s="185"/>
      <c r="BK1694" s="185"/>
      <c r="BL1694" s="185"/>
      <c r="BM1694" s="185"/>
    </row>
    <row r="1695" spans="13:65" s="181" customFormat="1" x14ac:dyDescent="0.2">
      <c r="M1695" s="40"/>
      <c r="N1695" s="974"/>
      <c r="O1695" s="185"/>
      <c r="P1695" s="185"/>
      <c r="Q1695" s="185"/>
      <c r="R1695" s="185"/>
      <c r="S1695" s="185"/>
      <c r="T1695" s="185"/>
      <c r="U1695" s="185"/>
      <c r="V1695" s="185"/>
      <c r="W1695" s="185"/>
      <c r="X1695" s="185"/>
      <c r="Y1695" s="185"/>
      <c r="Z1695" s="185"/>
      <c r="AA1695" s="185"/>
      <c r="AB1695" s="185"/>
      <c r="AC1695" s="185"/>
      <c r="AD1695" s="185"/>
      <c r="AE1695" s="185"/>
      <c r="AF1695" s="185"/>
      <c r="AG1695" s="185"/>
      <c r="AH1695" s="185"/>
      <c r="AI1695" s="185"/>
      <c r="AJ1695" s="185"/>
      <c r="AK1695" s="185"/>
      <c r="AL1695" s="185"/>
      <c r="AM1695" s="185"/>
      <c r="AN1695" s="185"/>
      <c r="AO1695" s="185"/>
      <c r="AP1695" s="185"/>
      <c r="AQ1695" s="185"/>
      <c r="AR1695" s="185"/>
      <c r="AS1695" s="185"/>
      <c r="AT1695" s="185"/>
      <c r="AU1695" s="185"/>
      <c r="AV1695" s="185"/>
      <c r="AW1695" s="185"/>
      <c r="AX1695" s="185"/>
      <c r="AY1695" s="185"/>
      <c r="AZ1695" s="185"/>
      <c r="BA1695" s="185"/>
      <c r="BB1695" s="185"/>
      <c r="BC1695" s="185"/>
      <c r="BD1695" s="185"/>
      <c r="BE1695" s="185"/>
      <c r="BF1695" s="185"/>
      <c r="BG1695" s="185"/>
      <c r="BH1695" s="185"/>
      <c r="BI1695" s="185"/>
      <c r="BJ1695" s="185"/>
      <c r="BK1695" s="185"/>
      <c r="BL1695" s="185"/>
      <c r="BM1695" s="185"/>
    </row>
    <row r="1696" spans="13:65" s="181" customFormat="1" x14ac:dyDescent="0.2">
      <c r="M1696" s="40"/>
      <c r="N1696" s="974"/>
      <c r="O1696" s="185"/>
      <c r="P1696" s="185"/>
      <c r="Q1696" s="185"/>
      <c r="R1696" s="185"/>
      <c r="S1696" s="185"/>
      <c r="T1696" s="185"/>
      <c r="U1696" s="185"/>
      <c r="V1696" s="185"/>
      <c r="W1696" s="185"/>
      <c r="X1696" s="185"/>
      <c r="Y1696" s="185"/>
      <c r="Z1696" s="185"/>
      <c r="AA1696" s="185"/>
      <c r="AB1696" s="185"/>
      <c r="AC1696" s="185"/>
      <c r="AD1696" s="185"/>
      <c r="AE1696" s="185"/>
      <c r="AF1696" s="185"/>
      <c r="AG1696" s="185"/>
      <c r="AH1696" s="185"/>
      <c r="AI1696" s="185"/>
      <c r="AJ1696" s="185"/>
      <c r="AK1696" s="185"/>
      <c r="AL1696" s="185"/>
      <c r="AM1696" s="185"/>
      <c r="AN1696" s="185"/>
      <c r="AO1696" s="185"/>
      <c r="AP1696" s="185"/>
      <c r="AQ1696" s="185"/>
      <c r="AR1696" s="185"/>
      <c r="AS1696" s="185"/>
      <c r="AT1696" s="185"/>
      <c r="AU1696" s="185"/>
      <c r="AV1696" s="185"/>
      <c r="AW1696" s="185"/>
      <c r="AX1696" s="185"/>
      <c r="AY1696" s="185"/>
      <c r="AZ1696" s="185"/>
      <c r="BA1696" s="185"/>
      <c r="BB1696" s="185"/>
      <c r="BC1696" s="185"/>
      <c r="BD1696" s="185"/>
      <c r="BE1696" s="185"/>
      <c r="BF1696" s="185"/>
      <c r="BG1696" s="185"/>
      <c r="BH1696" s="185"/>
      <c r="BI1696" s="185"/>
      <c r="BJ1696" s="185"/>
      <c r="BK1696" s="185"/>
      <c r="BL1696" s="185"/>
      <c r="BM1696" s="185"/>
    </row>
    <row r="1697" spans="13:65" s="181" customFormat="1" x14ac:dyDescent="0.2">
      <c r="M1697" s="40"/>
      <c r="N1697" s="974"/>
      <c r="O1697" s="185"/>
      <c r="P1697" s="185"/>
      <c r="Q1697" s="185"/>
      <c r="R1697" s="185"/>
      <c r="S1697" s="185"/>
      <c r="T1697" s="185"/>
      <c r="U1697" s="185"/>
      <c r="V1697" s="185"/>
      <c r="W1697" s="185"/>
      <c r="X1697" s="185"/>
      <c r="Y1697" s="185"/>
      <c r="Z1697" s="185"/>
      <c r="AA1697" s="185"/>
      <c r="AB1697" s="185"/>
      <c r="AC1697" s="185"/>
      <c r="AD1697" s="185"/>
      <c r="AE1697" s="185"/>
      <c r="AF1697" s="185"/>
      <c r="AG1697" s="185"/>
      <c r="AH1697" s="185"/>
      <c r="AI1697" s="185"/>
      <c r="AJ1697" s="185"/>
      <c r="AK1697" s="185"/>
      <c r="AL1697" s="185"/>
      <c r="AM1697" s="185"/>
      <c r="AN1697" s="185"/>
      <c r="AO1697" s="185"/>
      <c r="AP1697" s="185"/>
      <c r="AQ1697" s="185"/>
      <c r="AR1697" s="185"/>
      <c r="AS1697" s="185"/>
      <c r="AT1697" s="185"/>
      <c r="AU1697" s="185"/>
      <c r="AV1697" s="185"/>
      <c r="AW1697" s="185"/>
      <c r="AX1697" s="185"/>
      <c r="AY1697" s="185"/>
      <c r="AZ1697" s="185"/>
      <c r="BA1697" s="185"/>
      <c r="BB1697" s="185"/>
      <c r="BC1697" s="185"/>
      <c r="BD1697" s="185"/>
      <c r="BE1697" s="185"/>
      <c r="BF1697" s="185"/>
      <c r="BG1697" s="185"/>
      <c r="BH1697" s="185"/>
      <c r="BI1697" s="185"/>
      <c r="BJ1697" s="185"/>
      <c r="BK1697" s="185"/>
      <c r="BL1697" s="185"/>
      <c r="BM1697" s="185"/>
    </row>
    <row r="1698" spans="13:65" s="181" customFormat="1" x14ac:dyDescent="0.2">
      <c r="M1698" s="40"/>
      <c r="N1698" s="974"/>
      <c r="O1698" s="185"/>
      <c r="P1698" s="185"/>
      <c r="Q1698" s="185"/>
      <c r="R1698" s="185"/>
      <c r="S1698" s="185"/>
      <c r="T1698" s="185"/>
      <c r="U1698" s="185"/>
      <c r="V1698" s="185"/>
      <c r="W1698" s="185"/>
      <c r="X1698" s="185"/>
      <c r="Y1698" s="185"/>
      <c r="Z1698" s="185"/>
      <c r="AA1698" s="185"/>
      <c r="AB1698" s="185"/>
      <c r="AC1698" s="185"/>
      <c r="AD1698" s="185"/>
      <c r="AE1698" s="185"/>
      <c r="AF1698" s="185"/>
      <c r="AG1698" s="185"/>
      <c r="AH1698" s="185"/>
      <c r="AI1698" s="185"/>
      <c r="AJ1698" s="185"/>
      <c r="AK1698" s="185"/>
      <c r="AL1698" s="185"/>
      <c r="AM1698" s="185"/>
      <c r="AN1698" s="185"/>
      <c r="AO1698" s="185"/>
      <c r="AP1698" s="185"/>
      <c r="AQ1698" s="185"/>
      <c r="AR1698" s="185"/>
      <c r="AS1698" s="185"/>
      <c r="AT1698" s="185"/>
      <c r="AU1698" s="185"/>
      <c r="AV1698" s="185"/>
      <c r="AW1698" s="185"/>
      <c r="AX1698" s="185"/>
      <c r="AY1698" s="185"/>
      <c r="AZ1698" s="185"/>
      <c r="BA1698" s="185"/>
      <c r="BB1698" s="185"/>
      <c r="BC1698" s="185"/>
      <c r="BD1698" s="185"/>
      <c r="BE1698" s="185"/>
      <c r="BF1698" s="185"/>
      <c r="BG1698" s="185"/>
      <c r="BH1698" s="185"/>
      <c r="BI1698" s="185"/>
      <c r="BJ1698" s="185"/>
      <c r="BK1698" s="185"/>
      <c r="BL1698" s="185"/>
      <c r="BM1698" s="185"/>
    </row>
    <row r="1699" spans="13:65" s="181" customFormat="1" x14ac:dyDescent="0.2">
      <c r="M1699" s="40"/>
      <c r="N1699" s="974"/>
      <c r="O1699" s="185"/>
      <c r="P1699" s="185"/>
      <c r="Q1699" s="185"/>
      <c r="R1699" s="185"/>
      <c r="S1699" s="185"/>
      <c r="T1699" s="185"/>
      <c r="U1699" s="185"/>
      <c r="V1699" s="185"/>
      <c r="W1699" s="185"/>
      <c r="X1699" s="185"/>
      <c r="Y1699" s="185"/>
      <c r="Z1699" s="185"/>
      <c r="AA1699" s="185"/>
      <c r="AB1699" s="185"/>
      <c r="AC1699" s="185"/>
      <c r="AD1699" s="185"/>
      <c r="AE1699" s="185"/>
      <c r="AF1699" s="185"/>
      <c r="AG1699" s="185"/>
      <c r="AH1699" s="185"/>
      <c r="AI1699" s="185"/>
      <c r="AJ1699" s="185"/>
      <c r="AK1699" s="185"/>
      <c r="AL1699" s="185"/>
      <c r="AM1699" s="185"/>
      <c r="AN1699" s="185"/>
      <c r="AO1699" s="185"/>
      <c r="AP1699" s="185"/>
      <c r="AQ1699" s="185"/>
      <c r="AR1699" s="185"/>
      <c r="AS1699" s="185"/>
      <c r="AT1699" s="185"/>
      <c r="AU1699" s="185"/>
      <c r="AV1699" s="185"/>
      <c r="AW1699" s="185"/>
      <c r="AX1699" s="185"/>
      <c r="AY1699" s="185"/>
      <c r="AZ1699" s="185"/>
      <c r="BA1699" s="185"/>
      <c r="BB1699" s="185"/>
      <c r="BC1699" s="185"/>
      <c r="BD1699" s="185"/>
      <c r="BE1699" s="185"/>
      <c r="BF1699" s="185"/>
      <c r="BG1699" s="185"/>
      <c r="BH1699" s="185"/>
      <c r="BI1699" s="185"/>
      <c r="BJ1699" s="185"/>
      <c r="BK1699" s="185"/>
      <c r="BL1699" s="185"/>
      <c r="BM1699" s="185"/>
    </row>
    <row r="1700" spans="13:65" s="181" customFormat="1" x14ac:dyDescent="0.2">
      <c r="M1700" s="40"/>
      <c r="N1700" s="974"/>
      <c r="O1700" s="185"/>
      <c r="P1700" s="185"/>
      <c r="Q1700" s="185"/>
      <c r="R1700" s="185"/>
      <c r="S1700" s="185"/>
      <c r="T1700" s="185"/>
      <c r="U1700" s="185"/>
      <c r="V1700" s="185"/>
      <c r="W1700" s="185"/>
      <c r="X1700" s="185"/>
      <c r="Y1700" s="185"/>
      <c r="Z1700" s="185"/>
      <c r="AA1700" s="185"/>
      <c r="AB1700" s="185"/>
      <c r="AC1700" s="185"/>
      <c r="AD1700" s="185"/>
      <c r="AE1700" s="185"/>
      <c r="AF1700" s="185"/>
      <c r="AG1700" s="185"/>
      <c r="AH1700" s="185"/>
      <c r="AI1700" s="185"/>
      <c r="AJ1700" s="185"/>
      <c r="AK1700" s="185"/>
      <c r="AL1700" s="185"/>
      <c r="AM1700" s="185"/>
      <c r="AN1700" s="185"/>
      <c r="AO1700" s="185"/>
      <c r="AP1700" s="185"/>
      <c r="AQ1700" s="185"/>
      <c r="AR1700" s="185"/>
      <c r="AS1700" s="185"/>
      <c r="AT1700" s="185"/>
      <c r="AU1700" s="185"/>
      <c r="AV1700" s="185"/>
      <c r="AW1700" s="185"/>
      <c r="AX1700" s="185"/>
      <c r="AY1700" s="185"/>
      <c r="AZ1700" s="185"/>
      <c r="BA1700" s="185"/>
      <c r="BB1700" s="185"/>
      <c r="BC1700" s="185"/>
      <c r="BD1700" s="185"/>
      <c r="BE1700" s="185"/>
      <c r="BF1700" s="185"/>
      <c r="BG1700" s="185"/>
      <c r="BH1700" s="185"/>
      <c r="BI1700" s="185"/>
      <c r="BJ1700" s="185"/>
      <c r="BK1700" s="185"/>
      <c r="BL1700" s="185"/>
      <c r="BM1700" s="185"/>
    </row>
    <row r="1701" spans="13:65" s="181" customFormat="1" x14ac:dyDescent="0.2">
      <c r="M1701" s="40"/>
      <c r="N1701" s="974"/>
      <c r="O1701" s="185"/>
      <c r="P1701" s="185"/>
      <c r="Q1701" s="185"/>
      <c r="R1701" s="185"/>
      <c r="S1701" s="185"/>
      <c r="T1701" s="185"/>
      <c r="U1701" s="185"/>
      <c r="V1701" s="185"/>
      <c r="W1701" s="185"/>
      <c r="X1701" s="185"/>
      <c r="Y1701" s="185"/>
      <c r="Z1701" s="185"/>
      <c r="AA1701" s="185"/>
      <c r="AB1701" s="185"/>
      <c r="AC1701" s="185"/>
      <c r="AD1701" s="185"/>
      <c r="AE1701" s="185"/>
      <c r="AF1701" s="185"/>
      <c r="AG1701" s="185"/>
      <c r="AH1701" s="185"/>
      <c r="AI1701" s="185"/>
      <c r="AJ1701" s="185"/>
      <c r="AK1701" s="185"/>
      <c r="AL1701" s="185"/>
      <c r="AM1701" s="185"/>
      <c r="AN1701" s="185"/>
      <c r="AO1701" s="185"/>
      <c r="AP1701" s="185"/>
      <c r="AQ1701" s="185"/>
      <c r="AR1701" s="185"/>
      <c r="AS1701" s="185"/>
      <c r="AT1701" s="185"/>
      <c r="AU1701" s="185"/>
      <c r="AV1701" s="185"/>
      <c r="AW1701" s="185"/>
      <c r="AX1701" s="185"/>
      <c r="AY1701" s="185"/>
      <c r="AZ1701" s="185"/>
      <c r="BA1701" s="185"/>
      <c r="BB1701" s="185"/>
      <c r="BC1701" s="185"/>
      <c r="BD1701" s="185"/>
      <c r="BE1701" s="185"/>
      <c r="BF1701" s="185"/>
      <c r="BG1701" s="185"/>
      <c r="BH1701" s="185"/>
      <c r="BI1701" s="185"/>
      <c r="BJ1701" s="185"/>
      <c r="BK1701" s="185"/>
      <c r="BL1701" s="185"/>
      <c r="BM1701" s="185"/>
    </row>
    <row r="1702" spans="13:65" s="181" customFormat="1" x14ac:dyDescent="0.2">
      <c r="M1702" s="40"/>
      <c r="N1702" s="974"/>
      <c r="O1702" s="185"/>
      <c r="P1702" s="185"/>
      <c r="Q1702" s="185"/>
      <c r="R1702" s="185"/>
      <c r="S1702" s="185"/>
      <c r="T1702" s="185"/>
      <c r="U1702" s="185"/>
      <c r="V1702" s="185"/>
      <c r="W1702" s="185"/>
      <c r="X1702" s="185"/>
      <c r="Y1702" s="185"/>
      <c r="Z1702" s="185"/>
      <c r="AA1702" s="185"/>
      <c r="AB1702" s="185"/>
      <c r="AC1702" s="185"/>
      <c r="AD1702" s="185"/>
      <c r="AE1702" s="185"/>
      <c r="AF1702" s="185"/>
      <c r="AG1702" s="185"/>
      <c r="AH1702" s="185"/>
      <c r="AI1702" s="185"/>
      <c r="AJ1702" s="185"/>
      <c r="AK1702" s="185"/>
      <c r="AL1702" s="185"/>
      <c r="AM1702" s="185"/>
      <c r="AN1702" s="185"/>
      <c r="AO1702" s="185"/>
      <c r="AP1702" s="185"/>
      <c r="AQ1702" s="185"/>
      <c r="AR1702" s="185"/>
      <c r="AS1702" s="185"/>
      <c r="AT1702" s="185"/>
      <c r="AU1702" s="185"/>
      <c r="AV1702" s="185"/>
      <c r="AW1702" s="185"/>
      <c r="AX1702" s="185"/>
      <c r="AY1702" s="185"/>
      <c r="AZ1702" s="185"/>
      <c r="BA1702" s="185"/>
      <c r="BB1702" s="185"/>
      <c r="BC1702" s="185"/>
      <c r="BD1702" s="185"/>
      <c r="BE1702" s="185"/>
      <c r="BF1702" s="185"/>
      <c r="BG1702" s="185"/>
      <c r="BH1702" s="185"/>
      <c r="BI1702" s="185"/>
      <c r="BJ1702" s="185"/>
      <c r="BK1702" s="185"/>
      <c r="BL1702" s="185"/>
      <c r="BM1702" s="185"/>
    </row>
    <row r="1703" spans="13:65" s="181" customFormat="1" x14ac:dyDescent="0.2">
      <c r="M1703" s="40"/>
      <c r="N1703" s="974"/>
      <c r="O1703" s="185"/>
      <c r="P1703" s="185"/>
      <c r="Q1703" s="185"/>
      <c r="R1703" s="185"/>
      <c r="S1703" s="185"/>
      <c r="T1703" s="185"/>
      <c r="U1703" s="185"/>
      <c r="V1703" s="185"/>
      <c r="W1703" s="185"/>
      <c r="X1703" s="185"/>
      <c r="Y1703" s="185"/>
      <c r="Z1703" s="185"/>
      <c r="AA1703" s="185"/>
      <c r="AB1703" s="185"/>
      <c r="AC1703" s="185"/>
      <c r="AD1703" s="185"/>
      <c r="AE1703" s="185"/>
      <c r="AF1703" s="185"/>
      <c r="AG1703" s="185"/>
      <c r="AH1703" s="185"/>
      <c r="AI1703" s="185"/>
      <c r="AJ1703" s="185"/>
      <c r="AK1703" s="185"/>
      <c r="AL1703" s="185"/>
      <c r="AM1703" s="185"/>
      <c r="AN1703" s="185"/>
      <c r="AO1703" s="185"/>
      <c r="AP1703" s="185"/>
      <c r="AQ1703" s="185"/>
      <c r="AR1703" s="185"/>
      <c r="AS1703" s="185"/>
      <c r="AT1703" s="185"/>
      <c r="AU1703" s="185"/>
      <c r="AV1703" s="185"/>
      <c r="AW1703" s="185"/>
      <c r="AX1703" s="185"/>
      <c r="AY1703" s="185"/>
      <c r="AZ1703" s="185"/>
      <c r="BA1703" s="185"/>
      <c r="BB1703" s="185"/>
      <c r="BC1703" s="185"/>
      <c r="BD1703" s="185"/>
      <c r="BE1703" s="185"/>
      <c r="BF1703" s="185"/>
      <c r="BG1703" s="185"/>
      <c r="BH1703" s="185"/>
      <c r="BI1703" s="185"/>
      <c r="BJ1703" s="185"/>
      <c r="BK1703" s="185"/>
      <c r="BL1703" s="185"/>
      <c r="BM1703" s="185"/>
    </row>
    <row r="1704" spans="13:65" s="181" customFormat="1" x14ac:dyDescent="0.2">
      <c r="M1704" s="40"/>
      <c r="N1704" s="974"/>
      <c r="O1704" s="185"/>
      <c r="P1704" s="185"/>
      <c r="Q1704" s="185"/>
      <c r="R1704" s="185"/>
      <c r="S1704" s="185"/>
      <c r="T1704" s="185"/>
      <c r="U1704" s="185"/>
      <c r="V1704" s="185"/>
      <c r="W1704" s="185"/>
      <c r="X1704" s="185"/>
      <c r="Y1704" s="185"/>
      <c r="Z1704" s="185"/>
      <c r="AA1704" s="185"/>
      <c r="AB1704" s="185"/>
      <c r="AC1704" s="185"/>
      <c r="AD1704" s="185"/>
      <c r="AE1704" s="185"/>
      <c r="AF1704" s="185"/>
      <c r="AG1704" s="185"/>
      <c r="AH1704" s="185"/>
      <c r="AI1704" s="185"/>
      <c r="AJ1704" s="185"/>
      <c r="AK1704" s="185"/>
      <c r="AL1704" s="185"/>
      <c r="AM1704" s="185"/>
      <c r="AN1704" s="185"/>
      <c r="AO1704" s="185"/>
      <c r="AP1704" s="185"/>
      <c r="AQ1704" s="185"/>
      <c r="AR1704" s="185"/>
      <c r="AS1704" s="185"/>
      <c r="AT1704" s="185"/>
      <c r="AU1704" s="185"/>
      <c r="AV1704" s="185"/>
      <c r="AW1704" s="185"/>
      <c r="AX1704" s="185"/>
      <c r="AY1704" s="185"/>
      <c r="AZ1704" s="185"/>
      <c r="BA1704" s="185"/>
      <c r="BB1704" s="185"/>
      <c r="BC1704" s="185"/>
      <c r="BD1704" s="185"/>
      <c r="BE1704" s="185"/>
      <c r="BF1704" s="185"/>
      <c r="BG1704" s="185"/>
      <c r="BH1704" s="185"/>
      <c r="BI1704" s="185"/>
      <c r="BJ1704" s="185"/>
      <c r="BK1704" s="185"/>
      <c r="BL1704" s="185"/>
      <c r="BM1704" s="185"/>
    </row>
    <row r="1705" spans="13:65" s="181" customFormat="1" x14ac:dyDescent="0.2">
      <c r="M1705" s="40"/>
      <c r="N1705" s="974"/>
      <c r="O1705" s="185"/>
      <c r="P1705" s="185"/>
      <c r="Q1705" s="185"/>
      <c r="R1705" s="185"/>
      <c r="S1705" s="185"/>
      <c r="T1705" s="185"/>
      <c r="U1705" s="185"/>
      <c r="V1705" s="185"/>
      <c r="W1705" s="185"/>
      <c r="X1705" s="185"/>
      <c r="Y1705" s="185"/>
      <c r="Z1705" s="185"/>
      <c r="AA1705" s="185"/>
      <c r="AB1705" s="185"/>
      <c r="AC1705" s="185"/>
      <c r="AD1705" s="185"/>
      <c r="AE1705" s="185"/>
      <c r="AF1705" s="185"/>
      <c r="AG1705" s="185"/>
      <c r="AH1705" s="185"/>
      <c r="AI1705" s="185"/>
      <c r="AJ1705" s="185"/>
      <c r="AK1705" s="185"/>
      <c r="AL1705" s="185"/>
      <c r="AM1705" s="185"/>
      <c r="AN1705" s="185"/>
      <c r="AO1705" s="185"/>
      <c r="AP1705" s="185"/>
      <c r="AQ1705" s="185"/>
      <c r="AR1705" s="185"/>
      <c r="AS1705" s="185"/>
      <c r="AT1705" s="185"/>
      <c r="AU1705" s="185"/>
      <c r="AV1705" s="185"/>
      <c r="AW1705" s="185"/>
      <c r="AX1705" s="185"/>
      <c r="AY1705" s="185"/>
      <c r="AZ1705" s="185"/>
      <c r="BA1705" s="185"/>
      <c r="BB1705" s="185"/>
      <c r="BC1705" s="185"/>
      <c r="BD1705" s="185"/>
      <c r="BE1705" s="185"/>
      <c r="BF1705" s="185"/>
      <c r="BG1705" s="185"/>
      <c r="BH1705" s="185"/>
      <c r="BI1705" s="185"/>
      <c r="BJ1705" s="185"/>
      <c r="BK1705" s="185"/>
      <c r="BL1705" s="185"/>
      <c r="BM1705" s="185"/>
    </row>
    <row r="1706" spans="13:65" s="181" customFormat="1" x14ac:dyDescent="0.2">
      <c r="M1706" s="40"/>
      <c r="N1706" s="974"/>
      <c r="O1706" s="185"/>
      <c r="P1706" s="185"/>
      <c r="Q1706" s="185"/>
      <c r="R1706" s="185"/>
      <c r="S1706" s="185"/>
      <c r="T1706" s="185"/>
      <c r="U1706" s="185"/>
      <c r="V1706" s="185"/>
      <c r="W1706" s="185"/>
      <c r="X1706" s="185"/>
      <c r="Y1706" s="185"/>
      <c r="Z1706" s="185"/>
      <c r="AA1706" s="185"/>
      <c r="AB1706" s="185"/>
      <c r="AC1706" s="185"/>
      <c r="AD1706" s="185"/>
      <c r="AE1706" s="185"/>
      <c r="AF1706" s="185"/>
      <c r="AG1706" s="185"/>
      <c r="AH1706" s="185"/>
      <c r="AI1706" s="185"/>
      <c r="AJ1706" s="185"/>
      <c r="AK1706" s="185"/>
      <c r="AL1706" s="185"/>
      <c r="AM1706" s="185"/>
      <c r="AN1706" s="185"/>
      <c r="AO1706" s="185"/>
      <c r="AP1706" s="185"/>
      <c r="AQ1706" s="185"/>
      <c r="AR1706" s="185"/>
      <c r="AS1706" s="185"/>
      <c r="AT1706" s="185"/>
      <c r="AU1706" s="185"/>
      <c r="AV1706" s="185"/>
      <c r="AW1706" s="185"/>
      <c r="AX1706" s="185"/>
      <c r="AY1706" s="185"/>
      <c r="AZ1706" s="185"/>
      <c r="BA1706" s="185"/>
      <c r="BB1706" s="185"/>
      <c r="BC1706" s="185"/>
      <c r="BD1706" s="185"/>
      <c r="BE1706" s="185"/>
      <c r="BF1706" s="185"/>
      <c r="BG1706" s="185"/>
      <c r="BH1706" s="185"/>
      <c r="BI1706" s="185"/>
      <c r="BJ1706" s="185"/>
      <c r="BK1706" s="185"/>
      <c r="BL1706" s="185"/>
      <c r="BM1706" s="185"/>
    </row>
    <row r="1707" spans="13:65" s="181" customFormat="1" x14ac:dyDescent="0.2">
      <c r="M1707" s="40"/>
      <c r="N1707" s="974"/>
      <c r="O1707" s="185"/>
      <c r="P1707" s="185"/>
      <c r="Q1707" s="185"/>
      <c r="R1707" s="185"/>
      <c r="S1707" s="185"/>
      <c r="T1707" s="185"/>
      <c r="U1707" s="185"/>
      <c r="V1707" s="185"/>
      <c r="W1707" s="185"/>
      <c r="X1707" s="185"/>
      <c r="Y1707" s="185"/>
      <c r="Z1707" s="185"/>
      <c r="AA1707" s="185"/>
      <c r="AB1707" s="185"/>
      <c r="AC1707" s="185"/>
      <c r="AD1707" s="185"/>
      <c r="AE1707" s="185"/>
      <c r="AF1707" s="185"/>
      <c r="AG1707" s="185"/>
      <c r="AH1707" s="185"/>
      <c r="AI1707" s="185"/>
      <c r="AJ1707" s="185"/>
      <c r="AK1707" s="185"/>
      <c r="AL1707" s="185"/>
      <c r="AM1707" s="185"/>
      <c r="AN1707" s="185"/>
      <c r="AO1707" s="185"/>
      <c r="AP1707" s="185"/>
      <c r="AQ1707" s="185"/>
      <c r="AR1707" s="185"/>
      <c r="AS1707" s="185"/>
      <c r="AT1707" s="185"/>
      <c r="AU1707" s="185"/>
      <c r="AV1707" s="185"/>
      <c r="AW1707" s="185"/>
      <c r="AX1707" s="185"/>
      <c r="AY1707" s="185"/>
      <c r="AZ1707" s="185"/>
      <c r="BA1707" s="185"/>
      <c r="BB1707" s="185"/>
      <c r="BC1707" s="185"/>
      <c r="BD1707" s="185"/>
      <c r="BE1707" s="185"/>
      <c r="BF1707" s="185"/>
      <c r="BG1707" s="185"/>
      <c r="BH1707" s="185"/>
      <c r="BI1707" s="185"/>
      <c r="BJ1707" s="185"/>
      <c r="BK1707" s="185"/>
      <c r="BL1707" s="185"/>
      <c r="BM1707" s="185"/>
    </row>
    <row r="1708" spans="13:65" s="181" customFormat="1" x14ac:dyDescent="0.2">
      <c r="M1708" s="40"/>
      <c r="N1708" s="974"/>
      <c r="O1708" s="185"/>
      <c r="P1708" s="185"/>
      <c r="Q1708" s="185"/>
      <c r="R1708" s="185"/>
      <c r="S1708" s="185"/>
      <c r="T1708" s="185"/>
      <c r="U1708" s="185"/>
      <c r="V1708" s="185"/>
      <c r="W1708" s="185"/>
      <c r="X1708" s="185"/>
      <c r="Y1708" s="185"/>
      <c r="Z1708" s="185"/>
      <c r="AA1708" s="185"/>
      <c r="AB1708" s="185"/>
      <c r="AC1708" s="185"/>
      <c r="AD1708" s="185"/>
      <c r="AE1708" s="185"/>
      <c r="AF1708" s="185"/>
      <c r="AG1708" s="185"/>
      <c r="AH1708" s="185"/>
      <c r="AI1708" s="185"/>
      <c r="AJ1708" s="185"/>
      <c r="AK1708" s="185"/>
      <c r="AL1708" s="185"/>
      <c r="AM1708" s="185"/>
      <c r="AN1708" s="185"/>
      <c r="AO1708" s="185"/>
      <c r="AP1708" s="185"/>
      <c r="AQ1708" s="185"/>
      <c r="AR1708" s="185"/>
      <c r="AS1708" s="185"/>
      <c r="AT1708" s="185"/>
      <c r="AU1708" s="185"/>
      <c r="AV1708" s="185"/>
      <c r="AW1708" s="185"/>
      <c r="AX1708" s="185"/>
      <c r="AY1708" s="185"/>
      <c r="AZ1708" s="185"/>
      <c r="BA1708" s="185"/>
      <c r="BB1708" s="185"/>
      <c r="BC1708" s="185"/>
      <c r="BD1708" s="185"/>
      <c r="BE1708" s="185"/>
      <c r="BF1708" s="185"/>
      <c r="BG1708" s="185"/>
      <c r="BH1708" s="185"/>
      <c r="BI1708" s="185"/>
      <c r="BJ1708" s="185"/>
      <c r="BK1708" s="185"/>
      <c r="BL1708" s="185"/>
      <c r="BM1708" s="185"/>
    </row>
    <row r="1709" spans="13:65" s="181" customFormat="1" x14ac:dyDescent="0.2">
      <c r="M1709" s="40"/>
      <c r="N1709" s="974"/>
      <c r="O1709" s="185"/>
      <c r="P1709" s="185"/>
      <c r="Q1709" s="185"/>
      <c r="R1709" s="185"/>
      <c r="S1709" s="185"/>
      <c r="T1709" s="185"/>
      <c r="U1709" s="185"/>
      <c r="V1709" s="185"/>
      <c r="W1709" s="185"/>
      <c r="X1709" s="185"/>
      <c r="Y1709" s="185"/>
      <c r="Z1709" s="185"/>
      <c r="AA1709" s="185"/>
      <c r="AB1709" s="185"/>
      <c r="AC1709" s="185"/>
      <c r="AD1709" s="185"/>
      <c r="AE1709" s="185"/>
      <c r="AF1709" s="185"/>
      <c r="AG1709" s="185"/>
      <c r="AH1709" s="185"/>
      <c r="AI1709" s="185"/>
      <c r="AJ1709" s="185"/>
      <c r="AK1709" s="185"/>
      <c r="AL1709" s="185"/>
      <c r="AM1709" s="185"/>
      <c r="AN1709" s="185"/>
      <c r="AO1709" s="185"/>
      <c r="AP1709" s="185"/>
      <c r="AQ1709" s="185"/>
      <c r="AR1709" s="185"/>
      <c r="AS1709" s="185"/>
      <c r="AT1709" s="185"/>
      <c r="AU1709" s="185"/>
      <c r="AV1709" s="185"/>
      <c r="AW1709" s="185"/>
      <c r="AX1709" s="185"/>
      <c r="AY1709" s="185"/>
      <c r="AZ1709" s="185"/>
      <c r="BA1709" s="185"/>
      <c r="BB1709" s="185"/>
      <c r="BC1709" s="185"/>
      <c r="BD1709" s="185"/>
      <c r="BE1709" s="185"/>
      <c r="BF1709" s="185"/>
      <c r="BG1709" s="185"/>
      <c r="BH1709" s="185"/>
      <c r="BI1709" s="185"/>
      <c r="BJ1709" s="185"/>
      <c r="BK1709" s="185"/>
      <c r="BL1709" s="185"/>
      <c r="BM1709" s="185"/>
    </row>
    <row r="1710" spans="13:65" s="181" customFormat="1" x14ac:dyDescent="0.2">
      <c r="M1710" s="40"/>
      <c r="N1710" s="974"/>
      <c r="O1710" s="185"/>
      <c r="P1710" s="185"/>
      <c r="Q1710" s="185"/>
      <c r="R1710" s="185"/>
      <c r="S1710" s="185"/>
      <c r="T1710" s="185"/>
      <c r="U1710" s="185"/>
      <c r="V1710" s="185"/>
      <c r="W1710" s="185"/>
      <c r="X1710" s="185"/>
      <c r="Y1710" s="185"/>
      <c r="Z1710" s="185"/>
      <c r="AA1710" s="185"/>
      <c r="AB1710" s="185"/>
      <c r="AC1710" s="185"/>
      <c r="AD1710" s="185"/>
      <c r="AE1710" s="185"/>
      <c r="AF1710" s="185"/>
      <c r="AG1710" s="185"/>
      <c r="AH1710" s="185"/>
      <c r="AI1710" s="185"/>
      <c r="AJ1710" s="185"/>
      <c r="AK1710" s="185"/>
      <c r="AL1710" s="185"/>
      <c r="AM1710" s="185"/>
      <c r="AN1710" s="185"/>
      <c r="AO1710" s="185"/>
      <c r="AP1710" s="185"/>
      <c r="AQ1710" s="185"/>
      <c r="AR1710" s="185"/>
      <c r="AS1710" s="185"/>
      <c r="AT1710" s="185"/>
      <c r="AU1710" s="185"/>
      <c r="AV1710" s="185"/>
      <c r="AW1710" s="185"/>
      <c r="AX1710" s="185"/>
      <c r="AY1710" s="185"/>
      <c r="AZ1710" s="185"/>
      <c r="BA1710" s="185"/>
      <c r="BB1710" s="185"/>
      <c r="BC1710" s="185"/>
      <c r="BD1710" s="185"/>
      <c r="BE1710" s="185"/>
      <c r="BF1710" s="185"/>
      <c r="BG1710" s="185"/>
      <c r="BH1710" s="185"/>
      <c r="BI1710" s="185"/>
      <c r="BJ1710" s="185"/>
      <c r="BK1710" s="185"/>
      <c r="BL1710" s="185"/>
      <c r="BM1710" s="185"/>
    </row>
    <row r="1711" spans="13:65" s="181" customFormat="1" x14ac:dyDescent="0.2">
      <c r="M1711" s="40"/>
      <c r="N1711" s="974"/>
      <c r="O1711" s="185"/>
      <c r="P1711" s="185"/>
      <c r="Q1711" s="185"/>
      <c r="R1711" s="185"/>
      <c r="S1711" s="185"/>
      <c r="T1711" s="185"/>
      <c r="U1711" s="185"/>
      <c r="V1711" s="185"/>
      <c r="W1711" s="185"/>
      <c r="X1711" s="185"/>
      <c r="Y1711" s="185"/>
      <c r="Z1711" s="185"/>
      <c r="AA1711" s="185"/>
      <c r="AB1711" s="185"/>
      <c r="AC1711" s="185"/>
      <c r="AD1711" s="185"/>
      <c r="AE1711" s="185"/>
      <c r="AF1711" s="185"/>
      <c r="AG1711" s="185"/>
      <c r="AH1711" s="185"/>
      <c r="AI1711" s="185"/>
      <c r="AJ1711" s="185"/>
      <c r="AK1711" s="185"/>
      <c r="AL1711" s="185"/>
      <c r="AM1711" s="185"/>
      <c r="AN1711" s="185"/>
      <c r="AO1711" s="185"/>
      <c r="AP1711" s="185"/>
      <c r="AQ1711" s="185"/>
      <c r="AR1711" s="185"/>
      <c r="AS1711" s="185"/>
      <c r="AT1711" s="185"/>
      <c r="AU1711" s="185"/>
      <c r="AV1711" s="185"/>
      <c r="AW1711" s="185"/>
      <c r="AX1711" s="185"/>
      <c r="AY1711" s="185"/>
      <c r="AZ1711" s="185"/>
      <c r="BA1711" s="185"/>
      <c r="BB1711" s="185"/>
      <c r="BC1711" s="185"/>
      <c r="BD1711" s="185"/>
      <c r="BE1711" s="185"/>
      <c r="BF1711" s="185"/>
      <c r="BG1711" s="185"/>
      <c r="BH1711" s="185"/>
      <c r="BI1711" s="185"/>
      <c r="BJ1711" s="185"/>
      <c r="BK1711" s="185"/>
      <c r="BL1711" s="185"/>
      <c r="BM1711" s="185"/>
    </row>
    <row r="1712" spans="13:65" s="181" customFormat="1" x14ac:dyDescent="0.2">
      <c r="M1712" s="40"/>
      <c r="N1712" s="974"/>
      <c r="O1712" s="185"/>
      <c r="P1712" s="185"/>
      <c r="Q1712" s="185"/>
      <c r="R1712" s="185"/>
      <c r="S1712" s="185"/>
      <c r="T1712" s="185"/>
      <c r="U1712" s="185"/>
      <c r="V1712" s="185"/>
      <c r="W1712" s="185"/>
      <c r="X1712" s="185"/>
      <c r="Y1712" s="185"/>
      <c r="Z1712" s="185"/>
      <c r="AA1712" s="185"/>
      <c r="AB1712" s="185"/>
      <c r="AC1712" s="185"/>
      <c r="AD1712" s="185"/>
      <c r="AE1712" s="185"/>
      <c r="AF1712" s="185"/>
      <c r="AG1712" s="185"/>
      <c r="AH1712" s="185"/>
      <c r="AI1712" s="185"/>
      <c r="AJ1712" s="185"/>
      <c r="AK1712" s="185"/>
      <c r="AL1712" s="185"/>
      <c r="AM1712" s="185"/>
      <c r="AN1712" s="185"/>
      <c r="AO1712" s="185"/>
      <c r="AP1712" s="185"/>
      <c r="AQ1712" s="185"/>
      <c r="AR1712" s="185"/>
      <c r="AS1712" s="185"/>
      <c r="AT1712" s="185"/>
      <c r="AU1712" s="185"/>
      <c r="AV1712" s="185"/>
      <c r="AW1712" s="185"/>
      <c r="AX1712" s="185"/>
      <c r="AY1712" s="185"/>
      <c r="AZ1712" s="185"/>
      <c r="BA1712" s="185"/>
      <c r="BB1712" s="185"/>
      <c r="BC1712" s="185"/>
      <c r="BD1712" s="185"/>
      <c r="BE1712" s="185"/>
      <c r="BF1712" s="185"/>
      <c r="BG1712" s="185"/>
      <c r="BH1712" s="185"/>
      <c r="BI1712" s="185"/>
      <c r="BJ1712" s="185"/>
      <c r="BK1712" s="185"/>
      <c r="BL1712" s="185"/>
      <c r="BM1712" s="185"/>
    </row>
    <row r="1713" spans="13:65" s="181" customFormat="1" x14ac:dyDescent="0.2">
      <c r="M1713" s="40"/>
      <c r="N1713" s="974"/>
      <c r="O1713" s="185"/>
      <c r="P1713" s="185"/>
      <c r="Q1713" s="185"/>
      <c r="R1713" s="185"/>
      <c r="S1713" s="185"/>
      <c r="T1713" s="185"/>
      <c r="U1713" s="185"/>
      <c r="V1713" s="185"/>
      <c r="W1713" s="185"/>
      <c r="X1713" s="185"/>
      <c r="Y1713" s="185"/>
      <c r="Z1713" s="185"/>
      <c r="AA1713" s="185"/>
      <c r="AB1713" s="185"/>
      <c r="AC1713" s="185"/>
      <c r="AD1713" s="185"/>
      <c r="AE1713" s="185"/>
      <c r="AF1713" s="185"/>
      <c r="AG1713" s="185"/>
      <c r="AH1713" s="185"/>
      <c r="AI1713" s="185"/>
      <c r="AJ1713" s="185"/>
      <c r="AK1713" s="185"/>
      <c r="AL1713" s="185"/>
      <c r="AM1713" s="185"/>
      <c r="AN1713" s="185"/>
      <c r="AO1713" s="185"/>
      <c r="AP1713" s="185"/>
      <c r="AQ1713" s="185"/>
      <c r="AR1713" s="185"/>
      <c r="AS1713" s="185"/>
      <c r="AT1713" s="185"/>
      <c r="AU1713" s="185"/>
      <c r="AV1713" s="185"/>
      <c r="AW1713" s="185"/>
      <c r="AX1713" s="185"/>
      <c r="AY1713" s="185"/>
      <c r="AZ1713" s="185"/>
      <c r="BA1713" s="185"/>
      <c r="BB1713" s="185"/>
      <c r="BC1713" s="185"/>
      <c r="BD1713" s="185"/>
      <c r="BE1713" s="185"/>
      <c r="BF1713" s="185"/>
      <c r="BG1713" s="185"/>
      <c r="BH1713" s="185"/>
      <c r="BI1713" s="185"/>
      <c r="BJ1713" s="185"/>
      <c r="BK1713" s="185"/>
      <c r="BL1713" s="185"/>
      <c r="BM1713" s="185"/>
    </row>
    <row r="1714" spans="13:65" s="181" customFormat="1" x14ac:dyDescent="0.2">
      <c r="M1714" s="40"/>
      <c r="N1714" s="974"/>
      <c r="O1714" s="185"/>
      <c r="P1714" s="185"/>
      <c r="Q1714" s="185"/>
      <c r="R1714" s="185"/>
      <c r="S1714" s="185"/>
      <c r="T1714" s="185"/>
      <c r="U1714" s="185"/>
      <c r="V1714" s="185"/>
      <c r="W1714" s="185"/>
      <c r="X1714" s="185"/>
      <c r="Y1714" s="185"/>
      <c r="Z1714" s="185"/>
      <c r="AA1714" s="185"/>
      <c r="AB1714" s="185"/>
      <c r="AC1714" s="185"/>
      <c r="AD1714" s="185"/>
      <c r="AE1714" s="185"/>
      <c r="AF1714" s="185"/>
      <c r="AG1714" s="185"/>
      <c r="AH1714" s="185"/>
      <c r="AI1714" s="185"/>
      <c r="AJ1714" s="185"/>
      <c r="AK1714" s="185"/>
      <c r="AL1714" s="185"/>
      <c r="AM1714" s="185"/>
      <c r="AN1714" s="185"/>
      <c r="AO1714" s="185"/>
      <c r="AP1714" s="185"/>
      <c r="AQ1714" s="185"/>
      <c r="AR1714" s="185"/>
      <c r="AS1714" s="185"/>
      <c r="AT1714" s="185"/>
      <c r="AU1714" s="185"/>
      <c r="AV1714" s="185"/>
      <c r="AW1714" s="185"/>
      <c r="AX1714" s="185"/>
      <c r="AY1714" s="185"/>
      <c r="AZ1714" s="185"/>
      <c r="BA1714" s="185"/>
      <c r="BB1714" s="185"/>
      <c r="BC1714" s="185"/>
      <c r="BD1714" s="185"/>
      <c r="BE1714" s="185"/>
      <c r="BF1714" s="185"/>
      <c r="BG1714" s="185"/>
      <c r="BH1714" s="185"/>
      <c r="BI1714" s="185"/>
      <c r="BJ1714" s="185"/>
      <c r="BK1714" s="185"/>
      <c r="BL1714" s="185"/>
      <c r="BM1714" s="185"/>
    </row>
    <row r="1715" spans="13:65" s="181" customFormat="1" x14ac:dyDescent="0.2">
      <c r="M1715" s="40"/>
      <c r="N1715" s="974"/>
      <c r="O1715" s="185"/>
      <c r="P1715" s="185"/>
      <c r="Q1715" s="185"/>
      <c r="R1715" s="185"/>
      <c r="S1715" s="185"/>
      <c r="T1715" s="185"/>
      <c r="U1715" s="185"/>
      <c r="V1715" s="185"/>
      <c r="W1715" s="185"/>
      <c r="X1715" s="185"/>
      <c r="Y1715" s="185"/>
      <c r="Z1715" s="185"/>
      <c r="AA1715" s="185"/>
      <c r="AB1715" s="185"/>
      <c r="AC1715" s="185"/>
      <c r="AD1715" s="185"/>
      <c r="AE1715" s="185"/>
      <c r="AF1715" s="185"/>
      <c r="AG1715" s="185"/>
      <c r="AH1715" s="185"/>
      <c r="AI1715" s="185"/>
      <c r="AJ1715" s="185"/>
      <c r="AK1715" s="185"/>
      <c r="AL1715" s="185"/>
      <c r="AM1715" s="185"/>
      <c r="AN1715" s="185"/>
      <c r="AO1715" s="185"/>
      <c r="AP1715" s="185"/>
      <c r="AQ1715" s="185"/>
      <c r="AR1715" s="185"/>
      <c r="AS1715" s="185"/>
      <c r="AT1715" s="185"/>
      <c r="AU1715" s="185"/>
      <c r="AV1715" s="185"/>
      <c r="AW1715" s="185"/>
      <c r="AX1715" s="185"/>
      <c r="AY1715" s="185"/>
      <c r="AZ1715" s="185"/>
      <c r="BA1715" s="185"/>
      <c r="BB1715" s="185"/>
      <c r="BC1715" s="185"/>
      <c r="BD1715" s="185"/>
      <c r="BE1715" s="185"/>
      <c r="BF1715" s="185"/>
      <c r="BG1715" s="185"/>
      <c r="BH1715" s="185"/>
      <c r="BI1715" s="185"/>
      <c r="BJ1715" s="185"/>
      <c r="BK1715" s="185"/>
      <c r="BL1715" s="185"/>
      <c r="BM1715" s="185"/>
    </row>
    <row r="1716" spans="13:65" s="181" customFormat="1" x14ac:dyDescent="0.2">
      <c r="M1716" s="40"/>
      <c r="N1716" s="974"/>
      <c r="O1716" s="185"/>
      <c r="P1716" s="185"/>
      <c r="Q1716" s="185"/>
      <c r="R1716" s="185"/>
      <c r="S1716" s="185"/>
      <c r="T1716" s="185"/>
      <c r="U1716" s="185"/>
      <c r="V1716" s="185"/>
      <c r="W1716" s="185"/>
      <c r="X1716" s="185"/>
      <c r="Y1716" s="185"/>
      <c r="Z1716" s="185"/>
      <c r="AA1716" s="185"/>
      <c r="AB1716" s="185"/>
      <c r="AC1716" s="185"/>
      <c r="AD1716" s="185"/>
      <c r="AE1716" s="185"/>
      <c r="AF1716" s="185"/>
      <c r="AG1716" s="185"/>
      <c r="AH1716" s="185"/>
      <c r="AI1716" s="185"/>
      <c r="AJ1716" s="185"/>
      <c r="AK1716" s="185"/>
      <c r="AL1716" s="185"/>
      <c r="AM1716" s="185"/>
      <c r="AN1716" s="185"/>
      <c r="AO1716" s="185"/>
      <c r="AP1716" s="185"/>
      <c r="AQ1716" s="185"/>
      <c r="AR1716" s="185"/>
      <c r="AS1716" s="185"/>
      <c r="AT1716" s="185"/>
      <c r="AU1716" s="185"/>
      <c r="AV1716" s="185"/>
      <c r="AW1716" s="185"/>
      <c r="AX1716" s="185"/>
      <c r="AY1716" s="185"/>
      <c r="AZ1716" s="185"/>
      <c r="BA1716" s="185"/>
      <c r="BB1716" s="185"/>
      <c r="BC1716" s="185"/>
      <c r="BD1716" s="185"/>
      <c r="BE1716" s="185"/>
      <c r="BF1716" s="185"/>
      <c r="BG1716" s="185"/>
      <c r="BH1716" s="185"/>
      <c r="BI1716" s="185"/>
      <c r="BJ1716" s="185"/>
      <c r="BK1716" s="185"/>
      <c r="BL1716" s="185"/>
      <c r="BM1716" s="185"/>
    </row>
    <row r="1717" spans="13:65" s="181" customFormat="1" x14ac:dyDescent="0.2">
      <c r="M1717" s="40"/>
      <c r="N1717" s="974"/>
      <c r="O1717" s="185"/>
      <c r="P1717" s="185"/>
      <c r="Q1717" s="185"/>
      <c r="R1717" s="185"/>
      <c r="S1717" s="185"/>
      <c r="T1717" s="185"/>
      <c r="U1717" s="185"/>
      <c r="V1717" s="185"/>
      <c r="W1717" s="185"/>
      <c r="X1717" s="185"/>
      <c r="Y1717" s="185"/>
      <c r="Z1717" s="185"/>
      <c r="AA1717" s="185"/>
      <c r="AB1717" s="185"/>
      <c r="AC1717" s="185"/>
      <c r="AD1717" s="185"/>
      <c r="AE1717" s="185"/>
      <c r="AF1717" s="185"/>
      <c r="AG1717" s="185"/>
      <c r="AH1717" s="185"/>
      <c r="AI1717" s="185"/>
      <c r="AJ1717" s="185"/>
      <c r="AK1717" s="185"/>
      <c r="AL1717" s="185"/>
      <c r="AM1717" s="185"/>
      <c r="AN1717" s="185"/>
      <c r="AO1717" s="185"/>
      <c r="AP1717" s="185"/>
      <c r="AQ1717" s="185"/>
      <c r="AR1717" s="185"/>
      <c r="AS1717" s="185"/>
      <c r="AT1717" s="185"/>
      <c r="AU1717" s="185"/>
      <c r="AV1717" s="185"/>
      <c r="AW1717" s="185"/>
      <c r="AX1717" s="185"/>
      <c r="AY1717" s="185"/>
      <c r="AZ1717" s="185"/>
      <c r="BA1717" s="185"/>
      <c r="BB1717" s="185"/>
      <c r="BC1717" s="185"/>
      <c r="BD1717" s="185"/>
      <c r="BE1717" s="185"/>
      <c r="BF1717" s="185"/>
      <c r="BG1717" s="185"/>
      <c r="BH1717" s="185"/>
      <c r="BI1717" s="185"/>
      <c r="BJ1717" s="185"/>
      <c r="BK1717" s="185"/>
      <c r="BL1717" s="185"/>
      <c r="BM1717" s="185"/>
    </row>
    <row r="1718" spans="13:65" s="181" customFormat="1" x14ac:dyDescent="0.2">
      <c r="M1718" s="40"/>
      <c r="N1718" s="974"/>
      <c r="O1718" s="185"/>
      <c r="P1718" s="185"/>
      <c r="Q1718" s="185"/>
      <c r="R1718" s="185"/>
      <c r="S1718" s="185"/>
      <c r="T1718" s="185"/>
      <c r="U1718" s="185"/>
      <c r="V1718" s="185"/>
      <c r="W1718" s="185"/>
      <c r="X1718" s="185"/>
      <c r="Y1718" s="185"/>
      <c r="Z1718" s="185"/>
      <c r="AA1718" s="185"/>
      <c r="AB1718" s="185"/>
      <c r="AC1718" s="185"/>
      <c r="AD1718" s="185"/>
      <c r="AE1718" s="185"/>
      <c r="AF1718" s="185"/>
      <c r="AG1718" s="185"/>
      <c r="AH1718" s="185"/>
      <c r="AI1718" s="185"/>
      <c r="AJ1718" s="185"/>
      <c r="AK1718" s="185"/>
      <c r="AL1718" s="185"/>
      <c r="AM1718" s="185"/>
      <c r="AN1718" s="185"/>
      <c r="AO1718" s="185"/>
      <c r="AP1718" s="185"/>
      <c r="AQ1718" s="185"/>
      <c r="AR1718" s="185"/>
      <c r="AS1718" s="185"/>
      <c r="AT1718" s="185"/>
      <c r="AU1718" s="185"/>
      <c r="AV1718" s="185"/>
      <c r="AW1718" s="185"/>
      <c r="AX1718" s="185"/>
      <c r="AY1718" s="185"/>
      <c r="AZ1718" s="185"/>
      <c r="BA1718" s="185"/>
      <c r="BB1718" s="185"/>
      <c r="BC1718" s="185"/>
      <c r="BD1718" s="185"/>
      <c r="BE1718" s="185"/>
      <c r="BF1718" s="185"/>
      <c r="BG1718" s="185"/>
      <c r="BH1718" s="185"/>
      <c r="BI1718" s="185"/>
      <c r="BJ1718" s="185"/>
      <c r="BK1718" s="185"/>
      <c r="BL1718" s="185"/>
      <c r="BM1718" s="185"/>
    </row>
    <row r="1719" spans="13:65" s="181" customFormat="1" x14ac:dyDescent="0.2">
      <c r="M1719" s="40"/>
      <c r="N1719" s="974"/>
      <c r="O1719" s="185"/>
      <c r="P1719" s="185"/>
      <c r="Q1719" s="185"/>
      <c r="R1719" s="185"/>
      <c r="S1719" s="185"/>
      <c r="T1719" s="185"/>
      <c r="U1719" s="185"/>
      <c r="V1719" s="185"/>
      <c r="W1719" s="185"/>
      <c r="X1719" s="185"/>
      <c r="Y1719" s="185"/>
      <c r="Z1719" s="185"/>
      <c r="AA1719" s="185"/>
      <c r="AB1719" s="185"/>
      <c r="AC1719" s="185"/>
      <c r="AD1719" s="185"/>
      <c r="AE1719" s="185"/>
      <c r="AF1719" s="185"/>
      <c r="AG1719" s="185"/>
      <c r="AH1719" s="185"/>
      <c r="AI1719" s="185"/>
      <c r="AJ1719" s="185"/>
      <c r="AK1719" s="185"/>
      <c r="AL1719" s="185"/>
      <c r="AM1719" s="185"/>
      <c r="AN1719" s="185"/>
      <c r="AO1719" s="185"/>
      <c r="AP1719" s="185"/>
      <c r="AQ1719" s="185"/>
      <c r="AR1719" s="185"/>
      <c r="AS1719" s="185"/>
      <c r="AT1719" s="185"/>
      <c r="AU1719" s="185"/>
      <c r="AV1719" s="185"/>
      <c r="AW1719" s="185"/>
      <c r="AX1719" s="185"/>
      <c r="AY1719" s="185"/>
      <c r="AZ1719" s="185"/>
      <c r="BA1719" s="185"/>
      <c r="BB1719" s="185"/>
      <c r="BC1719" s="185"/>
      <c r="BD1719" s="185"/>
      <c r="BE1719" s="185"/>
      <c r="BF1719" s="185"/>
      <c r="BG1719" s="185"/>
      <c r="BH1719" s="185"/>
      <c r="BI1719" s="185"/>
      <c r="BJ1719" s="185"/>
      <c r="BK1719" s="185"/>
      <c r="BL1719" s="185"/>
      <c r="BM1719" s="185"/>
    </row>
    <row r="1720" spans="13:65" s="181" customFormat="1" x14ac:dyDescent="0.2">
      <c r="M1720" s="40"/>
      <c r="N1720" s="974"/>
      <c r="O1720" s="185"/>
      <c r="P1720" s="185"/>
      <c r="Q1720" s="185"/>
      <c r="R1720" s="185"/>
      <c r="S1720" s="185"/>
      <c r="T1720" s="185"/>
      <c r="U1720" s="185"/>
      <c r="V1720" s="185"/>
      <c r="W1720" s="185"/>
      <c r="X1720" s="185"/>
      <c r="Y1720" s="185"/>
      <c r="Z1720" s="185"/>
      <c r="AA1720" s="185"/>
      <c r="AB1720" s="185"/>
      <c r="AC1720" s="185"/>
      <c r="AD1720" s="185"/>
      <c r="AE1720" s="185"/>
      <c r="AF1720" s="185"/>
      <c r="AG1720" s="185"/>
      <c r="AH1720" s="185"/>
      <c r="AI1720" s="185"/>
      <c r="AJ1720" s="185"/>
      <c r="AK1720" s="185"/>
      <c r="AL1720" s="185"/>
      <c r="AM1720" s="185"/>
      <c r="AN1720" s="185"/>
      <c r="AO1720" s="185"/>
      <c r="AP1720" s="185"/>
      <c r="AQ1720" s="185"/>
      <c r="AR1720" s="185"/>
      <c r="AS1720" s="185"/>
      <c r="AT1720" s="185"/>
      <c r="AU1720" s="185"/>
      <c r="AV1720" s="185"/>
      <c r="AW1720" s="185"/>
      <c r="AX1720" s="185"/>
      <c r="AY1720" s="185"/>
      <c r="AZ1720" s="185"/>
      <c r="BA1720" s="185"/>
      <c r="BB1720" s="185"/>
      <c r="BC1720" s="185"/>
      <c r="BD1720" s="185"/>
      <c r="BE1720" s="185"/>
      <c r="BF1720" s="185"/>
      <c r="BG1720" s="185"/>
      <c r="BH1720" s="185"/>
      <c r="BI1720" s="185"/>
      <c r="BJ1720" s="185"/>
      <c r="BK1720" s="185"/>
      <c r="BL1720" s="185"/>
      <c r="BM1720" s="185"/>
    </row>
    <row r="1721" spans="13:65" s="181" customFormat="1" x14ac:dyDescent="0.2">
      <c r="M1721" s="40"/>
      <c r="N1721" s="974"/>
      <c r="O1721" s="185"/>
      <c r="P1721" s="185"/>
      <c r="Q1721" s="185"/>
      <c r="R1721" s="185"/>
      <c r="S1721" s="185"/>
      <c r="T1721" s="185"/>
      <c r="U1721" s="185"/>
      <c r="V1721" s="185"/>
      <c r="W1721" s="185"/>
      <c r="X1721" s="185"/>
      <c r="Y1721" s="185"/>
      <c r="Z1721" s="185"/>
      <c r="AA1721" s="185"/>
      <c r="AB1721" s="185"/>
      <c r="AC1721" s="185"/>
      <c r="AD1721" s="185"/>
      <c r="AE1721" s="185"/>
      <c r="AF1721" s="185"/>
      <c r="AG1721" s="185"/>
      <c r="AH1721" s="185"/>
      <c r="AI1721" s="185"/>
      <c r="AJ1721" s="185"/>
      <c r="AK1721" s="185"/>
      <c r="AL1721" s="185"/>
      <c r="AM1721" s="185"/>
      <c r="AN1721" s="185"/>
      <c r="AO1721" s="185"/>
      <c r="AP1721" s="185"/>
      <c r="AQ1721" s="185"/>
      <c r="AR1721" s="185"/>
      <c r="AS1721" s="185"/>
      <c r="AT1721" s="185"/>
      <c r="AU1721" s="185"/>
      <c r="AV1721" s="185"/>
      <c r="AW1721" s="185"/>
      <c r="AX1721" s="185"/>
      <c r="AY1721" s="185"/>
      <c r="AZ1721" s="185"/>
      <c r="BA1721" s="185"/>
      <c r="BB1721" s="185"/>
      <c r="BC1721" s="185"/>
      <c r="BD1721" s="185"/>
      <c r="BE1721" s="185"/>
      <c r="BF1721" s="185"/>
      <c r="BG1721" s="185"/>
      <c r="BH1721" s="185"/>
      <c r="BI1721" s="185"/>
      <c r="BJ1721" s="185"/>
      <c r="BK1721" s="185"/>
      <c r="BL1721" s="185"/>
      <c r="BM1721" s="185"/>
    </row>
    <row r="1722" spans="13:65" s="181" customFormat="1" x14ac:dyDescent="0.2">
      <c r="M1722" s="40"/>
      <c r="N1722" s="974"/>
      <c r="O1722" s="185"/>
      <c r="P1722" s="185"/>
      <c r="Q1722" s="185"/>
      <c r="R1722" s="185"/>
      <c r="S1722" s="185"/>
      <c r="T1722" s="185"/>
      <c r="U1722" s="185"/>
      <c r="V1722" s="185"/>
      <c r="W1722" s="185"/>
      <c r="X1722" s="185"/>
      <c r="Y1722" s="185"/>
      <c r="Z1722" s="185"/>
      <c r="AA1722" s="185"/>
      <c r="AB1722" s="185"/>
      <c r="AC1722" s="185"/>
      <c r="AD1722" s="185"/>
      <c r="AE1722" s="185"/>
      <c r="AF1722" s="185"/>
      <c r="AG1722" s="185"/>
      <c r="AH1722" s="185"/>
      <c r="AI1722" s="185"/>
      <c r="AJ1722" s="185"/>
      <c r="AK1722" s="185"/>
      <c r="AL1722" s="185"/>
      <c r="AM1722" s="185"/>
      <c r="AN1722" s="185"/>
      <c r="AO1722" s="185"/>
      <c r="AP1722" s="185"/>
      <c r="AQ1722" s="185"/>
      <c r="AR1722" s="185"/>
      <c r="AS1722" s="185"/>
      <c r="AT1722" s="185"/>
      <c r="AU1722" s="185"/>
      <c r="AV1722" s="185"/>
      <c r="AW1722" s="185"/>
      <c r="AX1722" s="185"/>
      <c r="AY1722" s="185"/>
      <c r="AZ1722" s="185"/>
      <c r="BA1722" s="185"/>
      <c r="BB1722" s="185"/>
      <c r="BC1722" s="185"/>
      <c r="BD1722" s="185"/>
      <c r="BE1722" s="185"/>
      <c r="BF1722" s="185"/>
      <c r="BG1722" s="185"/>
      <c r="BH1722" s="185"/>
      <c r="BI1722" s="185"/>
      <c r="BJ1722" s="185"/>
      <c r="BK1722" s="185"/>
      <c r="BL1722" s="185"/>
      <c r="BM1722" s="185"/>
    </row>
    <row r="1723" spans="13:65" s="181" customFormat="1" x14ac:dyDescent="0.2">
      <c r="M1723" s="40"/>
      <c r="N1723" s="974"/>
      <c r="O1723" s="185"/>
      <c r="P1723" s="185"/>
      <c r="Q1723" s="185"/>
      <c r="R1723" s="185"/>
      <c r="S1723" s="185"/>
      <c r="T1723" s="185"/>
      <c r="U1723" s="185"/>
      <c r="V1723" s="185"/>
      <c r="W1723" s="185"/>
      <c r="X1723" s="185"/>
      <c r="Y1723" s="185"/>
      <c r="Z1723" s="185"/>
      <c r="AA1723" s="185"/>
      <c r="AB1723" s="185"/>
      <c r="AC1723" s="185"/>
      <c r="AD1723" s="185"/>
      <c r="AE1723" s="185"/>
      <c r="AF1723" s="185"/>
      <c r="AG1723" s="185"/>
      <c r="AH1723" s="185"/>
      <c r="AI1723" s="185"/>
      <c r="AJ1723" s="185"/>
      <c r="AK1723" s="185"/>
      <c r="AL1723" s="185"/>
      <c r="AM1723" s="185"/>
      <c r="AN1723" s="185"/>
      <c r="AO1723" s="185"/>
      <c r="AP1723" s="185"/>
      <c r="AQ1723" s="185"/>
      <c r="AR1723" s="185"/>
      <c r="AS1723" s="185"/>
      <c r="AT1723" s="185"/>
      <c r="AU1723" s="185"/>
      <c r="AV1723" s="185"/>
      <c r="AW1723" s="185"/>
      <c r="AX1723" s="185"/>
      <c r="AY1723" s="185"/>
      <c r="AZ1723" s="185"/>
      <c r="BA1723" s="185"/>
      <c r="BB1723" s="185"/>
      <c r="BC1723" s="185"/>
      <c r="BD1723" s="185"/>
      <c r="BE1723" s="185"/>
      <c r="BF1723" s="185"/>
      <c r="BG1723" s="185"/>
      <c r="BH1723" s="185"/>
      <c r="BI1723" s="185"/>
      <c r="BJ1723" s="185"/>
      <c r="BK1723" s="185"/>
      <c r="BL1723" s="185"/>
      <c r="BM1723" s="185"/>
    </row>
    <row r="1724" spans="13:65" s="181" customFormat="1" x14ac:dyDescent="0.2">
      <c r="M1724" s="40"/>
      <c r="N1724" s="974"/>
      <c r="O1724" s="185"/>
      <c r="P1724" s="185"/>
      <c r="Q1724" s="185"/>
      <c r="R1724" s="185"/>
      <c r="S1724" s="185"/>
      <c r="T1724" s="185"/>
      <c r="U1724" s="185"/>
      <c r="V1724" s="185"/>
      <c r="W1724" s="185"/>
      <c r="X1724" s="185"/>
      <c r="Y1724" s="185"/>
      <c r="Z1724" s="185"/>
      <c r="AA1724" s="185"/>
      <c r="AB1724" s="185"/>
      <c r="AC1724" s="185"/>
      <c r="AD1724" s="185"/>
      <c r="AE1724" s="185"/>
      <c r="AF1724" s="185"/>
      <c r="AG1724" s="185"/>
      <c r="AH1724" s="185"/>
      <c r="AI1724" s="185"/>
      <c r="AJ1724" s="185"/>
      <c r="AK1724" s="185"/>
      <c r="AL1724" s="185"/>
      <c r="AM1724" s="185"/>
      <c r="AN1724" s="185"/>
      <c r="AO1724" s="185"/>
      <c r="AP1724" s="185"/>
      <c r="AQ1724" s="185"/>
      <c r="AR1724" s="185"/>
      <c r="AS1724" s="185"/>
      <c r="AT1724" s="185"/>
      <c r="AU1724" s="185"/>
      <c r="AV1724" s="185"/>
      <c r="AW1724" s="185"/>
      <c r="AX1724" s="185"/>
      <c r="AY1724" s="185"/>
      <c r="AZ1724" s="185"/>
      <c r="BA1724" s="185"/>
      <c r="BB1724" s="185"/>
      <c r="BC1724" s="185"/>
      <c r="BD1724" s="185"/>
      <c r="BE1724" s="185"/>
      <c r="BF1724" s="185"/>
      <c r="BG1724" s="185"/>
      <c r="BH1724" s="185"/>
      <c r="BI1724" s="185"/>
      <c r="BJ1724" s="185"/>
      <c r="BK1724" s="185"/>
      <c r="BL1724" s="185"/>
      <c r="BM1724" s="185"/>
    </row>
    <row r="1725" spans="13:65" s="181" customFormat="1" x14ac:dyDescent="0.2">
      <c r="M1725" s="40"/>
      <c r="N1725" s="974"/>
      <c r="O1725" s="185"/>
      <c r="P1725" s="185"/>
      <c r="Q1725" s="185"/>
      <c r="R1725" s="185"/>
      <c r="S1725" s="185"/>
      <c r="T1725" s="185"/>
      <c r="U1725" s="185"/>
      <c r="V1725" s="185"/>
      <c r="W1725" s="185"/>
      <c r="X1725" s="185"/>
      <c r="Y1725" s="185"/>
      <c r="Z1725" s="185"/>
      <c r="AA1725" s="185"/>
      <c r="AB1725" s="185"/>
      <c r="AC1725" s="185"/>
      <c r="AD1725" s="185"/>
      <c r="AE1725" s="185"/>
      <c r="AF1725" s="185"/>
      <c r="AG1725" s="185"/>
      <c r="AH1725" s="185"/>
      <c r="AI1725" s="185"/>
      <c r="AJ1725" s="185"/>
      <c r="AK1725" s="185"/>
      <c r="AL1725" s="185"/>
      <c r="AM1725" s="185"/>
      <c r="AN1725" s="185"/>
      <c r="AO1725" s="185"/>
      <c r="AP1725" s="185"/>
      <c r="AQ1725" s="185"/>
      <c r="AR1725" s="185"/>
      <c r="AS1725" s="185"/>
      <c r="AT1725" s="185"/>
      <c r="AU1725" s="185"/>
      <c r="AV1725" s="185"/>
      <c r="AW1725" s="185"/>
      <c r="AX1725" s="185"/>
      <c r="AY1725" s="185"/>
      <c r="AZ1725" s="185"/>
      <c r="BA1725" s="185"/>
      <c r="BB1725" s="185"/>
      <c r="BC1725" s="185"/>
      <c r="BD1725" s="185"/>
      <c r="BE1725" s="185"/>
      <c r="BF1725" s="185"/>
      <c r="BG1725" s="185"/>
      <c r="BH1725" s="185"/>
      <c r="BI1725" s="185"/>
      <c r="BJ1725" s="185"/>
      <c r="BK1725" s="185"/>
      <c r="BL1725" s="185"/>
      <c r="BM1725" s="185"/>
    </row>
    <row r="1726" spans="13:65" s="181" customFormat="1" x14ac:dyDescent="0.2">
      <c r="M1726" s="40"/>
      <c r="N1726" s="974"/>
      <c r="O1726" s="185"/>
      <c r="P1726" s="185"/>
      <c r="Q1726" s="185"/>
      <c r="R1726" s="185"/>
      <c r="S1726" s="185"/>
      <c r="T1726" s="185"/>
      <c r="U1726" s="185"/>
      <c r="V1726" s="185"/>
      <c r="W1726" s="185"/>
      <c r="X1726" s="185"/>
      <c r="Y1726" s="185"/>
      <c r="Z1726" s="185"/>
      <c r="AA1726" s="185"/>
      <c r="AB1726" s="185"/>
      <c r="AC1726" s="185"/>
      <c r="AD1726" s="185"/>
      <c r="AE1726" s="185"/>
      <c r="AF1726" s="185"/>
      <c r="AG1726" s="185"/>
      <c r="AH1726" s="185"/>
      <c r="AI1726" s="185"/>
      <c r="AJ1726" s="185"/>
      <c r="AK1726" s="185"/>
      <c r="AL1726" s="185"/>
      <c r="AM1726" s="185"/>
      <c r="AN1726" s="185"/>
      <c r="AO1726" s="185"/>
      <c r="AP1726" s="185"/>
      <c r="AQ1726" s="185"/>
      <c r="AR1726" s="185"/>
      <c r="AS1726" s="185"/>
      <c r="AT1726" s="185"/>
      <c r="AU1726" s="185"/>
      <c r="AV1726" s="185"/>
      <c r="AW1726" s="185"/>
      <c r="AX1726" s="185"/>
      <c r="AY1726" s="185"/>
      <c r="AZ1726" s="185"/>
      <c r="BA1726" s="185"/>
      <c r="BB1726" s="185"/>
      <c r="BC1726" s="185"/>
      <c r="BD1726" s="185"/>
      <c r="BE1726" s="185"/>
      <c r="BF1726" s="185"/>
      <c r="BG1726" s="185"/>
      <c r="BH1726" s="185"/>
      <c r="BI1726" s="185"/>
      <c r="BJ1726" s="185"/>
      <c r="BK1726" s="185"/>
      <c r="BL1726" s="185"/>
      <c r="BM1726" s="185"/>
    </row>
    <row r="1727" spans="13:65" s="181" customFormat="1" x14ac:dyDescent="0.2">
      <c r="M1727" s="40"/>
      <c r="N1727" s="974"/>
      <c r="O1727" s="185"/>
      <c r="P1727" s="185"/>
      <c r="Q1727" s="185"/>
      <c r="R1727" s="185"/>
      <c r="S1727" s="185"/>
      <c r="T1727" s="185"/>
      <c r="U1727" s="185"/>
      <c r="V1727" s="185"/>
      <c r="W1727" s="185"/>
      <c r="X1727" s="185"/>
      <c r="Y1727" s="185"/>
      <c r="Z1727" s="185"/>
      <c r="AA1727" s="185"/>
      <c r="AB1727" s="185"/>
      <c r="AC1727" s="185"/>
      <c r="AD1727" s="185"/>
      <c r="AE1727" s="185"/>
      <c r="AF1727" s="185"/>
      <c r="AG1727" s="185"/>
      <c r="AH1727" s="185"/>
      <c r="AI1727" s="185"/>
      <c r="AJ1727" s="185"/>
      <c r="AK1727" s="185"/>
      <c r="AL1727" s="185"/>
      <c r="AM1727" s="185"/>
      <c r="AN1727" s="185"/>
      <c r="AO1727" s="185"/>
      <c r="AP1727" s="185"/>
      <c r="AQ1727" s="185"/>
      <c r="AR1727" s="185"/>
      <c r="AS1727" s="185"/>
      <c r="AT1727" s="185"/>
      <c r="AU1727" s="185"/>
      <c r="AV1727" s="185"/>
      <c r="AW1727" s="185"/>
      <c r="AX1727" s="185"/>
      <c r="AY1727" s="185"/>
      <c r="AZ1727" s="185"/>
      <c r="BA1727" s="185"/>
      <c r="BB1727" s="185"/>
      <c r="BC1727" s="185"/>
      <c r="BD1727" s="185"/>
      <c r="BE1727" s="185"/>
      <c r="BF1727" s="185"/>
      <c r="BG1727" s="185"/>
      <c r="BH1727" s="185"/>
      <c r="BI1727" s="185"/>
      <c r="BJ1727" s="185"/>
      <c r="BK1727" s="185"/>
      <c r="BL1727" s="185"/>
      <c r="BM1727" s="185"/>
    </row>
    <row r="1728" spans="13:65" s="181" customFormat="1" x14ac:dyDescent="0.2">
      <c r="M1728" s="40"/>
      <c r="N1728" s="974"/>
      <c r="O1728" s="185"/>
      <c r="P1728" s="185"/>
      <c r="Q1728" s="185"/>
      <c r="R1728" s="185"/>
      <c r="S1728" s="185"/>
      <c r="T1728" s="185"/>
      <c r="U1728" s="185"/>
      <c r="V1728" s="185"/>
      <c r="W1728" s="185"/>
      <c r="X1728" s="185"/>
      <c r="Y1728" s="185"/>
      <c r="Z1728" s="185"/>
      <c r="AA1728" s="185"/>
      <c r="AB1728" s="185"/>
      <c r="AC1728" s="185"/>
      <c r="AD1728" s="185"/>
      <c r="AE1728" s="185"/>
      <c r="AF1728" s="185"/>
      <c r="AG1728" s="185"/>
      <c r="AH1728" s="185"/>
      <c r="AI1728" s="185"/>
      <c r="AJ1728" s="185"/>
      <c r="AK1728" s="185"/>
      <c r="AL1728" s="185"/>
      <c r="AM1728" s="185"/>
      <c r="AN1728" s="185"/>
      <c r="AO1728" s="185"/>
      <c r="AP1728" s="185"/>
      <c r="AQ1728" s="185"/>
      <c r="AR1728" s="185"/>
      <c r="AS1728" s="185"/>
      <c r="AT1728" s="185"/>
      <c r="AU1728" s="185"/>
      <c r="AV1728" s="185"/>
      <c r="AW1728" s="185"/>
      <c r="AX1728" s="185"/>
      <c r="AY1728" s="185"/>
      <c r="AZ1728" s="185"/>
      <c r="BA1728" s="185"/>
      <c r="BB1728" s="185"/>
      <c r="BC1728" s="185"/>
      <c r="BD1728" s="185"/>
      <c r="BE1728" s="185"/>
      <c r="BF1728" s="185"/>
      <c r="BG1728" s="185"/>
      <c r="BH1728" s="185"/>
      <c r="BI1728" s="185"/>
      <c r="BJ1728" s="185"/>
      <c r="BK1728" s="185"/>
      <c r="BL1728" s="185"/>
      <c r="BM1728" s="185"/>
    </row>
    <row r="1729" spans="13:65" s="181" customFormat="1" x14ac:dyDescent="0.2">
      <c r="M1729" s="40"/>
      <c r="N1729" s="974"/>
      <c r="O1729" s="185"/>
      <c r="P1729" s="185"/>
      <c r="Q1729" s="185"/>
      <c r="R1729" s="185"/>
      <c r="S1729" s="185"/>
      <c r="T1729" s="185"/>
      <c r="U1729" s="185"/>
      <c r="V1729" s="185"/>
      <c r="W1729" s="185"/>
      <c r="X1729" s="185"/>
      <c r="Y1729" s="185"/>
      <c r="Z1729" s="185"/>
      <c r="AA1729" s="185"/>
      <c r="AB1729" s="185"/>
      <c r="AC1729" s="185"/>
      <c r="AD1729" s="185"/>
      <c r="AE1729" s="185"/>
      <c r="AF1729" s="185"/>
      <c r="AG1729" s="185"/>
      <c r="AH1729" s="185"/>
      <c r="AI1729" s="185"/>
      <c r="AJ1729" s="185"/>
      <c r="AK1729" s="185"/>
      <c r="AL1729" s="185"/>
      <c r="AM1729" s="185"/>
      <c r="AN1729" s="185"/>
      <c r="AO1729" s="185"/>
      <c r="AP1729" s="185"/>
      <c r="AQ1729" s="185"/>
      <c r="AR1729" s="185"/>
      <c r="AS1729" s="185"/>
      <c r="AT1729" s="185"/>
      <c r="AU1729" s="185"/>
      <c r="AV1729" s="185"/>
      <c r="AW1729" s="185"/>
      <c r="AX1729" s="185"/>
      <c r="AY1729" s="185"/>
      <c r="AZ1729" s="185"/>
      <c r="BA1729" s="185"/>
      <c r="BB1729" s="185"/>
      <c r="BC1729" s="185"/>
      <c r="BD1729" s="185"/>
      <c r="BE1729" s="185"/>
      <c r="BF1729" s="185"/>
      <c r="BG1729" s="185"/>
      <c r="BH1729" s="185"/>
      <c r="BI1729" s="185"/>
      <c r="BJ1729" s="185"/>
      <c r="BK1729" s="185"/>
      <c r="BL1729" s="185"/>
      <c r="BM1729" s="185"/>
    </row>
    <row r="1730" spans="13:65" s="181" customFormat="1" x14ac:dyDescent="0.2">
      <c r="M1730" s="40"/>
      <c r="N1730" s="974"/>
      <c r="O1730" s="185"/>
      <c r="P1730" s="185"/>
      <c r="Q1730" s="185"/>
      <c r="R1730" s="185"/>
      <c r="S1730" s="185"/>
      <c r="T1730" s="185"/>
      <c r="U1730" s="185"/>
      <c r="V1730" s="185"/>
      <c r="W1730" s="185"/>
      <c r="X1730" s="185"/>
      <c r="Y1730" s="185"/>
      <c r="Z1730" s="185"/>
      <c r="AA1730" s="185"/>
      <c r="AB1730" s="185"/>
      <c r="AC1730" s="185"/>
      <c r="AD1730" s="185"/>
      <c r="AE1730" s="185"/>
      <c r="AF1730" s="185"/>
      <c r="AG1730" s="185"/>
      <c r="AH1730" s="185"/>
      <c r="AI1730" s="185"/>
      <c r="AJ1730" s="185"/>
      <c r="AK1730" s="185"/>
      <c r="AL1730" s="185"/>
      <c r="AM1730" s="185"/>
      <c r="AN1730" s="185"/>
      <c r="AO1730" s="185"/>
      <c r="AP1730" s="185"/>
      <c r="AQ1730" s="185"/>
      <c r="AR1730" s="185"/>
      <c r="AS1730" s="185"/>
      <c r="AT1730" s="185"/>
      <c r="AU1730" s="185"/>
      <c r="AV1730" s="185"/>
      <c r="AW1730" s="185"/>
      <c r="AX1730" s="185"/>
      <c r="AY1730" s="185"/>
      <c r="AZ1730" s="185"/>
      <c r="BA1730" s="185"/>
      <c r="BB1730" s="185"/>
      <c r="BC1730" s="185"/>
      <c r="BD1730" s="185"/>
      <c r="BE1730" s="185"/>
      <c r="BF1730" s="185"/>
      <c r="BG1730" s="185"/>
      <c r="BH1730" s="185"/>
      <c r="BI1730" s="185"/>
      <c r="BJ1730" s="185"/>
      <c r="BK1730" s="185"/>
      <c r="BL1730" s="185"/>
      <c r="BM1730" s="185"/>
    </row>
    <row r="1731" spans="13:65" s="181" customFormat="1" x14ac:dyDescent="0.2">
      <c r="M1731" s="40"/>
      <c r="N1731" s="974"/>
      <c r="O1731" s="185"/>
      <c r="P1731" s="185"/>
      <c r="Q1731" s="185"/>
      <c r="R1731" s="185"/>
      <c r="S1731" s="185"/>
      <c r="T1731" s="185"/>
      <c r="U1731" s="185"/>
      <c r="V1731" s="185"/>
      <c r="W1731" s="185"/>
      <c r="X1731" s="185"/>
      <c r="Y1731" s="185"/>
      <c r="Z1731" s="185"/>
      <c r="AA1731" s="185"/>
      <c r="AB1731" s="185"/>
      <c r="AC1731" s="185"/>
      <c r="AD1731" s="185"/>
      <c r="AE1731" s="185"/>
      <c r="AF1731" s="185"/>
      <c r="AG1731" s="185"/>
      <c r="AH1731" s="185"/>
      <c r="AI1731" s="185"/>
      <c r="AJ1731" s="185"/>
      <c r="AK1731" s="185"/>
      <c r="AL1731" s="185"/>
      <c r="AM1731" s="185"/>
      <c r="AN1731" s="185"/>
      <c r="AO1731" s="185"/>
      <c r="AP1731" s="185"/>
      <c r="AQ1731" s="185"/>
      <c r="AR1731" s="185"/>
      <c r="AS1731" s="185"/>
      <c r="AT1731" s="185"/>
      <c r="AU1731" s="185"/>
      <c r="AV1731" s="185"/>
      <c r="AW1731" s="185"/>
      <c r="AX1731" s="185"/>
      <c r="AY1731" s="185"/>
      <c r="AZ1731" s="185"/>
      <c r="BA1731" s="185"/>
      <c r="BB1731" s="185"/>
      <c r="BC1731" s="185"/>
      <c r="BD1731" s="185"/>
      <c r="BE1731" s="185"/>
      <c r="BF1731" s="185"/>
      <c r="BG1731" s="185"/>
      <c r="BH1731" s="185"/>
      <c r="BI1731" s="185"/>
      <c r="BJ1731" s="185"/>
      <c r="BK1731" s="185"/>
      <c r="BL1731" s="185"/>
      <c r="BM1731" s="185"/>
    </row>
    <row r="1732" spans="13:65" s="181" customFormat="1" x14ac:dyDescent="0.2">
      <c r="M1732" s="40"/>
      <c r="N1732" s="974"/>
      <c r="O1732" s="185"/>
      <c r="P1732" s="185"/>
      <c r="Q1732" s="185"/>
      <c r="R1732" s="185"/>
      <c r="S1732" s="185"/>
      <c r="T1732" s="185"/>
      <c r="U1732" s="185"/>
      <c r="V1732" s="185"/>
      <c r="W1732" s="185"/>
      <c r="X1732" s="185"/>
      <c r="Y1732" s="185"/>
      <c r="Z1732" s="185"/>
      <c r="AA1732" s="185"/>
      <c r="AB1732" s="185"/>
      <c r="AC1732" s="185"/>
      <c r="AD1732" s="185"/>
      <c r="AE1732" s="185"/>
      <c r="AF1732" s="185"/>
      <c r="AG1732" s="185"/>
      <c r="AH1732" s="185"/>
      <c r="AI1732" s="185"/>
      <c r="AJ1732" s="185"/>
      <c r="AK1732" s="185"/>
      <c r="AL1732" s="185"/>
      <c r="AM1732" s="185"/>
      <c r="AN1732" s="185"/>
      <c r="AO1732" s="185"/>
      <c r="AP1732" s="185"/>
      <c r="AQ1732" s="185"/>
      <c r="AR1732" s="185"/>
      <c r="AS1732" s="185"/>
      <c r="AT1732" s="185"/>
      <c r="AU1732" s="185"/>
      <c r="AV1732" s="185"/>
      <c r="AW1732" s="185"/>
      <c r="AX1732" s="185"/>
      <c r="AY1732" s="185"/>
      <c r="AZ1732" s="185"/>
      <c r="BA1732" s="185"/>
      <c r="BB1732" s="185"/>
      <c r="BC1732" s="185"/>
      <c r="BD1732" s="185"/>
      <c r="BE1732" s="185"/>
      <c r="BF1732" s="185"/>
      <c r="BG1732" s="185"/>
      <c r="BH1732" s="185"/>
      <c r="BI1732" s="185"/>
      <c r="BJ1732" s="185"/>
      <c r="BK1732" s="185"/>
      <c r="BL1732" s="185"/>
      <c r="BM1732" s="185"/>
    </row>
    <row r="1733" spans="13:65" s="181" customFormat="1" x14ac:dyDescent="0.2">
      <c r="M1733" s="40"/>
      <c r="N1733" s="974"/>
      <c r="O1733" s="185"/>
      <c r="P1733" s="185"/>
      <c r="Q1733" s="185"/>
      <c r="R1733" s="185"/>
      <c r="S1733" s="185"/>
      <c r="T1733" s="185"/>
      <c r="U1733" s="185"/>
      <c r="V1733" s="185"/>
      <c r="W1733" s="185"/>
      <c r="X1733" s="185"/>
      <c r="Y1733" s="185"/>
      <c r="Z1733" s="185"/>
      <c r="AA1733" s="185"/>
      <c r="AB1733" s="185"/>
      <c r="AC1733" s="185"/>
      <c r="AD1733" s="185"/>
      <c r="AE1733" s="185"/>
      <c r="AF1733" s="185"/>
      <c r="AG1733" s="185"/>
      <c r="AH1733" s="185"/>
      <c r="AI1733" s="185"/>
      <c r="AJ1733" s="185"/>
      <c r="AK1733" s="185"/>
      <c r="AL1733" s="185"/>
      <c r="AM1733" s="185"/>
      <c r="AN1733" s="185"/>
      <c r="AO1733" s="185"/>
      <c r="AP1733" s="185"/>
      <c r="AQ1733" s="185"/>
      <c r="AR1733" s="185"/>
      <c r="AS1733" s="185"/>
      <c r="AT1733" s="185"/>
      <c r="AU1733" s="185"/>
      <c r="AV1733" s="185"/>
      <c r="AW1733" s="185"/>
      <c r="AX1733" s="185"/>
      <c r="AY1733" s="185"/>
      <c r="AZ1733" s="185"/>
      <c r="BA1733" s="185"/>
      <c r="BB1733" s="185"/>
      <c r="BC1733" s="185"/>
      <c r="BD1733" s="185"/>
      <c r="BE1733" s="185"/>
      <c r="BF1733" s="185"/>
      <c r="BG1733" s="185"/>
      <c r="BH1733" s="185"/>
      <c r="BI1733" s="185"/>
      <c r="BJ1733" s="185"/>
      <c r="BK1733" s="185"/>
      <c r="BL1733" s="185"/>
      <c r="BM1733" s="185"/>
    </row>
    <row r="1734" spans="13:65" s="181" customFormat="1" x14ac:dyDescent="0.2">
      <c r="M1734" s="40"/>
      <c r="N1734" s="974"/>
      <c r="O1734" s="185"/>
      <c r="P1734" s="185"/>
      <c r="Q1734" s="185"/>
      <c r="R1734" s="185"/>
      <c r="S1734" s="185"/>
      <c r="T1734" s="185"/>
      <c r="U1734" s="185"/>
      <c r="V1734" s="185"/>
      <c r="W1734" s="185"/>
      <c r="X1734" s="185"/>
      <c r="Y1734" s="185"/>
      <c r="Z1734" s="185"/>
      <c r="AA1734" s="185"/>
      <c r="AB1734" s="185"/>
      <c r="AC1734" s="185"/>
      <c r="AD1734" s="185"/>
      <c r="AE1734" s="185"/>
      <c r="AF1734" s="185"/>
      <c r="AG1734" s="185"/>
      <c r="AH1734" s="185"/>
      <c r="AI1734" s="185"/>
      <c r="AJ1734" s="185"/>
      <c r="AK1734" s="185"/>
      <c r="AL1734" s="185"/>
      <c r="AM1734" s="185"/>
      <c r="AN1734" s="185"/>
      <c r="AO1734" s="185"/>
      <c r="AP1734" s="185"/>
      <c r="AQ1734" s="185"/>
      <c r="AR1734" s="185"/>
      <c r="AS1734" s="185"/>
      <c r="AT1734" s="185"/>
      <c r="AU1734" s="185"/>
      <c r="AV1734" s="185"/>
      <c r="AW1734" s="185"/>
      <c r="AX1734" s="185"/>
      <c r="AY1734" s="185"/>
      <c r="AZ1734" s="185"/>
      <c r="BA1734" s="185"/>
      <c r="BB1734" s="185"/>
      <c r="BC1734" s="185"/>
      <c r="BD1734" s="185"/>
      <c r="BE1734" s="185"/>
      <c r="BF1734" s="185"/>
      <c r="BG1734" s="185"/>
      <c r="BH1734" s="185"/>
      <c r="BI1734" s="185"/>
      <c r="BJ1734" s="185"/>
      <c r="BK1734" s="185"/>
      <c r="BL1734" s="185"/>
      <c r="BM1734" s="185"/>
    </row>
    <row r="1735" spans="13:65" s="181" customFormat="1" x14ac:dyDescent="0.2">
      <c r="M1735" s="40"/>
      <c r="N1735" s="974"/>
      <c r="O1735" s="185"/>
      <c r="P1735" s="185"/>
      <c r="Q1735" s="185"/>
      <c r="R1735" s="185"/>
      <c r="S1735" s="185"/>
      <c r="T1735" s="185"/>
      <c r="U1735" s="185"/>
      <c r="V1735" s="185"/>
      <c r="W1735" s="185"/>
      <c r="X1735" s="185"/>
      <c r="Y1735" s="185"/>
      <c r="Z1735" s="185"/>
      <c r="AA1735" s="185"/>
      <c r="AB1735" s="185"/>
      <c r="AC1735" s="185"/>
      <c r="AD1735" s="185"/>
      <c r="AE1735" s="185"/>
      <c r="AF1735" s="185"/>
      <c r="AG1735" s="185"/>
      <c r="AH1735" s="185"/>
      <c r="AI1735" s="185"/>
      <c r="AJ1735" s="185"/>
      <c r="AK1735" s="185"/>
      <c r="AL1735" s="185"/>
      <c r="AM1735" s="185"/>
      <c r="AN1735" s="185"/>
      <c r="AO1735" s="185"/>
      <c r="AP1735" s="185"/>
      <c r="AQ1735" s="185"/>
      <c r="AR1735" s="185"/>
      <c r="AS1735" s="185"/>
      <c r="AT1735" s="185"/>
      <c r="AU1735" s="185"/>
      <c r="AV1735" s="185"/>
      <c r="AW1735" s="185"/>
      <c r="AX1735" s="185"/>
      <c r="AY1735" s="185"/>
      <c r="AZ1735" s="185"/>
      <c r="BA1735" s="185"/>
      <c r="BB1735" s="185"/>
      <c r="BC1735" s="185"/>
      <c r="BD1735" s="185"/>
      <c r="BE1735" s="185"/>
      <c r="BF1735" s="185"/>
      <c r="BG1735" s="185"/>
      <c r="BH1735" s="185"/>
      <c r="BI1735" s="185"/>
      <c r="BJ1735" s="185"/>
      <c r="BK1735" s="185"/>
      <c r="BL1735" s="185"/>
      <c r="BM1735" s="185"/>
    </row>
    <row r="1736" spans="13:65" s="181" customFormat="1" x14ac:dyDescent="0.2">
      <c r="M1736" s="40"/>
      <c r="N1736" s="974"/>
      <c r="O1736" s="185"/>
      <c r="P1736" s="185"/>
      <c r="Q1736" s="185"/>
      <c r="R1736" s="185"/>
      <c r="S1736" s="185"/>
      <c r="T1736" s="185"/>
      <c r="U1736" s="185"/>
      <c r="V1736" s="185"/>
      <c r="W1736" s="185"/>
      <c r="X1736" s="185"/>
      <c r="Y1736" s="185"/>
      <c r="Z1736" s="185"/>
      <c r="AA1736" s="185"/>
      <c r="AB1736" s="185"/>
      <c r="AC1736" s="185"/>
      <c r="AD1736" s="185"/>
      <c r="AE1736" s="185"/>
      <c r="AF1736" s="185"/>
      <c r="AG1736" s="185"/>
      <c r="AH1736" s="185"/>
      <c r="AI1736" s="185"/>
      <c r="AJ1736" s="185"/>
      <c r="AK1736" s="185"/>
      <c r="AL1736" s="185"/>
      <c r="AM1736" s="185"/>
      <c r="AN1736" s="185"/>
      <c r="AO1736" s="185"/>
      <c r="AP1736" s="185"/>
      <c r="AQ1736" s="185"/>
      <c r="AR1736" s="185"/>
      <c r="AS1736" s="185"/>
      <c r="AT1736" s="185"/>
      <c r="AU1736" s="185"/>
      <c r="AV1736" s="185"/>
      <c r="AW1736" s="185"/>
      <c r="AX1736" s="185"/>
      <c r="AY1736" s="185"/>
      <c r="AZ1736" s="185"/>
      <c r="BA1736" s="185"/>
      <c r="BB1736" s="185"/>
      <c r="BC1736" s="185"/>
      <c r="BD1736" s="185"/>
      <c r="BE1736" s="185"/>
      <c r="BF1736" s="185"/>
      <c r="BG1736" s="185"/>
      <c r="BH1736" s="185"/>
      <c r="BI1736" s="185"/>
      <c r="BJ1736" s="185"/>
      <c r="BK1736" s="185"/>
      <c r="BL1736" s="185"/>
      <c r="BM1736" s="185"/>
    </row>
    <row r="1737" spans="13:65" s="181" customFormat="1" x14ac:dyDescent="0.2">
      <c r="M1737" s="40"/>
      <c r="N1737" s="974"/>
      <c r="O1737" s="185"/>
      <c r="P1737" s="185"/>
      <c r="Q1737" s="185"/>
      <c r="R1737" s="185"/>
      <c r="S1737" s="185"/>
      <c r="T1737" s="185"/>
      <c r="U1737" s="185"/>
      <c r="V1737" s="185"/>
      <c r="W1737" s="185"/>
      <c r="X1737" s="185"/>
      <c r="Y1737" s="185"/>
      <c r="Z1737" s="185"/>
      <c r="AA1737" s="185"/>
      <c r="AB1737" s="185"/>
      <c r="AC1737" s="185"/>
      <c r="AD1737" s="185"/>
      <c r="AE1737" s="185"/>
      <c r="AF1737" s="185"/>
      <c r="AG1737" s="185"/>
      <c r="AH1737" s="185"/>
      <c r="AI1737" s="185"/>
      <c r="AJ1737" s="185"/>
      <c r="AK1737" s="185"/>
      <c r="AL1737" s="185"/>
      <c r="AM1737" s="185"/>
      <c r="AN1737" s="185"/>
      <c r="AO1737" s="185"/>
      <c r="AP1737" s="185"/>
      <c r="AQ1737" s="185"/>
      <c r="AR1737" s="185"/>
      <c r="AS1737" s="185"/>
      <c r="AT1737" s="185"/>
      <c r="AU1737" s="185"/>
      <c r="AV1737" s="185"/>
      <c r="AW1737" s="185"/>
      <c r="AX1737" s="185"/>
      <c r="AY1737" s="185"/>
      <c r="AZ1737" s="185"/>
      <c r="BA1737" s="185"/>
      <c r="BB1737" s="185"/>
      <c r="BC1737" s="185"/>
      <c r="BD1737" s="185"/>
      <c r="BE1737" s="185"/>
      <c r="BF1737" s="185"/>
      <c r="BG1737" s="185"/>
      <c r="BH1737" s="185"/>
      <c r="BI1737" s="185"/>
      <c r="BJ1737" s="185"/>
      <c r="BK1737" s="185"/>
      <c r="BL1737" s="185"/>
      <c r="BM1737" s="185"/>
    </row>
    <row r="1738" spans="13:65" s="181" customFormat="1" x14ac:dyDescent="0.2">
      <c r="M1738" s="40"/>
      <c r="N1738" s="974"/>
      <c r="O1738" s="185"/>
      <c r="P1738" s="185"/>
      <c r="Q1738" s="185"/>
      <c r="R1738" s="185"/>
      <c r="S1738" s="185"/>
      <c r="T1738" s="185"/>
      <c r="U1738" s="185"/>
      <c r="V1738" s="185"/>
      <c r="W1738" s="185"/>
      <c r="X1738" s="185"/>
      <c r="Y1738" s="185"/>
      <c r="Z1738" s="185"/>
      <c r="AA1738" s="185"/>
      <c r="AB1738" s="185"/>
      <c r="AC1738" s="185"/>
      <c r="AD1738" s="185"/>
      <c r="AE1738" s="185"/>
      <c r="AF1738" s="185"/>
      <c r="AG1738" s="185"/>
      <c r="AH1738" s="185"/>
      <c r="AI1738" s="185"/>
      <c r="AJ1738" s="185"/>
      <c r="AK1738" s="185"/>
      <c r="AL1738" s="185"/>
      <c r="AM1738" s="185"/>
      <c r="AN1738" s="185"/>
      <c r="AO1738" s="185"/>
      <c r="AP1738" s="185"/>
      <c r="AQ1738" s="185"/>
      <c r="AR1738" s="185"/>
      <c r="AS1738" s="185"/>
      <c r="AT1738" s="185"/>
      <c r="AU1738" s="185"/>
      <c r="AV1738" s="185"/>
      <c r="AW1738" s="185"/>
      <c r="AX1738" s="185"/>
      <c r="AY1738" s="185"/>
      <c r="AZ1738" s="185"/>
      <c r="BA1738" s="185"/>
      <c r="BB1738" s="185"/>
      <c r="BC1738" s="185"/>
      <c r="BD1738" s="185"/>
      <c r="BE1738" s="185"/>
      <c r="BF1738" s="185"/>
      <c r="BG1738" s="185"/>
      <c r="BH1738" s="185"/>
      <c r="BI1738" s="185"/>
      <c r="BJ1738" s="185"/>
      <c r="BK1738" s="185"/>
      <c r="BL1738" s="185"/>
      <c r="BM1738" s="185"/>
    </row>
    <row r="1739" spans="13:65" s="181" customFormat="1" x14ac:dyDescent="0.2">
      <c r="M1739" s="40"/>
      <c r="N1739" s="974"/>
      <c r="O1739" s="185"/>
      <c r="P1739" s="185"/>
      <c r="Q1739" s="185"/>
      <c r="R1739" s="185"/>
      <c r="S1739" s="185"/>
      <c r="T1739" s="185"/>
      <c r="U1739" s="185"/>
      <c r="V1739" s="185"/>
      <c r="W1739" s="185"/>
      <c r="X1739" s="185"/>
      <c r="Y1739" s="185"/>
      <c r="Z1739" s="185"/>
      <c r="AA1739" s="185"/>
      <c r="AB1739" s="185"/>
      <c r="AC1739" s="185"/>
      <c r="AD1739" s="185"/>
      <c r="AE1739" s="185"/>
      <c r="AF1739" s="185"/>
      <c r="AG1739" s="185"/>
      <c r="AH1739" s="185"/>
      <c r="AI1739" s="185"/>
      <c r="AJ1739" s="185"/>
      <c r="AK1739" s="185"/>
      <c r="AL1739" s="185"/>
      <c r="AM1739" s="185"/>
      <c r="AN1739" s="185"/>
      <c r="AO1739" s="185"/>
      <c r="AP1739" s="185"/>
      <c r="AQ1739" s="185"/>
      <c r="AR1739" s="185"/>
      <c r="AS1739" s="185"/>
      <c r="AT1739" s="185"/>
      <c r="AU1739" s="185"/>
      <c r="AV1739" s="185"/>
      <c r="AW1739" s="185"/>
      <c r="AX1739" s="185"/>
      <c r="AY1739" s="185"/>
      <c r="AZ1739" s="185"/>
      <c r="BA1739" s="185"/>
      <c r="BB1739" s="185"/>
      <c r="BC1739" s="185"/>
      <c r="BD1739" s="185"/>
      <c r="BE1739" s="185"/>
      <c r="BF1739" s="185"/>
      <c r="BG1739" s="185"/>
      <c r="BH1739" s="185"/>
      <c r="BI1739" s="185"/>
      <c r="BJ1739" s="185"/>
      <c r="BK1739" s="185"/>
      <c r="BL1739" s="185"/>
      <c r="BM1739" s="185"/>
    </row>
    <row r="1740" spans="13:65" s="181" customFormat="1" x14ac:dyDescent="0.2">
      <c r="M1740" s="40"/>
      <c r="N1740" s="974"/>
      <c r="O1740" s="185"/>
      <c r="P1740" s="185"/>
      <c r="Q1740" s="185"/>
      <c r="R1740" s="185"/>
      <c r="S1740" s="185"/>
      <c r="T1740" s="185"/>
      <c r="U1740" s="185"/>
      <c r="V1740" s="185"/>
      <c r="W1740" s="185"/>
      <c r="X1740" s="185"/>
      <c r="Y1740" s="185"/>
      <c r="Z1740" s="185"/>
      <c r="AA1740" s="185"/>
      <c r="AB1740" s="185"/>
      <c r="AC1740" s="185"/>
      <c r="AD1740" s="185"/>
      <c r="AE1740" s="185"/>
      <c r="AF1740" s="185"/>
      <c r="AG1740" s="185"/>
      <c r="AH1740" s="185"/>
      <c r="AI1740" s="185"/>
      <c r="AJ1740" s="185"/>
      <c r="AK1740" s="185"/>
      <c r="AL1740" s="185"/>
      <c r="AM1740" s="185"/>
      <c r="AN1740" s="185"/>
      <c r="AO1740" s="185"/>
      <c r="AP1740" s="185"/>
      <c r="AQ1740" s="185"/>
      <c r="AR1740" s="185"/>
      <c r="AS1740" s="185"/>
      <c r="AT1740" s="185"/>
      <c r="AU1740" s="185"/>
      <c r="AV1740" s="185"/>
      <c r="AW1740" s="185"/>
      <c r="AX1740" s="185"/>
      <c r="AY1740" s="185"/>
      <c r="AZ1740" s="185"/>
      <c r="BA1740" s="185"/>
      <c r="BB1740" s="185"/>
      <c r="BC1740" s="185"/>
      <c r="BD1740" s="185"/>
      <c r="BE1740" s="185"/>
      <c r="BF1740" s="185"/>
      <c r="BG1740" s="185"/>
      <c r="BH1740" s="185"/>
      <c r="BI1740" s="185"/>
      <c r="BJ1740" s="185"/>
      <c r="BK1740" s="185"/>
      <c r="BL1740" s="185"/>
      <c r="BM1740" s="185"/>
    </row>
    <row r="1741" spans="13:65" s="181" customFormat="1" x14ac:dyDescent="0.2">
      <c r="M1741" s="40"/>
      <c r="N1741" s="974"/>
      <c r="O1741" s="185"/>
      <c r="P1741" s="185"/>
      <c r="Q1741" s="185"/>
      <c r="R1741" s="185"/>
      <c r="S1741" s="185"/>
      <c r="T1741" s="185"/>
      <c r="U1741" s="185"/>
      <c r="V1741" s="185"/>
      <c r="W1741" s="185"/>
      <c r="X1741" s="185"/>
      <c r="Y1741" s="185"/>
      <c r="Z1741" s="185"/>
      <c r="AA1741" s="185"/>
      <c r="AB1741" s="185"/>
      <c r="AC1741" s="185"/>
      <c r="AD1741" s="185"/>
      <c r="AE1741" s="185"/>
      <c r="AF1741" s="185"/>
      <c r="AG1741" s="185"/>
      <c r="AH1741" s="185"/>
      <c r="AI1741" s="185"/>
      <c r="AJ1741" s="185"/>
      <c r="AK1741" s="185"/>
      <c r="AL1741" s="185"/>
      <c r="AM1741" s="185"/>
      <c r="AN1741" s="185"/>
      <c r="AO1741" s="185"/>
      <c r="AP1741" s="185"/>
      <c r="AQ1741" s="185"/>
      <c r="AR1741" s="185"/>
      <c r="AS1741" s="185"/>
      <c r="AT1741" s="185"/>
      <c r="AU1741" s="185"/>
      <c r="AV1741" s="185"/>
      <c r="AW1741" s="185"/>
      <c r="AX1741" s="185"/>
      <c r="AY1741" s="185"/>
      <c r="AZ1741" s="185"/>
      <c r="BA1741" s="185"/>
      <c r="BB1741" s="185"/>
      <c r="BC1741" s="185"/>
      <c r="BD1741" s="185"/>
      <c r="BE1741" s="185"/>
      <c r="BF1741" s="185"/>
      <c r="BG1741" s="185"/>
      <c r="BH1741" s="185"/>
      <c r="BI1741" s="185"/>
      <c r="BJ1741" s="185"/>
      <c r="BK1741" s="185"/>
      <c r="BL1741" s="185"/>
      <c r="BM1741" s="185"/>
    </row>
    <row r="1742" spans="13:65" s="181" customFormat="1" x14ac:dyDescent="0.2">
      <c r="M1742" s="40"/>
      <c r="N1742" s="974"/>
      <c r="O1742" s="185"/>
      <c r="P1742" s="185"/>
      <c r="Q1742" s="185"/>
      <c r="R1742" s="185"/>
      <c r="S1742" s="185"/>
      <c r="T1742" s="185"/>
      <c r="U1742" s="185"/>
      <c r="V1742" s="185"/>
      <c r="W1742" s="185"/>
      <c r="X1742" s="185"/>
      <c r="Y1742" s="185"/>
      <c r="Z1742" s="185"/>
      <c r="AA1742" s="185"/>
      <c r="AB1742" s="185"/>
      <c r="AC1742" s="185"/>
      <c r="AD1742" s="185"/>
      <c r="AE1742" s="185"/>
      <c r="AF1742" s="185"/>
      <c r="AG1742" s="185"/>
      <c r="AH1742" s="185"/>
      <c r="AI1742" s="185"/>
      <c r="AJ1742" s="185"/>
      <c r="AK1742" s="185"/>
      <c r="AL1742" s="185"/>
      <c r="AM1742" s="185"/>
      <c r="AN1742" s="185"/>
      <c r="AO1742" s="185"/>
      <c r="AP1742" s="185"/>
      <c r="AQ1742" s="185"/>
      <c r="AR1742" s="185"/>
      <c r="AS1742" s="185"/>
      <c r="AT1742" s="185"/>
      <c r="AU1742" s="185"/>
      <c r="AV1742" s="185"/>
      <c r="AW1742" s="185"/>
      <c r="AX1742" s="185"/>
      <c r="AY1742" s="185"/>
      <c r="AZ1742" s="185"/>
      <c r="BA1742" s="185"/>
      <c r="BB1742" s="185"/>
      <c r="BC1742" s="185"/>
      <c r="BD1742" s="185"/>
      <c r="BE1742" s="185"/>
      <c r="BF1742" s="185"/>
      <c r="BG1742" s="185"/>
      <c r="BH1742" s="185"/>
      <c r="BI1742" s="185"/>
      <c r="BJ1742" s="185"/>
      <c r="BK1742" s="185"/>
      <c r="BL1742" s="185"/>
      <c r="BM1742" s="185"/>
    </row>
    <row r="1743" spans="13:65" s="181" customFormat="1" x14ac:dyDescent="0.2">
      <c r="M1743" s="40"/>
      <c r="N1743" s="974"/>
      <c r="O1743" s="185"/>
      <c r="P1743" s="185"/>
      <c r="Q1743" s="185"/>
      <c r="R1743" s="185"/>
      <c r="S1743" s="185"/>
      <c r="T1743" s="185"/>
      <c r="U1743" s="185"/>
      <c r="V1743" s="185"/>
      <c r="W1743" s="185"/>
      <c r="X1743" s="185"/>
      <c r="Y1743" s="185"/>
      <c r="Z1743" s="185"/>
      <c r="AA1743" s="185"/>
      <c r="AB1743" s="185"/>
      <c r="AC1743" s="185"/>
      <c r="AD1743" s="185"/>
      <c r="AE1743" s="185"/>
      <c r="AF1743" s="185"/>
      <c r="AG1743" s="185"/>
      <c r="AH1743" s="185"/>
      <c r="AI1743" s="185"/>
      <c r="AJ1743" s="185"/>
      <c r="AK1743" s="185"/>
      <c r="AL1743" s="185"/>
      <c r="AM1743" s="185"/>
      <c r="AN1743" s="185"/>
      <c r="AO1743" s="185"/>
      <c r="AP1743" s="185"/>
      <c r="AQ1743" s="185"/>
      <c r="AR1743" s="185"/>
      <c r="AS1743" s="185"/>
      <c r="AT1743" s="185"/>
      <c r="AU1743" s="185"/>
      <c r="AV1743" s="185"/>
      <c r="AW1743" s="185"/>
      <c r="AX1743" s="185"/>
      <c r="AY1743" s="185"/>
      <c r="AZ1743" s="185"/>
      <c r="BA1743" s="185"/>
      <c r="BB1743" s="185"/>
      <c r="BC1743" s="185"/>
      <c r="BD1743" s="185"/>
      <c r="BE1743" s="185"/>
      <c r="BF1743" s="185"/>
      <c r="BG1743" s="185"/>
      <c r="BH1743" s="185"/>
      <c r="BI1743" s="185"/>
      <c r="BJ1743" s="185"/>
      <c r="BK1743" s="185"/>
      <c r="BL1743" s="185"/>
      <c r="BM1743" s="185"/>
    </row>
    <row r="1744" spans="13:65" s="181" customFormat="1" x14ac:dyDescent="0.2">
      <c r="M1744" s="40"/>
      <c r="N1744" s="974"/>
      <c r="O1744" s="185"/>
      <c r="P1744" s="185"/>
      <c r="Q1744" s="185"/>
      <c r="R1744" s="185"/>
      <c r="S1744" s="185"/>
      <c r="T1744" s="185"/>
      <c r="U1744" s="185"/>
      <c r="V1744" s="185"/>
      <c r="W1744" s="185"/>
      <c r="X1744" s="185"/>
      <c r="Y1744" s="185"/>
      <c r="Z1744" s="185"/>
      <c r="AA1744" s="185"/>
      <c r="AB1744" s="185"/>
      <c r="AC1744" s="185"/>
      <c r="AD1744" s="185"/>
      <c r="AE1744" s="185"/>
      <c r="AF1744" s="185"/>
      <c r="AG1744" s="185"/>
      <c r="AH1744" s="185"/>
      <c r="AI1744" s="185"/>
      <c r="AJ1744" s="185"/>
      <c r="AK1744" s="185"/>
      <c r="AL1744" s="185"/>
      <c r="AM1744" s="185"/>
      <c r="AN1744" s="185"/>
      <c r="AO1744" s="185"/>
      <c r="AP1744" s="185"/>
      <c r="AQ1744" s="185"/>
      <c r="AR1744" s="185"/>
      <c r="AS1744" s="185"/>
      <c r="AT1744" s="185"/>
      <c r="AU1744" s="185"/>
      <c r="AV1744" s="185"/>
      <c r="AW1744" s="185"/>
      <c r="AX1744" s="185"/>
      <c r="AY1744" s="185"/>
      <c r="AZ1744" s="185"/>
      <c r="BA1744" s="185"/>
      <c r="BB1744" s="185"/>
      <c r="BC1744" s="185"/>
      <c r="BD1744" s="185"/>
      <c r="BE1744" s="185"/>
      <c r="BF1744" s="185"/>
      <c r="BG1744" s="185"/>
      <c r="BH1744" s="185"/>
      <c r="BI1744" s="185"/>
      <c r="BJ1744" s="185"/>
      <c r="BK1744" s="185"/>
      <c r="BL1744" s="185"/>
      <c r="BM1744" s="185"/>
    </row>
    <row r="1745" spans="13:65" s="181" customFormat="1" x14ac:dyDescent="0.2">
      <c r="M1745" s="40"/>
      <c r="N1745" s="974"/>
      <c r="O1745" s="185"/>
      <c r="P1745" s="185"/>
      <c r="Q1745" s="185"/>
      <c r="R1745" s="185"/>
      <c r="S1745" s="185"/>
      <c r="T1745" s="185"/>
      <c r="U1745" s="185"/>
      <c r="V1745" s="185"/>
      <c r="W1745" s="185"/>
      <c r="X1745" s="185"/>
      <c r="Y1745" s="185"/>
      <c r="Z1745" s="185"/>
      <c r="AA1745" s="185"/>
      <c r="AB1745" s="185"/>
      <c r="AC1745" s="185"/>
      <c r="AD1745" s="185"/>
      <c r="AE1745" s="185"/>
      <c r="AF1745" s="185"/>
      <c r="AG1745" s="185"/>
      <c r="AH1745" s="185"/>
      <c r="AI1745" s="185"/>
      <c r="AJ1745" s="185"/>
      <c r="AK1745" s="185"/>
      <c r="AL1745" s="185"/>
      <c r="AM1745" s="185"/>
      <c r="AN1745" s="185"/>
      <c r="AO1745" s="185"/>
      <c r="AP1745" s="185"/>
      <c r="AQ1745" s="185"/>
      <c r="AR1745" s="185"/>
      <c r="AS1745" s="185"/>
      <c r="AT1745" s="185"/>
      <c r="AU1745" s="185"/>
      <c r="AV1745" s="185"/>
      <c r="AW1745" s="185"/>
      <c r="AX1745" s="185"/>
      <c r="AY1745" s="185"/>
      <c r="AZ1745" s="185"/>
      <c r="BA1745" s="185"/>
      <c r="BB1745" s="185"/>
      <c r="BC1745" s="185"/>
      <c r="BD1745" s="185"/>
      <c r="BE1745" s="185"/>
      <c r="BF1745" s="185"/>
      <c r="BG1745" s="185"/>
      <c r="BH1745" s="185"/>
      <c r="BI1745" s="185"/>
      <c r="BJ1745" s="185"/>
      <c r="BK1745" s="185"/>
      <c r="BL1745" s="185"/>
      <c r="BM1745" s="185"/>
    </row>
    <row r="1746" spans="13:65" s="181" customFormat="1" x14ac:dyDescent="0.2">
      <c r="M1746" s="40"/>
      <c r="N1746" s="974"/>
      <c r="O1746" s="185"/>
      <c r="P1746" s="185"/>
      <c r="Q1746" s="185"/>
      <c r="R1746" s="185"/>
      <c r="S1746" s="185"/>
      <c r="T1746" s="185"/>
      <c r="U1746" s="185"/>
      <c r="V1746" s="185"/>
      <c r="W1746" s="185"/>
      <c r="X1746" s="185"/>
      <c r="Y1746" s="185"/>
      <c r="Z1746" s="185"/>
      <c r="AA1746" s="185"/>
      <c r="AB1746" s="185"/>
      <c r="AC1746" s="185"/>
      <c r="AD1746" s="185"/>
      <c r="AE1746" s="185"/>
      <c r="AF1746" s="185"/>
      <c r="AG1746" s="185"/>
      <c r="AH1746" s="185"/>
      <c r="AI1746" s="185"/>
      <c r="AJ1746" s="185"/>
      <c r="AK1746" s="185"/>
      <c r="AL1746" s="185"/>
      <c r="AM1746" s="185"/>
      <c r="AN1746" s="185"/>
      <c r="AO1746" s="185"/>
      <c r="AP1746" s="185"/>
      <c r="AQ1746" s="185"/>
      <c r="AR1746" s="185"/>
      <c r="AS1746" s="185"/>
      <c r="AT1746" s="185"/>
      <c r="AU1746" s="185"/>
      <c r="AV1746" s="185"/>
      <c r="AW1746" s="185"/>
      <c r="AX1746" s="185"/>
      <c r="AY1746" s="185"/>
      <c r="AZ1746" s="185"/>
      <c r="BA1746" s="185"/>
      <c r="BB1746" s="185"/>
      <c r="BC1746" s="185"/>
      <c r="BD1746" s="185"/>
      <c r="BE1746" s="185"/>
      <c r="BF1746" s="185"/>
      <c r="BG1746" s="185"/>
      <c r="BH1746" s="185"/>
      <c r="BI1746" s="185"/>
      <c r="BJ1746" s="185"/>
      <c r="BK1746" s="185"/>
      <c r="BL1746" s="185"/>
      <c r="BM1746" s="185"/>
    </row>
    <row r="1747" spans="13:65" s="181" customFormat="1" x14ac:dyDescent="0.2">
      <c r="M1747" s="40"/>
      <c r="N1747" s="974"/>
      <c r="O1747" s="185"/>
      <c r="P1747" s="185"/>
      <c r="Q1747" s="185"/>
      <c r="R1747" s="185"/>
      <c r="S1747" s="185"/>
      <c r="T1747" s="185"/>
      <c r="U1747" s="185"/>
      <c r="V1747" s="185"/>
      <c r="W1747" s="185"/>
      <c r="X1747" s="185"/>
      <c r="Y1747" s="185"/>
      <c r="Z1747" s="185"/>
      <c r="AA1747" s="185"/>
      <c r="AB1747" s="185"/>
      <c r="AC1747" s="185"/>
      <c r="AD1747" s="185"/>
      <c r="AE1747" s="185"/>
      <c r="AF1747" s="185"/>
      <c r="AG1747" s="185"/>
      <c r="AH1747" s="185"/>
      <c r="AI1747" s="185"/>
      <c r="AJ1747" s="185"/>
      <c r="AK1747" s="185"/>
      <c r="AL1747" s="185"/>
      <c r="AM1747" s="185"/>
      <c r="AN1747" s="185"/>
      <c r="AO1747" s="185"/>
      <c r="AP1747" s="185"/>
      <c r="AQ1747" s="185"/>
      <c r="AR1747" s="185"/>
      <c r="AS1747" s="185"/>
      <c r="AT1747" s="185"/>
      <c r="AU1747" s="185"/>
      <c r="AV1747" s="185"/>
      <c r="AW1747" s="185"/>
      <c r="AX1747" s="185"/>
      <c r="AY1747" s="185"/>
      <c r="AZ1747" s="185"/>
      <c r="BA1747" s="185"/>
      <c r="BB1747" s="185"/>
      <c r="BC1747" s="185"/>
      <c r="BD1747" s="185"/>
      <c r="BE1747" s="185"/>
      <c r="BF1747" s="185"/>
      <c r="BG1747" s="185"/>
      <c r="BH1747" s="185"/>
      <c r="BI1747" s="185"/>
      <c r="BJ1747" s="185"/>
      <c r="BK1747" s="185"/>
      <c r="BL1747" s="185"/>
      <c r="BM1747" s="185"/>
    </row>
    <row r="1748" spans="13:65" s="181" customFormat="1" x14ac:dyDescent="0.2">
      <c r="M1748" s="40"/>
      <c r="N1748" s="974"/>
      <c r="O1748" s="185"/>
      <c r="P1748" s="185"/>
      <c r="Q1748" s="185"/>
      <c r="R1748" s="185"/>
      <c r="S1748" s="185"/>
      <c r="T1748" s="185"/>
      <c r="U1748" s="185"/>
      <c r="V1748" s="185"/>
      <c r="W1748" s="185"/>
      <c r="X1748" s="185"/>
      <c r="Y1748" s="185"/>
      <c r="Z1748" s="185"/>
      <c r="AA1748" s="185"/>
      <c r="AB1748" s="185"/>
      <c r="AC1748" s="185"/>
      <c r="AD1748" s="185"/>
      <c r="AE1748" s="185"/>
      <c r="AF1748" s="185"/>
      <c r="AG1748" s="185"/>
      <c r="AH1748" s="185"/>
      <c r="AI1748" s="185"/>
      <c r="AJ1748" s="185"/>
      <c r="AK1748" s="185"/>
      <c r="AL1748" s="185"/>
      <c r="AM1748" s="185"/>
      <c r="AN1748" s="185"/>
      <c r="AO1748" s="185"/>
      <c r="AP1748" s="185"/>
      <c r="AQ1748" s="185"/>
      <c r="AR1748" s="185"/>
      <c r="AS1748" s="185"/>
      <c r="AT1748" s="185"/>
      <c r="AU1748" s="185"/>
      <c r="AV1748" s="185"/>
      <c r="AW1748" s="185"/>
      <c r="AX1748" s="185"/>
      <c r="AY1748" s="185"/>
      <c r="AZ1748" s="185"/>
      <c r="BA1748" s="185"/>
      <c r="BB1748" s="185"/>
      <c r="BC1748" s="185"/>
      <c r="BD1748" s="185"/>
      <c r="BE1748" s="185"/>
      <c r="BF1748" s="185"/>
      <c r="BG1748" s="185"/>
      <c r="BH1748" s="185"/>
      <c r="BI1748" s="185"/>
      <c r="BJ1748" s="185"/>
      <c r="BK1748" s="185"/>
      <c r="BL1748" s="185"/>
      <c r="BM1748" s="185"/>
    </row>
    <row r="1749" spans="13:65" s="181" customFormat="1" x14ac:dyDescent="0.2">
      <c r="M1749" s="40"/>
      <c r="N1749" s="974"/>
      <c r="O1749" s="185"/>
      <c r="P1749" s="185"/>
      <c r="Q1749" s="185"/>
      <c r="R1749" s="185"/>
      <c r="S1749" s="185"/>
      <c r="T1749" s="185"/>
      <c r="U1749" s="185"/>
      <c r="V1749" s="185"/>
      <c r="W1749" s="185"/>
      <c r="X1749" s="185"/>
      <c r="Y1749" s="185"/>
      <c r="Z1749" s="185"/>
      <c r="AA1749" s="185"/>
      <c r="AB1749" s="185"/>
      <c r="AC1749" s="185"/>
      <c r="AD1749" s="185"/>
      <c r="AE1749" s="185"/>
      <c r="AF1749" s="185"/>
      <c r="AG1749" s="185"/>
      <c r="AH1749" s="185"/>
      <c r="AI1749" s="185"/>
      <c r="AJ1749" s="185"/>
      <c r="AK1749" s="185"/>
      <c r="AL1749" s="185"/>
      <c r="AM1749" s="185"/>
      <c r="AN1749" s="185"/>
      <c r="AO1749" s="185"/>
      <c r="AP1749" s="185"/>
      <c r="AQ1749" s="185"/>
      <c r="AR1749" s="185"/>
      <c r="AS1749" s="185"/>
      <c r="AT1749" s="185"/>
      <c r="AU1749" s="185"/>
      <c r="AV1749" s="185"/>
      <c r="AW1749" s="185"/>
      <c r="AX1749" s="185"/>
      <c r="AY1749" s="185"/>
      <c r="AZ1749" s="185"/>
      <c r="BA1749" s="185"/>
      <c r="BB1749" s="185"/>
      <c r="BC1749" s="185"/>
      <c r="BD1749" s="185"/>
      <c r="BE1749" s="185"/>
      <c r="BF1749" s="185"/>
      <c r="BG1749" s="185"/>
      <c r="BH1749" s="185"/>
      <c r="BI1749" s="185"/>
      <c r="BJ1749" s="185"/>
      <c r="BK1749" s="185"/>
      <c r="BL1749" s="185"/>
      <c r="BM1749" s="185"/>
    </row>
    <row r="1750" spans="13:65" s="181" customFormat="1" x14ac:dyDescent="0.2">
      <c r="M1750" s="40"/>
      <c r="N1750" s="974"/>
      <c r="O1750" s="185"/>
      <c r="P1750" s="185"/>
      <c r="Q1750" s="185"/>
      <c r="R1750" s="185"/>
      <c r="S1750" s="185"/>
      <c r="T1750" s="185"/>
      <c r="U1750" s="185"/>
      <c r="V1750" s="185"/>
      <c r="W1750" s="185"/>
      <c r="X1750" s="185"/>
      <c r="Y1750" s="185"/>
      <c r="Z1750" s="185"/>
      <c r="AA1750" s="185"/>
      <c r="AB1750" s="185"/>
      <c r="AC1750" s="185"/>
      <c r="AD1750" s="185"/>
      <c r="AE1750" s="185"/>
      <c r="AF1750" s="185"/>
      <c r="AG1750" s="185"/>
      <c r="AH1750" s="185"/>
      <c r="AI1750" s="185"/>
      <c r="AJ1750" s="185"/>
      <c r="AK1750" s="185"/>
      <c r="AL1750" s="185"/>
      <c r="AM1750" s="185"/>
      <c r="AN1750" s="185"/>
      <c r="AO1750" s="185"/>
      <c r="AP1750" s="185"/>
      <c r="AQ1750" s="185"/>
      <c r="AR1750" s="185"/>
      <c r="AS1750" s="185"/>
      <c r="AT1750" s="185"/>
      <c r="AU1750" s="185"/>
      <c r="AV1750" s="185"/>
      <c r="AW1750" s="185"/>
      <c r="AX1750" s="185"/>
      <c r="AY1750" s="185"/>
      <c r="AZ1750" s="185"/>
      <c r="BA1750" s="185"/>
      <c r="BB1750" s="185"/>
      <c r="BC1750" s="185"/>
      <c r="BD1750" s="185"/>
      <c r="BE1750" s="185"/>
      <c r="BF1750" s="185"/>
      <c r="BG1750" s="185"/>
      <c r="BH1750" s="185"/>
      <c r="BI1750" s="185"/>
      <c r="BJ1750" s="185"/>
      <c r="BK1750" s="185"/>
      <c r="BL1750" s="185"/>
      <c r="BM1750" s="185"/>
    </row>
    <row r="1751" spans="13:65" s="181" customFormat="1" x14ac:dyDescent="0.2">
      <c r="M1751" s="40"/>
      <c r="N1751" s="974"/>
      <c r="O1751" s="185"/>
      <c r="P1751" s="185"/>
      <c r="Q1751" s="185"/>
      <c r="R1751" s="185"/>
      <c r="S1751" s="185"/>
      <c r="T1751" s="185"/>
      <c r="U1751" s="185"/>
      <c r="V1751" s="185"/>
      <c r="W1751" s="185"/>
      <c r="X1751" s="185"/>
      <c r="Y1751" s="185"/>
      <c r="Z1751" s="185"/>
      <c r="AA1751" s="185"/>
      <c r="AB1751" s="185"/>
      <c r="AC1751" s="185"/>
      <c r="AD1751" s="185"/>
      <c r="AE1751" s="185"/>
      <c r="AF1751" s="185"/>
      <c r="AG1751" s="185"/>
      <c r="AH1751" s="185"/>
      <c r="AI1751" s="185"/>
      <c r="AJ1751" s="185"/>
      <c r="AK1751" s="185"/>
      <c r="AL1751" s="185"/>
      <c r="AM1751" s="185"/>
      <c r="AN1751" s="185"/>
      <c r="AO1751" s="185"/>
      <c r="AP1751" s="185"/>
      <c r="AQ1751" s="185"/>
      <c r="AR1751" s="185"/>
      <c r="AS1751" s="185"/>
      <c r="AT1751" s="185"/>
      <c r="AU1751" s="185"/>
      <c r="AV1751" s="185"/>
      <c r="AW1751" s="185"/>
      <c r="AX1751" s="185"/>
      <c r="AY1751" s="185"/>
      <c r="AZ1751" s="185"/>
      <c r="BA1751" s="185"/>
      <c r="BB1751" s="185"/>
      <c r="BC1751" s="185"/>
      <c r="BD1751" s="185"/>
      <c r="BE1751" s="185"/>
      <c r="BF1751" s="185"/>
      <c r="BG1751" s="185"/>
      <c r="BH1751" s="185"/>
      <c r="BI1751" s="185"/>
      <c r="BJ1751" s="185"/>
      <c r="BK1751" s="185"/>
      <c r="BL1751" s="185"/>
      <c r="BM1751" s="185"/>
    </row>
    <row r="1752" spans="13:65" s="181" customFormat="1" x14ac:dyDescent="0.2">
      <c r="M1752" s="40"/>
      <c r="N1752" s="974"/>
      <c r="O1752" s="185"/>
      <c r="P1752" s="185"/>
      <c r="Q1752" s="185"/>
      <c r="R1752" s="185"/>
      <c r="S1752" s="185"/>
      <c r="T1752" s="185"/>
      <c r="U1752" s="185"/>
      <c r="V1752" s="185"/>
      <c r="W1752" s="185"/>
      <c r="X1752" s="185"/>
      <c r="Y1752" s="185"/>
      <c r="Z1752" s="185"/>
      <c r="AA1752" s="185"/>
      <c r="AB1752" s="185"/>
      <c r="AC1752" s="185"/>
      <c r="AD1752" s="185"/>
      <c r="AE1752" s="185"/>
      <c r="AF1752" s="185"/>
      <c r="AG1752" s="185"/>
      <c r="AH1752" s="185"/>
      <c r="AI1752" s="185"/>
      <c r="AJ1752" s="185"/>
      <c r="AK1752" s="185"/>
      <c r="AL1752" s="185"/>
      <c r="AM1752" s="185"/>
      <c r="AN1752" s="185"/>
      <c r="AO1752" s="185"/>
      <c r="AP1752" s="185"/>
      <c r="AQ1752" s="185"/>
      <c r="AR1752" s="185"/>
      <c r="AS1752" s="185"/>
      <c r="AT1752" s="185"/>
      <c r="AU1752" s="185"/>
      <c r="AV1752" s="185"/>
      <c r="AW1752" s="185"/>
      <c r="AX1752" s="185"/>
      <c r="AY1752" s="185"/>
      <c r="AZ1752" s="185"/>
      <c r="BA1752" s="185"/>
      <c r="BB1752" s="185"/>
      <c r="BC1752" s="185"/>
      <c r="BD1752" s="185"/>
      <c r="BE1752" s="185"/>
      <c r="BF1752" s="185"/>
      <c r="BG1752" s="185"/>
      <c r="BH1752" s="185"/>
      <c r="BI1752" s="185"/>
      <c r="BJ1752" s="185"/>
      <c r="BK1752" s="185"/>
      <c r="BL1752" s="185"/>
      <c r="BM1752" s="185"/>
    </row>
    <row r="1753" spans="13:65" s="181" customFormat="1" x14ac:dyDescent="0.2">
      <c r="M1753" s="40"/>
      <c r="N1753" s="974"/>
      <c r="O1753" s="185"/>
      <c r="P1753" s="185"/>
      <c r="Q1753" s="185"/>
      <c r="R1753" s="185"/>
      <c r="S1753" s="185"/>
      <c r="T1753" s="185"/>
      <c r="U1753" s="185"/>
      <c r="V1753" s="185"/>
      <c r="W1753" s="185"/>
      <c r="X1753" s="185"/>
      <c r="Y1753" s="185"/>
      <c r="Z1753" s="185"/>
      <c r="AA1753" s="185"/>
      <c r="AB1753" s="185"/>
      <c r="AC1753" s="185"/>
      <c r="AD1753" s="185"/>
      <c r="AE1753" s="185"/>
      <c r="AF1753" s="185"/>
      <c r="AG1753" s="185"/>
      <c r="AH1753" s="185"/>
      <c r="AI1753" s="185"/>
      <c r="AJ1753" s="185"/>
      <c r="AK1753" s="185"/>
      <c r="AL1753" s="185"/>
      <c r="AM1753" s="185"/>
      <c r="AN1753" s="185"/>
      <c r="AO1753" s="185"/>
      <c r="AP1753" s="185"/>
      <c r="AQ1753" s="185"/>
      <c r="AR1753" s="185"/>
      <c r="AS1753" s="185"/>
      <c r="AT1753" s="185"/>
      <c r="AU1753" s="185"/>
      <c r="AV1753" s="185"/>
      <c r="AW1753" s="185"/>
      <c r="AX1753" s="185"/>
      <c r="AY1753" s="185"/>
      <c r="AZ1753" s="185"/>
      <c r="BA1753" s="185"/>
      <c r="BB1753" s="185"/>
      <c r="BC1753" s="185"/>
      <c r="BD1753" s="185"/>
      <c r="BE1753" s="185"/>
      <c r="BF1753" s="185"/>
      <c r="BG1753" s="185"/>
      <c r="BH1753" s="185"/>
      <c r="BI1753" s="185"/>
      <c r="BJ1753" s="185"/>
      <c r="BK1753" s="185"/>
      <c r="BL1753" s="185"/>
      <c r="BM1753" s="185"/>
    </row>
    <row r="1754" spans="13:65" s="181" customFormat="1" x14ac:dyDescent="0.2">
      <c r="M1754" s="40"/>
      <c r="N1754" s="974"/>
      <c r="O1754" s="185"/>
      <c r="P1754" s="185"/>
      <c r="Q1754" s="185"/>
      <c r="R1754" s="185"/>
      <c r="S1754" s="185"/>
      <c r="T1754" s="185"/>
      <c r="U1754" s="185"/>
      <c r="V1754" s="185"/>
      <c r="W1754" s="185"/>
      <c r="X1754" s="185"/>
      <c r="Y1754" s="185"/>
      <c r="Z1754" s="185"/>
      <c r="AA1754" s="185"/>
      <c r="AB1754" s="185"/>
      <c r="AC1754" s="185"/>
      <c r="AD1754" s="185"/>
      <c r="AE1754" s="185"/>
      <c r="AF1754" s="185"/>
      <c r="AG1754" s="185"/>
      <c r="AH1754" s="185"/>
      <c r="AI1754" s="185"/>
      <c r="AJ1754" s="185"/>
      <c r="AK1754" s="185"/>
      <c r="AL1754" s="185"/>
      <c r="AM1754" s="185"/>
      <c r="AN1754" s="185"/>
      <c r="AO1754" s="185"/>
      <c r="AP1754" s="185"/>
      <c r="AQ1754" s="185"/>
      <c r="AR1754" s="185"/>
      <c r="AS1754" s="185"/>
      <c r="AT1754" s="185"/>
      <c r="AU1754" s="185"/>
      <c r="AV1754" s="185"/>
      <c r="AW1754" s="185"/>
      <c r="AX1754" s="185"/>
      <c r="AY1754" s="185"/>
      <c r="AZ1754" s="185"/>
      <c r="BA1754" s="185"/>
      <c r="BB1754" s="185"/>
      <c r="BC1754" s="185"/>
      <c r="BD1754" s="185"/>
      <c r="BE1754" s="185"/>
      <c r="BF1754" s="185"/>
      <c r="BG1754" s="185"/>
      <c r="BH1754" s="185"/>
      <c r="BI1754" s="185"/>
      <c r="BJ1754" s="185"/>
      <c r="BK1754" s="185"/>
      <c r="BL1754" s="185"/>
      <c r="BM1754" s="185"/>
    </row>
    <row r="1755" spans="13:65" s="181" customFormat="1" x14ac:dyDescent="0.2">
      <c r="M1755" s="40"/>
      <c r="N1755" s="974"/>
      <c r="O1755" s="185"/>
      <c r="P1755" s="185"/>
      <c r="Q1755" s="185"/>
      <c r="R1755" s="185"/>
      <c r="S1755" s="185"/>
      <c r="T1755" s="185"/>
      <c r="U1755" s="185"/>
      <c r="V1755" s="185"/>
      <c r="W1755" s="185"/>
      <c r="X1755" s="185"/>
      <c r="Y1755" s="185"/>
      <c r="Z1755" s="185"/>
      <c r="AA1755" s="185"/>
      <c r="AB1755" s="185"/>
      <c r="AC1755" s="185"/>
      <c r="AD1755" s="185"/>
      <c r="AE1755" s="185"/>
      <c r="AF1755" s="185"/>
      <c r="AG1755" s="185"/>
      <c r="AH1755" s="185"/>
      <c r="AI1755" s="185"/>
      <c r="AJ1755" s="185"/>
      <c r="AK1755" s="185"/>
      <c r="AL1755" s="185"/>
      <c r="AM1755" s="185"/>
      <c r="AN1755" s="185"/>
      <c r="AO1755" s="185"/>
      <c r="AP1755" s="185"/>
      <c r="AQ1755" s="185"/>
      <c r="AR1755" s="185"/>
      <c r="AS1755" s="185"/>
      <c r="AT1755" s="185"/>
      <c r="AU1755" s="185"/>
      <c r="AV1755" s="185"/>
      <c r="AW1755" s="185"/>
      <c r="AX1755" s="185"/>
      <c r="AY1755" s="185"/>
      <c r="AZ1755" s="185"/>
      <c r="BA1755" s="185"/>
      <c r="BB1755" s="185"/>
      <c r="BC1755" s="185"/>
      <c r="BD1755" s="185"/>
      <c r="BE1755" s="185"/>
      <c r="BF1755" s="185"/>
      <c r="BG1755" s="185"/>
      <c r="BH1755" s="185"/>
      <c r="BI1755" s="185"/>
      <c r="BJ1755" s="185"/>
      <c r="BK1755" s="185"/>
      <c r="BL1755" s="185"/>
      <c r="BM1755" s="185"/>
    </row>
    <row r="1756" spans="13:65" s="181" customFormat="1" x14ac:dyDescent="0.2">
      <c r="M1756" s="40"/>
      <c r="N1756" s="974"/>
      <c r="O1756" s="185"/>
      <c r="P1756" s="185"/>
      <c r="Q1756" s="185"/>
      <c r="R1756" s="185"/>
      <c r="S1756" s="185"/>
      <c r="T1756" s="185"/>
      <c r="U1756" s="185"/>
      <c r="V1756" s="185"/>
      <c r="W1756" s="185"/>
      <c r="X1756" s="185"/>
      <c r="Y1756" s="185"/>
      <c r="Z1756" s="185"/>
      <c r="AA1756" s="185"/>
      <c r="AB1756" s="185"/>
      <c r="AC1756" s="185"/>
      <c r="AD1756" s="185"/>
      <c r="AE1756" s="185"/>
      <c r="AF1756" s="185"/>
      <c r="AG1756" s="185"/>
      <c r="AH1756" s="185"/>
      <c r="AI1756" s="185"/>
      <c r="AJ1756" s="185"/>
      <c r="AK1756" s="185"/>
      <c r="AL1756" s="185"/>
      <c r="AM1756" s="185"/>
      <c r="AN1756" s="185"/>
      <c r="AO1756" s="185"/>
      <c r="AP1756" s="185"/>
      <c r="AQ1756" s="185"/>
      <c r="AR1756" s="185"/>
      <c r="AS1756" s="185"/>
      <c r="AT1756" s="185"/>
      <c r="AU1756" s="185"/>
      <c r="AV1756" s="185"/>
      <c r="AW1756" s="185"/>
      <c r="AX1756" s="185"/>
      <c r="AY1756" s="185"/>
      <c r="AZ1756" s="185"/>
      <c r="BA1756" s="185"/>
      <c r="BB1756" s="185"/>
      <c r="BC1756" s="185"/>
      <c r="BD1756" s="185"/>
      <c r="BE1756" s="185"/>
      <c r="BF1756" s="185"/>
      <c r="BG1756" s="185"/>
      <c r="BH1756" s="185"/>
      <c r="BI1756" s="185"/>
      <c r="BJ1756" s="185"/>
      <c r="BK1756" s="185"/>
      <c r="BL1756" s="185"/>
      <c r="BM1756" s="185"/>
    </row>
    <row r="1757" spans="13:65" s="181" customFormat="1" x14ac:dyDescent="0.2">
      <c r="M1757" s="40"/>
      <c r="N1757" s="974"/>
      <c r="O1757" s="185"/>
      <c r="P1757" s="185"/>
      <c r="Q1757" s="185"/>
      <c r="R1757" s="185"/>
      <c r="S1757" s="185"/>
      <c r="T1757" s="185"/>
      <c r="U1757" s="185"/>
      <c r="V1757" s="185"/>
      <c r="W1757" s="185"/>
      <c r="X1757" s="185"/>
      <c r="Y1757" s="185"/>
      <c r="Z1757" s="185"/>
      <c r="AA1757" s="185"/>
      <c r="AB1757" s="185"/>
      <c r="AC1757" s="185"/>
      <c r="AD1757" s="185"/>
      <c r="AE1757" s="185"/>
      <c r="AF1757" s="185"/>
      <c r="AG1757" s="185"/>
      <c r="AH1757" s="185"/>
      <c r="AI1757" s="185"/>
      <c r="AJ1757" s="185"/>
      <c r="AK1757" s="185"/>
      <c r="AL1757" s="185"/>
      <c r="AM1757" s="185"/>
      <c r="AN1757" s="185"/>
      <c r="AO1757" s="185"/>
      <c r="AP1757" s="185"/>
      <c r="AQ1757" s="185"/>
      <c r="AR1757" s="185"/>
      <c r="AS1757" s="185"/>
      <c r="AT1757" s="185"/>
      <c r="AU1757" s="185"/>
      <c r="AV1757" s="185"/>
      <c r="AW1757" s="185"/>
      <c r="AX1757" s="185"/>
      <c r="AY1757" s="185"/>
      <c r="AZ1757" s="185"/>
      <c r="BA1757" s="185"/>
      <c r="BB1757" s="185"/>
      <c r="BC1757" s="185"/>
      <c r="BD1757" s="185"/>
      <c r="BE1757" s="185"/>
      <c r="BF1757" s="185"/>
      <c r="BG1757" s="185"/>
      <c r="BH1757" s="185"/>
      <c r="BI1757" s="185"/>
      <c r="BJ1757" s="185"/>
      <c r="BK1757" s="185"/>
      <c r="BL1757" s="185"/>
      <c r="BM1757" s="185"/>
    </row>
    <row r="1758" spans="13:65" s="181" customFormat="1" x14ac:dyDescent="0.2">
      <c r="M1758" s="40"/>
      <c r="N1758" s="974"/>
      <c r="O1758" s="185"/>
      <c r="P1758" s="185"/>
      <c r="Q1758" s="185"/>
      <c r="R1758" s="185"/>
      <c r="S1758" s="185"/>
      <c r="T1758" s="185"/>
      <c r="U1758" s="185"/>
      <c r="V1758" s="185"/>
      <c r="W1758" s="185"/>
      <c r="X1758" s="185"/>
      <c r="Y1758" s="185"/>
      <c r="Z1758" s="185"/>
      <c r="AA1758" s="185"/>
      <c r="AB1758" s="185"/>
      <c r="AC1758" s="185"/>
      <c r="AD1758" s="185"/>
      <c r="AE1758" s="185"/>
      <c r="AF1758" s="185"/>
      <c r="AG1758" s="185"/>
      <c r="AH1758" s="185"/>
      <c r="AI1758" s="185"/>
      <c r="AJ1758" s="185"/>
      <c r="AK1758" s="185"/>
      <c r="AL1758" s="185"/>
      <c r="AM1758" s="185"/>
      <c r="AN1758" s="185"/>
      <c r="AO1758" s="185"/>
      <c r="AP1758" s="185"/>
      <c r="AQ1758" s="185"/>
      <c r="AR1758" s="185"/>
      <c r="AS1758" s="185"/>
      <c r="AT1758" s="185"/>
      <c r="AU1758" s="185"/>
      <c r="AV1758" s="185"/>
      <c r="AW1758" s="185"/>
      <c r="AX1758" s="185"/>
      <c r="AY1758" s="185"/>
      <c r="AZ1758" s="185"/>
      <c r="BA1758" s="185"/>
      <c r="BB1758" s="185"/>
      <c r="BC1758" s="185"/>
      <c r="BD1758" s="185"/>
      <c r="BE1758" s="185"/>
      <c r="BF1758" s="185"/>
      <c r="BG1758" s="185"/>
      <c r="BH1758" s="185"/>
      <c r="BI1758" s="185"/>
      <c r="BJ1758" s="185"/>
      <c r="BK1758" s="185"/>
      <c r="BL1758" s="185"/>
      <c r="BM1758" s="185"/>
    </row>
    <row r="1759" spans="13:65" s="181" customFormat="1" x14ac:dyDescent="0.2">
      <c r="M1759" s="40"/>
      <c r="N1759" s="974"/>
      <c r="O1759" s="185"/>
      <c r="P1759" s="185"/>
      <c r="Q1759" s="185"/>
      <c r="R1759" s="185"/>
      <c r="S1759" s="185"/>
      <c r="T1759" s="185"/>
      <c r="U1759" s="185"/>
      <c r="V1759" s="185"/>
      <c r="W1759" s="185"/>
      <c r="X1759" s="185"/>
      <c r="Y1759" s="185"/>
      <c r="Z1759" s="185"/>
      <c r="AA1759" s="185"/>
      <c r="AB1759" s="185"/>
      <c r="AC1759" s="185"/>
      <c r="AD1759" s="185"/>
      <c r="AE1759" s="185"/>
      <c r="AF1759" s="185"/>
      <c r="AG1759" s="185"/>
      <c r="AH1759" s="185"/>
      <c r="AI1759" s="185"/>
      <c r="AJ1759" s="185"/>
      <c r="AK1759" s="185"/>
      <c r="AL1759" s="185"/>
      <c r="AM1759" s="185"/>
      <c r="AN1759" s="185"/>
      <c r="AO1759" s="185"/>
      <c r="AP1759" s="185"/>
      <c r="AQ1759" s="185"/>
      <c r="AR1759" s="185"/>
      <c r="AS1759" s="185"/>
      <c r="AT1759" s="185"/>
      <c r="AU1759" s="185"/>
      <c r="AV1759" s="185"/>
      <c r="AW1759" s="185"/>
      <c r="AX1759" s="185"/>
      <c r="AY1759" s="185"/>
      <c r="AZ1759" s="185"/>
      <c r="BA1759" s="185"/>
      <c r="BB1759" s="185"/>
      <c r="BC1759" s="185"/>
      <c r="BD1759" s="185"/>
      <c r="BE1759" s="185"/>
      <c r="BF1759" s="185"/>
      <c r="BG1759" s="185"/>
      <c r="BH1759" s="185"/>
      <c r="BI1759" s="185"/>
      <c r="BJ1759" s="185"/>
      <c r="BK1759" s="185"/>
      <c r="BL1759" s="185"/>
      <c r="BM1759" s="185"/>
    </row>
    <row r="1760" spans="13:65" s="181" customFormat="1" x14ac:dyDescent="0.2">
      <c r="M1760" s="40"/>
      <c r="N1760" s="974"/>
      <c r="O1760" s="185"/>
      <c r="P1760" s="185"/>
      <c r="Q1760" s="185"/>
      <c r="R1760" s="185"/>
      <c r="S1760" s="185"/>
      <c r="T1760" s="185"/>
      <c r="U1760" s="185"/>
      <c r="V1760" s="185"/>
      <c r="W1760" s="185"/>
      <c r="X1760" s="185"/>
      <c r="Y1760" s="185"/>
      <c r="Z1760" s="185"/>
      <c r="AA1760" s="185"/>
      <c r="AB1760" s="185"/>
      <c r="AC1760" s="185"/>
      <c r="AD1760" s="185"/>
      <c r="AE1760" s="185"/>
      <c r="AF1760" s="185"/>
      <c r="AG1760" s="185"/>
      <c r="AH1760" s="185"/>
      <c r="AI1760" s="185"/>
      <c r="AJ1760" s="185"/>
      <c r="AK1760" s="185"/>
      <c r="AL1760" s="185"/>
      <c r="AM1760" s="185"/>
      <c r="AN1760" s="185"/>
      <c r="AO1760" s="185"/>
      <c r="AP1760" s="185"/>
      <c r="AQ1760" s="185"/>
      <c r="AR1760" s="185"/>
      <c r="AS1760" s="185"/>
      <c r="AT1760" s="185"/>
      <c r="AU1760" s="185"/>
      <c r="AV1760" s="185"/>
      <c r="AW1760" s="185"/>
      <c r="AX1760" s="185"/>
      <c r="AY1760" s="185"/>
      <c r="AZ1760" s="185"/>
      <c r="BA1760" s="185"/>
      <c r="BB1760" s="185"/>
      <c r="BC1760" s="185"/>
      <c r="BD1760" s="185"/>
      <c r="BE1760" s="185"/>
      <c r="BF1760" s="185"/>
      <c r="BG1760" s="185"/>
      <c r="BH1760" s="185"/>
      <c r="BI1760" s="185"/>
      <c r="BJ1760" s="185"/>
      <c r="BK1760" s="185"/>
      <c r="BL1760" s="185"/>
      <c r="BM1760" s="185"/>
    </row>
    <row r="1761" spans="13:65" s="181" customFormat="1" x14ac:dyDescent="0.2">
      <c r="M1761" s="40"/>
      <c r="N1761" s="974"/>
      <c r="O1761" s="185"/>
      <c r="P1761" s="185"/>
      <c r="Q1761" s="185"/>
      <c r="R1761" s="185"/>
      <c r="S1761" s="185"/>
      <c r="T1761" s="185"/>
      <c r="U1761" s="185"/>
      <c r="V1761" s="185"/>
      <c r="W1761" s="185"/>
      <c r="X1761" s="185"/>
      <c r="Y1761" s="185"/>
      <c r="Z1761" s="185"/>
      <c r="AA1761" s="185"/>
      <c r="AB1761" s="185"/>
      <c r="AC1761" s="185"/>
      <c r="AD1761" s="185"/>
      <c r="AE1761" s="185"/>
      <c r="AF1761" s="185"/>
      <c r="AG1761" s="185"/>
      <c r="AH1761" s="185"/>
      <c r="AI1761" s="185"/>
      <c r="AJ1761" s="185"/>
      <c r="AK1761" s="185"/>
      <c r="AL1761" s="185"/>
      <c r="AM1761" s="185"/>
      <c r="AN1761" s="185"/>
      <c r="AO1761" s="185"/>
      <c r="AP1761" s="185"/>
      <c r="AQ1761" s="185"/>
      <c r="AR1761" s="185"/>
      <c r="AS1761" s="185"/>
      <c r="AT1761" s="185"/>
      <c r="AU1761" s="185"/>
      <c r="AV1761" s="185"/>
      <c r="AW1761" s="185"/>
      <c r="AX1761" s="185"/>
      <c r="AY1761" s="185"/>
      <c r="AZ1761" s="185"/>
      <c r="BA1761" s="185"/>
      <c r="BB1761" s="185"/>
      <c r="BC1761" s="185"/>
      <c r="BD1761" s="185"/>
      <c r="BE1761" s="185"/>
      <c r="BF1761" s="185"/>
      <c r="BG1761" s="185"/>
      <c r="BH1761" s="185"/>
      <c r="BI1761" s="185"/>
      <c r="BJ1761" s="185"/>
      <c r="BK1761" s="185"/>
      <c r="BL1761" s="185"/>
      <c r="BM1761" s="185"/>
    </row>
    <row r="1762" spans="13:65" s="181" customFormat="1" x14ac:dyDescent="0.2">
      <c r="M1762" s="40"/>
      <c r="N1762" s="974"/>
      <c r="O1762" s="185"/>
      <c r="P1762" s="185"/>
      <c r="Q1762" s="185"/>
      <c r="R1762" s="185"/>
      <c r="S1762" s="185"/>
      <c r="T1762" s="185"/>
      <c r="U1762" s="185"/>
      <c r="V1762" s="185"/>
      <c r="W1762" s="185"/>
      <c r="X1762" s="185"/>
      <c r="Y1762" s="185"/>
      <c r="Z1762" s="185"/>
      <c r="AA1762" s="185"/>
      <c r="AB1762" s="185"/>
      <c r="AC1762" s="185"/>
      <c r="AD1762" s="185"/>
      <c r="AE1762" s="185"/>
      <c r="AF1762" s="185"/>
      <c r="AG1762" s="185"/>
      <c r="AH1762" s="185"/>
      <c r="AI1762" s="185"/>
      <c r="AJ1762" s="185"/>
      <c r="AK1762" s="185"/>
      <c r="AL1762" s="185"/>
      <c r="AM1762" s="185"/>
      <c r="AN1762" s="185"/>
      <c r="AO1762" s="185"/>
      <c r="AP1762" s="185"/>
      <c r="AQ1762" s="185"/>
      <c r="AR1762" s="185"/>
      <c r="AS1762" s="185"/>
      <c r="AT1762" s="185"/>
      <c r="AU1762" s="185"/>
      <c r="AV1762" s="185"/>
      <c r="AW1762" s="185"/>
      <c r="AX1762" s="185"/>
      <c r="AY1762" s="185"/>
      <c r="AZ1762" s="185"/>
      <c r="BA1762" s="185"/>
      <c r="BB1762" s="185"/>
      <c r="BC1762" s="185"/>
      <c r="BD1762" s="185"/>
      <c r="BE1762" s="185"/>
      <c r="BF1762" s="185"/>
      <c r="BG1762" s="185"/>
      <c r="BH1762" s="185"/>
      <c r="BI1762" s="185"/>
      <c r="BJ1762" s="185"/>
      <c r="BK1762" s="185"/>
      <c r="BL1762" s="185"/>
      <c r="BM1762" s="185"/>
    </row>
    <row r="1763" spans="13:65" s="181" customFormat="1" x14ac:dyDescent="0.2">
      <c r="M1763" s="40"/>
      <c r="N1763" s="974"/>
      <c r="O1763" s="185"/>
      <c r="P1763" s="185"/>
      <c r="Q1763" s="185"/>
      <c r="R1763" s="185"/>
      <c r="S1763" s="185"/>
      <c r="T1763" s="185"/>
      <c r="U1763" s="185"/>
      <c r="V1763" s="185"/>
      <c r="W1763" s="185"/>
      <c r="X1763" s="185"/>
      <c r="Y1763" s="185"/>
      <c r="Z1763" s="185"/>
      <c r="AA1763" s="185"/>
      <c r="AB1763" s="185"/>
      <c r="AC1763" s="185"/>
      <c r="AD1763" s="185"/>
      <c r="AE1763" s="185"/>
      <c r="AF1763" s="185"/>
      <c r="AG1763" s="185"/>
      <c r="AH1763" s="185"/>
      <c r="AI1763" s="185"/>
      <c r="AJ1763" s="185"/>
      <c r="AK1763" s="185"/>
      <c r="AL1763" s="185"/>
      <c r="AM1763" s="185"/>
      <c r="AN1763" s="185"/>
      <c r="AO1763" s="185"/>
      <c r="AP1763" s="185"/>
      <c r="AQ1763" s="185"/>
      <c r="AR1763" s="185"/>
      <c r="AS1763" s="185"/>
      <c r="AT1763" s="185"/>
      <c r="AU1763" s="185"/>
      <c r="AV1763" s="185"/>
      <c r="AW1763" s="185"/>
      <c r="AX1763" s="185"/>
      <c r="AY1763" s="185"/>
      <c r="AZ1763" s="185"/>
      <c r="BA1763" s="185"/>
      <c r="BB1763" s="185"/>
      <c r="BC1763" s="185"/>
      <c r="BD1763" s="185"/>
      <c r="BE1763" s="185"/>
      <c r="BF1763" s="185"/>
      <c r="BG1763" s="185"/>
      <c r="BH1763" s="185"/>
      <c r="BI1763" s="185"/>
      <c r="BJ1763" s="185"/>
      <c r="BK1763" s="185"/>
      <c r="BL1763" s="185"/>
      <c r="BM1763" s="185"/>
    </row>
    <row r="1764" spans="13:65" s="181" customFormat="1" x14ac:dyDescent="0.2">
      <c r="M1764" s="40"/>
      <c r="N1764" s="974"/>
      <c r="O1764" s="185"/>
      <c r="P1764" s="185"/>
      <c r="Q1764" s="185"/>
      <c r="R1764" s="185"/>
      <c r="S1764" s="185"/>
      <c r="T1764" s="185"/>
      <c r="U1764" s="185"/>
      <c r="V1764" s="185"/>
      <c r="W1764" s="185"/>
      <c r="X1764" s="185"/>
      <c r="Y1764" s="185"/>
      <c r="Z1764" s="185"/>
      <c r="AA1764" s="185"/>
      <c r="AB1764" s="185"/>
      <c r="AC1764" s="185"/>
      <c r="AD1764" s="185"/>
      <c r="AE1764" s="185"/>
      <c r="AF1764" s="185"/>
      <c r="AG1764" s="185"/>
      <c r="AH1764" s="185"/>
      <c r="AI1764" s="185"/>
      <c r="AJ1764" s="185"/>
      <c r="AK1764" s="185"/>
      <c r="AL1764" s="185"/>
      <c r="AM1764" s="185"/>
      <c r="AN1764" s="185"/>
      <c r="AO1764" s="185"/>
      <c r="AP1764" s="185"/>
      <c r="AQ1764" s="185"/>
      <c r="AR1764" s="185"/>
      <c r="AS1764" s="185"/>
      <c r="AT1764" s="185"/>
      <c r="AU1764" s="185"/>
      <c r="AV1764" s="185"/>
      <c r="AW1764" s="185"/>
      <c r="AX1764" s="185"/>
      <c r="AY1764" s="185"/>
      <c r="AZ1764" s="185"/>
      <c r="BA1764" s="185"/>
      <c r="BB1764" s="185"/>
      <c r="BC1764" s="185"/>
      <c r="BD1764" s="185"/>
      <c r="BE1764" s="185"/>
      <c r="BF1764" s="185"/>
      <c r="BG1764" s="185"/>
      <c r="BH1764" s="185"/>
      <c r="BI1764" s="185"/>
      <c r="BJ1764" s="185"/>
      <c r="BK1764" s="185"/>
      <c r="BL1764" s="185"/>
      <c r="BM1764" s="185"/>
    </row>
    <row r="1765" spans="13:65" s="181" customFormat="1" x14ac:dyDescent="0.2">
      <c r="M1765" s="40"/>
      <c r="N1765" s="974"/>
      <c r="O1765" s="185"/>
      <c r="P1765" s="185"/>
      <c r="Q1765" s="185"/>
      <c r="R1765" s="185"/>
      <c r="S1765" s="185"/>
      <c r="T1765" s="185"/>
      <c r="U1765" s="185"/>
      <c r="V1765" s="185"/>
      <c r="W1765" s="185"/>
      <c r="X1765" s="185"/>
      <c r="Y1765" s="185"/>
      <c r="Z1765" s="185"/>
      <c r="AA1765" s="185"/>
      <c r="AB1765" s="185"/>
      <c r="AC1765" s="185"/>
      <c r="AD1765" s="185"/>
      <c r="AE1765" s="185"/>
      <c r="AF1765" s="185"/>
      <c r="AG1765" s="185"/>
      <c r="AH1765" s="185"/>
      <c r="AI1765" s="185"/>
      <c r="AJ1765" s="185"/>
      <c r="AK1765" s="185"/>
      <c r="AL1765" s="185"/>
      <c r="AM1765" s="185"/>
      <c r="AN1765" s="185"/>
      <c r="AO1765" s="185"/>
      <c r="AP1765" s="185"/>
      <c r="AQ1765" s="185"/>
      <c r="AR1765" s="185"/>
      <c r="AS1765" s="185"/>
      <c r="AT1765" s="185"/>
      <c r="AU1765" s="185"/>
      <c r="AV1765" s="185"/>
      <c r="AW1765" s="185"/>
      <c r="AX1765" s="185"/>
      <c r="AY1765" s="185"/>
      <c r="AZ1765" s="185"/>
      <c r="BA1765" s="185"/>
      <c r="BB1765" s="185"/>
      <c r="BC1765" s="185"/>
      <c r="BD1765" s="185"/>
      <c r="BE1765" s="185"/>
      <c r="BF1765" s="185"/>
      <c r="BG1765" s="185"/>
      <c r="BH1765" s="185"/>
      <c r="BI1765" s="185"/>
      <c r="BJ1765" s="185"/>
      <c r="BK1765" s="185"/>
      <c r="BL1765" s="185"/>
      <c r="BM1765" s="185"/>
    </row>
    <row r="1766" spans="13:65" s="181" customFormat="1" x14ac:dyDescent="0.2">
      <c r="M1766" s="40"/>
      <c r="N1766" s="974"/>
      <c r="O1766" s="185"/>
      <c r="P1766" s="185"/>
      <c r="Q1766" s="185"/>
      <c r="R1766" s="185"/>
      <c r="S1766" s="185"/>
      <c r="T1766" s="185"/>
      <c r="U1766" s="185"/>
      <c r="V1766" s="185"/>
      <c r="W1766" s="185"/>
      <c r="X1766" s="185"/>
      <c r="Y1766" s="185"/>
      <c r="Z1766" s="185"/>
      <c r="AA1766" s="185"/>
      <c r="AB1766" s="185"/>
      <c r="AC1766" s="185"/>
      <c r="AD1766" s="185"/>
      <c r="AE1766" s="185"/>
      <c r="AF1766" s="185"/>
      <c r="AG1766" s="185"/>
      <c r="AH1766" s="185"/>
      <c r="AI1766" s="185"/>
      <c r="AJ1766" s="185"/>
      <c r="AK1766" s="185"/>
      <c r="AL1766" s="185"/>
      <c r="AM1766" s="185"/>
      <c r="AN1766" s="185"/>
      <c r="AO1766" s="185"/>
      <c r="AP1766" s="185"/>
      <c r="AQ1766" s="185"/>
      <c r="AR1766" s="185"/>
      <c r="AS1766" s="185"/>
      <c r="AT1766" s="185"/>
      <c r="AU1766" s="185"/>
      <c r="AV1766" s="185"/>
      <c r="AW1766" s="185"/>
      <c r="AX1766" s="185"/>
      <c r="AY1766" s="185"/>
      <c r="AZ1766" s="185"/>
      <c r="BA1766" s="185"/>
      <c r="BB1766" s="185"/>
      <c r="BC1766" s="185"/>
      <c r="BD1766" s="185"/>
      <c r="BE1766" s="185"/>
      <c r="BF1766" s="185"/>
      <c r="BG1766" s="185"/>
      <c r="BH1766" s="185"/>
      <c r="BI1766" s="185"/>
      <c r="BJ1766" s="185"/>
      <c r="BK1766" s="185"/>
      <c r="BL1766" s="185"/>
      <c r="BM1766" s="185"/>
    </row>
    <row r="1767" spans="13:65" s="181" customFormat="1" x14ac:dyDescent="0.2">
      <c r="M1767" s="40"/>
      <c r="N1767" s="974"/>
      <c r="O1767" s="185"/>
      <c r="P1767" s="185"/>
      <c r="Q1767" s="185"/>
      <c r="R1767" s="185"/>
      <c r="S1767" s="185"/>
      <c r="T1767" s="185"/>
      <c r="U1767" s="185"/>
      <c r="V1767" s="185"/>
      <c r="W1767" s="185"/>
      <c r="X1767" s="185"/>
      <c r="Y1767" s="185"/>
      <c r="Z1767" s="185"/>
      <c r="AA1767" s="185"/>
      <c r="AB1767" s="185"/>
      <c r="AC1767" s="185"/>
      <c r="AD1767" s="185"/>
      <c r="AE1767" s="185"/>
      <c r="AF1767" s="185"/>
      <c r="AG1767" s="185"/>
      <c r="AH1767" s="185"/>
      <c r="AI1767" s="185"/>
      <c r="AJ1767" s="185"/>
      <c r="AK1767" s="185"/>
      <c r="AL1767" s="185"/>
      <c r="AM1767" s="185"/>
      <c r="AN1767" s="185"/>
      <c r="AO1767" s="185"/>
      <c r="AP1767" s="185"/>
      <c r="AQ1767" s="185"/>
      <c r="AR1767" s="185"/>
      <c r="AS1767" s="185"/>
      <c r="AT1767" s="185"/>
      <c r="AU1767" s="185"/>
      <c r="AV1767" s="185"/>
      <c r="AW1767" s="185"/>
      <c r="AX1767" s="185"/>
      <c r="AY1767" s="185"/>
      <c r="AZ1767" s="185"/>
      <c r="BA1767" s="185"/>
      <c r="BB1767" s="185"/>
      <c r="BC1767" s="185"/>
      <c r="BD1767" s="185"/>
      <c r="BE1767" s="185"/>
      <c r="BF1767" s="185"/>
      <c r="BG1767" s="185"/>
      <c r="BH1767" s="185"/>
      <c r="BI1767" s="185"/>
      <c r="BJ1767" s="185"/>
      <c r="BK1767" s="185"/>
      <c r="BL1767" s="185"/>
      <c r="BM1767" s="185"/>
    </row>
    <row r="1768" spans="13:65" s="181" customFormat="1" x14ac:dyDescent="0.2">
      <c r="M1768" s="40"/>
      <c r="N1768" s="974"/>
      <c r="O1768" s="185"/>
      <c r="P1768" s="185"/>
      <c r="Q1768" s="185"/>
      <c r="R1768" s="185"/>
      <c r="S1768" s="185"/>
      <c r="T1768" s="185"/>
      <c r="U1768" s="185"/>
      <c r="V1768" s="185"/>
      <c r="W1768" s="185"/>
      <c r="X1768" s="185"/>
      <c r="Y1768" s="185"/>
      <c r="Z1768" s="185"/>
      <c r="AA1768" s="185"/>
      <c r="AB1768" s="185"/>
      <c r="AC1768" s="185"/>
      <c r="AD1768" s="185"/>
      <c r="AE1768" s="185"/>
      <c r="AF1768" s="185"/>
      <c r="AG1768" s="185"/>
      <c r="AH1768" s="185"/>
      <c r="AI1768" s="185"/>
      <c r="AJ1768" s="185"/>
      <c r="AK1768" s="185"/>
      <c r="AL1768" s="185"/>
      <c r="AM1768" s="185"/>
      <c r="AN1768" s="185"/>
      <c r="AO1768" s="185"/>
      <c r="AP1768" s="185"/>
      <c r="AQ1768" s="185"/>
      <c r="AR1768" s="185"/>
      <c r="AS1768" s="185"/>
      <c r="AT1768" s="185"/>
      <c r="AU1768" s="185"/>
      <c r="AV1768" s="185"/>
      <c r="AW1768" s="185"/>
      <c r="AX1768" s="185"/>
      <c r="AY1768" s="185"/>
      <c r="AZ1768" s="185"/>
      <c r="BA1768" s="185"/>
      <c r="BB1768" s="185"/>
      <c r="BC1768" s="185"/>
      <c r="BD1768" s="185"/>
      <c r="BE1768" s="185"/>
      <c r="BF1768" s="185"/>
      <c r="BG1768" s="185"/>
      <c r="BH1768" s="185"/>
      <c r="BI1768" s="185"/>
      <c r="BJ1768" s="185"/>
      <c r="BK1768" s="185"/>
      <c r="BL1768" s="185"/>
      <c r="BM1768" s="185"/>
    </row>
    <row r="1769" spans="13:65" s="181" customFormat="1" x14ac:dyDescent="0.2">
      <c r="M1769" s="40"/>
      <c r="N1769" s="974"/>
      <c r="O1769" s="185"/>
      <c r="P1769" s="185"/>
      <c r="Q1769" s="185"/>
      <c r="R1769" s="185"/>
      <c r="S1769" s="185"/>
      <c r="T1769" s="185"/>
      <c r="U1769" s="185"/>
      <c r="V1769" s="185"/>
      <c r="W1769" s="185"/>
      <c r="X1769" s="185"/>
      <c r="Y1769" s="185"/>
      <c r="Z1769" s="185"/>
      <c r="AA1769" s="185"/>
      <c r="AB1769" s="185"/>
      <c r="AC1769" s="185"/>
      <c r="AD1769" s="185"/>
      <c r="AE1769" s="185"/>
      <c r="AF1769" s="185"/>
      <c r="AG1769" s="185"/>
      <c r="AH1769" s="185"/>
      <c r="AI1769" s="185"/>
      <c r="AJ1769" s="185"/>
      <c r="AK1769" s="185"/>
      <c r="AL1769" s="185"/>
      <c r="AM1769" s="185"/>
      <c r="AN1769" s="185"/>
      <c r="AO1769" s="185"/>
      <c r="AP1769" s="185"/>
      <c r="AQ1769" s="185"/>
      <c r="AR1769" s="185"/>
      <c r="AS1769" s="185"/>
      <c r="AT1769" s="185"/>
      <c r="AU1769" s="185"/>
      <c r="AV1769" s="185"/>
      <c r="AW1769" s="185"/>
      <c r="AX1769" s="185"/>
      <c r="AY1769" s="185"/>
      <c r="AZ1769" s="185"/>
      <c r="BA1769" s="185"/>
      <c r="BB1769" s="185"/>
      <c r="BC1769" s="185"/>
      <c r="BD1769" s="185"/>
      <c r="BE1769" s="185"/>
      <c r="BF1769" s="185"/>
      <c r="BG1769" s="185"/>
      <c r="BH1769" s="185"/>
      <c r="BI1769" s="185"/>
      <c r="BJ1769" s="185"/>
      <c r="BK1769" s="185"/>
      <c r="BL1769" s="185"/>
      <c r="BM1769" s="185"/>
    </row>
    <row r="1770" spans="13:65" s="181" customFormat="1" x14ac:dyDescent="0.2">
      <c r="M1770" s="40"/>
      <c r="N1770" s="974"/>
      <c r="O1770" s="185"/>
      <c r="P1770" s="185"/>
      <c r="Q1770" s="185"/>
      <c r="R1770" s="185"/>
      <c r="S1770" s="185"/>
      <c r="T1770" s="185"/>
      <c r="U1770" s="185"/>
      <c r="V1770" s="185"/>
      <c r="W1770" s="185"/>
      <c r="X1770" s="185"/>
      <c r="Y1770" s="185"/>
      <c r="Z1770" s="185"/>
      <c r="AA1770" s="185"/>
      <c r="AB1770" s="185"/>
      <c r="AC1770" s="185"/>
      <c r="AD1770" s="185"/>
      <c r="AE1770" s="185"/>
      <c r="AF1770" s="185"/>
      <c r="AG1770" s="185"/>
      <c r="AH1770" s="185"/>
      <c r="AI1770" s="185"/>
      <c r="AJ1770" s="185"/>
      <c r="AK1770" s="185"/>
      <c r="AL1770" s="185"/>
      <c r="AM1770" s="185"/>
      <c r="AN1770" s="185"/>
      <c r="AO1770" s="185"/>
      <c r="AP1770" s="185"/>
      <c r="AQ1770" s="185"/>
      <c r="AR1770" s="185"/>
      <c r="AS1770" s="185"/>
      <c r="AT1770" s="185"/>
      <c r="AU1770" s="185"/>
      <c r="AV1770" s="185"/>
      <c r="AW1770" s="185"/>
      <c r="AX1770" s="185"/>
      <c r="AY1770" s="185"/>
      <c r="AZ1770" s="185"/>
      <c r="BA1770" s="185"/>
      <c r="BB1770" s="185"/>
      <c r="BC1770" s="185"/>
      <c r="BD1770" s="185"/>
      <c r="BE1770" s="185"/>
      <c r="BF1770" s="185"/>
      <c r="BG1770" s="185"/>
      <c r="BH1770" s="185"/>
      <c r="BI1770" s="185"/>
      <c r="BJ1770" s="185"/>
      <c r="BK1770" s="185"/>
      <c r="BL1770" s="185"/>
      <c r="BM1770" s="185"/>
    </row>
    <row r="1771" spans="13:65" s="181" customFormat="1" x14ac:dyDescent="0.2">
      <c r="M1771" s="40"/>
      <c r="N1771" s="974"/>
      <c r="O1771" s="185"/>
      <c r="P1771" s="185"/>
      <c r="Q1771" s="185"/>
      <c r="R1771" s="185"/>
      <c r="S1771" s="185"/>
      <c r="T1771" s="185"/>
      <c r="U1771" s="185"/>
      <c r="V1771" s="185"/>
      <c r="W1771" s="185"/>
      <c r="X1771" s="185"/>
      <c r="Y1771" s="185"/>
      <c r="Z1771" s="185"/>
      <c r="AA1771" s="185"/>
      <c r="AB1771" s="185"/>
      <c r="AC1771" s="185"/>
      <c r="AD1771" s="185"/>
      <c r="AE1771" s="185"/>
      <c r="AF1771" s="185"/>
      <c r="AG1771" s="185"/>
      <c r="AH1771" s="185"/>
      <c r="AI1771" s="185"/>
      <c r="AJ1771" s="185"/>
      <c r="AK1771" s="185"/>
      <c r="AL1771" s="185"/>
      <c r="AM1771" s="185"/>
      <c r="AN1771" s="185"/>
      <c r="AO1771" s="185"/>
      <c r="AP1771" s="185"/>
      <c r="AQ1771" s="185"/>
      <c r="AR1771" s="185"/>
      <c r="AS1771" s="185"/>
      <c r="AT1771" s="185"/>
      <c r="AU1771" s="185"/>
      <c r="AV1771" s="185"/>
      <c r="AW1771" s="185"/>
      <c r="AX1771" s="185"/>
      <c r="AY1771" s="185"/>
      <c r="AZ1771" s="185"/>
      <c r="BA1771" s="185"/>
      <c r="BB1771" s="185"/>
      <c r="BC1771" s="185"/>
      <c r="BD1771" s="185"/>
      <c r="BE1771" s="185"/>
      <c r="BF1771" s="185"/>
      <c r="BG1771" s="185"/>
      <c r="BH1771" s="185"/>
      <c r="BI1771" s="185"/>
      <c r="BJ1771" s="185"/>
      <c r="BK1771" s="185"/>
      <c r="BL1771" s="185"/>
      <c r="BM1771" s="185"/>
    </row>
    <row r="1772" spans="13:65" s="181" customFormat="1" x14ac:dyDescent="0.2">
      <c r="M1772" s="40"/>
      <c r="N1772" s="974"/>
      <c r="O1772" s="185"/>
      <c r="P1772" s="185"/>
      <c r="Q1772" s="185"/>
      <c r="R1772" s="185"/>
      <c r="S1772" s="185"/>
      <c r="T1772" s="185"/>
      <c r="U1772" s="185"/>
      <c r="V1772" s="185"/>
      <c r="W1772" s="185"/>
      <c r="X1772" s="185"/>
      <c r="Y1772" s="185"/>
      <c r="Z1772" s="185"/>
      <c r="AA1772" s="185"/>
      <c r="AB1772" s="185"/>
      <c r="AC1772" s="185"/>
      <c r="AD1772" s="185"/>
      <c r="AE1772" s="185"/>
      <c r="AF1772" s="185"/>
      <c r="AG1772" s="185"/>
      <c r="AH1772" s="185"/>
      <c r="AI1772" s="185"/>
      <c r="AJ1772" s="185"/>
      <c r="AK1772" s="185"/>
      <c r="AL1772" s="185"/>
      <c r="AM1772" s="185"/>
      <c r="AN1772" s="185"/>
      <c r="AO1772" s="185"/>
      <c r="AP1772" s="185"/>
      <c r="AQ1772" s="185"/>
      <c r="AR1772" s="185"/>
      <c r="AS1772" s="185"/>
      <c r="AT1772" s="185"/>
      <c r="AU1772" s="185"/>
      <c r="AV1772" s="185"/>
      <c r="AW1772" s="185"/>
      <c r="AX1772" s="185"/>
      <c r="AY1772" s="185"/>
      <c r="AZ1772" s="185"/>
      <c r="BA1772" s="185"/>
      <c r="BB1772" s="185"/>
      <c r="BC1772" s="185"/>
      <c r="BD1772" s="185"/>
      <c r="BE1772" s="185"/>
      <c r="BF1772" s="185"/>
      <c r="BG1772" s="185"/>
      <c r="BH1772" s="185"/>
      <c r="BI1772" s="185"/>
      <c r="BJ1772" s="185"/>
      <c r="BK1772" s="185"/>
      <c r="BL1772" s="185"/>
      <c r="BM1772" s="185"/>
    </row>
    <row r="1773" spans="13:65" s="181" customFormat="1" x14ac:dyDescent="0.2">
      <c r="M1773" s="40"/>
      <c r="N1773" s="974"/>
      <c r="O1773" s="185"/>
      <c r="P1773" s="185"/>
      <c r="Q1773" s="185"/>
      <c r="R1773" s="185"/>
      <c r="S1773" s="185"/>
      <c r="T1773" s="185"/>
      <c r="U1773" s="185"/>
      <c r="V1773" s="185"/>
      <c r="W1773" s="185"/>
      <c r="X1773" s="185"/>
      <c r="Y1773" s="185"/>
      <c r="Z1773" s="185"/>
      <c r="AA1773" s="185"/>
      <c r="AB1773" s="185"/>
      <c r="AC1773" s="185"/>
      <c r="AD1773" s="185"/>
      <c r="AE1773" s="185"/>
      <c r="AF1773" s="185"/>
      <c r="AG1773" s="185"/>
      <c r="AH1773" s="185"/>
      <c r="AI1773" s="185"/>
      <c r="AJ1773" s="185"/>
      <c r="AK1773" s="185"/>
      <c r="AL1773" s="185"/>
      <c r="AM1773" s="185"/>
      <c r="AN1773" s="185"/>
      <c r="AO1773" s="185"/>
      <c r="AP1773" s="185"/>
      <c r="AQ1773" s="185"/>
      <c r="AR1773" s="185"/>
      <c r="AS1773" s="185"/>
      <c r="AT1773" s="185"/>
      <c r="AU1773" s="185"/>
      <c r="AV1773" s="185"/>
      <c r="AW1773" s="185"/>
      <c r="AX1773" s="185"/>
      <c r="AY1773" s="185"/>
      <c r="AZ1773" s="185"/>
      <c r="BA1773" s="185"/>
      <c r="BB1773" s="185"/>
      <c r="BC1773" s="185"/>
      <c r="BD1773" s="185"/>
      <c r="BE1773" s="185"/>
      <c r="BF1773" s="185"/>
      <c r="BG1773" s="185"/>
      <c r="BH1773" s="185"/>
      <c r="BI1773" s="185"/>
      <c r="BJ1773" s="185"/>
      <c r="BK1773" s="185"/>
      <c r="BL1773" s="185"/>
      <c r="BM1773" s="185"/>
    </row>
    <row r="1774" spans="13:65" s="181" customFormat="1" x14ac:dyDescent="0.2">
      <c r="M1774" s="40"/>
      <c r="N1774" s="974"/>
      <c r="O1774" s="185"/>
      <c r="P1774" s="185"/>
      <c r="Q1774" s="185"/>
      <c r="R1774" s="185"/>
      <c r="S1774" s="185"/>
      <c r="T1774" s="185"/>
      <c r="U1774" s="185"/>
      <c r="V1774" s="185"/>
      <c r="W1774" s="185"/>
      <c r="X1774" s="185"/>
      <c r="Y1774" s="185"/>
      <c r="Z1774" s="185"/>
      <c r="AA1774" s="185"/>
      <c r="AB1774" s="185"/>
      <c r="AC1774" s="185"/>
      <c r="AD1774" s="185"/>
      <c r="AE1774" s="185"/>
      <c r="AF1774" s="185"/>
      <c r="AG1774" s="185"/>
      <c r="AH1774" s="185"/>
      <c r="AI1774" s="185"/>
      <c r="AJ1774" s="185"/>
      <c r="AK1774" s="185"/>
      <c r="AL1774" s="185"/>
      <c r="AM1774" s="185"/>
      <c r="AN1774" s="185"/>
      <c r="AO1774" s="185"/>
      <c r="AP1774" s="185"/>
      <c r="AQ1774" s="185"/>
      <c r="AR1774" s="185"/>
      <c r="AS1774" s="185"/>
      <c r="AT1774" s="185"/>
      <c r="AU1774" s="185"/>
      <c r="AV1774" s="185"/>
      <c r="AW1774" s="185"/>
      <c r="AX1774" s="185"/>
      <c r="AY1774" s="185"/>
      <c r="AZ1774" s="185"/>
      <c r="BA1774" s="185"/>
      <c r="BB1774" s="185"/>
      <c r="BC1774" s="185"/>
      <c r="BD1774" s="185"/>
      <c r="BE1774" s="185"/>
      <c r="BF1774" s="185"/>
      <c r="BG1774" s="185"/>
      <c r="BH1774" s="185"/>
      <c r="BI1774" s="185"/>
      <c r="BJ1774" s="185"/>
      <c r="BK1774" s="185"/>
      <c r="BL1774" s="185"/>
      <c r="BM1774" s="185"/>
    </row>
    <row r="1775" spans="13:65" s="181" customFormat="1" x14ac:dyDescent="0.2">
      <c r="M1775" s="40"/>
      <c r="N1775" s="974"/>
      <c r="O1775" s="185"/>
      <c r="P1775" s="185"/>
      <c r="Q1775" s="185"/>
      <c r="R1775" s="185"/>
      <c r="S1775" s="185"/>
      <c r="T1775" s="185"/>
      <c r="U1775" s="185"/>
      <c r="V1775" s="185"/>
      <c r="W1775" s="185"/>
      <c r="X1775" s="185"/>
      <c r="Y1775" s="185"/>
      <c r="Z1775" s="185"/>
      <c r="AA1775" s="185"/>
      <c r="AB1775" s="185"/>
      <c r="AC1775" s="185"/>
      <c r="AD1775" s="185"/>
      <c r="AE1775" s="185"/>
      <c r="AF1775" s="185"/>
      <c r="AG1775" s="185"/>
      <c r="AH1775" s="185"/>
      <c r="AI1775" s="185"/>
      <c r="AJ1775" s="185"/>
      <c r="AK1775" s="185"/>
      <c r="AL1775" s="185"/>
      <c r="AM1775" s="185"/>
      <c r="AN1775" s="185"/>
      <c r="AO1775" s="185"/>
      <c r="AP1775" s="185"/>
      <c r="AQ1775" s="185"/>
      <c r="AR1775" s="185"/>
      <c r="AS1775" s="185"/>
      <c r="AT1775" s="185"/>
      <c r="AU1775" s="185"/>
      <c r="AV1775" s="185"/>
      <c r="AW1775" s="185"/>
      <c r="AX1775" s="185"/>
      <c r="AY1775" s="185"/>
      <c r="AZ1775" s="185"/>
      <c r="BA1775" s="185"/>
      <c r="BB1775" s="185"/>
      <c r="BC1775" s="185"/>
      <c r="BD1775" s="185"/>
      <c r="BE1775" s="185"/>
      <c r="BF1775" s="185"/>
      <c r="BG1775" s="185"/>
      <c r="BH1775" s="185"/>
      <c r="BI1775" s="185"/>
      <c r="BJ1775" s="185"/>
      <c r="BK1775" s="185"/>
      <c r="BL1775" s="185"/>
      <c r="BM1775" s="185"/>
    </row>
    <row r="1776" spans="13:65" s="181" customFormat="1" x14ac:dyDescent="0.2">
      <c r="M1776" s="40"/>
      <c r="N1776" s="974"/>
      <c r="O1776" s="185"/>
      <c r="P1776" s="185"/>
      <c r="Q1776" s="185"/>
      <c r="R1776" s="185"/>
      <c r="S1776" s="185"/>
      <c r="T1776" s="185"/>
      <c r="U1776" s="185"/>
      <c r="V1776" s="185"/>
      <c r="W1776" s="185"/>
      <c r="X1776" s="185"/>
      <c r="Y1776" s="185"/>
      <c r="Z1776" s="185"/>
      <c r="AA1776" s="185"/>
      <c r="AB1776" s="185"/>
      <c r="AC1776" s="185"/>
      <c r="AD1776" s="185"/>
      <c r="AE1776" s="185"/>
      <c r="AF1776" s="185"/>
      <c r="AG1776" s="185"/>
      <c r="AH1776" s="185"/>
      <c r="AI1776" s="185"/>
      <c r="AJ1776" s="185"/>
      <c r="AK1776" s="185"/>
      <c r="AL1776" s="185"/>
      <c r="AM1776" s="185"/>
      <c r="AN1776" s="185"/>
      <c r="AO1776" s="185"/>
      <c r="AP1776" s="185"/>
      <c r="AQ1776" s="185"/>
      <c r="AR1776" s="185"/>
      <c r="AS1776" s="185"/>
      <c r="AT1776" s="185"/>
      <c r="AU1776" s="185"/>
      <c r="AV1776" s="185"/>
      <c r="AW1776" s="185"/>
      <c r="AX1776" s="185"/>
      <c r="AY1776" s="185"/>
      <c r="AZ1776" s="185"/>
      <c r="BA1776" s="185"/>
      <c r="BB1776" s="185"/>
      <c r="BC1776" s="185"/>
      <c r="BD1776" s="185"/>
      <c r="BE1776" s="185"/>
      <c r="BF1776" s="185"/>
      <c r="BG1776" s="185"/>
      <c r="BH1776" s="185"/>
      <c r="BI1776" s="185"/>
      <c r="BJ1776" s="185"/>
      <c r="BK1776" s="185"/>
      <c r="BL1776" s="185"/>
      <c r="BM1776" s="185"/>
    </row>
    <row r="1777" spans="13:65" s="181" customFormat="1" x14ac:dyDescent="0.2">
      <c r="M1777" s="40"/>
      <c r="N1777" s="974"/>
      <c r="O1777" s="185"/>
      <c r="P1777" s="185"/>
      <c r="Q1777" s="185"/>
      <c r="R1777" s="185"/>
      <c r="S1777" s="185"/>
      <c r="T1777" s="185"/>
      <c r="U1777" s="185"/>
      <c r="V1777" s="185"/>
      <c r="W1777" s="185"/>
      <c r="X1777" s="185"/>
      <c r="Y1777" s="185"/>
      <c r="Z1777" s="185"/>
      <c r="AA1777" s="185"/>
      <c r="AB1777" s="185"/>
      <c r="AC1777" s="185"/>
      <c r="AD1777" s="185"/>
      <c r="AE1777" s="185"/>
      <c r="AF1777" s="185"/>
      <c r="AG1777" s="185"/>
      <c r="AH1777" s="185"/>
      <c r="AI1777" s="185"/>
      <c r="AJ1777" s="185"/>
      <c r="AK1777" s="185"/>
      <c r="AL1777" s="185"/>
      <c r="AM1777" s="185"/>
      <c r="AN1777" s="185"/>
      <c r="AO1777" s="185"/>
      <c r="AP1777" s="185"/>
      <c r="AQ1777" s="185"/>
      <c r="AR1777" s="185"/>
      <c r="AS1777" s="185"/>
      <c r="AT1777" s="185"/>
      <c r="AU1777" s="185"/>
      <c r="AV1777" s="185"/>
      <c r="AW1777" s="185"/>
      <c r="AX1777" s="185"/>
      <c r="AY1777" s="185"/>
      <c r="AZ1777" s="185"/>
      <c r="BA1777" s="185"/>
      <c r="BB1777" s="185"/>
      <c r="BC1777" s="185"/>
      <c r="BD1777" s="185"/>
      <c r="BE1777" s="185"/>
      <c r="BF1777" s="185"/>
      <c r="BG1777" s="185"/>
      <c r="BH1777" s="185"/>
      <c r="BI1777" s="185"/>
      <c r="BJ1777" s="185"/>
      <c r="BK1777" s="185"/>
      <c r="BL1777" s="185"/>
      <c r="BM1777" s="185"/>
    </row>
    <row r="1778" spans="13:65" s="181" customFormat="1" x14ac:dyDescent="0.2">
      <c r="M1778" s="40"/>
      <c r="N1778" s="974"/>
      <c r="O1778" s="185"/>
      <c r="P1778" s="185"/>
      <c r="Q1778" s="185"/>
      <c r="R1778" s="185"/>
      <c r="S1778" s="185"/>
      <c r="T1778" s="185"/>
      <c r="U1778" s="185"/>
      <c r="V1778" s="185"/>
      <c r="W1778" s="185"/>
      <c r="X1778" s="185"/>
      <c r="Y1778" s="185"/>
      <c r="Z1778" s="185"/>
      <c r="AA1778" s="185"/>
      <c r="AB1778" s="185"/>
      <c r="AC1778" s="185"/>
      <c r="AD1778" s="185"/>
      <c r="AE1778" s="185"/>
      <c r="AF1778" s="185"/>
      <c r="AG1778" s="185"/>
      <c r="AH1778" s="185"/>
      <c r="AI1778" s="185"/>
      <c r="AJ1778" s="185"/>
      <c r="AK1778" s="185"/>
      <c r="AL1778" s="185"/>
      <c r="AM1778" s="185"/>
      <c r="AN1778" s="185"/>
      <c r="AO1778" s="185"/>
      <c r="AP1778" s="185"/>
      <c r="AQ1778" s="185"/>
      <c r="AR1778" s="185"/>
      <c r="AS1778" s="185"/>
      <c r="AT1778" s="185"/>
      <c r="AU1778" s="185"/>
      <c r="AV1778" s="185"/>
      <c r="AW1778" s="185"/>
      <c r="AX1778" s="185"/>
      <c r="AY1778" s="185"/>
      <c r="AZ1778" s="185"/>
      <c r="BA1778" s="185"/>
      <c r="BB1778" s="185"/>
      <c r="BC1778" s="185"/>
      <c r="BD1778" s="185"/>
      <c r="BE1778" s="185"/>
      <c r="BF1778" s="185"/>
      <c r="BG1778" s="185"/>
      <c r="BH1778" s="185"/>
      <c r="BI1778" s="185"/>
      <c r="BJ1778" s="185"/>
      <c r="BK1778" s="185"/>
      <c r="BL1778" s="185"/>
      <c r="BM1778" s="185"/>
    </row>
    <row r="1779" spans="13:65" s="181" customFormat="1" x14ac:dyDescent="0.2">
      <c r="M1779" s="40"/>
      <c r="N1779" s="974"/>
      <c r="O1779" s="185"/>
      <c r="P1779" s="185"/>
      <c r="Q1779" s="185"/>
      <c r="R1779" s="185"/>
      <c r="S1779" s="185"/>
      <c r="T1779" s="185"/>
      <c r="U1779" s="185"/>
      <c r="V1779" s="185"/>
      <c r="W1779" s="185"/>
      <c r="X1779" s="185"/>
      <c r="Y1779" s="185"/>
      <c r="Z1779" s="185"/>
      <c r="AA1779" s="185"/>
      <c r="AB1779" s="185"/>
      <c r="AC1779" s="185"/>
      <c r="AD1779" s="185"/>
      <c r="AE1779" s="185"/>
      <c r="AF1779" s="185"/>
      <c r="AG1779" s="185"/>
      <c r="AH1779" s="185"/>
      <c r="AI1779" s="185"/>
      <c r="AJ1779" s="185"/>
      <c r="AK1779" s="185"/>
      <c r="AL1779" s="185"/>
      <c r="AM1779" s="185"/>
      <c r="AN1779" s="185"/>
      <c r="AO1779" s="185"/>
      <c r="AP1779" s="185"/>
      <c r="AQ1779" s="185"/>
      <c r="AR1779" s="185"/>
      <c r="AS1779" s="185"/>
      <c r="AT1779" s="185"/>
      <c r="AU1779" s="185"/>
      <c r="AV1779" s="185"/>
      <c r="AW1779" s="185"/>
      <c r="AX1779" s="185"/>
      <c r="AY1779" s="185"/>
      <c r="AZ1779" s="185"/>
      <c r="BA1779" s="185"/>
      <c r="BB1779" s="185"/>
      <c r="BC1779" s="185"/>
      <c r="BD1779" s="185"/>
      <c r="BE1779" s="185"/>
      <c r="BF1779" s="185"/>
      <c r="BG1779" s="185"/>
      <c r="BH1779" s="185"/>
      <c r="BI1779" s="185"/>
      <c r="BJ1779" s="185"/>
      <c r="BK1779" s="185"/>
      <c r="BL1779" s="185"/>
      <c r="BM1779" s="185"/>
    </row>
    <row r="1780" spans="13:65" s="181" customFormat="1" x14ac:dyDescent="0.2">
      <c r="M1780" s="40"/>
      <c r="N1780" s="974"/>
      <c r="O1780" s="185"/>
      <c r="P1780" s="185"/>
      <c r="Q1780" s="185"/>
      <c r="R1780" s="185"/>
      <c r="S1780" s="185"/>
      <c r="T1780" s="185"/>
      <c r="U1780" s="185"/>
      <c r="V1780" s="185"/>
      <c r="W1780" s="185"/>
      <c r="X1780" s="185"/>
      <c r="Y1780" s="185"/>
      <c r="Z1780" s="185"/>
      <c r="AA1780" s="185"/>
      <c r="AB1780" s="185"/>
      <c r="AC1780" s="185"/>
      <c r="AD1780" s="185"/>
      <c r="AE1780" s="185"/>
      <c r="AF1780" s="185"/>
      <c r="AG1780" s="185"/>
      <c r="AH1780" s="185"/>
      <c r="AI1780" s="185"/>
      <c r="AJ1780" s="185"/>
      <c r="AK1780" s="185"/>
      <c r="AL1780" s="185"/>
      <c r="AM1780" s="185"/>
      <c r="AN1780" s="185"/>
      <c r="AO1780" s="185"/>
      <c r="AP1780" s="185"/>
      <c r="AQ1780" s="185"/>
      <c r="AR1780" s="185"/>
      <c r="AS1780" s="185"/>
      <c r="AT1780" s="185"/>
      <c r="AU1780" s="185"/>
      <c r="AV1780" s="185"/>
      <c r="AW1780" s="185"/>
      <c r="AX1780" s="185"/>
      <c r="AY1780" s="185"/>
      <c r="AZ1780" s="185"/>
      <c r="BA1780" s="185"/>
      <c r="BB1780" s="185"/>
      <c r="BC1780" s="185"/>
      <c r="BD1780" s="185"/>
      <c r="BE1780" s="185"/>
      <c r="BF1780" s="185"/>
      <c r="BG1780" s="185"/>
      <c r="BH1780" s="185"/>
      <c r="BI1780" s="185"/>
      <c r="BJ1780" s="185"/>
      <c r="BK1780" s="185"/>
      <c r="BL1780" s="185"/>
      <c r="BM1780" s="185"/>
    </row>
    <row r="1781" spans="13:65" s="181" customFormat="1" x14ac:dyDescent="0.2">
      <c r="M1781" s="40"/>
      <c r="N1781" s="974"/>
      <c r="O1781" s="185"/>
      <c r="P1781" s="185"/>
      <c r="Q1781" s="185"/>
      <c r="R1781" s="185"/>
      <c r="S1781" s="185"/>
      <c r="T1781" s="185"/>
      <c r="U1781" s="185"/>
      <c r="V1781" s="185"/>
      <c r="W1781" s="185"/>
      <c r="X1781" s="185"/>
      <c r="Y1781" s="185"/>
      <c r="Z1781" s="185"/>
      <c r="AA1781" s="185"/>
      <c r="AB1781" s="185"/>
      <c r="AC1781" s="185"/>
      <c r="AD1781" s="185"/>
      <c r="AE1781" s="185"/>
      <c r="AF1781" s="185"/>
      <c r="AG1781" s="185"/>
      <c r="AH1781" s="185"/>
      <c r="AI1781" s="185"/>
      <c r="AJ1781" s="185"/>
      <c r="AK1781" s="185"/>
      <c r="AL1781" s="185"/>
      <c r="AM1781" s="185"/>
      <c r="AN1781" s="185"/>
      <c r="AO1781" s="185"/>
      <c r="AP1781" s="185"/>
      <c r="AQ1781" s="185"/>
      <c r="AR1781" s="185"/>
      <c r="AS1781" s="185"/>
      <c r="AT1781" s="185"/>
      <c r="AU1781" s="185"/>
      <c r="AV1781" s="185"/>
      <c r="AW1781" s="185"/>
      <c r="AX1781" s="185"/>
      <c r="AY1781" s="185"/>
      <c r="AZ1781" s="185"/>
      <c r="BA1781" s="185"/>
      <c r="BB1781" s="185"/>
      <c r="BC1781" s="185"/>
      <c r="BD1781" s="185"/>
      <c r="BE1781" s="185"/>
      <c r="BF1781" s="185"/>
      <c r="BG1781" s="185"/>
      <c r="BH1781" s="185"/>
      <c r="BI1781" s="185"/>
      <c r="BJ1781" s="185"/>
      <c r="BK1781" s="185"/>
      <c r="BL1781" s="185"/>
      <c r="BM1781" s="185"/>
    </row>
    <row r="1782" spans="13:65" s="181" customFormat="1" x14ac:dyDescent="0.2">
      <c r="M1782" s="40"/>
      <c r="N1782" s="974"/>
      <c r="O1782" s="185"/>
      <c r="P1782" s="185"/>
      <c r="Q1782" s="185"/>
      <c r="R1782" s="185"/>
      <c r="S1782" s="185"/>
      <c r="T1782" s="185"/>
      <c r="U1782" s="185"/>
      <c r="V1782" s="185"/>
      <c r="W1782" s="185"/>
      <c r="X1782" s="185"/>
      <c r="Y1782" s="185"/>
      <c r="Z1782" s="185"/>
      <c r="AA1782" s="185"/>
      <c r="AB1782" s="185"/>
      <c r="AC1782" s="185"/>
      <c r="AD1782" s="185"/>
      <c r="AE1782" s="185"/>
      <c r="AF1782" s="185"/>
      <c r="AG1782" s="185"/>
      <c r="AH1782" s="185"/>
      <c r="AI1782" s="185"/>
      <c r="AJ1782" s="185"/>
      <c r="AK1782" s="185"/>
      <c r="AL1782" s="185"/>
      <c r="AM1782" s="185"/>
      <c r="AN1782" s="185"/>
      <c r="AO1782" s="185"/>
      <c r="AP1782" s="185"/>
      <c r="AQ1782" s="185"/>
      <c r="AR1782" s="185"/>
      <c r="AS1782" s="185"/>
      <c r="AT1782" s="185"/>
      <c r="AU1782" s="185"/>
      <c r="AV1782" s="185"/>
      <c r="AW1782" s="185"/>
      <c r="AX1782" s="185"/>
      <c r="AY1782" s="185"/>
      <c r="AZ1782" s="185"/>
      <c r="BA1782" s="185"/>
      <c r="BB1782" s="185"/>
      <c r="BC1782" s="185"/>
      <c r="BD1782" s="185"/>
      <c r="BE1782" s="185"/>
      <c r="BF1782" s="185"/>
      <c r="BG1782" s="185"/>
      <c r="BH1782" s="185"/>
      <c r="BI1782" s="185"/>
      <c r="BJ1782" s="185"/>
      <c r="BK1782" s="185"/>
      <c r="BL1782" s="185"/>
      <c r="BM1782" s="185"/>
    </row>
    <row r="1783" spans="13:65" s="181" customFormat="1" x14ac:dyDescent="0.2">
      <c r="M1783" s="40"/>
      <c r="N1783" s="974"/>
      <c r="O1783" s="185"/>
      <c r="P1783" s="185"/>
      <c r="Q1783" s="185"/>
      <c r="R1783" s="185"/>
      <c r="S1783" s="185"/>
      <c r="T1783" s="185"/>
      <c r="U1783" s="185"/>
      <c r="V1783" s="185"/>
      <c r="W1783" s="185"/>
      <c r="X1783" s="185"/>
      <c r="Y1783" s="185"/>
      <c r="Z1783" s="185"/>
      <c r="AA1783" s="185"/>
      <c r="AB1783" s="185"/>
      <c r="AC1783" s="185"/>
      <c r="AD1783" s="185"/>
      <c r="AE1783" s="185"/>
      <c r="AF1783" s="185"/>
      <c r="AG1783" s="185"/>
      <c r="AH1783" s="185"/>
      <c r="AI1783" s="185"/>
      <c r="AJ1783" s="185"/>
      <c r="AK1783" s="185"/>
      <c r="AL1783" s="185"/>
      <c r="AM1783" s="185"/>
      <c r="AN1783" s="185"/>
      <c r="AO1783" s="185"/>
      <c r="AP1783" s="185"/>
      <c r="AQ1783" s="185"/>
      <c r="AR1783" s="185"/>
      <c r="AS1783" s="185"/>
      <c r="AT1783" s="185"/>
      <c r="AU1783" s="185"/>
      <c r="AV1783" s="185"/>
      <c r="AW1783" s="185"/>
      <c r="AX1783" s="185"/>
      <c r="AY1783" s="185"/>
      <c r="AZ1783" s="185"/>
      <c r="BA1783" s="185"/>
      <c r="BB1783" s="185"/>
      <c r="BC1783" s="185"/>
      <c r="BD1783" s="185"/>
      <c r="BE1783" s="185"/>
      <c r="BF1783" s="185"/>
      <c r="BG1783" s="185"/>
      <c r="BH1783" s="185"/>
      <c r="BI1783" s="185"/>
      <c r="BJ1783" s="185"/>
      <c r="BK1783" s="185"/>
      <c r="BL1783" s="185"/>
      <c r="BM1783" s="185"/>
    </row>
    <row r="1784" spans="13:65" s="181" customFormat="1" x14ac:dyDescent="0.2">
      <c r="M1784" s="40"/>
      <c r="N1784" s="974"/>
      <c r="O1784" s="185"/>
      <c r="P1784" s="185"/>
      <c r="Q1784" s="185"/>
      <c r="R1784" s="185"/>
      <c r="S1784" s="185"/>
      <c r="T1784" s="185"/>
      <c r="U1784" s="185"/>
      <c r="V1784" s="185"/>
      <c r="W1784" s="185"/>
      <c r="X1784" s="185"/>
      <c r="Y1784" s="185"/>
      <c r="Z1784" s="185"/>
      <c r="AA1784" s="185"/>
      <c r="AB1784" s="185"/>
      <c r="AC1784" s="185"/>
      <c r="AD1784" s="185"/>
      <c r="AE1784" s="185"/>
      <c r="AF1784" s="185"/>
      <c r="AG1784" s="185"/>
      <c r="AH1784" s="185"/>
      <c r="AI1784" s="185"/>
      <c r="AJ1784" s="185"/>
      <c r="AK1784" s="185"/>
      <c r="AL1784" s="185"/>
      <c r="AM1784" s="185"/>
      <c r="AN1784" s="185"/>
      <c r="AO1784" s="185"/>
      <c r="AP1784" s="185"/>
      <c r="AQ1784" s="185"/>
      <c r="AR1784" s="185"/>
      <c r="AS1784" s="185"/>
      <c r="AT1784" s="185"/>
      <c r="AU1784" s="185"/>
      <c r="AV1784" s="185"/>
      <c r="AW1784" s="185"/>
      <c r="AX1784" s="185"/>
      <c r="AY1784" s="185"/>
      <c r="AZ1784" s="185"/>
      <c r="BA1784" s="185"/>
      <c r="BB1784" s="185"/>
      <c r="BC1784" s="185"/>
      <c r="BD1784" s="185"/>
      <c r="BE1784" s="185"/>
      <c r="BF1784" s="185"/>
      <c r="BG1784" s="185"/>
      <c r="BH1784" s="185"/>
      <c r="BI1784" s="185"/>
      <c r="BJ1784" s="185"/>
      <c r="BK1784" s="185"/>
      <c r="BL1784" s="185"/>
      <c r="BM1784" s="185"/>
    </row>
    <row r="1785" spans="13:65" s="181" customFormat="1" x14ac:dyDescent="0.2">
      <c r="M1785" s="40"/>
      <c r="N1785" s="974"/>
      <c r="O1785" s="185"/>
      <c r="P1785" s="185"/>
      <c r="Q1785" s="185"/>
      <c r="R1785" s="185"/>
      <c r="S1785" s="185"/>
      <c r="T1785" s="185"/>
      <c r="U1785" s="185"/>
      <c r="V1785" s="185"/>
      <c r="W1785" s="185"/>
      <c r="X1785" s="185"/>
      <c r="Y1785" s="185"/>
      <c r="Z1785" s="185"/>
      <c r="AA1785" s="185"/>
      <c r="AB1785" s="185"/>
      <c r="AC1785" s="185"/>
      <c r="AD1785" s="185"/>
      <c r="AE1785" s="185"/>
      <c r="AF1785" s="185"/>
      <c r="AG1785" s="185"/>
      <c r="AH1785" s="185"/>
      <c r="AI1785" s="185"/>
      <c r="AJ1785" s="185"/>
      <c r="AK1785" s="185"/>
      <c r="AL1785" s="185"/>
      <c r="AM1785" s="185"/>
      <c r="AN1785" s="185"/>
      <c r="AO1785" s="185"/>
      <c r="AP1785" s="185"/>
      <c r="AQ1785" s="185"/>
      <c r="AR1785" s="185"/>
      <c r="AS1785" s="185"/>
      <c r="AT1785" s="185"/>
      <c r="AU1785" s="185"/>
      <c r="AV1785" s="185"/>
      <c r="AW1785" s="185"/>
      <c r="AX1785" s="185"/>
      <c r="AY1785" s="185"/>
      <c r="AZ1785" s="185"/>
      <c r="BA1785" s="185"/>
      <c r="BB1785" s="185"/>
      <c r="BC1785" s="185"/>
      <c r="BD1785" s="185"/>
      <c r="BE1785" s="185"/>
      <c r="BF1785" s="185"/>
      <c r="BG1785" s="185"/>
      <c r="BH1785" s="185"/>
      <c r="BI1785" s="185"/>
      <c r="BJ1785" s="185"/>
      <c r="BK1785" s="185"/>
      <c r="BL1785" s="185"/>
      <c r="BM1785" s="185"/>
    </row>
    <row r="1786" spans="13:65" s="181" customFormat="1" x14ac:dyDescent="0.2">
      <c r="M1786" s="40"/>
      <c r="N1786" s="974"/>
      <c r="O1786" s="185"/>
      <c r="P1786" s="185"/>
      <c r="Q1786" s="185"/>
      <c r="R1786" s="185"/>
      <c r="S1786" s="185"/>
      <c r="T1786" s="185"/>
      <c r="U1786" s="185"/>
      <c r="V1786" s="185"/>
      <c r="W1786" s="185"/>
      <c r="X1786" s="185"/>
      <c r="Y1786" s="185"/>
      <c r="Z1786" s="185"/>
      <c r="AA1786" s="185"/>
      <c r="AB1786" s="185"/>
      <c r="AC1786" s="185"/>
      <c r="AD1786" s="185"/>
      <c r="AE1786" s="185"/>
      <c r="AF1786" s="185"/>
      <c r="AG1786" s="185"/>
      <c r="AH1786" s="185"/>
      <c r="AI1786" s="185"/>
      <c r="AJ1786" s="185"/>
      <c r="AK1786" s="185"/>
      <c r="AL1786" s="185"/>
      <c r="AM1786" s="185"/>
      <c r="AN1786" s="185"/>
      <c r="AO1786" s="185"/>
      <c r="AP1786" s="185"/>
      <c r="AQ1786" s="185"/>
      <c r="AR1786" s="185"/>
      <c r="AS1786" s="185"/>
      <c r="AT1786" s="185"/>
      <c r="AU1786" s="185"/>
      <c r="AV1786" s="185"/>
      <c r="AW1786" s="185"/>
      <c r="AX1786" s="185"/>
      <c r="AY1786" s="185"/>
      <c r="AZ1786" s="185"/>
      <c r="BA1786" s="185"/>
      <c r="BB1786" s="185"/>
      <c r="BC1786" s="185"/>
      <c r="BD1786" s="185"/>
      <c r="BE1786" s="185"/>
      <c r="BF1786" s="185"/>
      <c r="BG1786" s="185"/>
      <c r="BH1786" s="185"/>
      <c r="BI1786" s="185"/>
      <c r="BJ1786" s="185"/>
      <c r="BK1786" s="185"/>
      <c r="BL1786" s="185"/>
      <c r="BM1786" s="185"/>
    </row>
    <row r="1787" spans="13:65" s="181" customFormat="1" x14ac:dyDescent="0.2">
      <c r="M1787" s="40"/>
      <c r="N1787" s="974"/>
      <c r="O1787" s="185"/>
      <c r="P1787" s="185"/>
      <c r="Q1787" s="185"/>
      <c r="R1787" s="185"/>
      <c r="S1787" s="185"/>
      <c r="T1787" s="185"/>
      <c r="U1787" s="185"/>
      <c r="V1787" s="185"/>
      <c r="W1787" s="185"/>
      <c r="X1787" s="185"/>
      <c r="Y1787" s="185"/>
      <c r="Z1787" s="185"/>
      <c r="AA1787" s="185"/>
      <c r="AB1787" s="185"/>
      <c r="AC1787" s="185"/>
      <c r="AD1787" s="185"/>
      <c r="AE1787" s="185"/>
      <c r="AF1787" s="185"/>
      <c r="AG1787" s="185"/>
      <c r="AH1787" s="185"/>
      <c r="AI1787" s="185"/>
      <c r="AJ1787" s="185"/>
      <c r="AK1787" s="185"/>
      <c r="AL1787" s="185"/>
      <c r="AM1787" s="185"/>
      <c r="AN1787" s="185"/>
      <c r="AO1787" s="185"/>
      <c r="AP1787" s="185"/>
      <c r="AQ1787" s="185"/>
      <c r="AR1787" s="185"/>
      <c r="AS1787" s="185"/>
      <c r="AT1787" s="185"/>
      <c r="AU1787" s="185"/>
      <c r="AV1787" s="185"/>
      <c r="AW1787" s="185"/>
      <c r="AX1787" s="185"/>
      <c r="AY1787" s="185"/>
      <c r="AZ1787" s="185"/>
      <c r="BA1787" s="185"/>
      <c r="BB1787" s="185"/>
      <c r="BC1787" s="185"/>
      <c r="BD1787" s="185"/>
      <c r="BE1787" s="185"/>
      <c r="BF1787" s="185"/>
      <c r="BG1787" s="185"/>
      <c r="BH1787" s="185"/>
      <c r="BI1787" s="185"/>
      <c r="BJ1787" s="185"/>
      <c r="BK1787" s="185"/>
      <c r="BL1787" s="185"/>
      <c r="BM1787" s="185"/>
    </row>
    <row r="1788" spans="13:65" s="181" customFormat="1" x14ac:dyDescent="0.2">
      <c r="M1788" s="40"/>
      <c r="N1788" s="974"/>
      <c r="O1788" s="185"/>
      <c r="P1788" s="185"/>
      <c r="Q1788" s="185"/>
      <c r="R1788" s="185"/>
      <c r="S1788" s="185"/>
      <c r="T1788" s="185"/>
      <c r="U1788" s="185"/>
      <c r="V1788" s="185"/>
      <c r="W1788" s="185"/>
      <c r="X1788" s="185"/>
      <c r="Y1788" s="185"/>
      <c r="Z1788" s="185"/>
      <c r="AA1788" s="185"/>
      <c r="AB1788" s="185"/>
      <c r="AC1788" s="185"/>
      <c r="AD1788" s="185"/>
      <c r="AE1788" s="185"/>
      <c r="AF1788" s="185"/>
      <c r="AG1788" s="185"/>
      <c r="AH1788" s="185"/>
      <c r="AI1788" s="185"/>
      <c r="AJ1788" s="185"/>
      <c r="AK1788" s="185"/>
      <c r="AL1788" s="185"/>
      <c r="AM1788" s="185"/>
      <c r="AN1788" s="185"/>
      <c r="AO1788" s="185"/>
      <c r="AP1788" s="185"/>
      <c r="AQ1788" s="185"/>
      <c r="AR1788" s="185"/>
      <c r="AS1788" s="185"/>
      <c r="AT1788" s="185"/>
      <c r="AU1788" s="185"/>
      <c r="AV1788" s="185"/>
      <c r="AW1788" s="185"/>
      <c r="AX1788" s="185"/>
      <c r="AY1788" s="185"/>
      <c r="AZ1788" s="185"/>
      <c r="BA1788" s="185"/>
      <c r="BB1788" s="185"/>
      <c r="BC1788" s="185"/>
      <c r="BD1788" s="185"/>
      <c r="BE1788" s="185"/>
      <c r="BF1788" s="185"/>
      <c r="BG1788" s="185"/>
      <c r="BH1788" s="185"/>
      <c r="BI1788" s="185"/>
      <c r="BJ1788" s="185"/>
      <c r="BK1788" s="185"/>
      <c r="BL1788" s="185"/>
      <c r="BM1788" s="185"/>
    </row>
    <row r="1789" spans="13:65" s="181" customFormat="1" x14ac:dyDescent="0.2">
      <c r="M1789" s="40"/>
      <c r="N1789" s="974"/>
      <c r="O1789" s="185"/>
      <c r="P1789" s="185"/>
      <c r="Q1789" s="185"/>
      <c r="R1789" s="185"/>
      <c r="S1789" s="185"/>
      <c r="T1789" s="185"/>
      <c r="U1789" s="185"/>
      <c r="V1789" s="185"/>
      <c r="W1789" s="185"/>
      <c r="X1789" s="185"/>
      <c r="Y1789" s="185"/>
      <c r="Z1789" s="185"/>
      <c r="AA1789" s="185"/>
      <c r="AB1789" s="185"/>
      <c r="AC1789" s="185"/>
      <c r="AD1789" s="185"/>
      <c r="AE1789" s="185"/>
      <c r="AF1789" s="185"/>
      <c r="AG1789" s="185"/>
      <c r="AH1789" s="185"/>
      <c r="AI1789" s="185"/>
      <c r="AJ1789" s="185"/>
      <c r="AK1789" s="185"/>
      <c r="AL1789" s="185"/>
      <c r="AM1789" s="185"/>
      <c r="AN1789" s="185"/>
      <c r="AO1789" s="185"/>
      <c r="AP1789" s="185"/>
      <c r="AQ1789" s="185"/>
      <c r="AR1789" s="185"/>
      <c r="AS1789" s="185"/>
      <c r="AT1789" s="185"/>
      <c r="AU1789" s="185"/>
      <c r="AV1789" s="185"/>
      <c r="AW1789" s="185"/>
      <c r="AX1789" s="185"/>
      <c r="AY1789" s="185"/>
      <c r="AZ1789" s="185"/>
      <c r="BA1789" s="185"/>
      <c r="BB1789" s="185"/>
      <c r="BC1789" s="185"/>
      <c r="BD1789" s="185"/>
      <c r="BE1789" s="185"/>
      <c r="BF1789" s="185"/>
      <c r="BG1789" s="185"/>
      <c r="BH1789" s="185"/>
      <c r="BI1789" s="185"/>
      <c r="BJ1789" s="185"/>
      <c r="BK1789" s="185"/>
      <c r="BL1789" s="185"/>
      <c r="BM1789" s="185"/>
    </row>
    <row r="1790" spans="13:65" s="181" customFormat="1" x14ac:dyDescent="0.2">
      <c r="M1790" s="40"/>
      <c r="N1790" s="974"/>
      <c r="O1790" s="185"/>
      <c r="P1790" s="185"/>
      <c r="Q1790" s="185"/>
      <c r="R1790" s="185"/>
      <c r="S1790" s="185"/>
      <c r="T1790" s="185"/>
      <c r="U1790" s="185"/>
      <c r="V1790" s="185"/>
      <c r="W1790" s="185"/>
      <c r="X1790" s="185"/>
      <c r="Y1790" s="185"/>
      <c r="Z1790" s="185"/>
      <c r="AA1790" s="185"/>
      <c r="AB1790" s="185"/>
      <c r="AC1790" s="185"/>
      <c r="AD1790" s="185"/>
      <c r="AE1790" s="185"/>
      <c r="AF1790" s="185"/>
      <c r="AG1790" s="185"/>
      <c r="AH1790" s="185"/>
      <c r="AI1790" s="185"/>
      <c r="AJ1790" s="185"/>
      <c r="AK1790" s="185"/>
      <c r="AL1790" s="185"/>
      <c r="AM1790" s="185"/>
      <c r="AN1790" s="185"/>
      <c r="AO1790" s="185"/>
      <c r="AP1790" s="185"/>
      <c r="AQ1790" s="185"/>
      <c r="AR1790" s="185"/>
      <c r="AS1790" s="185"/>
      <c r="AT1790" s="185"/>
      <c r="AU1790" s="185"/>
      <c r="AV1790" s="185"/>
      <c r="AW1790" s="185"/>
      <c r="AX1790" s="185"/>
      <c r="AY1790" s="185"/>
      <c r="AZ1790" s="185"/>
      <c r="BA1790" s="185"/>
      <c r="BB1790" s="185"/>
      <c r="BC1790" s="185"/>
      <c r="BD1790" s="185"/>
      <c r="BE1790" s="185"/>
      <c r="BF1790" s="185"/>
      <c r="BG1790" s="185"/>
      <c r="BH1790" s="185"/>
      <c r="BI1790" s="185"/>
      <c r="BJ1790" s="185"/>
      <c r="BK1790" s="185"/>
      <c r="BL1790" s="185"/>
      <c r="BM1790" s="185"/>
    </row>
    <row r="1791" spans="13:65" s="181" customFormat="1" x14ac:dyDescent="0.2">
      <c r="M1791" s="40"/>
      <c r="N1791" s="974"/>
      <c r="O1791" s="185"/>
      <c r="P1791" s="185"/>
      <c r="Q1791" s="185"/>
      <c r="R1791" s="185"/>
      <c r="S1791" s="185"/>
      <c r="T1791" s="185"/>
      <c r="U1791" s="185"/>
      <c r="V1791" s="185"/>
      <c r="W1791" s="185"/>
      <c r="X1791" s="185"/>
      <c r="Y1791" s="185"/>
      <c r="Z1791" s="185"/>
      <c r="AA1791" s="185"/>
      <c r="AB1791" s="185"/>
      <c r="AC1791" s="185"/>
      <c r="AD1791" s="185"/>
      <c r="AE1791" s="185"/>
      <c r="AF1791" s="185"/>
      <c r="AG1791" s="185"/>
      <c r="AH1791" s="185"/>
      <c r="AI1791" s="185"/>
      <c r="AJ1791" s="185"/>
      <c r="AK1791" s="185"/>
      <c r="AL1791" s="185"/>
      <c r="AM1791" s="185"/>
      <c r="AN1791" s="185"/>
      <c r="AO1791" s="185"/>
      <c r="AP1791" s="185"/>
      <c r="AQ1791" s="185"/>
      <c r="AR1791" s="185"/>
      <c r="AS1791" s="185"/>
      <c r="AT1791" s="185"/>
      <c r="AU1791" s="185"/>
      <c r="AV1791" s="185"/>
      <c r="AW1791" s="185"/>
      <c r="AX1791" s="185"/>
      <c r="AY1791" s="185"/>
      <c r="AZ1791" s="185"/>
      <c r="BA1791" s="185"/>
      <c r="BB1791" s="185"/>
      <c r="BC1791" s="185"/>
      <c r="BD1791" s="185"/>
      <c r="BE1791" s="185"/>
      <c r="BF1791" s="185"/>
      <c r="BG1791" s="185"/>
      <c r="BH1791" s="185"/>
      <c r="BI1791" s="185"/>
      <c r="BJ1791" s="185"/>
      <c r="BK1791" s="185"/>
      <c r="BL1791" s="185"/>
      <c r="BM1791" s="185"/>
    </row>
    <row r="1792" spans="13:65" s="181" customFormat="1" x14ac:dyDescent="0.2">
      <c r="M1792" s="40"/>
      <c r="N1792" s="974"/>
      <c r="O1792" s="185"/>
      <c r="P1792" s="185"/>
      <c r="Q1792" s="185"/>
      <c r="R1792" s="185"/>
      <c r="S1792" s="185"/>
      <c r="T1792" s="185"/>
      <c r="U1792" s="185"/>
      <c r="V1792" s="185"/>
      <c r="W1792" s="185"/>
      <c r="X1792" s="185"/>
      <c r="Y1792" s="185"/>
      <c r="Z1792" s="185"/>
      <c r="AA1792" s="185"/>
      <c r="AB1792" s="185"/>
      <c r="AC1792" s="185"/>
      <c r="AD1792" s="185"/>
      <c r="AE1792" s="185"/>
      <c r="AF1792" s="185"/>
      <c r="AG1792" s="185"/>
      <c r="AH1792" s="185"/>
      <c r="AI1792" s="185"/>
      <c r="AJ1792" s="185"/>
      <c r="AK1792" s="185"/>
      <c r="AL1792" s="185"/>
      <c r="AM1792" s="185"/>
      <c r="AN1792" s="185"/>
      <c r="AO1792" s="185"/>
      <c r="AP1792" s="185"/>
      <c r="AQ1792" s="185"/>
      <c r="AR1792" s="185"/>
      <c r="AS1792" s="185"/>
      <c r="AT1792" s="185"/>
      <c r="AU1792" s="185"/>
      <c r="AV1792" s="185"/>
      <c r="AW1792" s="185"/>
      <c r="AX1792" s="185"/>
      <c r="AY1792" s="185"/>
      <c r="AZ1792" s="185"/>
      <c r="BA1792" s="185"/>
      <c r="BB1792" s="185"/>
      <c r="BC1792" s="185"/>
      <c r="BD1792" s="185"/>
      <c r="BE1792" s="185"/>
      <c r="BF1792" s="185"/>
      <c r="BG1792" s="185"/>
      <c r="BH1792" s="185"/>
      <c r="BI1792" s="185"/>
      <c r="BJ1792" s="185"/>
      <c r="BK1792" s="185"/>
      <c r="BL1792" s="185"/>
      <c r="BM1792" s="185"/>
    </row>
    <row r="1793" spans="13:65" s="181" customFormat="1" x14ac:dyDescent="0.2">
      <c r="M1793" s="40"/>
      <c r="N1793" s="974"/>
      <c r="O1793" s="185"/>
      <c r="P1793" s="185"/>
      <c r="Q1793" s="185"/>
      <c r="R1793" s="185"/>
      <c r="S1793" s="185"/>
      <c r="T1793" s="185"/>
      <c r="U1793" s="185"/>
      <c r="V1793" s="185"/>
      <c r="W1793" s="185"/>
      <c r="X1793" s="185"/>
      <c r="Y1793" s="185"/>
      <c r="Z1793" s="185"/>
      <c r="AA1793" s="185"/>
      <c r="AB1793" s="185"/>
      <c r="AC1793" s="185"/>
      <c r="AD1793" s="185"/>
      <c r="AE1793" s="185"/>
      <c r="AF1793" s="185"/>
      <c r="AG1793" s="185"/>
      <c r="AH1793" s="185"/>
      <c r="AI1793" s="185"/>
      <c r="AJ1793" s="185"/>
      <c r="AK1793" s="185"/>
      <c r="AL1793" s="185"/>
      <c r="AM1793" s="185"/>
      <c r="AN1793" s="185"/>
      <c r="AO1793" s="185"/>
      <c r="AP1793" s="185"/>
      <c r="AQ1793" s="185"/>
      <c r="AR1793" s="185"/>
      <c r="AS1793" s="185"/>
      <c r="AT1793" s="185"/>
      <c r="AU1793" s="185"/>
      <c r="AV1793" s="185"/>
      <c r="AW1793" s="185"/>
      <c r="AX1793" s="185"/>
      <c r="AY1793" s="185"/>
      <c r="AZ1793" s="185"/>
      <c r="BA1793" s="185"/>
      <c r="BB1793" s="185"/>
      <c r="BC1793" s="185"/>
      <c r="BD1793" s="185"/>
      <c r="BE1793" s="185"/>
      <c r="BF1793" s="185"/>
      <c r="BG1793" s="185"/>
      <c r="BH1793" s="185"/>
      <c r="BI1793" s="185"/>
      <c r="BJ1793" s="185"/>
      <c r="BK1793" s="185"/>
      <c r="BL1793" s="185"/>
      <c r="BM1793" s="185"/>
    </row>
    <row r="1794" spans="13:65" s="181" customFormat="1" x14ac:dyDescent="0.2">
      <c r="M1794" s="40"/>
      <c r="N1794" s="974"/>
      <c r="O1794" s="185"/>
      <c r="P1794" s="185"/>
      <c r="Q1794" s="185"/>
      <c r="R1794" s="185"/>
      <c r="S1794" s="185"/>
      <c r="T1794" s="185"/>
      <c r="U1794" s="185"/>
      <c r="V1794" s="185"/>
      <c r="W1794" s="185"/>
      <c r="X1794" s="185"/>
      <c r="Y1794" s="185"/>
      <c r="Z1794" s="185"/>
      <c r="AA1794" s="185"/>
      <c r="AB1794" s="185"/>
      <c r="AC1794" s="185"/>
      <c r="AD1794" s="185"/>
      <c r="AE1794" s="185"/>
      <c r="AF1794" s="185"/>
      <c r="AG1794" s="185"/>
      <c r="AH1794" s="185"/>
      <c r="AI1794" s="185"/>
      <c r="AJ1794" s="185"/>
      <c r="AK1794" s="185"/>
      <c r="AL1794" s="185"/>
      <c r="AM1794" s="185"/>
      <c r="AN1794" s="185"/>
      <c r="AO1794" s="185"/>
      <c r="AP1794" s="185"/>
      <c r="AQ1794" s="185"/>
      <c r="AR1794" s="185"/>
      <c r="AS1794" s="185"/>
      <c r="AT1794" s="185"/>
      <c r="AU1794" s="185"/>
      <c r="AV1794" s="185"/>
      <c r="AW1794" s="185"/>
      <c r="AX1794" s="185"/>
      <c r="AY1794" s="185"/>
      <c r="AZ1794" s="185"/>
      <c r="BA1794" s="185"/>
      <c r="BB1794" s="185"/>
      <c r="BC1794" s="185"/>
      <c r="BD1794" s="185"/>
      <c r="BE1794" s="185"/>
      <c r="BF1794" s="185"/>
      <c r="BG1794" s="185"/>
      <c r="BH1794" s="185"/>
      <c r="BI1794" s="185"/>
      <c r="BJ1794" s="185"/>
      <c r="BK1794" s="185"/>
      <c r="BL1794" s="185"/>
      <c r="BM1794" s="185"/>
    </row>
    <row r="1795" spans="13:65" s="181" customFormat="1" x14ac:dyDescent="0.2">
      <c r="M1795" s="40"/>
      <c r="N1795" s="974"/>
      <c r="O1795" s="185"/>
      <c r="P1795" s="185"/>
      <c r="Q1795" s="185"/>
      <c r="R1795" s="185"/>
      <c r="S1795" s="185"/>
      <c r="T1795" s="185"/>
      <c r="U1795" s="185"/>
      <c r="V1795" s="185"/>
      <c r="W1795" s="185"/>
      <c r="X1795" s="185"/>
      <c r="Y1795" s="185"/>
      <c r="Z1795" s="185"/>
      <c r="AA1795" s="185"/>
      <c r="AB1795" s="185"/>
      <c r="AC1795" s="185"/>
      <c r="AD1795" s="185"/>
      <c r="AE1795" s="185"/>
      <c r="AF1795" s="185"/>
      <c r="AG1795" s="185"/>
      <c r="AH1795" s="185"/>
      <c r="AI1795" s="185"/>
      <c r="AJ1795" s="185"/>
      <c r="AK1795" s="185"/>
      <c r="AL1795" s="185"/>
      <c r="AM1795" s="185"/>
      <c r="AN1795" s="185"/>
      <c r="AO1795" s="185"/>
      <c r="AP1795" s="185"/>
      <c r="AQ1795" s="185"/>
      <c r="AR1795" s="185"/>
      <c r="AS1795" s="185"/>
      <c r="AT1795" s="185"/>
      <c r="AU1795" s="185"/>
      <c r="AV1795" s="185"/>
      <c r="AW1795" s="185"/>
      <c r="AX1795" s="185"/>
      <c r="AY1795" s="185"/>
      <c r="AZ1795" s="185"/>
      <c r="BA1795" s="185"/>
      <c r="BB1795" s="185"/>
      <c r="BC1795" s="185"/>
      <c r="BD1795" s="185"/>
      <c r="BE1795" s="185"/>
      <c r="BF1795" s="185"/>
      <c r="BG1795" s="185"/>
      <c r="BH1795" s="185"/>
      <c r="BI1795" s="185"/>
      <c r="BJ1795" s="185"/>
      <c r="BK1795" s="185"/>
      <c r="BL1795" s="185"/>
      <c r="BM1795" s="185"/>
    </row>
    <row r="1796" spans="13:65" s="181" customFormat="1" x14ac:dyDescent="0.2">
      <c r="M1796" s="40"/>
      <c r="N1796" s="974"/>
      <c r="O1796" s="185"/>
      <c r="P1796" s="185"/>
      <c r="Q1796" s="185"/>
      <c r="R1796" s="185"/>
      <c r="S1796" s="185"/>
      <c r="T1796" s="185"/>
      <c r="U1796" s="185"/>
      <c r="V1796" s="185"/>
      <c r="W1796" s="185"/>
      <c r="X1796" s="185"/>
      <c r="Y1796" s="185"/>
      <c r="Z1796" s="185"/>
      <c r="AA1796" s="185"/>
      <c r="AB1796" s="185"/>
      <c r="AC1796" s="185"/>
      <c r="AD1796" s="185"/>
      <c r="AE1796" s="185"/>
      <c r="AF1796" s="185"/>
      <c r="AG1796" s="185"/>
      <c r="AH1796" s="185"/>
      <c r="AI1796" s="185"/>
      <c r="AJ1796" s="185"/>
      <c r="AK1796" s="185"/>
      <c r="AL1796" s="185"/>
      <c r="AM1796" s="185"/>
      <c r="AN1796" s="185"/>
      <c r="AO1796" s="185"/>
      <c r="AP1796" s="185"/>
      <c r="AQ1796" s="185"/>
      <c r="AR1796" s="185"/>
      <c r="AS1796" s="185"/>
      <c r="AT1796" s="185"/>
      <c r="AU1796" s="185"/>
      <c r="AV1796" s="185"/>
      <c r="AW1796" s="185"/>
      <c r="AX1796" s="185"/>
      <c r="AY1796" s="185"/>
      <c r="AZ1796" s="185"/>
      <c r="BA1796" s="185"/>
      <c r="BB1796" s="185"/>
      <c r="BC1796" s="185"/>
      <c r="BD1796" s="185"/>
      <c r="BE1796" s="185"/>
      <c r="BF1796" s="185"/>
      <c r="BG1796" s="185"/>
      <c r="BH1796" s="185"/>
      <c r="BI1796" s="185"/>
      <c r="BJ1796" s="185"/>
      <c r="BK1796" s="185"/>
      <c r="BL1796" s="185"/>
      <c r="BM1796" s="185"/>
    </row>
    <row r="1797" spans="13:65" s="181" customFormat="1" x14ac:dyDescent="0.2">
      <c r="M1797" s="40"/>
      <c r="N1797" s="974"/>
      <c r="O1797" s="185"/>
      <c r="P1797" s="185"/>
      <c r="Q1797" s="185"/>
      <c r="R1797" s="185"/>
      <c r="S1797" s="185"/>
      <c r="T1797" s="185"/>
      <c r="U1797" s="185"/>
      <c r="V1797" s="185"/>
      <c r="W1797" s="185"/>
      <c r="X1797" s="185"/>
      <c r="Y1797" s="185"/>
      <c r="Z1797" s="185"/>
      <c r="AA1797" s="185"/>
      <c r="AB1797" s="185"/>
      <c r="AC1797" s="185"/>
      <c r="AD1797" s="185"/>
      <c r="AE1797" s="185"/>
      <c r="AF1797" s="185"/>
      <c r="AG1797" s="185"/>
      <c r="AH1797" s="185"/>
      <c r="AI1797" s="185"/>
      <c r="AJ1797" s="185"/>
      <c r="AK1797" s="185"/>
      <c r="AL1797" s="185"/>
      <c r="AM1797" s="185"/>
      <c r="AN1797" s="185"/>
      <c r="AO1797" s="185"/>
      <c r="AP1797" s="185"/>
      <c r="AQ1797" s="185"/>
      <c r="AR1797" s="185"/>
      <c r="AS1797" s="185"/>
      <c r="AT1797" s="185"/>
      <c r="AU1797" s="185"/>
      <c r="AV1797" s="185"/>
      <c r="AW1797" s="185"/>
      <c r="AX1797" s="185"/>
      <c r="AY1797" s="185"/>
      <c r="AZ1797" s="185"/>
      <c r="BA1797" s="185"/>
      <c r="BB1797" s="185"/>
      <c r="BC1797" s="185"/>
      <c r="BD1797" s="185"/>
      <c r="BE1797" s="185"/>
      <c r="BF1797" s="185"/>
      <c r="BG1797" s="185"/>
      <c r="BH1797" s="185"/>
      <c r="BI1797" s="185"/>
      <c r="BJ1797" s="185"/>
      <c r="BK1797" s="185"/>
      <c r="BL1797" s="185"/>
      <c r="BM1797" s="185"/>
    </row>
    <row r="1798" spans="13:65" s="181" customFormat="1" x14ac:dyDescent="0.2">
      <c r="M1798" s="40"/>
      <c r="N1798" s="974"/>
      <c r="O1798" s="185"/>
      <c r="P1798" s="185"/>
      <c r="Q1798" s="185"/>
      <c r="R1798" s="185"/>
      <c r="S1798" s="185"/>
      <c r="T1798" s="185"/>
      <c r="U1798" s="185"/>
      <c r="V1798" s="185"/>
      <c r="W1798" s="185"/>
      <c r="X1798" s="185"/>
      <c r="Y1798" s="185"/>
      <c r="Z1798" s="185"/>
      <c r="AA1798" s="185"/>
      <c r="AB1798" s="185"/>
      <c r="AC1798" s="185"/>
      <c r="AD1798" s="185"/>
      <c r="AE1798" s="185"/>
      <c r="AF1798" s="185"/>
      <c r="AG1798" s="185"/>
      <c r="AH1798" s="185"/>
      <c r="AI1798" s="185"/>
      <c r="AJ1798" s="185"/>
      <c r="AK1798" s="185"/>
      <c r="AL1798" s="185"/>
      <c r="AM1798" s="185"/>
      <c r="AN1798" s="185"/>
      <c r="AO1798" s="185"/>
      <c r="AP1798" s="185"/>
      <c r="AQ1798" s="185"/>
      <c r="AR1798" s="185"/>
      <c r="AS1798" s="185"/>
      <c r="AT1798" s="185"/>
      <c r="AU1798" s="185"/>
      <c r="AV1798" s="185"/>
      <c r="AW1798" s="185"/>
      <c r="AX1798" s="185"/>
      <c r="AY1798" s="185"/>
      <c r="AZ1798" s="185"/>
      <c r="BA1798" s="185"/>
      <c r="BB1798" s="185"/>
      <c r="BC1798" s="185"/>
      <c r="BD1798" s="185"/>
      <c r="BE1798" s="185"/>
      <c r="BF1798" s="185"/>
      <c r="BG1798" s="185"/>
      <c r="BH1798" s="185"/>
      <c r="BI1798" s="185"/>
      <c r="BJ1798" s="185"/>
      <c r="BK1798" s="185"/>
      <c r="BL1798" s="185"/>
      <c r="BM1798" s="185"/>
    </row>
    <row r="1799" spans="13:65" s="181" customFormat="1" x14ac:dyDescent="0.2">
      <c r="M1799" s="40"/>
      <c r="N1799" s="974"/>
      <c r="O1799" s="185"/>
      <c r="P1799" s="185"/>
      <c r="Q1799" s="185"/>
      <c r="R1799" s="185"/>
      <c r="S1799" s="185"/>
      <c r="T1799" s="185"/>
      <c r="U1799" s="185"/>
      <c r="V1799" s="185"/>
      <c r="W1799" s="185"/>
      <c r="X1799" s="185"/>
      <c r="Y1799" s="185"/>
      <c r="Z1799" s="185"/>
      <c r="AA1799" s="185"/>
      <c r="AB1799" s="185"/>
      <c r="AC1799" s="185"/>
      <c r="AD1799" s="185"/>
      <c r="AE1799" s="185"/>
      <c r="AF1799" s="185"/>
      <c r="AG1799" s="185"/>
      <c r="AH1799" s="185"/>
      <c r="AI1799" s="185"/>
      <c r="AJ1799" s="185"/>
      <c r="AK1799" s="185"/>
      <c r="AL1799" s="185"/>
      <c r="AM1799" s="185"/>
      <c r="AN1799" s="185"/>
      <c r="AO1799" s="185"/>
      <c r="AP1799" s="185"/>
      <c r="AQ1799" s="185"/>
      <c r="AR1799" s="185"/>
      <c r="AS1799" s="185"/>
      <c r="AT1799" s="185"/>
      <c r="AU1799" s="185"/>
      <c r="AV1799" s="185"/>
      <c r="AW1799" s="185"/>
      <c r="AX1799" s="185"/>
      <c r="AY1799" s="185"/>
      <c r="AZ1799" s="185"/>
      <c r="BA1799" s="185"/>
      <c r="BB1799" s="185"/>
      <c r="BC1799" s="185"/>
      <c r="BD1799" s="185"/>
      <c r="BE1799" s="185"/>
      <c r="BF1799" s="185"/>
      <c r="BG1799" s="185"/>
      <c r="BH1799" s="185"/>
      <c r="BI1799" s="185"/>
      <c r="BJ1799" s="185"/>
      <c r="BK1799" s="185"/>
      <c r="BL1799" s="185"/>
      <c r="BM1799" s="185"/>
    </row>
    <row r="1800" spans="13:65" s="181" customFormat="1" x14ac:dyDescent="0.2">
      <c r="M1800" s="40"/>
      <c r="N1800" s="974"/>
      <c r="O1800" s="185"/>
      <c r="P1800" s="185"/>
      <c r="Q1800" s="185"/>
      <c r="R1800" s="185"/>
      <c r="S1800" s="185"/>
      <c r="T1800" s="185"/>
      <c r="U1800" s="185"/>
      <c r="V1800" s="185"/>
      <c r="W1800" s="185"/>
      <c r="X1800" s="185"/>
      <c r="Y1800" s="185"/>
      <c r="Z1800" s="185"/>
      <c r="AA1800" s="185"/>
      <c r="AB1800" s="185"/>
      <c r="AC1800" s="185"/>
      <c r="AD1800" s="185"/>
      <c r="AE1800" s="185"/>
      <c r="AF1800" s="185"/>
      <c r="AG1800" s="185"/>
      <c r="AH1800" s="185"/>
      <c r="AI1800" s="185"/>
      <c r="AJ1800" s="185"/>
      <c r="AK1800" s="185"/>
      <c r="AL1800" s="185"/>
      <c r="AM1800" s="185"/>
      <c r="AN1800" s="185"/>
      <c r="AO1800" s="185"/>
      <c r="AP1800" s="185"/>
      <c r="AQ1800" s="185"/>
      <c r="AR1800" s="185"/>
      <c r="AS1800" s="185"/>
      <c r="AT1800" s="185"/>
      <c r="AU1800" s="185"/>
      <c r="AV1800" s="185"/>
      <c r="AW1800" s="185"/>
      <c r="AX1800" s="185"/>
      <c r="AY1800" s="185"/>
      <c r="AZ1800" s="185"/>
      <c r="BA1800" s="185"/>
      <c r="BB1800" s="185"/>
      <c r="BC1800" s="185"/>
      <c r="BD1800" s="185"/>
      <c r="BE1800" s="185"/>
      <c r="BF1800" s="185"/>
      <c r="BG1800" s="185"/>
      <c r="BH1800" s="185"/>
      <c r="BI1800" s="185"/>
      <c r="BJ1800" s="185"/>
      <c r="BK1800" s="185"/>
      <c r="BL1800" s="185"/>
      <c r="BM1800" s="185"/>
    </row>
    <row r="1801" spans="13:65" s="181" customFormat="1" x14ac:dyDescent="0.2">
      <c r="M1801" s="40"/>
      <c r="N1801" s="974"/>
      <c r="O1801" s="185"/>
      <c r="P1801" s="185"/>
      <c r="Q1801" s="185"/>
      <c r="R1801" s="185"/>
      <c r="S1801" s="185"/>
      <c r="T1801" s="185"/>
      <c r="U1801" s="185"/>
      <c r="V1801" s="185"/>
      <c r="W1801" s="185"/>
      <c r="X1801" s="185"/>
      <c r="Y1801" s="185"/>
      <c r="Z1801" s="185"/>
      <c r="AA1801" s="185"/>
      <c r="AB1801" s="185"/>
      <c r="AC1801" s="185"/>
      <c r="AD1801" s="185"/>
      <c r="AE1801" s="185"/>
      <c r="AF1801" s="185"/>
      <c r="AG1801" s="185"/>
      <c r="AH1801" s="185"/>
      <c r="AI1801" s="185"/>
      <c r="AJ1801" s="185"/>
      <c r="AK1801" s="185"/>
      <c r="AL1801" s="185"/>
      <c r="AM1801" s="185"/>
      <c r="AN1801" s="185"/>
      <c r="AO1801" s="185"/>
      <c r="AP1801" s="185"/>
      <c r="AQ1801" s="185"/>
      <c r="AR1801" s="185"/>
      <c r="AS1801" s="185"/>
      <c r="AT1801" s="185"/>
      <c r="AU1801" s="185"/>
      <c r="AV1801" s="185"/>
      <c r="AW1801" s="185"/>
      <c r="AX1801" s="185"/>
      <c r="AY1801" s="185"/>
      <c r="AZ1801" s="185"/>
      <c r="BA1801" s="185"/>
      <c r="BB1801" s="185"/>
      <c r="BC1801" s="185"/>
      <c r="BD1801" s="185"/>
      <c r="BE1801" s="185"/>
      <c r="BF1801" s="185"/>
      <c r="BG1801" s="185"/>
      <c r="BH1801" s="185"/>
      <c r="BI1801" s="185"/>
      <c r="BJ1801" s="185"/>
      <c r="BK1801" s="185"/>
      <c r="BL1801" s="185"/>
      <c r="BM1801" s="185"/>
    </row>
    <row r="1802" spans="13:65" s="181" customFormat="1" x14ac:dyDescent="0.2">
      <c r="M1802" s="40"/>
      <c r="N1802" s="974"/>
      <c r="O1802" s="185"/>
      <c r="P1802" s="185"/>
      <c r="Q1802" s="185"/>
      <c r="R1802" s="185"/>
      <c r="S1802" s="185"/>
      <c r="T1802" s="185"/>
      <c r="U1802" s="185"/>
      <c r="V1802" s="185"/>
      <c r="W1802" s="185"/>
      <c r="X1802" s="185"/>
      <c r="Y1802" s="185"/>
      <c r="Z1802" s="185"/>
      <c r="AA1802" s="185"/>
      <c r="AB1802" s="185"/>
      <c r="AC1802" s="185"/>
      <c r="AD1802" s="185"/>
      <c r="AE1802" s="185"/>
      <c r="AF1802" s="185"/>
      <c r="AG1802" s="185"/>
      <c r="AH1802" s="185"/>
      <c r="AI1802" s="185"/>
      <c r="AJ1802" s="185"/>
      <c r="AK1802" s="185"/>
      <c r="AL1802" s="185"/>
      <c r="AM1802" s="185"/>
      <c r="AN1802" s="185"/>
      <c r="AO1802" s="185"/>
      <c r="AP1802" s="185"/>
      <c r="AQ1802" s="185"/>
      <c r="AR1802" s="185"/>
      <c r="AS1802" s="185"/>
      <c r="AT1802" s="185"/>
      <c r="AU1802" s="185"/>
      <c r="AV1802" s="185"/>
      <c r="AW1802" s="185"/>
      <c r="AX1802" s="185"/>
      <c r="AY1802" s="185"/>
      <c r="AZ1802" s="185"/>
      <c r="BA1802" s="185"/>
      <c r="BB1802" s="185"/>
      <c r="BC1802" s="185"/>
      <c r="BD1802" s="185"/>
      <c r="BE1802" s="185"/>
      <c r="BF1802" s="185"/>
      <c r="BG1802" s="185"/>
      <c r="BH1802" s="185"/>
      <c r="BI1802" s="185"/>
      <c r="BJ1802" s="185"/>
      <c r="BK1802" s="185"/>
      <c r="BL1802" s="185"/>
      <c r="BM1802" s="185"/>
    </row>
    <row r="1803" spans="13:65" s="181" customFormat="1" x14ac:dyDescent="0.2">
      <c r="M1803" s="40"/>
      <c r="N1803" s="974"/>
      <c r="O1803" s="185"/>
      <c r="P1803" s="185"/>
      <c r="Q1803" s="185"/>
      <c r="R1803" s="185"/>
      <c r="S1803" s="185"/>
      <c r="T1803" s="185"/>
      <c r="U1803" s="185"/>
      <c r="V1803" s="185"/>
      <c r="W1803" s="185"/>
      <c r="X1803" s="185"/>
      <c r="Y1803" s="185"/>
      <c r="Z1803" s="185"/>
      <c r="AA1803" s="185"/>
      <c r="AB1803" s="185"/>
      <c r="AC1803" s="185"/>
      <c r="AD1803" s="185"/>
      <c r="AE1803" s="185"/>
      <c r="AF1803" s="185"/>
      <c r="AG1803" s="185"/>
      <c r="AH1803" s="185"/>
      <c r="AI1803" s="185"/>
      <c r="AJ1803" s="185"/>
      <c r="AK1803" s="185"/>
      <c r="AL1803" s="185"/>
      <c r="AM1803" s="185"/>
      <c r="AN1803" s="185"/>
      <c r="AO1803" s="185"/>
      <c r="AP1803" s="185"/>
      <c r="AQ1803" s="185"/>
      <c r="AR1803" s="185"/>
      <c r="AS1803" s="185"/>
      <c r="AT1803" s="185"/>
      <c r="AU1803" s="185"/>
      <c r="AV1803" s="185"/>
      <c r="AW1803" s="185"/>
      <c r="AX1803" s="185"/>
      <c r="AY1803" s="185"/>
      <c r="AZ1803" s="185"/>
      <c r="BA1803" s="185"/>
      <c r="BB1803" s="185"/>
      <c r="BC1803" s="185"/>
      <c r="BD1803" s="185"/>
      <c r="BE1803" s="185"/>
      <c r="BF1803" s="185"/>
      <c r="BG1803" s="185"/>
      <c r="BH1803" s="185"/>
      <c r="BI1803" s="185"/>
      <c r="BJ1803" s="185"/>
      <c r="BK1803" s="185"/>
      <c r="BL1803" s="185"/>
      <c r="BM1803" s="185"/>
    </row>
    <row r="1804" spans="13:65" s="181" customFormat="1" x14ac:dyDescent="0.2">
      <c r="M1804" s="40"/>
      <c r="N1804" s="974"/>
      <c r="O1804" s="185"/>
      <c r="P1804" s="185"/>
      <c r="Q1804" s="185"/>
      <c r="R1804" s="185"/>
      <c r="S1804" s="185"/>
      <c r="T1804" s="185"/>
      <c r="U1804" s="185"/>
      <c r="V1804" s="185"/>
      <c r="W1804" s="185"/>
      <c r="X1804" s="185"/>
      <c r="Y1804" s="185"/>
      <c r="Z1804" s="185"/>
      <c r="AA1804" s="185"/>
      <c r="AB1804" s="185"/>
      <c r="AC1804" s="185"/>
      <c r="AD1804" s="185"/>
      <c r="AE1804" s="185"/>
      <c r="AF1804" s="185"/>
      <c r="AG1804" s="185"/>
      <c r="AH1804" s="185"/>
      <c r="AI1804" s="185"/>
      <c r="AJ1804" s="185"/>
      <c r="AK1804" s="185"/>
      <c r="AL1804" s="185"/>
      <c r="AM1804" s="185"/>
      <c r="AN1804" s="185"/>
      <c r="AO1804" s="185"/>
      <c r="AP1804" s="185"/>
      <c r="AQ1804" s="185"/>
      <c r="AR1804" s="185"/>
      <c r="AS1804" s="185"/>
      <c r="AT1804" s="185"/>
      <c r="AU1804" s="185"/>
      <c r="AV1804" s="185"/>
      <c r="AW1804" s="185"/>
      <c r="AX1804" s="185"/>
      <c r="AY1804" s="185"/>
      <c r="AZ1804" s="185"/>
      <c r="BA1804" s="185"/>
      <c r="BB1804" s="185"/>
      <c r="BC1804" s="185"/>
      <c r="BD1804" s="185"/>
      <c r="BE1804" s="185"/>
      <c r="BF1804" s="185"/>
      <c r="BG1804" s="185"/>
      <c r="BH1804" s="185"/>
      <c r="BI1804" s="185"/>
      <c r="BJ1804" s="185"/>
      <c r="BK1804" s="185"/>
      <c r="BL1804" s="185"/>
      <c r="BM1804" s="185"/>
    </row>
    <row r="1805" spans="13:65" s="181" customFormat="1" x14ac:dyDescent="0.2">
      <c r="M1805" s="40"/>
      <c r="N1805" s="974"/>
      <c r="O1805" s="185"/>
      <c r="P1805" s="185"/>
      <c r="Q1805" s="185"/>
      <c r="R1805" s="185"/>
      <c r="S1805" s="185"/>
      <c r="T1805" s="185"/>
      <c r="U1805" s="185"/>
      <c r="V1805" s="185"/>
      <c r="W1805" s="185"/>
      <c r="X1805" s="185"/>
      <c r="Y1805" s="185"/>
      <c r="Z1805" s="185"/>
      <c r="AA1805" s="185"/>
      <c r="AB1805" s="185"/>
      <c r="AC1805" s="185"/>
      <c r="AD1805" s="185"/>
      <c r="AE1805" s="185"/>
      <c r="AF1805" s="185"/>
      <c r="AG1805" s="185"/>
      <c r="AH1805" s="185"/>
      <c r="AI1805" s="185"/>
      <c r="AJ1805" s="185"/>
      <c r="AK1805" s="185"/>
      <c r="AL1805" s="185"/>
      <c r="AM1805" s="185"/>
      <c r="AN1805" s="185"/>
      <c r="AO1805" s="185"/>
      <c r="AP1805" s="185"/>
      <c r="AQ1805" s="185"/>
      <c r="AR1805" s="185"/>
      <c r="AS1805" s="185"/>
      <c r="AT1805" s="185"/>
      <c r="AU1805" s="185"/>
      <c r="AV1805" s="185"/>
      <c r="AW1805" s="185"/>
      <c r="AX1805" s="185"/>
      <c r="AY1805" s="185"/>
      <c r="AZ1805" s="185"/>
      <c r="BA1805" s="185"/>
      <c r="BB1805" s="185"/>
      <c r="BC1805" s="185"/>
      <c r="BD1805" s="185"/>
      <c r="BE1805" s="185"/>
      <c r="BF1805" s="185"/>
      <c r="BG1805" s="185"/>
      <c r="BH1805" s="185"/>
      <c r="BI1805" s="185"/>
      <c r="BJ1805" s="185"/>
      <c r="BK1805" s="185"/>
      <c r="BL1805" s="185"/>
      <c r="BM1805" s="185"/>
    </row>
    <row r="1806" spans="13:65" s="181" customFormat="1" x14ac:dyDescent="0.2">
      <c r="M1806" s="40"/>
      <c r="N1806" s="974"/>
      <c r="O1806" s="185"/>
      <c r="P1806" s="185"/>
      <c r="Q1806" s="185"/>
      <c r="R1806" s="185"/>
      <c r="S1806" s="185"/>
      <c r="T1806" s="185"/>
      <c r="U1806" s="185"/>
      <c r="V1806" s="185"/>
      <c r="W1806" s="185"/>
      <c r="X1806" s="185"/>
      <c r="Y1806" s="185"/>
      <c r="Z1806" s="185"/>
      <c r="AA1806" s="185"/>
      <c r="AB1806" s="185"/>
      <c r="AC1806" s="185"/>
      <c r="AD1806" s="185"/>
      <c r="AE1806" s="185"/>
      <c r="AF1806" s="185"/>
      <c r="AG1806" s="185"/>
      <c r="AH1806" s="185"/>
      <c r="AI1806" s="185"/>
      <c r="AJ1806" s="185"/>
      <c r="AK1806" s="185"/>
      <c r="AL1806" s="185"/>
      <c r="AM1806" s="185"/>
      <c r="AN1806" s="185"/>
      <c r="AO1806" s="185"/>
      <c r="AP1806" s="185"/>
      <c r="AQ1806" s="185"/>
      <c r="AR1806" s="185"/>
      <c r="AS1806" s="185"/>
      <c r="AT1806" s="185"/>
      <c r="AU1806" s="185"/>
      <c r="AV1806" s="185"/>
      <c r="AW1806" s="185"/>
      <c r="AX1806" s="185"/>
      <c r="AY1806" s="185"/>
      <c r="AZ1806" s="185"/>
      <c r="BA1806" s="185"/>
      <c r="BB1806" s="185"/>
      <c r="BC1806" s="185"/>
      <c r="BD1806" s="185"/>
      <c r="BE1806" s="185"/>
      <c r="BF1806" s="185"/>
      <c r="BG1806" s="185"/>
      <c r="BH1806" s="185"/>
      <c r="BI1806" s="185"/>
      <c r="BJ1806" s="185"/>
      <c r="BK1806" s="185"/>
      <c r="BL1806" s="185"/>
      <c r="BM1806" s="185"/>
    </row>
    <row r="1807" spans="13:65" s="181" customFormat="1" x14ac:dyDescent="0.2">
      <c r="M1807" s="40"/>
      <c r="N1807" s="974"/>
      <c r="O1807" s="185"/>
      <c r="P1807" s="185"/>
      <c r="Q1807" s="185"/>
      <c r="R1807" s="185"/>
      <c r="S1807" s="185"/>
      <c r="T1807" s="185"/>
      <c r="U1807" s="185"/>
      <c r="V1807" s="185"/>
      <c r="W1807" s="185"/>
      <c r="X1807" s="185"/>
      <c r="Y1807" s="185"/>
      <c r="Z1807" s="185"/>
      <c r="AA1807" s="185"/>
      <c r="AB1807" s="185"/>
      <c r="AC1807" s="185"/>
      <c r="AD1807" s="185"/>
      <c r="AE1807" s="185"/>
      <c r="AF1807" s="185"/>
      <c r="AG1807" s="185"/>
      <c r="AH1807" s="185"/>
      <c r="AI1807" s="185"/>
      <c r="AJ1807" s="185"/>
      <c r="AK1807" s="185"/>
      <c r="AL1807" s="185"/>
      <c r="AM1807" s="185"/>
      <c r="AN1807" s="185"/>
      <c r="AO1807" s="185"/>
      <c r="AP1807" s="185"/>
      <c r="AQ1807" s="185"/>
      <c r="AR1807" s="185"/>
      <c r="AS1807" s="185"/>
      <c r="AT1807" s="185"/>
      <c r="AU1807" s="185"/>
      <c r="AV1807" s="185"/>
      <c r="AW1807" s="185"/>
      <c r="AX1807" s="185"/>
      <c r="AY1807" s="185"/>
      <c r="AZ1807" s="185"/>
      <c r="BA1807" s="185"/>
      <c r="BB1807" s="185"/>
      <c r="BC1807" s="185"/>
      <c r="BD1807" s="185"/>
      <c r="BE1807" s="185"/>
      <c r="BF1807" s="185"/>
      <c r="BG1807" s="185"/>
      <c r="BH1807" s="185"/>
      <c r="BI1807" s="185"/>
      <c r="BJ1807" s="185"/>
      <c r="BK1807" s="185"/>
      <c r="BL1807" s="185"/>
      <c r="BM1807" s="185"/>
    </row>
    <row r="1808" spans="13:65" s="181" customFormat="1" x14ac:dyDescent="0.2">
      <c r="M1808" s="40"/>
      <c r="N1808" s="974"/>
      <c r="O1808" s="185"/>
      <c r="P1808" s="185"/>
      <c r="Q1808" s="185"/>
      <c r="R1808" s="185"/>
      <c r="S1808" s="185"/>
      <c r="T1808" s="185"/>
      <c r="U1808" s="185"/>
      <c r="V1808" s="185"/>
      <c r="W1808" s="185"/>
      <c r="X1808" s="185"/>
      <c r="Y1808" s="185"/>
      <c r="Z1808" s="185"/>
      <c r="AA1808" s="185"/>
      <c r="AB1808" s="185"/>
      <c r="AC1808" s="185"/>
      <c r="AD1808" s="185"/>
      <c r="AE1808" s="185"/>
      <c r="AF1808" s="185"/>
      <c r="AG1808" s="185"/>
      <c r="AH1808" s="185"/>
      <c r="AI1808" s="185"/>
      <c r="AJ1808" s="185"/>
      <c r="AK1808" s="185"/>
      <c r="AL1808" s="185"/>
      <c r="AM1808" s="185"/>
      <c r="AN1808" s="185"/>
      <c r="AO1808" s="185"/>
      <c r="AP1808" s="185"/>
      <c r="AQ1808" s="185"/>
      <c r="AR1808" s="185"/>
      <c r="AS1808" s="185"/>
      <c r="AT1808" s="185"/>
      <c r="AU1808" s="185"/>
      <c r="AV1808" s="185"/>
      <c r="AW1808" s="185"/>
      <c r="AX1808" s="185"/>
      <c r="AY1808" s="185"/>
      <c r="AZ1808" s="185"/>
      <c r="BA1808" s="185"/>
      <c r="BB1808" s="185"/>
      <c r="BC1808" s="185"/>
      <c r="BD1808" s="185"/>
      <c r="BE1808" s="185"/>
      <c r="BF1808" s="185"/>
      <c r="BG1808" s="185"/>
      <c r="BH1808" s="185"/>
      <c r="BI1808" s="185"/>
      <c r="BJ1808" s="185"/>
      <c r="BK1808" s="185"/>
      <c r="BL1808" s="185"/>
      <c r="BM1808" s="185"/>
    </row>
    <row r="1809" spans="13:65" s="181" customFormat="1" x14ac:dyDescent="0.2">
      <c r="M1809" s="40"/>
      <c r="N1809" s="974"/>
      <c r="O1809" s="185"/>
      <c r="P1809" s="185"/>
      <c r="Q1809" s="185"/>
      <c r="R1809" s="185"/>
      <c r="S1809" s="185"/>
      <c r="T1809" s="185"/>
      <c r="U1809" s="185"/>
      <c r="V1809" s="185"/>
      <c r="W1809" s="185"/>
      <c r="X1809" s="185"/>
      <c r="Y1809" s="185"/>
      <c r="Z1809" s="185"/>
      <c r="AA1809" s="185"/>
      <c r="AB1809" s="185"/>
      <c r="AC1809" s="185"/>
      <c r="AD1809" s="185"/>
      <c r="AE1809" s="185"/>
      <c r="AF1809" s="185"/>
      <c r="AG1809" s="185"/>
      <c r="AH1809" s="185"/>
      <c r="AI1809" s="185"/>
      <c r="AJ1809" s="185"/>
      <c r="AK1809" s="185"/>
      <c r="AL1809" s="185"/>
      <c r="AM1809" s="185"/>
      <c r="AN1809" s="185"/>
      <c r="AO1809" s="185"/>
      <c r="AP1809" s="185"/>
      <c r="AQ1809" s="185"/>
      <c r="AR1809" s="185"/>
      <c r="AS1809" s="185"/>
      <c r="AT1809" s="185"/>
      <c r="AU1809" s="185"/>
      <c r="AV1809" s="185"/>
      <c r="AW1809" s="185"/>
      <c r="AX1809" s="185"/>
      <c r="AY1809" s="185"/>
      <c r="AZ1809" s="185"/>
      <c r="BA1809" s="185"/>
      <c r="BB1809" s="185"/>
      <c r="BC1809" s="185"/>
      <c r="BD1809" s="185"/>
      <c r="BE1809" s="185"/>
      <c r="BF1809" s="185"/>
      <c r="BG1809" s="185"/>
      <c r="BH1809" s="185"/>
      <c r="BI1809" s="185"/>
      <c r="BJ1809" s="185"/>
      <c r="BK1809" s="185"/>
      <c r="BL1809" s="185"/>
      <c r="BM1809" s="185"/>
    </row>
    <row r="1810" spans="13:65" s="181" customFormat="1" x14ac:dyDescent="0.2">
      <c r="M1810" s="40"/>
      <c r="N1810" s="974"/>
      <c r="O1810" s="185"/>
      <c r="P1810" s="185"/>
      <c r="Q1810" s="185"/>
      <c r="R1810" s="185"/>
      <c r="S1810" s="185"/>
      <c r="T1810" s="185"/>
      <c r="U1810" s="185"/>
      <c r="V1810" s="185"/>
      <c r="W1810" s="185"/>
      <c r="X1810" s="185"/>
      <c r="Y1810" s="185"/>
      <c r="Z1810" s="185"/>
      <c r="AA1810" s="185"/>
      <c r="AB1810" s="185"/>
      <c r="AC1810" s="185"/>
      <c r="AD1810" s="185"/>
      <c r="AE1810" s="185"/>
      <c r="AF1810" s="185"/>
      <c r="AG1810" s="185"/>
      <c r="AH1810" s="185"/>
      <c r="AI1810" s="185"/>
      <c r="AJ1810" s="185"/>
      <c r="AK1810" s="185"/>
      <c r="AL1810" s="185"/>
      <c r="AM1810" s="185"/>
      <c r="AN1810" s="185"/>
      <c r="AO1810" s="185"/>
      <c r="AP1810" s="185"/>
      <c r="AQ1810" s="185"/>
      <c r="AR1810" s="185"/>
      <c r="AS1810" s="185"/>
      <c r="AT1810" s="185"/>
      <c r="AU1810" s="185"/>
      <c r="AV1810" s="185"/>
      <c r="AW1810" s="185"/>
      <c r="AX1810" s="185"/>
      <c r="AY1810" s="185"/>
      <c r="AZ1810" s="185"/>
      <c r="BA1810" s="185"/>
      <c r="BB1810" s="185"/>
      <c r="BC1810" s="185"/>
      <c r="BD1810" s="185"/>
      <c r="BE1810" s="185"/>
      <c r="BF1810" s="185"/>
      <c r="BG1810" s="185"/>
      <c r="BH1810" s="185"/>
      <c r="BI1810" s="185"/>
      <c r="BJ1810" s="185"/>
      <c r="BK1810" s="185"/>
      <c r="BL1810" s="185"/>
      <c r="BM1810" s="185"/>
    </row>
    <row r="1811" spans="13:65" s="181" customFormat="1" x14ac:dyDescent="0.2">
      <c r="M1811" s="40"/>
      <c r="N1811" s="974"/>
      <c r="O1811" s="185"/>
      <c r="P1811" s="185"/>
      <c r="Q1811" s="185"/>
      <c r="R1811" s="185"/>
      <c r="S1811" s="185"/>
      <c r="T1811" s="185"/>
      <c r="U1811" s="185"/>
      <c r="V1811" s="185"/>
      <c r="W1811" s="185"/>
      <c r="X1811" s="185"/>
      <c r="Y1811" s="185"/>
      <c r="Z1811" s="185"/>
      <c r="AA1811" s="185"/>
      <c r="AB1811" s="185"/>
      <c r="AC1811" s="185"/>
      <c r="AD1811" s="185"/>
      <c r="AE1811" s="185"/>
      <c r="AF1811" s="185"/>
      <c r="AG1811" s="185"/>
      <c r="AH1811" s="185"/>
      <c r="AI1811" s="185"/>
      <c r="AJ1811" s="185"/>
      <c r="AK1811" s="185"/>
      <c r="AL1811" s="185"/>
      <c r="AM1811" s="185"/>
      <c r="AN1811" s="185"/>
      <c r="AO1811" s="185"/>
      <c r="AP1811" s="185"/>
      <c r="AQ1811" s="185"/>
      <c r="AR1811" s="185"/>
      <c r="AS1811" s="185"/>
      <c r="AT1811" s="185"/>
      <c r="AU1811" s="185"/>
      <c r="AV1811" s="185"/>
      <c r="AW1811" s="185"/>
      <c r="AX1811" s="185"/>
      <c r="AY1811" s="185"/>
      <c r="AZ1811" s="185"/>
      <c r="BA1811" s="185"/>
      <c r="BB1811" s="185"/>
      <c r="BC1811" s="185"/>
      <c r="BD1811" s="185"/>
      <c r="BE1811" s="185"/>
      <c r="BF1811" s="185"/>
      <c r="BG1811" s="185"/>
      <c r="BH1811" s="185"/>
      <c r="BI1811" s="185"/>
      <c r="BJ1811" s="185"/>
      <c r="BK1811" s="185"/>
      <c r="BL1811" s="185"/>
      <c r="BM1811" s="185"/>
    </row>
    <row r="1812" spans="13:65" s="181" customFormat="1" x14ac:dyDescent="0.2">
      <c r="M1812" s="40"/>
      <c r="N1812" s="974"/>
      <c r="O1812" s="185"/>
      <c r="P1812" s="185"/>
      <c r="Q1812" s="185"/>
      <c r="R1812" s="185"/>
      <c r="S1812" s="185"/>
      <c r="T1812" s="185"/>
      <c r="U1812" s="185"/>
      <c r="V1812" s="185"/>
      <c r="W1812" s="185"/>
      <c r="X1812" s="185"/>
      <c r="Y1812" s="185"/>
      <c r="Z1812" s="185"/>
      <c r="AA1812" s="185"/>
      <c r="AB1812" s="185"/>
      <c r="AC1812" s="185"/>
      <c r="AD1812" s="185"/>
      <c r="AE1812" s="185"/>
      <c r="AF1812" s="185"/>
      <c r="AG1812" s="185"/>
      <c r="AH1812" s="185"/>
      <c r="AI1812" s="185"/>
      <c r="AJ1812" s="185"/>
      <c r="AK1812" s="185"/>
      <c r="AL1812" s="185"/>
      <c r="AM1812" s="185"/>
      <c r="AN1812" s="185"/>
      <c r="AO1812" s="185"/>
      <c r="AP1812" s="185"/>
      <c r="AQ1812" s="185"/>
      <c r="AR1812" s="185"/>
      <c r="AS1812" s="185"/>
      <c r="AT1812" s="185"/>
      <c r="AU1812" s="185"/>
      <c r="AV1812" s="185"/>
      <c r="AW1812" s="185"/>
      <c r="AX1812" s="185"/>
      <c r="AY1812" s="185"/>
      <c r="AZ1812" s="185"/>
      <c r="BA1812" s="185"/>
      <c r="BB1812" s="185"/>
      <c r="BC1812" s="185"/>
      <c r="BD1812" s="185"/>
      <c r="BE1812" s="185"/>
      <c r="BF1812" s="185"/>
      <c r="BG1812" s="185"/>
      <c r="BH1812" s="185"/>
      <c r="BI1812" s="185"/>
      <c r="BJ1812" s="185"/>
      <c r="BK1812" s="185"/>
      <c r="BL1812" s="185"/>
      <c r="BM1812" s="185"/>
    </row>
    <row r="1813" spans="13:65" s="181" customFormat="1" x14ac:dyDescent="0.2">
      <c r="M1813" s="40"/>
      <c r="N1813" s="974"/>
      <c r="O1813" s="185"/>
      <c r="P1813" s="185"/>
      <c r="Q1813" s="185"/>
      <c r="R1813" s="185"/>
      <c r="S1813" s="185"/>
      <c r="T1813" s="185"/>
      <c r="U1813" s="185"/>
      <c r="V1813" s="185"/>
      <c r="W1813" s="185"/>
      <c r="X1813" s="185"/>
      <c r="Y1813" s="185"/>
      <c r="Z1813" s="185"/>
      <c r="AA1813" s="185"/>
      <c r="AB1813" s="185"/>
      <c r="AC1813" s="185"/>
      <c r="AD1813" s="185"/>
      <c r="AE1813" s="185"/>
      <c r="AF1813" s="185"/>
      <c r="AG1813" s="185"/>
      <c r="AH1813" s="185"/>
      <c r="AI1813" s="185"/>
      <c r="AJ1813" s="185"/>
      <c r="AK1813" s="185"/>
      <c r="AL1813" s="185"/>
      <c r="AM1813" s="185"/>
      <c r="AN1813" s="185"/>
      <c r="AO1813" s="185"/>
      <c r="AP1813" s="185"/>
      <c r="AQ1813" s="185"/>
      <c r="AR1813" s="185"/>
      <c r="AS1813" s="185"/>
      <c r="AT1813" s="185"/>
      <c r="AU1813" s="185"/>
      <c r="AV1813" s="185"/>
      <c r="AW1813" s="185"/>
      <c r="AX1813" s="185"/>
      <c r="AY1813" s="185"/>
      <c r="AZ1813" s="185"/>
      <c r="BA1813" s="185"/>
      <c r="BB1813" s="185"/>
      <c r="BC1813" s="185"/>
      <c r="BD1813" s="185"/>
      <c r="BE1813" s="185"/>
      <c r="BF1813" s="185"/>
      <c r="BG1813" s="185"/>
      <c r="BH1813" s="185"/>
      <c r="BI1813" s="185"/>
      <c r="BJ1813" s="185"/>
      <c r="BK1813" s="185"/>
      <c r="BL1813" s="185"/>
      <c r="BM1813" s="185"/>
    </row>
    <row r="1814" spans="13:65" s="181" customFormat="1" x14ac:dyDescent="0.2">
      <c r="M1814" s="40"/>
      <c r="N1814" s="974"/>
      <c r="O1814" s="185"/>
      <c r="P1814" s="185"/>
      <c r="Q1814" s="185"/>
      <c r="R1814" s="185"/>
      <c r="S1814" s="185"/>
      <c r="T1814" s="185"/>
      <c r="U1814" s="185"/>
      <c r="V1814" s="185"/>
      <c r="W1814" s="185"/>
      <c r="X1814" s="185"/>
      <c r="Y1814" s="185"/>
      <c r="Z1814" s="185"/>
      <c r="AA1814" s="185"/>
      <c r="AB1814" s="185"/>
      <c r="AC1814" s="185"/>
      <c r="AD1814" s="185"/>
      <c r="AE1814" s="185"/>
      <c r="AF1814" s="185"/>
      <c r="AG1814" s="185"/>
      <c r="AH1814" s="185"/>
      <c r="AI1814" s="185"/>
      <c r="AJ1814" s="185"/>
      <c r="AK1814" s="185"/>
      <c r="AL1814" s="185"/>
      <c r="AM1814" s="185"/>
      <c r="AN1814" s="185"/>
      <c r="AO1814" s="185"/>
      <c r="AP1814" s="185"/>
      <c r="AQ1814" s="185"/>
      <c r="AR1814" s="185"/>
      <c r="AS1814" s="185"/>
      <c r="AT1814" s="185"/>
      <c r="AU1814" s="185"/>
      <c r="AV1814" s="185"/>
      <c r="AW1814" s="185"/>
      <c r="AX1814" s="185"/>
      <c r="AY1814" s="185"/>
      <c r="AZ1814" s="185"/>
      <c r="BA1814" s="185"/>
      <c r="BB1814" s="185"/>
      <c r="BC1814" s="185"/>
      <c r="BD1814" s="185"/>
      <c r="BE1814" s="185"/>
      <c r="BF1814" s="185"/>
      <c r="BG1814" s="185"/>
      <c r="BH1814" s="185"/>
      <c r="BI1814" s="185"/>
      <c r="BJ1814" s="185"/>
      <c r="BK1814" s="185"/>
      <c r="BL1814" s="185"/>
      <c r="BM1814" s="185"/>
    </row>
    <row r="1815" spans="13:65" s="181" customFormat="1" x14ac:dyDescent="0.2">
      <c r="M1815" s="40"/>
      <c r="N1815" s="974"/>
      <c r="O1815" s="185"/>
      <c r="P1815" s="185"/>
      <c r="Q1815" s="185"/>
      <c r="R1815" s="185"/>
      <c r="S1815" s="185"/>
      <c r="T1815" s="185"/>
      <c r="U1815" s="185"/>
      <c r="V1815" s="185"/>
      <c r="W1815" s="185"/>
      <c r="X1815" s="185"/>
      <c r="Y1815" s="185"/>
      <c r="Z1815" s="185"/>
      <c r="AA1815" s="185"/>
      <c r="AB1815" s="185"/>
      <c r="AC1815" s="185"/>
      <c r="AD1815" s="185"/>
      <c r="AE1815" s="185"/>
      <c r="AF1815" s="185"/>
      <c r="AG1815" s="185"/>
      <c r="AH1815" s="185"/>
      <c r="AI1815" s="185"/>
      <c r="AJ1815" s="185"/>
      <c r="AK1815" s="185"/>
      <c r="AL1815" s="185"/>
      <c r="AM1815" s="185"/>
      <c r="AN1815" s="185"/>
      <c r="AO1815" s="185"/>
      <c r="AP1815" s="185"/>
      <c r="AQ1815" s="185"/>
      <c r="AR1815" s="185"/>
      <c r="AS1815" s="185"/>
      <c r="AT1815" s="185"/>
      <c r="AU1815" s="185"/>
      <c r="AV1815" s="185"/>
      <c r="AW1815" s="185"/>
      <c r="AX1815" s="185"/>
      <c r="AY1815" s="185"/>
      <c r="AZ1815" s="185"/>
      <c r="BA1815" s="185"/>
      <c r="BB1815" s="185"/>
      <c r="BC1815" s="185"/>
      <c r="BD1815" s="185"/>
      <c r="BE1815" s="185"/>
      <c r="BF1815" s="185"/>
      <c r="BG1815" s="185"/>
      <c r="BH1815" s="185"/>
      <c r="BI1815" s="185"/>
      <c r="BJ1815" s="185"/>
      <c r="BK1815" s="185"/>
      <c r="BL1815" s="185"/>
      <c r="BM1815" s="185"/>
    </row>
    <row r="1816" spans="13:65" s="181" customFormat="1" x14ac:dyDescent="0.2">
      <c r="M1816" s="40"/>
      <c r="N1816" s="974"/>
      <c r="O1816" s="185"/>
      <c r="P1816" s="185"/>
      <c r="Q1816" s="185"/>
      <c r="R1816" s="185"/>
      <c r="S1816" s="185"/>
      <c r="T1816" s="185"/>
      <c r="U1816" s="185"/>
      <c r="V1816" s="185"/>
      <c r="W1816" s="185"/>
      <c r="X1816" s="185"/>
      <c r="Y1816" s="185"/>
      <c r="Z1816" s="185"/>
      <c r="AA1816" s="185"/>
      <c r="AB1816" s="185"/>
      <c r="AC1816" s="185"/>
      <c r="AD1816" s="185"/>
      <c r="AE1816" s="185"/>
      <c r="AF1816" s="185"/>
      <c r="AG1816" s="185"/>
      <c r="AH1816" s="185"/>
      <c r="AI1816" s="185"/>
      <c r="AJ1816" s="185"/>
      <c r="AK1816" s="185"/>
      <c r="AL1816" s="185"/>
      <c r="AM1816" s="185"/>
      <c r="AN1816" s="185"/>
      <c r="AO1816" s="185"/>
      <c r="AP1816" s="185"/>
      <c r="AQ1816" s="185"/>
      <c r="AR1816" s="185"/>
      <c r="AS1816" s="185"/>
      <c r="AT1816" s="185"/>
      <c r="AU1816" s="185"/>
      <c r="AV1816" s="185"/>
      <c r="AW1816" s="185"/>
      <c r="AX1816" s="185"/>
      <c r="AY1816" s="185"/>
      <c r="AZ1816" s="185"/>
      <c r="BA1816" s="185"/>
      <c r="BB1816" s="185"/>
      <c r="BC1816" s="185"/>
      <c r="BD1816" s="185"/>
      <c r="BE1816" s="185"/>
      <c r="BF1816" s="185"/>
      <c r="BG1816" s="185"/>
      <c r="BH1816" s="185"/>
      <c r="BI1816" s="185"/>
      <c r="BJ1816" s="185"/>
      <c r="BK1816" s="185"/>
      <c r="BL1816" s="185"/>
      <c r="BM1816" s="185"/>
    </row>
    <row r="1817" spans="13:65" s="181" customFormat="1" x14ac:dyDescent="0.2">
      <c r="M1817" s="40"/>
      <c r="N1817" s="974"/>
      <c r="O1817" s="185"/>
      <c r="P1817" s="185"/>
      <c r="Q1817" s="185"/>
      <c r="R1817" s="185"/>
      <c r="S1817" s="185"/>
      <c r="T1817" s="185"/>
      <c r="U1817" s="185"/>
      <c r="V1817" s="185"/>
      <c r="W1817" s="185"/>
      <c r="X1817" s="185"/>
      <c r="Y1817" s="185"/>
      <c r="Z1817" s="185"/>
      <c r="AA1817" s="185"/>
      <c r="AB1817" s="185"/>
      <c r="AC1817" s="185"/>
      <c r="AD1817" s="185"/>
      <c r="AE1817" s="185"/>
      <c r="AF1817" s="185"/>
      <c r="AG1817" s="185"/>
      <c r="AH1817" s="185"/>
      <c r="AI1817" s="185"/>
      <c r="AJ1817" s="185"/>
      <c r="AK1817" s="185"/>
      <c r="AL1817" s="185"/>
      <c r="AM1817" s="185"/>
      <c r="AN1817" s="185"/>
      <c r="AO1817" s="185"/>
      <c r="AP1817" s="185"/>
      <c r="AQ1817" s="185"/>
      <c r="AR1817" s="185"/>
      <c r="AS1817" s="185"/>
      <c r="AT1817" s="185"/>
      <c r="AU1817" s="185"/>
      <c r="AV1817" s="185"/>
      <c r="AW1817" s="185"/>
      <c r="AX1817" s="185"/>
      <c r="AY1817" s="185"/>
      <c r="AZ1817" s="185"/>
      <c r="BA1817" s="185"/>
      <c r="BB1817" s="185"/>
      <c r="BC1817" s="185"/>
      <c r="BD1817" s="185"/>
      <c r="BE1817" s="185"/>
      <c r="BF1817" s="185"/>
      <c r="BG1817" s="185"/>
      <c r="BH1817" s="185"/>
      <c r="BI1817" s="185"/>
      <c r="BJ1817" s="185"/>
      <c r="BK1817" s="185"/>
      <c r="BL1817" s="185"/>
      <c r="BM1817" s="185"/>
    </row>
    <row r="1818" spans="13:65" s="181" customFormat="1" x14ac:dyDescent="0.2">
      <c r="M1818" s="40"/>
      <c r="N1818" s="974"/>
      <c r="O1818" s="185"/>
      <c r="P1818" s="185"/>
      <c r="Q1818" s="185"/>
      <c r="R1818" s="185"/>
      <c r="S1818" s="185"/>
      <c r="T1818" s="185"/>
      <c r="U1818" s="185"/>
      <c r="V1818" s="185"/>
      <c r="W1818" s="185"/>
      <c r="X1818" s="185"/>
      <c r="Y1818" s="185"/>
      <c r="Z1818" s="185"/>
      <c r="AA1818" s="185"/>
      <c r="AB1818" s="185"/>
      <c r="AC1818" s="185"/>
      <c r="AD1818" s="185"/>
      <c r="AE1818" s="185"/>
      <c r="AF1818" s="185"/>
      <c r="AG1818" s="185"/>
      <c r="AH1818" s="185"/>
      <c r="AI1818" s="185"/>
      <c r="AJ1818" s="185"/>
      <c r="AK1818" s="185"/>
      <c r="AL1818" s="185"/>
      <c r="AM1818" s="185"/>
      <c r="AN1818" s="185"/>
      <c r="AO1818" s="185"/>
      <c r="AP1818" s="185"/>
      <c r="AQ1818" s="185"/>
      <c r="AR1818" s="185"/>
      <c r="AS1818" s="185"/>
      <c r="AT1818" s="185"/>
      <c r="AU1818" s="185"/>
      <c r="AV1818" s="185"/>
      <c r="AW1818" s="185"/>
      <c r="AX1818" s="185"/>
      <c r="AY1818" s="185"/>
      <c r="AZ1818" s="185"/>
      <c r="BA1818" s="185"/>
      <c r="BB1818" s="185"/>
      <c r="BC1818" s="185"/>
      <c r="BD1818" s="185"/>
      <c r="BE1818" s="185"/>
      <c r="BF1818" s="185"/>
      <c r="BG1818" s="185"/>
      <c r="BH1818" s="185"/>
      <c r="BI1818" s="185"/>
      <c r="BJ1818" s="185"/>
      <c r="BK1818" s="185"/>
      <c r="BL1818" s="185"/>
      <c r="BM1818" s="185"/>
    </row>
    <row r="1819" spans="13:65" s="181" customFormat="1" x14ac:dyDescent="0.2">
      <c r="M1819" s="40"/>
      <c r="N1819" s="974"/>
      <c r="O1819" s="185"/>
      <c r="P1819" s="185"/>
      <c r="Q1819" s="185"/>
      <c r="R1819" s="185"/>
      <c r="S1819" s="185"/>
      <c r="T1819" s="185"/>
      <c r="U1819" s="185"/>
      <c r="V1819" s="185"/>
      <c r="W1819" s="185"/>
      <c r="X1819" s="185"/>
      <c r="Y1819" s="185"/>
      <c r="Z1819" s="185"/>
      <c r="AA1819" s="185"/>
      <c r="AB1819" s="185"/>
      <c r="AC1819" s="185"/>
      <c r="AD1819" s="185"/>
      <c r="AE1819" s="185"/>
      <c r="AF1819" s="185"/>
      <c r="AG1819" s="185"/>
      <c r="AH1819" s="185"/>
      <c r="AI1819" s="185"/>
      <c r="AJ1819" s="185"/>
      <c r="AK1819" s="185"/>
      <c r="AL1819" s="185"/>
      <c r="AM1819" s="185"/>
      <c r="AN1819" s="185"/>
      <c r="AO1819" s="185"/>
      <c r="AP1819" s="185"/>
      <c r="AQ1819" s="185"/>
      <c r="AR1819" s="185"/>
      <c r="AS1819" s="185"/>
      <c r="AT1819" s="185"/>
      <c r="AU1819" s="185"/>
      <c r="AV1819" s="185"/>
      <c r="AW1819" s="185"/>
      <c r="AX1819" s="185"/>
      <c r="AY1819" s="185"/>
      <c r="AZ1819" s="185"/>
      <c r="BA1819" s="185"/>
      <c r="BB1819" s="185"/>
      <c r="BC1819" s="185"/>
      <c r="BD1819" s="185"/>
      <c r="BE1819" s="185"/>
      <c r="BF1819" s="185"/>
      <c r="BG1819" s="185"/>
      <c r="BH1819" s="185"/>
      <c r="BI1819" s="185"/>
      <c r="BJ1819" s="185"/>
      <c r="BK1819" s="185"/>
      <c r="BL1819" s="185"/>
      <c r="BM1819" s="185"/>
    </row>
    <row r="1820" spans="13:65" s="181" customFormat="1" x14ac:dyDescent="0.2">
      <c r="M1820" s="40"/>
      <c r="N1820" s="974"/>
      <c r="O1820" s="185"/>
      <c r="P1820" s="185"/>
      <c r="Q1820" s="185"/>
      <c r="R1820" s="185"/>
      <c r="S1820" s="185"/>
      <c r="T1820" s="185"/>
      <c r="U1820" s="185"/>
      <c r="V1820" s="185"/>
      <c r="W1820" s="185"/>
      <c r="X1820" s="185"/>
      <c r="Y1820" s="185"/>
      <c r="Z1820" s="185"/>
      <c r="AA1820" s="185"/>
      <c r="AB1820" s="185"/>
      <c r="AC1820" s="185"/>
      <c r="AD1820" s="185"/>
      <c r="AE1820" s="185"/>
      <c r="AF1820" s="185"/>
      <c r="AG1820" s="185"/>
      <c r="AH1820" s="185"/>
      <c r="AI1820" s="185"/>
      <c r="AJ1820" s="185"/>
      <c r="AK1820" s="185"/>
      <c r="AL1820" s="185"/>
      <c r="AM1820" s="185"/>
      <c r="AN1820" s="185"/>
      <c r="AO1820" s="185"/>
      <c r="AP1820" s="185"/>
      <c r="AQ1820" s="185"/>
      <c r="AR1820" s="185"/>
      <c r="AS1820" s="185"/>
      <c r="AT1820" s="185"/>
      <c r="AU1820" s="185"/>
      <c r="AV1820" s="185"/>
      <c r="AW1820" s="185"/>
      <c r="AX1820" s="185"/>
      <c r="AY1820" s="185"/>
      <c r="AZ1820" s="185"/>
      <c r="BA1820" s="185"/>
      <c r="BB1820" s="185"/>
      <c r="BC1820" s="185"/>
      <c r="BD1820" s="185"/>
      <c r="BE1820" s="185"/>
      <c r="BF1820" s="185"/>
      <c r="BG1820" s="185"/>
      <c r="BH1820" s="185"/>
      <c r="BI1820" s="185"/>
      <c r="BJ1820" s="185"/>
      <c r="BK1820" s="185"/>
      <c r="BL1820" s="185"/>
      <c r="BM1820" s="185"/>
    </row>
    <row r="1821" spans="13:65" s="181" customFormat="1" x14ac:dyDescent="0.2">
      <c r="M1821" s="40"/>
      <c r="N1821" s="974"/>
      <c r="O1821" s="185"/>
      <c r="P1821" s="185"/>
      <c r="Q1821" s="185"/>
      <c r="R1821" s="185"/>
      <c r="S1821" s="185"/>
      <c r="T1821" s="185"/>
      <c r="U1821" s="185"/>
      <c r="V1821" s="185"/>
      <c r="W1821" s="185"/>
      <c r="X1821" s="185"/>
      <c r="Y1821" s="185"/>
      <c r="Z1821" s="185"/>
      <c r="AA1821" s="185"/>
      <c r="AB1821" s="185"/>
      <c r="AC1821" s="185"/>
      <c r="AD1821" s="185"/>
      <c r="AE1821" s="185"/>
      <c r="AF1821" s="185"/>
      <c r="AG1821" s="185"/>
      <c r="AH1821" s="185"/>
      <c r="AI1821" s="185"/>
      <c r="AJ1821" s="185"/>
      <c r="AK1821" s="185"/>
      <c r="AL1821" s="185"/>
      <c r="AM1821" s="185"/>
      <c r="AN1821" s="185"/>
      <c r="AO1821" s="185"/>
      <c r="AP1821" s="185"/>
      <c r="AQ1821" s="185"/>
      <c r="AR1821" s="185"/>
      <c r="AS1821" s="185"/>
      <c r="AT1821" s="185"/>
      <c r="AU1821" s="185"/>
      <c r="AV1821" s="185"/>
      <c r="AW1821" s="185"/>
      <c r="AX1821" s="185"/>
      <c r="AY1821" s="185"/>
      <c r="AZ1821" s="185"/>
      <c r="BA1821" s="185"/>
      <c r="BB1821" s="185"/>
      <c r="BC1821" s="185"/>
      <c r="BD1821" s="185"/>
      <c r="BE1821" s="185"/>
      <c r="BF1821" s="185"/>
      <c r="BG1821" s="185"/>
      <c r="BH1821" s="185"/>
      <c r="BI1821" s="185"/>
      <c r="BJ1821" s="185"/>
      <c r="BK1821" s="185"/>
      <c r="BL1821" s="185"/>
      <c r="BM1821" s="185"/>
    </row>
    <row r="1822" spans="13:65" s="181" customFormat="1" x14ac:dyDescent="0.2">
      <c r="M1822" s="40"/>
      <c r="N1822" s="974"/>
      <c r="O1822" s="185"/>
      <c r="P1822" s="185"/>
      <c r="Q1822" s="185"/>
      <c r="R1822" s="185"/>
      <c r="S1822" s="185"/>
      <c r="T1822" s="185"/>
      <c r="U1822" s="185"/>
      <c r="V1822" s="185"/>
      <c r="W1822" s="185"/>
      <c r="X1822" s="185"/>
      <c r="Y1822" s="185"/>
      <c r="Z1822" s="185"/>
      <c r="AA1822" s="185"/>
      <c r="AB1822" s="185"/>
      <c r="AC1822" s="185"/>
      <c r="AD1822" s="185"/>
      <c r="AE1822" s="185"/>
      <c r="AF1822" s="185"/>
      <c r="AG1822" s="185"/>
      <c r="AH1822" s="185"/>
      <c r="AI1822" s="185"/>
      <c r="AJ1822" s="185"/>
      <c r="AK1822" s="185"/>
      <c r="AL1822" s="185"/>
      <c r="AM1822" s="185"/>
      <c r="AN1822" s="185"/>
      <c r="AO1822" s="185"/>
      <c r="AP1822" s="185"/>
      <c r="AQ1822" s="185"/>
      <c r="AR1822" s="185"/>
      <c r="AS1822" s="185"/>
      <c r="AT1822" s="185"/>
      <c r="AU1822" s="185"/>
      <c r="AV1822" s="185"/>
      <c r="AW1822" s="185"/>
      <c r="AX1822" s="185"/>
      <c r="AY1822" s="185"/>
      <c r="AZ1822" s="185"/>
      <c r="BA1822" s="185"/>
      <c r="BB1822" s="185"/>
      <c r="BC1822" s="185"/>
      <c r="BD1822" s="185"/>
      <c r="BE1822" s="185"/>
      <c r="BF1822" s="185"/>
      <c r="BG1822" s="185"/>
      <c r="BH1822" s="185"/>
      <c r="BI1822" s="185"/>
      <c r="BJ1822" s="185"/>
      <c r="BK1822" s="185"/>
      <c r="BL1822" s="185"/>
      <c r="BM1822" s="185"/>
    </row>
    <row r="1823" spans="13:65" s="181" customFormat="1" x14ac:dyDescent="0.2">
      <c r="M1823" s="40"/>
      <c r="N1823" s="974"/>
      <c r="O1823" s="185"/>
      <c r="P1823" s="185"/>
      <c r="Q1823" s="185"/>
      <c r="R1823" s="185"/>
      <c r="S1823" s="185"/>
      <c r="T1823" s="185"/>
      <c r="U1823" s="185"/>
      <c r="V1823" s="185"/>
      <c r="W1823" s="185"/>
      <c r="X1823" s="185"/>
      <c r="Y1823" s="185"/>
      <c r="Z1823" s="185"/>
      <c r="AA1823" s="185"/>
      <c r="AB1823" s="185"/>
      <c r="AC1823" s="185"/>
      <c r="AD1823" s="185"/>
      <c r="AE1823" s="185"/>
      <c r="AF1823" s="185"/>
      <c r="AG1823" s="185"/>
      <c r="AH1823" s="185"/>
      <c r="AI1823" s="185"/>
      <c r="AJ1823" s="185"/>
      <c r="AK1823" s="185"/>
      <c r="AL1823" s="185"/>
      <c r="AM1823" s="185"/>
      <c r="AN1823" s="185"/>
      <c r="AO1823" s="185"/>
      <c r="AP1823" s="185"/>
      <c r="AQ1823" s="185"/>
      <c r="AR1823" s="185"/>
      <c r="AS1823" s="185"/>
      <c r="AT1823" s="185"/>
      <c r="AU1823" s="185"/>
      <c r="AV1823" s="185"/>
      <c r="AW1823" s="185"/>
      <c r="AX1823" s="185"/>
      <c r="AY1823" s="185"/>
      <c r="AZ1823" s="185"/>
      <c r="BA1823" s="185"/>
      <c r="BB1823" s="185"/>
      <c r="BC1823" s="185"/>
      <c r="BD1823" s="185"/>
      <c r="BE1823" s="185"/>
      <c r="BF1823" s="185"/>
      <c r="BG1823" s="185"/>
      <c r="BH1823" s="185"/>
      <c r="BI1823" s="185"/>
      <c r="BJ1823" s="185"/>
      <c r="BK1823" s="185"/>
      <c r="BL1823" s="185"/>
      <c r="BM1823" s="185"/>
    </row>
    <row r="1824" spans="13:65" s="181" customFormat="1" x14ac:dyDescent="0.2">
      <c r="M1824" s="40"/>
      <c r="N1824" s="974"/>
      <c r="O1824" s="185"/>
      <c r="P1824" s="185"/>
      <c r="Q1824" s="185"/>
      <c r="R1824" s="185"/>
      <c r="S1824" s="185"/>
      <c r="T1824" s="185"/>
      <c r="U1824" s="185"/>
      <c r="V1824" s="185"/>
      <c r="W1824" s="185"/>
      <c r="X1824" s="185"/>
      <c r="Y1824" s="185"/>
      <c r="Z1824" s="185"/>
      <c r="AA1824" s="185"/>
      <c r="AB1824" s="185"/>
      <c r="AC1824" s="185"/>
      <c r="AD1824" s="185"/>
      <c r="AE1824" s="185"/>
      <c r="AF1824" s="185"/>
      <c r="AG1824" s="185"/>
      <c r="AH1824" s="185"/>
      <c r="AI1824" s="185"/>
      <c r="AJ1824" s="185"/>
      <c r="AK1824" s="185"/>
      <c r="AL1824" s="185"/>
      <c r="AM1824" s="185"/>
      <c r="AN1824" s="185"/>
      <c r="AO1824" s="185"/>
      <c r="AP1824" s="185"/>
      <c r="AQ1824" s="185"/>
      <c r="AR1824" s="185"/>
      <c r="AS1824" s="185"/>
      <c r="AT1824" s="185"/>
      <c r="AU1824" s="185"/>
      <c r="AV1824" s="185"/>
      <c r="AW1824" s="185"/>
      <c r="AX1824" s="185"/>
      <c r="AY1824" s="185"/>
      <c r="AZ1824" s="185"/>
      <c r="BA1824" s="185"/>
      <c r="BB1824" s="185"/>
      <c r="BC1824" s="185"/>
      <c r="BD1824" s="185"/>
      <c r="BE1824" s="185"/>
      <c r="BF1824" s="185"/>
      <c r="BG1824" s="185"/>
      <c r="BH1824" s="185"/>
      <c r="BI1824" s="185"/>
      <c r="BJ1824" s="185"/>
      <c r="BK1824" s="185"/>
      <c r="BL1824" s="185"/>
      <c r="BM1824" s="185"/>
    </row>
    <row r="1825" spans="13:65" s="181" customFormat="1" x14ac:dyDescent="0.2">
      <c r="M1825" s="40"/>
      <c r="N1825" s="974"/>
      <c r="O1825" s="185"/>
      <c r="P1825" s="185"/>
      <c r="Q1825" s="185"/>
      <c r="R1825" s="185"/>
      <c r="S1825" s="185"/>
      <c r="T1825" s="185"/>
      <c r="U1825" s="185"/>
      <c r="V1825" s="185"/>
      <c r="W1825" s="185"/>
      <c r="X1825" s="185"/>
      <c r="Y1825" s="185"/>
      <c r="Z1825" s="185"/>
      <c r="AA1825" s="185"/>
      <c r="AB1825" s="185"/>
      <c r="AC1825" s="185"/>
      <c r="AD1825" s="185"/>
      <c r="AE1825" s="185"/>
      <c r="AF1825" s="185"/>
      <c r="AG1825" s="185"/>
      <c r="AH1825" s="185"/>
      <c r="AI1825" s="185"/>
      <c r="AJ1825" s="185"/>
      <c r="AK1825" s="185"/>
      <c r="AL1825" s="185"/>
      <c r="AM1825" s="185"/>
      <c r="AN1825" s="185"/>
      <c r="AO1825" s="185"/>
      <c r="AP1825" s="185"/>
      <c r="AQ1825" s="185"/>
      <c r="AR1825" s="185"/>
      <c r="AS1825" s="185"/>
      <c r="AT1825" s="185"/>
      <c r="AU1825" s="185"/>
      <c r="AV1825" s="185"/>
      <c r="AW1825" s="185"/>
      <c r="AX1825" s="185"/>
      <c r="AY1825" s="185"/>
      <c r="AZ1825" s="185"/>
      <c r="BA1825" s="185"/>
      <c r="BB1825" s="185"/>
      <c r="BC1825" s="185"/>
      <c r="BD1825" s="185"/>
      <c r="BE1825" s="185"/>
      <c r="BF1825" s="185"/>
      <c r="BG1825" s="185"/>
      <c r="BH1825" s="185"/>
      <c r="BI1825" s="185"/>
      <c r="BJ1825" s="185"/>
      <c r="BK1825" s="185"/>
      <c r="BL1825" s="185"/>
      <c r="BM1825" s="185"/>
    </row>
    <row r="1826" spans="13:65" s="181" customFormat="1" x14ac:dyDescent="0.2">
      <c r="M1826" s="40"/>
      <c r="N1826" s="974"/>
      <c r="O1826" s="185"/>
      <c r="P1826" s="185"/>
      <c r="Q1826" s="185"/>
      <c r="R1826" s="185"/>
      <c r="S1826" s="185"/>
      <c r="T1826" s="185"/>
      <c r="U1826" s="185"/>
      <c r="V1826" s="185"/>
      <c r="W1826" s="185"/>
      <c r="X1826" s="185"/>
      <c r="Y1826" s="185"/>
      <c r="Z1826" s="185"/>
      <c r="AA1826" s="185"/>
      <c r="AB1826" s="185"/>
      <c r="AC1826" s="185"/>
      <c r="AD1826" s="185"/>
      <c r="AE1826" s="185"/>
      <c r="AF1826" s="185"/>
      <c r="AG1826" s="185"/>
      <c r="AH1826" s="185"/>
      <c r="AI1826" s="185"/>
      <c r="AJ1826" s="185"/>
      <c r="AK1826" s="185"/>
      <c r="AL1826" s="185"/>
      <c r="AM1826" s="185"/>
      <c r="AN1826" s="185"/>
      <c r="AO1826" s="185"/>
      <c r="AP1826" s="185"/>
      <c r="AQ1826" s="185"/>
      <c r="AR1826" s="185"/>
      <c r="AS1826" s="185"/>
      <c r="AT1826" s="185"/>
      <c r="AU1826" s="185"/>
      <c r="AV1826" s="185"/>
      <c r="AW1826" s="185"/>
      <c r="AX1826" s="185"/>
      <c r="AY1826" s="185"/>
      <c r="AZ1826" s="185"/>
      <c r="BA1826" s="185"/>
      <c r="BB1826" s="185"/>
      <c r="BC1826" s="185"/>
      <c r="BD1826" s="185"/>
      <c r="BE1826" s="185"/>
      <c r="BF1826" s="185"/>
      <c r="BG1826" s="185"/>
      <c r="BH1826" s="185"/>
      <c r="BI1826" s="185"/>
      <c r="BJ1826" s="185"/>
      <c r="BK1826" s="185"/>
      <c r="BL1826" s="185"/>
      <c r="BM1826" s="185"/>
    </row>
    <row r="1827" spans="13:65" s="181" customFormat="1" x14ac:dyDescent="0.2">
      <c r="M1827" s="40"/>
      <c r="N1827" s="974"/>
      <c r="O1827" s="185"/>
      <c r="P1827" s="185"/>
      <c r="Q1827" s="185"/>
      <c r="R1827" s="185"/>
      <c r="S1827" s="185"/>
      <c r="T1827" s="185"/>
      <c r="U1827" s="185"/>
      <c r="V1827" s="185"/>
      <c r="W1827" s="185"/>
      <c r="X1827" s="185"/>
      <c r="Y1827" s="185"/>
      <c r="Z1827" s="185"/>
      <c r="AA1827" s="185"/>
      <c r="AB1827" s="185"/>
      <c r="AC1827" s="185"/>
      <c r="AD1827" s="185"/>
      <c r="AE1827" s="185"/>
      <c r="AF1827" s="185"/>
      <c r="AG1827" s="185"/>
      <c r="AH1827" s="185"/>
      <c r="AI1827" s="185"/>
      <c r="AJ1827" s="185"/>
      <c r="AK1827" s="185"/>
      <c r="AL1827" s="185"/>
      <c r="AM1827" s="185"/>
      <c r="AN1827" s="185"/>
      <c r="AO1827" s="185"/>
      <c r="AP1827" s="185"/>
      <c r="AQ1827" s="185"/>
      <c r="AR1827" s="185"/>
      <c r="AS1827" s="185"/>
      <c r="AT1827" s="185"/>
      <c r="AU1827" s="185"/>
      <c r="AV1827" s="185"/>
      <c r="AW1827" s="185"/>
      <c r="AX1827" s="185"/>
      <c r="AY1827" s="185"/>
      <c r="AZ1827" s="185"/>
      <c r="BA1827" s="185"/>
      <c r="BB1827" s="185"/>
      <c r="BC1827" s="185"/>
      <c r="BD1827" s="185"/>
      <c r="BE1827" s="185"/>
      <c r="BF1827" s="185"/>
      <c r="BG1827" s="185"/>
      <c r="BH1827" s="185"/>
      <c r="BI1827" s="185"/>
      <c r="BJ1827" s="185"/>
      <c r="BK1827" s="185"/>
      <c r="BL1827" s="185"/>
      <c r="BM1827" s="185"/>
    </row>
    <row r="1828" spans="13:65" s="181" customFormat="1" x14ac:dyDescent="0.2">
      <c r="M1828" s="40"/>
      <c r="N1828" s="974"/>
      <c r="O1828" s="185"/>
      <c r="P1828" s="185"/>
      <c r="Q1828" s="185"/>
      <c r="R1828" s="185"/>
      <c r="S1828" s="185"/>
      <c r="T1828" s="185"/>
      <c r="U1828" s="185"/>
      <c r="V1828" s="185"/>
      <c r="W1828" s="185"/>
      <c r="X1828" s="185"/>
      <c r="Y1828" s="185"/>
      <c r="Z1828" s="185"/>
      <c r="AA1828" s="185"/>
      <c r="AB1828" s="185"/>
      <c r="AC1828" s="185"/>
      <c r="AD1828" s="185"/>
      <c r="AE1828" s="185"/>
      <c r="AF1828" s="185"/>
      <c r="AG1828" s="185"/>
      <c r="AH1828" s="185"/>
      <c r="AI1828" s="185"/>
      <c r="AJ1828" s="185"/>
      <c r="AK1828" s="185"/>
      <c r="AL1828" s="185"/>
      <c r="AM1828" s="185"/>
      <c r="AN1828" s="185"/>
      <c r="AO1828" s="185"/>
      <c r="AP1828" s="185"/>
      <c r="AQ1828" s="185"/>
      <c r="AR1828" s="185"/>
      <c r="AS1828" s="185"/>
      <c r="AT1828" s="185"/>
      <c r="AU1828" s="185"/>
      <c r="AV1828" s="185"/>
      <c r="AW1828" s="185"/>
      <c r="AX1828" s="185"/>
      <c r="AY1828" s="185"/>
      <c r="AZ1828" s="185"/>
      <c r="BA1828" s="185"/>
      <c r="BB1828" s="185"/>
      <c r="BC1828" s="185"/>
      <c r="BD1828" s="185"/>
      <c r="BE1828" s="185"/>
      <c r="BF1828" s="185"/>
      <c r="BG1828" s="185"/>
      <c r="BH1828" s="185"/>
      <c r="BI1828" s="185"/>
      <c r="BJ1828" s="185"/>
      <c r="BK1828" s="185"/>
      <c r="BL1828" s="185"/>
      <c r="BM1828" s="185"/>
    </row>
    <row r="1829" spans="13:65" s="181" customFormat="1" x14ac:dyDescent="0.2">
      <c r="M1829" s="40"/>
      <c r="N1829" s="974"/>
      <c r="O1829" s="185"/>
      <c r="P1829" s="185"/>
      <c r="Q1829" s="185"/>
      <c r="R1829" s="185"/>
      <c r="S1829" s="185"/>
      <c r="T1829" s="185"/>
      <c r="U1829" s="185"/>
      <c r="V1829" s="185"/>
      <c r="W1829" s="185"/>
      <c r="X1829" s="185"/>
      <c r="Y1829" s="185"/>
      <c r="Z1829" s="185"/>
      <c r="AA1829" s="185"/>
      <c r="AB1829" s="185"/>
      <c r="AC1829" s="185"/>
      <c r="AD1829" s="185"/>
      <c r="AE1829" s="185"/>
      <c r="AF1829" s="185"/>
      <c r="AG1829" s="185"/>
      <c r="AH1829" s="185"/>
      <c r="AI1829" s="185"/>
      <c r="AJ1829" s="185"/>
      <c r="AK1829" s="185"/>
      <c r="AL1829" s="185"/>
      <c r="AM1829" s="185"/>
      <c r="AN1829" s="185"/>
      <c r="AO1829" s="185"/>
      <c r="AP1829" s="185"/>
      <c r="AQ1829" s="185"/>
      <c r="AR1829" s="185"/>
      <c r="AS1829" s="185"/>
      <c r="AT1829" s="185"/>
      <c r="AU1829" s="185"/>
      <c r="AV1829" s="185"/>
      <c r="AW1829" s="185"/>
      <c r="AX1829" s="185"/>
      <c r="AY1829" s="185"/>
      <c r="AZ1829" s="185"/>
      <c r="BA1829" s="185"/>
      <c r="BB1829" s="185"/>
      <c r="BC1829" s="185"/>
      <c r="BD1829" s="185"/>
      <c r="BE1829" s="185"/>
      <c r="BF1829" s="185"/>
      <c r="BG1829" s="185"/>
      <c r="BH1829" s="185"/>
      <c r="BI1829" s="185"/>
      <c r="BJ1829" s="185"/>
      <c r="BK1829" s="185"/>
      <c r="BL1829" s="185"/>
      <c r="BM1829" s="185"/>
    </row>
    <row r="1830" spans="13:65" s="181" customFormat="1" x14ac:dyDescent="0.2">
      <c r="M1830" s="40"/>
      <c r="N1830" s="974"/>
      <c r="O1830" s="185"/>
      <c r="P1830" s="185"/>
      <c r="Q1830" s="185"/>
      <c r="R1830" s="185"/>
      <c r="S1830" s="185"/>
      <c r="T1830" s="185"/>
      <c r="U1830" s="185"/>
      <c r="V1830" s="185"/>
      <c r="W1830" s="185"/>
      <c r="X1830" s="185"/>
      <c r="Y1830" s="185"/>
      <c r="Z1830" s="185"/>
      <c r="AA1830" s="185"/>
      <c r="AB1830" s="185"/>
      <c r="AC1830" s="185"/>
      <c r="AD1830" s="185"/>
      <c r="AE1830" s="185"/>
      <c r="AF1830" s="185"/>
      <c r="AG1830" s="185"/>
      <c r="AH1830" s="185"/>
      <c r="AI1830" s="185"/>
      <c r="AJ1830" s="185"/>
      <c r="AK1830" s="185"/>
      <c r="AL1830" s="185"/>
      <c r="AM1830" s="185"/>
      <c r="AN1830" s="185"/>
      <c r="AO1830" s="185"/>
      <c r="AP1830" s="185"/>
      <c r="AQ1830" s="185"/>
      <c r="AR1830" s="185"/>
      <c r="AS1830" s="185"/>
      <c r="AT1830" s="185"/>
      <c r="AU1830" s="185"/>
      <c r="AV1830" s="185"/>
      <c r="AW1830" s="185"/>
      <c r="AX1830" s="185"/>
      <c r="AY1830" s="185"/>
      <c r="AZ1830" s="185"/>
      <c r="BA1830" s="185"/>
      <c r="BB1830" s="185"/>
      <c r="BC1830" s="185"/>
      <c r="BD1830" s="185"/>
      <c r="BE1830" s="185"/>
      <c r="BF1830" s="185"/>
      <c r="BG1830" s="185"/>
      <c r="BH1830" s="185"/>
      <c r="BI1830" s="185"/>
      <c r="BJ1830" s="185"/>
      <c r="BK1830" s="185"/>
      <c r="BL1830" s="185"/>
      <c r="BM1830" s="185"/>
    </row>
    <row r="1831" spans="13:65" s="181" customFormat="1" x14ac:dyDescent="0.2">
      <c r="M1831" s="40"/>
      <c r="N1831" s="974"/>
      <c r="O1831" s="185"/>
      <c r="P1831" s="185"/>
      <c r="Q1831" s="185"/>
      <c r="R1831" s="185"/>
      <c r="S1831" s="185"/>
      <c r="T1831" s="185"/>
      <c r="U1831" s="185"/>
      <c r="V1831" s="185"/>
      <c r="W1831" s="185"/>
      <c r="X1831" s="185"/>
      <c r="Y1831" s="185"/>
      <c r="Z1831" s="185"/>
      <c r="AA1831" s="185"/>
      <c r="AB1831" s="185"/>
      <c r="AC1831" s="185"/>
      <c r="AD1831" s="185"/>
      <c r="AE1831" s="185"/>
      <c r="AF1831" s="185"/>
      <c r="AG1831" s="185"/>
      <c r="AH1831" s="185"/>
      <c r="AI1831" s="185"/>
      <c r="AJ1831" s="185"/>
      <c r="AK1831" s="185"/>
      <c r="AL1831" s="185"/>
      <c r="AM1831" s="185"/>
      <c r="AN1831" s="185"/>
      <c r="AO1831" s="185"/>
      <c r="AP1831" s="185"/>
      <c r="AQ1831" s="185"/>
      <c r="AR1831" s="185"/>
      <c r="AS1831" s="185"/>
      <c r="AT1831" s="185"/>
      <c r="AU1831" s="185"/>
      <c r="AV1831" s="185"/>
      <c r="AW1831" s="185"/>
      <c r="AX1831" s="185"/>
      <c r="AY1831" s="185"/>
      <c r="AZ1831" s="185"/>
      <c r="BA1831" s="185"/>
      <c r="BB1831" s="185"/>
      <c r="BC1831" s="185"/>
      <c r="BD1831" s="185"/>
      <c r="BE1831" s="185"/>
      <c r="BF1831" s="185"/>
      <c r="BG1831" s="185"/>
      <c r="BH1831" s="185"/>
      <c r="BI1831" s="185"/>
      <c r="BJ1831" s="185"/>
      <c r="BK1831" s="185"/>
      <c r="BL1831" s="185"/>
      <c r="BM1831" s="185"/>
    </row>
    <row r="1832" spans="13:65" s="181" customFormat="1" x14ac:dyDescent="0.2">
      <c r="M1832" s="40"/>
      <c r="N1832" s="974"/>
      <c r="O1832" s="185"/>
      <c r="P1832" s="185"/>
      <c r="Q1832" s="185"/>
      <c r="R1832" s="185"/>
      <c r="S1832" s="185"/>
      <c r="T1832" s="185"/>
      <c r="U1832" s="185"/>
      <c r="V1832" s="185"/>
      <c r="W1832" s="185"/>
      <c r="X1832" s="185"/>
      <c r="Y1832" s="185"/>
      <c r="Z1832" s="185"/>
      <c r="AA1832" s="185"/>
      <c r="AB1832" s="185"/>
      <c r="AC1832" s="185"/>
      <c r="AD1832" s="185"/>
      <c r="AE1832" s="185"/>
      <c r="AF1832" s="185"/>
      <c r="AG1832" s="185"/>
      <c r="AH1832" s="185"/>
      <c r="AI1832" s="185"/>
      <c r="AJ1832" s="185"/>
      <c r="AK1832" s="185"/>
      <c r="AL1832" s="185"/>
      <c r="AM1832" s="185"/>
      <c r="AN1832" s="185"/>
      <c r="AO1832" s="185"/>
      <c r="AP1832" s="185"/>
      <c r="AQ1832" s="185"/>
      <c r="AR1832" s="185"/>
      <c r="AS1832" s="185"/>
      <c r="AT1832" s="185"/>
      <c r="AU1832" s="185"/>
      <c r="AV1832" s="185"/>
      <c r="AW1832" s="185"/>
      <c r="AX1832" s="185"/>
      <c r="AY1832" s="185"/>
      <c r="AZ1832" s="185"/>
      <c r="BA1832" s="185"/>
      <c r="BB1832" s="185"/>
      <c r="BC1832" s="185"/>
      <c r="BD1832" s="185"/>
      <c r="BE1832" s="185"/>
      <c r="BF1832" s="185"/>
      <c r="BG1832" s="185"/>
      <c r="BH1832" s="185"/>
      <c r="BI1832" s="185"/>
      <c r="BJ1832" s="185"/>
      <c r="BK1832" s="185"/>
      <c r="BL1832" s="185"/>
      <c r="BM1832" s="185"/>
    </row>
    <row r="1833" spans="13:65" s="181" customFormat="1" x14ac:dyDescent="0.2">
      <c r="M1833" s="40"/>
      <c r="N1833" s="974"/>
      <c r="O1833" s="185"/>
      <c r="P1833" s="185"/>
      <c r="Q1833" s="185"/>
      <c r="R1833" s="185"/>
      <c r="S1833" s="185"/>
      <c r="T1833" s="185"/>
      <c r="U1833" s="185"/>
      <c r="V1833" s="185"/>
      <c r="W1833" s="185"/>
      <c r="X1833" s="185"/>
      <c r="Y1833" s="185"/>
      <c r="Z1833" s="185"/>
      <c r="AA1833" s="185"/>
      <c r="AB1833" s="185"/>
      <c r="AC1833" s="185"/>
      <c r="AD1833" s="185"/>
      <c r="AE1833" s="185"/>
      <c r="AF1833" s="185"/>
      <c r="AG1833" s="185"/>
      <c r="AH1833" s="185"/>
      <c r="AI1833" s="185"/>
      <c r="AJ1833" s="185"/>
      <c r="AK1833" s="185"/>
      <c r="AL1833" s="185"/>
      <c r="AM1833" s="185"/>
      <c r="AN1833" s="185"/>
      <c r="AO1833" s="185"/>
      <c r="AP1833" s="185"/>
      <c r="AQ1833" s="185"/>
      <c r="AR1833" s="185"/>
      <c r="AS1833" s="185"/>
      <c r="AT1833" s="185"/>
      <c r="AU1833" s="185"/>
      <c r="AV1833" s="185"/>
      <c r="AW1833" s="185"/>
      <c r="AX1833" s="185"/>
      <c r="AY1833" s="185"/>
      <c r="AZ1833" s="185"/>
      <c r="BA1833" s="185"/>
      <c r="BB1833" s="185"/>
      <c r="BC1833" s="185"/>
      <c r="BD1833" s="185"/>
      <c r="BE1833" s="185"/>
      <c r="BF1833" s="185"/>
      <c r="BG1833" s="185"/>
      <c r="BH1833" s="185"/>
      <c r="BI1833" s="185"/>
      <c r="BJ1833" s="185"/>
      <c r="BK1833" s="185"/>
      <c r="BL1833" s="185"/>
      <c r="BM1833" s="185"/>
    </row>
    <row r="1834" spans="13:65" s="181" customFormat="1" x14ac:dyDescent="0.2">
      <c r="M1834" s="40"/>
      <c r="N1834" s="974"/>
      <c r="O1834" s="185"/>
      <c r="P1834" s="185"/>
      <c r="Q1834" s="185"/>
      <c r="R1834" s="185"/>
      <c r="S1834" s="185"/>
      <c r="T1834" s="185"/>
      <c r="U1834" s="185"/>
      <c r="V1834" s="185"/>
      <c r="W1834" s="185"/>
      <c r="X1834" s="185"/>
      <c r="Y1834" s="185"/>
      <c r="Z1834" s="185"/>
      <c r="AA1834" s="185"/>
      <c r="AB1834" s="185"/>
      <c r="AC1834" s="185"/>
      <c r="AD1834" s="185"/>
      <c r="AE1834" s="185"/>
      <c r="AF1834" s="185"/>
      <c r="AG1834" s="185"/>
      <c r="AH1834" s="185"/>
      <c r="AI1834" s="185"/>
      <c r="AJ1834" s="185"/>
      <c r="AK1834" s="185"/>
      <c r="AL1834" s="185"/>
      <c r="AM1834" s="185"/>
      <c r="AN1834" s="185"/>
      <c r="AO1834" s="185"/>
      <c r="AP1834" s="185"/>
      <c r="AQ1834" s="185"/>
      <c r="AR1834" s="185"/>
      <c r="AS1834" s="185"/>
      <c r="AT1834" s="185"/>
      <c r="AU1834" s="185"/>
      <c r="AV1834" s="185"/>
      <c r="AW1834" s="185"/>
      <c r="AX1834" s="185"/>
      <c r="AY1834" s="185"/>
      <c r="AZ1834" s="185"/>
      <c r="BA1834" s="185"/>
      <c r="BB1834" s="185"/>
      <c r="BC1834" s="185"/>
      <c r="BD1834" s="185"/>
      <c r="BE1834" s="185"/>
      <c r="BF1834" s="185"/>
      <c r="BG1834" s="185"/>
      <c r="BH1834" s="185"/>
      <c r="BI1834" s="185"/>
      <c r="BJ1834" s="185"/>
      <c r="BK1834" s="185"/>
      <c r="BL1834" s="185"/>
      <c r="BM1834" s="185"/>
    </row>
    <row r="1835" spans="13:65" s="181" customFormat="1" x14ac:dyDescent="0.2">
      <c r="M1835" s="40"/>
      <c r="N1835" s="974"/>
      <c r="O1835" s="185"/>
      <c r="P1835" s="185"/>
      <c r="Q1835" s="185"/>
      <c r="R1835" s="185"/>
      <c r="S1835" s="185"/>
      <c r="T1835" s="185"/>
      <c r="U1835" s="185"/>
      <c r="V1835" s="185"/>
      <c r="W1835" s="185"/>
      <c r="X1835" s="185"/>
      <c r="Y1835" s="185"/>
      <c r="Z1835" s="185"/>
      <c r="AA1835" s="185"/>
      <c r="AB1835" s="185"/>
      <c r="AC1835" s="185"/>
      <c r="AD1835" s="185"/>
      <c r="AE1835" s="185"/>
      <c r="AF1835" s="185"/>
      <c r="AG1835" s="185"/>
      <c r="AH1835" s="185"/>
      <c r="AI1835" s="185"/>
      <c r="AJ1835" s="185"/>
      <c r="AK1835" s="185"/>
      <c r="AL1835" s="185"/>
      <c r="AM1835" s="185"/>
      <c r="AN1835" s="185"/>
      <c r="AO1835" s="185"/>
      <c r="AP1835" s="185"/>
      <c r="AQ1835" s="185"/>
      <c r="AR1835" s="185"/>
      <c r="AS1835" s="185"/>
      <c r="AT1835" s="185"/>
      <c r="AU1835" s="185"/>
      <c r="AV1835" s="185"/>
      <c r="AW1835" s="185"/>
      <c r="AX1835" s="185"/>
      <c r="AY1835" s="185"/>
      <c r="AZ1835" s="185"/>
      <c r="BA1835" s="185"/>
      <c r="BB1835" s="185"/>
      <c r="BC1835" s="185"/>
      <c r="BD1835" s="185"/>
      <c r="BE1835" s="185"/>
      <c r="BF1835" s="185"/>
      <c r="BG1835" s="185"/>
      <c r="BH1835" s="185"/>
      <c r="BI1835" s="185"/>
      <c r="BJ1835" s="185"/>
      <c r="BK1835" s="185"/>
      <c r="BL1835" s="185"/>
      <c r="BM1835" s="185"/>
    </row>
    <row r="1836" spans="13:65" s="181" customFormat="1" x14ac:dyDescent="0.2">
      <c r="M1836" s="40"/>
      <c r="N1836" s="974"/>
      <c r="O1836" s="185"/>
      <c r="P1836" s="185"/>
      <c r="Q1836" s="185"/>
      <c r="R1836" s="185"/>
      <c r="S1836" s="185"/>
      <c r="T1836" s="185"/>
      <c r="U1836" s="185"/>
      <c r="V1836" s="185"/>
      <c r="W1836" s="185"/>
      <c r="X1836" s="185"/>
      <c r="Y1836" s="185"/>
      <c r="Z1836" s="185"/>
      <c r="AA1836" s="185"/>
      <c r="AB1836" s="185"/>
      <c r="AC1836" s="185"/>
      <c r="AD1836" s="185"/>
      <c r="AE1836" s="185"/>
      <c r="AF1836" s="185"/>
      <c r="AG1836" s="185"/>
      <c r="AH1836" s="185"/>
      <c r="AI1836" s="185"/>
      <c r="AJ1836" s="185"/>
      <c r="AK1836" s="185"/>
      <c r="AL1836" s="185"/>
      <c r="AM1836" s="185"/>
      <c r="AN1836" s="185"/>
      <c r="AO1836" s="185"/>
      <c r="AP1836" s="185"/>
      <c r="AQ1836" s="185"/>
      <c r="AR1836" s="185"/>
      <c r="AS1836" s="185"/>
      <c r="AT1836" s="185"/>
      <c r="AU1836" s="185"/>
      <c r="AV1836" s="185"/>
      <c r="AW1836" s="185"/>
      <c r="AX1836" s="185"/>
      <c r="AY1836" s="185"/>
      <c r="AZ1836" s="185"/>
      <c r="BA1836" s="185"/>
      <c r="BB1836" s="185"/>
      <c r="BC1836" s="185"/>
      <c r="BD1836" s="185"/>
      <c r="BE1836" s="185"/>
      <c r="BF1836" s="185"/>
      <c r="BG1836" s="185"/>
      <c r="BH1836" s="185"/>
      <c r="BI1836" s="185"/>
      <c r="BJ1836" s="185"/>
      <c r="BK1836" s="185"/>
      <c r="BL1836" s="185"/>
      <c r="BM1836" s="185"/>
    </row>
    <row r="1837" spans="13:65" s="181" customFormat="1" x14ac:dyDescent="0.2">
      <c r="M1837" s="40"/>
      <c r="N1837" s="974"/>
      <c r="O1837" s="185"/>
      <c r="P1837" s="185"/>
      <c r="Q1837" s="185"/>
      <c r="R1837" s="185"/>
      <c r="S1837" s="185"/>
      <c r="T1837" s="185"/>
      <c r="U1837" s="185"/>
      <c r="V1837" s="185"/>
      <c r="W1837" s="185"/>
      <c r="X1837" s="185"/>
      <c r="Y1837" s="185"/>
      <c r="Z1837" s="185"/>
      <c r="AA1837" s="185"/>
      <c r="AB1837" s="185"/>
      <c r="AC1837" s="185"/>
      <c r="AD1837" s="185"/>
      <c r="AE1837" s="185"/>
      <c r="AF1837" s="185"/>
      <c r="AG1837" s="185"/>
      <c r="AH1837" s="185"/>
      <c r="AI1837" s="185"/>
      <c r="AJ1837" s="185"/>
      <c r="AK1837" s="185"/>
      <c r="AL1837" s="185"/>
      <c r="AM1837" s="185"/>
      <c r="AN1837" s="185"/>
      <c r="AO1837" s="185"/>
      <c r="AP1837" s="185"/>
      <c r="AQ1837" s="185"/>
      <c r="AR1837" s="185"/>
      <c r="AS1837" s="185"/>
      <c r="AT1837" s="185"/>
      <c r="AU1837" s="185"/>
      <c r="AV1837" s="185"/>
      <c r="AW1837" s="185"/>
      <c r="AX1837" s="185"/>
      <c r="AY1837" s="185"/>
      <c r="AZ1837" s="185"/>
      <c r="BA1837" s="185"/>
      <c r="BB1837" s="185"/>
      <c r="BC1837" s="185"/>
      <c r="BD1837" s="185"/>
      <c r="BE1837" s="185"/>
      <c r="BF1837" s="185"/>
      <c r="BG1837" s="185"/>
      <c r="BH1837" s="185"/>
      <c r="BI1837" s="185"/>
      <c r="BJ1837" s="185"/>
      <c r="BK1837" s="185"/>
      <c r="BL1837" s="185"/>
      <c r="BM1837" s="185"/>
    </row>
    <row r="1838" spans="13:65" s="181" customFormat="1" x14ac:dyDescent="0.2">
      <c r="M1838" s="40"/>
      <c r="N1838" s="974"/>
      <c r="O1838" s="185"/>
      <c r="P1838" s="185"/>
      <c r="Q1838" s="185"/>
      <c r="R1838" s="185"/>
      <c r="S1838" s="185"/>
      <c r="T1838" s="185"/>
      <c r="U1838" s="185"/>
      <c r="V1838" s="185"/>
      <c r="W1838" s="185"/>
      <c r="X1838" s="185"/>
      <c r="Y1838" s="185"/>
      <c r="Z1838" s="185"/>
      <c r="AA1838" s="185"/>
      <c r="AB1838" s="185"/>
      <c r="AC1838" s="185"/>
      <c r="AD1838" s="185"/>
      <c r="AE1838" s="185"/>
      <c r="AF1838" s="185"/>
      <c r="AG1838" s="185"/>
      <c r="AH1838" s="185"/>
      <c r="AI1838" s="185"/>
      <c r="AJ1838" s="185"/>
      <c r="AK1838" s="185"/>
      <c r="AL1838" s="185"/>
      <c r="AM1838" s="185"/>
      <c r="AN1838" s="185"/>
      <c r="AO1838" s="185"/>
      <c r="AP1838" s="185"/>
      <c r="AQ1838" s="185"/>
      <c r="AR1838" s="185"/>
      <c r="AS1838" s="185"/>
      <c r="AT1838" s="185"/>
      <c r="AU1838" s="185"/>
      <c r="AV1838" s="185"/>
      <c r="AW1838" s="185"/>
      <c r="AX1838" s="185"/>
      <c r="AY1838" s="185"/>
      <c r="AZ1838" s="185"/>
      <c r="BA1838" s="185"/>
      <c r="BB1838" s="185"/>
      <c r="BC1838" s="185"/>
      <c r="BD1838" s="185"/>
      <c r="BE1838" s="185"/>
      <c r="BF1838" s="185"/>
      <c r="BG1838" s="185"/>
      <c r="BH1838" s="185"/>
      <c r="BI1838" s="185"/>
      <c r="BJ1838" s="185"/>
      <c r="BK1838" s="185"/>
      <c r="BL1838" s="185"/>
      <c r="BM1838" s="185"/>
    </row>
    <row r="1839" spans="13:65" s="181" customFormat="1" x14ac:dyDescent="0.2">
      <c r="M1839" s="40"/>
      <c r="N1839" s="974"/>
      <c r="O1839" s="185"/>
      <c r="P1839" s="185"/>
      <c r="Q1839" s="185"/>
      <c r="R1839" s="185"/>
      <c r="S1839" s="185"/>
      <c r="T1839" s="185"/>
      <c r="U1839" s="185"/>
      <c r="V1839" s="185"/>
      <c r="W1839" s="185"/>
      <c r="X1839" s="185"/>
      <c r="Y1839" s="185"/>
      <c r="Z1839" s="185"/>
      <c r="AA1839" s="185"/>
      <c r="AB1839" s="185"/>
      <c r="AC1839" s="185"/>
      <c r="AD1839" s="185"/>
      <c r="AE1839" s="185"/>
      <c r="AF1839" s="185"/>
      <c r="AG1839" s="185"/>
      <c r="AH1839" s="185"/>
      <c r="AI1839" s="185"/>
      <c r="AJ1839" s="185"/>
      <c r="AK1839" s="185"/>
      <c r="AL1839" s="185"/>
      <c r="AM1839" s="185"/>
      <c r="AN1839" s="185"/>
      <c r="AO1839" s="185"/>
      <c r="AP1839" s="185"/>
      <c r="AQ1839" s="185"/>
      <c r="AR1839" s="185"/>
      <c r="AS1839" s="185"/>
      <c r="AT1839" s="185"/>
      <c r="AU1839" s="185"/>
      <c r="AV1839" s="185"/>
      <c r="AW1839" s="185"/>
      <c r="AX1839" s="185"/>
      <c r="AY1839" s="185"/>
      <c r="AZ1839" s="185"/>
      <c r="BA1839" s="185"/>
      <c r="BB1839" s="185"/>
      <c r="BC1839" s="185"/>
      <c r="BD1839" s="185"/>
      <c r="BE1839" s="185"/>
      <c r="BF1839" s="185"/>
      <c r="BG1839" s="185"/>
      <c r="BH1839" s="185"/>
      <c r="BI1839" s="185"/>
      <c r="BJ1839" s="185"/>
      <c r="BK1839" s="185"/>
      <c r="BL1839" s="185"/>
      <c r="BM1839" s="185"/>
    </row>
    <row r="1840" spans="13:65" s="181" customFormat="1" x14ac:dyDescent="0.2">
      <c r="M1840" s="40"/>
      <c r="N1840" s="974"/>
      <c r="O1840" s="185"/>
      <c r="P1840" s="185"/>
      <c r="Q1840" s="185"/>
      <c r="R1840" s="185"/>
      <c r="S1840" s="185"/>
      <c r="T1840" s="185"/>
      <c r="U1840" s="185"/>
      <c r="V1840" s="185"/>
      <c r="W1840" s="185"/>
      <c r="X1840" s="185"/>
      <c r="Y1840" s="185"/>
      <c r="Z1840" s="185"/>
      <c r="AA1840" s="185"/>
      <c r="AB1840" s="185"/>
      <c r="AC1840" s="185"/>
      <c r="AD1840" s="185"/>
      <c r="AE1840" s="185"/>
      <c r="AF1840" s="185"/>
      <c r="AG1840" s="185"/>
      <c r="AH1840" s="185"/>
      <c r="AI1840" s="185"/>
      <c r="AJ1840" s="185"/>
      <c r="AK1840" s="185"/>
      <c r="AL1840" s="185"/>
      <c r="AM1840" s="185"/>
      <c r="AN1840" s="185"/>
      <c r="AO1840" s="185"/>
      <c r="AP1840" s="185"/>
      <c r="AQ1840" s="185"/>
      <c r="AR1840" s="185"/>
      <c r="AS1840" s="185"/>
      <c r="AT1840" s="185"/>
      <c r="AU1840" s="185"/>
      <c r="AV1840" s="185"/>
      <c r="AW1840" s="185"/>
      <c r="AX1840" s="185"/>
      <c r="AY1840" s="185"/>
      <c r="AZ1840" s="185"/>
      <c r="BA1840" s="185"/>
      <c r="BB1840" s="185"/>
      <c r="BC1840" s="185"/>
      <c r="BD1840" s="185"/>
      <c r="BE1840" s="185"/>
      <c r="BF1840" s="185"/>
      <c r="BG1840" s="185"/>
      <c r="BH1840" s="185"/>
      <c r="BI1840" s="185"/>
      <c r="BJ1840" s="185"/>
      <c r="BK1840" s="185"/>
      <c r="BL1840" s="185"/>
      <c r="BM1840" s="185"/>
    </row>
    <row r="1841" spans="13:65" s="181" customFormat="1" x14ac:dyDescent="0.2">
      <c r="M1841" s="40"/>
      <c r="N1841" s="974"/>
      <c r="O1841" s="185"/>
      <c r="P1841" s="185"/>
      <c r="Q1841" s="185"/>
      <c r="R1841" s="185"/>
      <c r="S1841" s="185"/>
      <c r="T1841" s="185"/>
      <c r="U1841" s="185"/>
      <c r="V1841" s="185"/>
      <c r="W1841" s="185"/>
      <c r="X1841" s="185"/>
      <c r="Y1841" s="185"/>
      <c r="Z1841" s="185"/>
      <c r="AA1841" s="185"/>
      <c r="AB1841" s="185"/>
      <c r="AC1841" s="185"/>
      <c r="AD1841" s="185"/>
      <c r="AE1841" s="185"/>
      <c r="AF1841" s="185"/>
      <c r="AG1841" s="185"/>
      <c r="AH1841" s="185"/>
      <c r="AI1841" s="185"/>
      <c r="AJ1841" s="185"/>
      <c r="AK1841" s="185"/>
      <c r="AL1841" s="185"/>
      <c r="AM1841" s="185"/>
      <c r="AN1841" s="185"/>
      <c r="AO1841" s="185"/>
      <c r="AP1841" s="185"/>
      <c r="AQ1841" s="185"/>
      <c r="AR1841" s="185"/>
      <c r="AS1841" s="185"/>
      <c r="AT1841" s="185"/>
      <c r="AU1841" s="185"/>
      <c r="AV1841" s="185"/>
      <c r="AW1841" s="185"/>
      <c r="AX1841" s="185"/>
      <c r="AY1841" s="185"/>
      <c r="AZ1841" s="185"/>
      <c r="BA1841" s="185"/>
      <c r="BB1841" s="185"/>
      <c r="BC1841" s="185"/>
      <c r="BD1841" s="185"/>
      <c r="BE1841" s="185"/>
      <c r="BF1841" s="185"/>
      <c r="BG1841" s="185"/>
      <c r="BH1841" s="185"/>
      <c r="BI1841" s="185"/>
      <c r="BJ1841" s="185"/>
      <c r="BK1841" s="185"/>
      <c r="BL1841" s="185"/>
      <c r="BM1841" s="185"/>
    </row>
    <row r="1842" spans="13:65" s="181" customFormat="1" x14ac:dyDescent="0.2">
      <c r="M1842" s="40"/>
      <c r="N1842" s="974"/>
      <c r="O1842" s="185"/>
      <c r="P1842" s="185"/>
      <c r="Q1842" s="185"/>
      <c r="R1842" s="185"/>
      <c r="S1842" s="185"/>
      <c r="T1842" s="185"/>
      <c r="U1842" s="185"/>
      <c r="V1842" s="185"/>
      <c r="W1842" s="185"/>
      <c r="X1842" s="185"/>
      <c r="Y1842" s="185"/>
      <c r="Z1842" s="185"/>
      <c r="AA1842" s="185"/>
      <c r="AB1842" s="185"/>
      <c r="AC1842" s="185"/>
      <c r="AD1842" s="185"/>
      <c r="AE1842" s="185"/>
      <c r="AF1842" s="185"/>
      <c r="AG1842" s="185"/>
      <c r="AH1842" s="185"/>
      <c r="AI1842" s="185"/>
      <c r="AJ1842" s="185"/>
      <c r="AK1842" s="185"/>
      <c r="AL1842" s="185"/>
      <c r="AM1842" s="185"/>
      <c r="AN1842" s="185"/>
      <c r="AO1842" s="185"/>
      <c r="AP1842" s="185"/>
      <c r="AQ1842" s="185"/>
      <c r="AR1842" s="185"/>
      <c r="AS1842" s="185"/>
      <c r="AT1842" s="185"/>
      <c r="AU1842" s="185"/>
      <c r="AV1842" s="185"/>
      <c r="AW1842" s="185"/>
      <c r="AX1842" s="185"/>
      <c r="AY1842" s="185"/>
      <c r="AZ1842" s="185"/>
      <c r="BA1842" s="185"/>
      <c r="BB1842" s="185"/>
      <c r="BC1842" s="185"/>
      <c r="BD1842" s="185"/>
      <c r="BE1842" s="185"/>
      <c r="BF1842" s="185"/>
      <c r="BG1842" s="185"/>
      <c r="BH1842" s="185"/>
      <c r="BI1842" s="185"/>
      <c r="BJ1842" s="185"/>
      <c r="BK1842" s="185"/>
      <c r="BL1842" s="185"/>
      <c r="BM1842" s="185"/>
    </row>
    <row r="1843" spans="13:65" s="181" customFormat="1" x14ac:dyDescent="0.2">
      <c r="M1843" s="40"/>
      <c r="N1843" s="974"/>
      <c r="O1843" s="185"/>
      <c r="P1843" s="185"/>
      <c r="Q1843" s="185"/>
      <c r="R1843" s="185"/>
      <c r="S1843" s="185"/>
      <c r="T1843" s="185"/>
      <c r="U1843" s="185"/>
      <c r="V1843" s="185"/>
      <c r="W1843" s="185"/>
      <c r="X1843" s="185"/>
      <c r="Y1843" s="185"/>
      <c r="Z1843" s="185"/>
      <c r="AA1843" s="185"/>
      <c r="AB1843" s="185"/>
      <c r="AC1843" s="185"/>
      <c r="AD1843" s="185"/>
      <c r="AE1843" s="185"/>
      <c r="AF1843" s="185"/>
      <c r="AG1843" s="185"/>
      <c r="AH1843" s="185"/>
      <c r="AI1843" s="185"/>
      <c r="AJ1843" s="185"/>
      <c r="AK1843" s="185"/>
      <c r="AL1843" s="185"/>
      <c r="AM1843" s="185"/>
      <c r="AN1843" s="185"/>
      <c r="AO1843" s="185"/>
      <c r="AP1843" s="185"/>
      <c r="AQ1843" s="185"/>
      <c r="AR1843" s="185"/>
      <c r="AS1843" s="185"/>
      <c r="AT1843" s="185"/>
      <c r="AU1843" s="185"/>
      <c r="AV1843" s="185"/>
      <c r="AW1843" s="185"/>
      <c r="AX1843" s="185"/>
      <c r="AY1843" s="185"/>
      <c r="AZ1843" s="185"/>
      <c r="BA1843" s="185"/>
      <c r="BB1843" s="185"/>
      <c r="BC1843" s="185"/>
      <c r="BD1843" s="185"/>
      <c r="BE1843" s="185"/>
      <c r="BF1843" s="185"/>
      <c r="BG1843" s="185"/>
      <c r="BH1843" s="185"/>
      <c r="BI1843" s="185"/>
      <c r="BJ1843" s="185"/>
      <c r="BK1843" s="185"/>
      <c r="BL1843" s="185"/>
      <c r="BM1843" s="185"/>
    </row>
    <row r="1844" spans="13:65" s="181" customFormat="1" x14ac:dyDescent="0.2">
      <c r="M1844" s="40"/>
      <c r="N1844" s="974"/>
      <c r="O1844" s="185"/>
      <c r="P1844" s="185"/>
      <c r="Q1844" s="185"/>
      <c r="R1844" s="185"/>
      <c r="S1844" s="185"/>
      <c r="T1844" s="185"/>
      <c r="U1844" s="185"/>
      <c r="V1844" s="185"/>
      <c r="W1844" s="185"/>
      <c r="X1844" s="185"/>
      <c r="Y1844" s="185"/>
      <c r="Z1844" s="185"/>
      <c r="AA1844" s="185"/>
      <c r="AB1844" s="185"/>
      <c r="AC1844" s="185"/>
      <c r="AD1844" s="185"/>
      <c r="AE1844" s="185"/>
      <c r="AF1844" s="185"/>
      <c r="AG1844" s="185"/>
      <c r="AH1844" s="185"/>
      <c r="AI1844" s="185"/>
      <c r="AJ1844" s="185"/>
      <c r="AK1844" s="185"/>
      <c r="AL1844" s="185"/>
      <c r="AM1844" s="185"/>
      <c r="AN1844" s="185"/>
      <c r="AO1844" s="185"/>
      <c r="AP1844" s="185"/>
      <c r="AQ1844" s="185"/>
      <c r="AR1844" s="185"/>
      <c r="AS1844" s="185"/>
      <c r="AT1844" s="185"/>
      <c r="AU1844" s="185"/>
      <c r="AV1844" s="185"/>
      <c r="AW1844" s="185"/>
      <c r="AX1844" s="185"/>
      <c r="AY1844" s="185"/>
      <c r="AZ1844" s="185"/>
      <c r="BA1844" s="185"/>
      <c r="BB1844" s="185"/>
      <c r="BC1844" s="185"/>
      <c r="BD1844" s="185"/>
      <c r="BE1844" s="185"/>
      <c r="BF1844" s="185"/>
      <c r="BG1844" s="185"/>
      <c r="BH1844" s="185"/>
      <c r="BI1844" s="185"/>
      <c r="BJ1844" s="185"/>
      <c r="BK1844" s="185"/>
      <c r="BL1844" s="185"/>
      <c r="BM1844" s="185"/>
    </row>
    <row r="1845" spans="13:65" s="181" customFormat="1" x14ac:dyDescent="0.2">
      <c r="M1845" s="40"/>
      <c r="N1845" s="974"/>
      <c r="O1845" s="185"/>
      <c r="P1845" s="185"/>
      <c r="Q1845" s="185"/>
      <c r="R1845" s="185"/>
      <c r="S1845" s="185"/>
      <c r="T1845" s="185"/>
      <c r="U1845" s="185"/>
      <c r="V1845" s="185"/>
      <c r="W1845" s="185"/>
      <c r="X1845" s="185"/>
      <c r="Y1845" s="185"/>
      <c r="Z1845" s="185"/>
      <c r="AA1845" s="185"/>
      <c r="AB1845" s="185"/>
      <c r="AC1845" s="185"/>
      <c r="AD1845" s="185"/>
      <c r="AE1845" s="185"/>
      <c r="AF1845" s="185"/>
      <c r="AG1845" s="185"/>
      <c r="AH1845" s="185"/>
      <c r="AI1845" s="185"/>
      <c r="AJ1845" s="185"/>
      <c r="AK1845" s="185"/>
      <c r="AL1845" s="185"/>
      <c r="AM1845" s="185"/>
      <c r="AN1845" s="185"/>
      <c r="AO1845" s="185"/>
      <c r="AP1845" s="185"/>
      <c r="AQ1845" s="185"/>
      <c r="AR1845" s="185"/>
      <c r="AS1845" s="185"/>
      <c r="AT1845" s="185"/>
      <c r="AU1845" s="185"/>
      <c r="AV1845" s="185"/>
      <c r="AW1845" s="185"/>
      <c r="AX1845" s="185"/>
      <c r="AY1845" s="185"/>
      <c r="AZ1845" s="185"/>
      <c r="BA1845" s="185"/>
      <c r="BB1845" s="185"/>
      <c r="BC1845" s="185"/>
      <c r="BD1845" s="185"/>
      <c r="BE1845" s="185"/>
      <c r="BF1845" s="185"/>
      <c r="BG1845" s="185"/>
      <c r="BH1845" s="185"/>
      <c r="BI1845" s="185"/>
      <c r="BJ1845" s="185"/>
      <c r="BK1845" s="185"/>
      <c r="BL1845" s="185"/>
      <c r="BM1845" s="185"/>
    </row>
    <row r="1846" spans="13:65" s="181" customFormat="1" x14ac:dyDescent="0.2">
      <c r="M1846" s="40"/>
      <c r="N1846" s="974"/>
      <c r="O1846" s="185"/>
      <c r="P1846" s="185"/>
      <c r="Q1846" s="185"/>
      <c r="R1846" s="185"/>
      <c r="S1846" s="185"/>
      <c r="T1846" s="185"/>
      <c r="U1846" s="185"/>
      <c r="V1846" s="185"/>
      <c r="W1846" s="185"/>
      <c r="X1846" s="185"/>
      <c r="Y1846" s="185"/>
      <c r="Z1846" s="185"/>
      <c r="AA1846" s="185"/>
      <c r="AB1846" s="185"/>
      <c r="AC1846" s="185"/>
      <c r="AD1846" s="185"/>
      <c r="AE1846" s="185"/>
      <c r="AF1846" s="185"/>
      <c r="AG1846" s="185"/>
      <c r="AH1846" s="185"/>
      <c r="AI1846" s="185"/>
      <c r="AJ1846" s="185"/>
      <c r="AK1846" s="185"/>
      <c r="AL1846" s="185"/>
      <c r="AM1846" s="185"/>
      <c r="AN1846" s="185"/>
      <c r="AO1846" s="185"/>
      <c r="AP1846" s="185"/>
      <c r="AQ1846" s="185"/>
      <c r="AR1846" s="185"/>
      <c r="AS1846" s="185"/>
      <c r="AT1846" s="185"/>
      <c r="AU1846" s="185"/>
      <c r="AV1846" s="185"/>
      <c r="AW1846" s="185"/>
      <c r="AX1846" s="185"/>
      <c r="AY1846" s="185"/>
      <c r="AZ1846" s="185"/>
      <c r="BA1846" s="185"/>
      <c r="BB1846" s="185"/>
      <c r="BC1846" s="185"/>
      <c r="BD1846" s="185"/>
      <c r="BE1846" s="185"/>
      <c r="BF1846" s="185"/>
      <c r="BG1846" s="185"/>
      <c r="BH1846" s="185"/>
      <c r="BI1846" s="185"/>
      <c r="BJ1846" s="185"/>
      <c r="BK1846" s="185"/>
      <c r="BL1846" s="185"/>
      <c r="BM1846" s="185"/>
    </row>
    <row r="1847" spans="13:65" s="181" customFormat="1" x14ac:dyDescent="0.2">
      <c r="M1847" s="40"/>
      <c r="N1847" s="974"/>
      <c r="O1847" s="185"/>
      <c r="P1847" s="185"/>
      <c r="Q1847" s="185"/>
      <c r="R1847" s="185"/>
      <c r="S1847" s="185"/>
      <c r="T1847" s="185"/>
      <c r="U1847" s="185"/>
      <c r="V1847" s="185"/>
      <c r="W1847" s="185"/>
      <c r="X1847" s="185"/>
      <c r="Y1847" s="185"/>
      <c r="Z1847" s="185"/>
      <c r="AA1847" s="185"/>
      <c r="AB1847" s="185"/>
      <c r="AC1847" s="185"/>
      <c r="AD1847" s="185"/>
      <c r="AE1847" s="185"/>
      <c r="AF1847" s="185"/>
      <c r="AG1847" s="185"/>
      <c r="AH1847" s="185"/>
      <c r="AI1847" s="185"/>
      <c r="AJ1847" s="185"/>
      <c r="AK1847" s="185"/>
      <c r="AL1847" s="185"/>
      <c r="AM1847" s="185"/>
      <c r="AN1847" s="185"/>
      <c r="AO1847" s="185"/>
      <c r="AP1847" s="185"/>
      <c r="AQ1847" s="185"/>
      <c r="AR1847" s="185"/>
      <c r="AS1847" s="185"/>
      <c r="AT1847" s="185"/>
      <c r="AU1847" s="185"/>
      <c r="AV1847" s="185"/>
      <c r="AW1847" s="185"/>
      <c r="AX1847" s="185"/>
      <c r="AY1847" s="185"/>
      <c r="AZ1847" s="185"/>
      <c r="BA1847" s="185"/>
      <c r="BB1847" s="185"/>
      <c r="BC1847" s="185"/>
      <c r="BD1847" s="185"/>
      <c r="BE1847" s="185"/>
      <c r="BF1847" s="185"/>
      <c r="BG1847" s="185"/>
      <c r="BH1847" s="185"/>
      <c r="BI1847" s="185"/>
      <c r="BJ1847" s="185"/>
      <c r="BK1847" s="185"/>
      <c r="BL1847" s="185"/>
      <c r="BM1847" s="185"/>
    </row>
    <row r="1848" spans="13:65" s="181" customFormat="1" x14ac:dyDescent="0.2">
      <c r="M1848" s="40"/>
      <c r="N1848" s="974"/>
      <c r="O1848" s="185"/>
      <c r="P1848" s="185"/>
      <c r="Q1848" s="185"/>
      <c r="R1848" s="185"/>
      <c r="S1848" s="185"/>
      <c r="T1848" s="185"/>
      <c r="U1848" s="185"/>
      <c r="V1848" s="185"/>
      <c r="W1848" s="185"/>
      <c r="X1848" s="185"/>
      <c r="Y1848" s="185"/>
      <c r="Z1848" s="185"/>
      <c r="AA1848" s="185"/>
      <c r="AB1848" s="185"/>
      <c r="AC1848" s="185"/>
      <c r="AD1848" s="185"/>
      <c r="AE1848" s="185"/>
      <c r="AF1848" s="185"/>
      <c r="AG1848" s="185"/>
      <c r="AH1848" s="185"/>
      <c r="AI1848" s="185"/>
      <c r="AJ1848" s="185"/>
      <c r="AK1848" s="185"/>
      <c r="AL1848" s="185"/>
      <c r="AM1848" s="185"/>
      <c r="AN1848" s="185"/>
      <c r="AO1848" s="185"/>
      <c r="AP1848" s="185"/>
      <c r="AQ1848" s="185"/>
      <c r="AR1848" s="185"/>
      <c r="AS1848" s="185"/>
      <c r="AT1848" s="185"/>
      <c r="AU1848" s="185"/>
      <c r="AV1848" s="185"/>
      <c r="AW1848" s="185"/>
      <c r="AX1848" s="185"/>
      <c r="AY1848" s="185"/>
      <c r="AZ1848" s="185"/>
      <c r="BA1848" s="185"/>
      <c r="BB1848" s="185"/>
      <c r="BC1848" s="185"/>
      <c r="BD1848" s="185"/>
      <c r="BE1848" s="185"/>
      <c r="BF1848" s="185"/>
      <c r="BG1848" s="185"/>
      <c r="BH1848" s="185"/>
      <c r="BI1848" s="185"/>
      <c r="BJ1848" s="185"/>
      <c r="BK1848" s="185"/>
      <c r="BL1848" s="185"/>
      <c r="BM1848" s="185"/>
    </row>
    <row r="1849" spans="13:65" s="181" customFormat="1" x14ac:dyDescent="0.2">
      <c r="M1849" s="40"/>
      <c r="N1849" s="974"/>
      <c r="O1849" s="185"/>
      <c r="P1849" s="185"/>
      <c r="Q1849" s="185"/>
      <c r="R1849" s="185"/>
      <c r="S1849" s="185"/>
      <c r="T1849" s="185"/>
      <c r="U1849" s="185"/>
      <c r="V1849" s="185"/>
      <c r="W1849" s="185"/>
      <c r="X1849" s="185"/>
      <c r="Y1849" s="185"/>
      <c r="Z1849" s="185"/>
      <c r="AA1849" s="185"/>
      <c r="AB1849" s="185"/>
      <c r="AC1849" s="185"/>
      <c r="AD1849" s="185"/>
      <c r="AE1849" s="185"/>
      <c r="AF1849" s="185"/>
      <c r="AG1849" s="185"/>
      <c r="AH1849" s="185"/>
      <c r="AI1849" s="185"/>
      <c r="AJ1849" s="185"/>
      <c r="AK1849" s="185"/>
      <c r="AL1849" s="185"/>
      <c r="AM1849" s="185"/>
      <c r="AN1849" s="185"/>
      <c r="AO1849" s="185"/>
      <c r="AP1849" s="185"/>
      <c r="AQ1849" s="185"/>
      <c r="AR1849" s="185"/>
      <c r="AS1849" s="185"/>
      <c r="AT1849" s="185"/>
      <c r="AU1849" s="185"/>
      <c r="AV1849" s="185"/>
      <c r="AW1849" s="185"/>
      <c r="AX1849" s="185"/>
      <c r="AY1849" s="185"/>
      <c r="AZ1849" s="185"/>
      <c r="BA1849" s="185"/>
      <c r="BB1849" s="185"/>
      <c r="BC1849" s="185"/>
      <c r="BD1849" s="185"/>
      <c r="BE1849" s="185"/>
      <c r="BF1849" s="185"/>
      <c r="BG1849" s="185"/>
      <c r="BH1849" s="185"/>
      <c r="BI1849" s="185"/>
      <c r="BJ1849" s="185"/>
      <c r="BK1849" s="185"/>
      <c r="BL1849" s="185"/>
      <c r="BM1849" s="185"/>
    </row>
    <row r="1850" spans="13:65" s="181" customFormat="1" x14ac:dyDescent="0.2">
      <c r="M1850" s="40"/>
      <c r="N1850" s="974"/>
      <c r="O1850" s="185"/>
      <c r="P1850" s="185"/>
      <c r="Q1850" s="185"/>
      <c r="R1850" s="185"/>
      <c r="S1850" s="185"/>
      <c r="T1850" s="185"/>
      <c r="U1850" s="185"/>
      <c r="V1850" s="185"/>
      <c r="W1850" s="185"/>
      <c r="X1850" s="185"/>
      <c r="Y1850" s="185"/>
      <c r="Z1850" s="185"/>
      <c r="AA1850" s="185"/>
      <c r="AB1850" s="185"/>
      <c r="AC1850" s="185"/>
      <c r="AD1850" s="185"/>
      <c r="AE1850" s="185"/>
      <c r="AF1850" s="185"/>
      <c r="AG1850" s="185"/>
      <c r="AH1850" s="185"/>
      <c r="AI1850" s="185"/>
      <c r="AJ1850" s="185"/>
      <c r="AK1850" s="185"/>
      <c r="AL1850" s="185"/>
      <c r="AM1850" s="185"/>
      <c r="AN1850" s="185"/>
      <c r="AO1850" s="185"/>
      <c r="AP1850" s="185"/>
      <c r="AQ1850" s="185"/>
      <c r="AR1850" s="185"/>
      <c r="AS1850" s="185"/>
      <c r="AT1850" s="185"/>
      <c r="AU1850" s="185"/>
      <c r="AV1850" s="185"/>
      <c r="AW1850" s="185"/>
      <c r="AX1850" s="185"/>
      <c r="AY1850" s="185"/>
      <c r="AZ1850" s="185"/>
      <c r="BA1850" s="185"/>
      <c r="BB1850" s="185"/>
      <c r="BC1850" s="185"/>
      <c r="BD1850" s="185"/>
      <c r="BE1850" s="185"/>
      <c r="BF1850" s="185"/>
      <c r="BG1850" s="185"/>
      <c r="BH1850" s="185"/>
      <c r="BI1850" s="185"/>
      <c r="BJ1850" s="185"/>
      <c r="BK1850" s="185"/>
      <c r="BL1850" s="185"/>
      <c r="BM1850" s="185"/>
    </row>
    <row r="1851" spans="13:65" s="181" customFormat="1" x14ac:dyDescent="0.2">
      <c r="M1851" s="40"/>
      <c r="N1851" s="974"/>
      <c r="O1851" s="185"/>
      <c r="P1851" s="185"/>
      <c r="Q1851" s="185"/>
      <c r="R1851" s="185"/>
      <c r="S1851" s="185"/>
      <c r="T1851" s="185"/>
      <c r="U1851" s="185"/>
      <c r="V1851" s="185"/>
      <c r="W1851" s="185"/>
      <c r="X1851" s="185"/>
      <c r="Y1851" s="185"/>
      <c r="Z1851" s="185"/>
      <c r="AA1851" s="185"/>
      <c r="AB1851" s="185"/>
      <c r="AC1851" s="185"/>
      <c r="AD1851" s="185"/>
      <c r="AE1851" s="185"/>
      <c r="AF1851" s="185"/>
      <c r="AG1851" s="185"/>
      <c r="AH1851" s="185"/>
      <c r="AI1851" s="185"/>
      <c r="AJ1851" s="185"/>
      <c r="AK1851" s="185"/>
      <c r="AL1851" s="185"/>
      <c r="AM1851" s="185"/>
      <c r="AN1851" s="185"/>
      <c r="AO1851" s="185"/>
      <c r="AP1851" s="185"/>
      <c r="AQ1851" s="185"/>
      <c r="AR1851" s="185"/>
      <c r="AS1851" s="185"/>
      <c r="AT1851" s="185"/>
      <c r="AU1851" s="185"/>
      <c r="AV1851" s="185"/>
      <c r="AW1851" s="185"/>
      <c r="AX1851" s="185"/>
      <c r="AY1851" s="185"/>
      <c r="AZ1851" s="185"/>
      <c r="BA1851" s="185"/>
      <c r="BB1851" s="185"/>
      <c r="BC1851" s="185"/>
      <c r="BD1851" s="185"/>
      <c r="BE1851" s="185"/>
      <c r="BF1851" s="185"/>
      <c r="BG1851" s="185"/>
      <c r="BH1851" s="185"/>
      <c r="BI1851" s="185"/>
      <c r="BJ1851" s="185"/>
      <c r="BK1851" s="185"/>
      <c r="BL1851" s="185"/>
      <c r="BM1851" s="185"/>
    </row>
    <row r="1852" spans="13:65" s="181" customFormat="1" x14ac:dyDescent="0.2">
      <c r="M1852" s="40"/>
      <c r="N1852" s="974"/>
      <c r="O1852" s="185"/>
      <c r="P1852" s="185"/>
      <c r="Q1852" s="185"/>
      <c r="R1852" s="185"/>
      <c r="S1852" s="185"/>
      <c r="T1852" s="185"/>
      <c r="U1852" s="185"/>
      <c r="V1852" s="185"/>
      <c r="W1852" s="185"/>
      <c r="X1852" s="185"/>
      <c r="Y1852" s="185"/>
      <c r="Z1852" s="185"/>
      <c r="AA1852" s="185"/>
      <c r="AB1852" s="185"/>
      <c r="AC1852" s="185"/>
      <c r="AD1852" s="185"/>
      <c r="AE1852" s="185"/>
      <c r="AF1852" s="185"/>
      <c r="AG1852" s="185"/>
      <c r="AH1852" s="185"/>
      <c r="AI1852" s="185"/>
      <c r="AJ1852" s="185"/>
      <c r="AK1852" s="185"/>
      <c r="AL1852" s="185"/>
      <c r="AM1852" s="185"/>
      <c r="AN1852" s="185"/>
      <c r="AO1852" s="185"/>
      <c r="AP1852" s="185"/>
      <c r="AQ1852" s="185"/>
      <c r="AR1852" s="185"/>
      <c r="AS1852" s="185"/>
      <c r="AT1852" s="185"/>
      <c r="AU1852" s="185"/>
      <c r="AV1852" s="185"/>
      <c r="AW1852" s="185"/>
      <c r="AX1852" s="185"/>
      <c r="AY1852" s="185"/>
      <c r="AZ1852" s="185"/>
      <c r="BA1852" s="185"/>
      <c r="BB1852" s="185"/>
      <c r="BC1852" s="185"/>
      <c r="BD1852" s="185"/>
      <c r="BE1852" s="185"/>
      <c r="BF1852" s="185"/>
      <c r="BG1852" s="185"/>
      <c r="BH1852" s="185"/>
      <c r="BI1852" s="185"/>
      <c r="BJ1852" s="185"/>
      <c r="BK1852" s="185"/>
      <c r="BL1852" s="185"/>
      <c r="BM1852" s="185"/>
    </row>
    <row r="1853" spans="13:65" s="181" customFormat="1" x14ac:dyDescent="0.2">
      <c r="M1853" s="40"/>
      <c r="N1853" s="974"/>
      <c r="O1853" s="185"/>
      <c r="P1853" s="185"/>
      <c r="Q1853" s="185"/>
      <c r="R1853" s="185"/>
      <c r="S1853" s="185"/>
      <c r="T1853" s="185"/>
      <c r="U1853" s="185"/>
      <c r="V1853" s="185"/>
      <c r="W1853" s="185"/>
      <c r="X1853" s="185"/>
      <c r="Y1853" s="185"/>
      <c r="Z1853" s="185"/>
      <c r="AA1853" s="185"/>
      <c r="AB1853" s="185"/>
      <c r="AC1853" s="185"/>
      <c r="AD1853" s="185"/>
      <c r="AE1853" s="185"/>
      <c r="AF1853" s="185"/>
      <c r="AG1853" s="185"/>
      <c r="AH1853" s="185"/>
      <c r="AI1853" s="185"/>
      <c r="AJ1853" s="185"/>
      <c r="AK1853" s="185"/>
      <c r="AL1853" s="185"/>
      <c r="AM1853" s="185"/>
      <c r="AN1853" s="185"/>
      <c r="AO1853" s="185"/>
      <c r="AP1853" s="185"/>
      <c r="AQ1853" s="185"/>
      <c r="AR1853" s="185"/>
      <c r="AS1853" s="185"/>
      <c r="AT1853" s="185"/>
      <c r="AU1853" s="185"/>
      <c r="AV1853" s="185"/>
      <c r="AW1853" s="185"/>
      <c r="AX1853" s="185"/>
      <c r="AY1853" s="185"/>
      <c r="AZ1853" s="185"/>
      <c r="BA1853" s="185"/>
      <c r="BB1853" s="185"/>
      <c r="BC1853" s="185"/>
      <c r="BD1853" s="185"/>
      <c r="BE1853" s="185"/>
      <c r="BF1853" s="185"/>
      <c r="BG1853" s="185"/>
      <c r="BH1853" s="185"/>
      <c r="BI1853" s="185"/>
      <c r="BJ1853" s="185"/>
      <c r="BK1853" s="185"/>
      <c r="BL1853" s="185"/>
      <c r="BM1853" s="185"/>
    </row>
    <row r="1854" spans="13:65" s="181" customFormat="1" x14ac:dyDescent="0.2">
      <c r="M1854" s="40"/>
      <c r="N1854" s="974"/>
      <c r="O1854" s="185"/>
      <c r="P1854" s="185"/>
      <c r="Q1854" s="185"/>
      <c r="R1854" s="185"/>
      <c r="S1854" s="185"/>
      <c r="T1854" s="185"/>
      <c r="U1854" s="185"/>
      <c r="V1854" s="185"/>
      <c r="W1854" s="185"/>
      <c r="X1854" s="185"/>
      <c r="Y1854" s="185"/>
      <c r="Z1854" s="185"/>
      <c r="AA1854" s="185"/>
      <c r="AB1854" s="185"/>
      <c r="AC1854" s="185"/>
      <c r="AD1854" s="185"/>
      <c r="AE1854" s="185"/>
      <c r="AF1854" s="185"/>
      <c r="AG1854" s="185"/>
      <c r="AH1854" s="185"/>
      <c r="AI1854" s="185"/>
      <c r="AJ1854" s="185"/>
      <c r="AK1854" s="185"/>
      <c r="AL1854" s="185"/>
      <c r="AM1854" s="185"/>
      <c r="AN1854" s="185"/>
      <c r="AO1854" s="185"/>
      <c r="AP1854" s="185"/>
      <c r="AQ1854" s="185"/>
      <c r="AR1854" s="185"/>
      <c r="AS1854" s="185"/>
      <c r="AT1854" s="185"/>
      <c r="AU1854" s="185"/>
      <c r="AV1854" s="185"/>
      <c r="AW1854" s="185"/>
      <c r="AX1854" s="185"/>
      <c r="AY1854" s="185"/>
      <c r="AZ1854" s="185"/>
      <c r="BA1854" s="185"/>
      <c r="BB1854" s="185"/>
      <c r="BC1854" s="185"/>
      <c r="BD1854" s="185"/>
      <c r="BE1854" s="185"/>
      <c r="BF1854" s="185"/>
      <c r="BG1854" s="185"/>
      <c r="BH1854" s="185"/>
      <c r="BI1854" s="185"/>
      <c r="BJ1854" s="185"/>
      <c r="BK1854" s="185"/>
      <c r="BL1854" s="185"/>
      <c r="BM1854" s="185"/>
    </row>
    <row r="1855" spans="13:65" s="181" customFormat="1" x14ac:dyDescent="0.2">
      <c r="M1855" s="40"/>
      <c r="N1855" s="974"/>
      <c r="O1855" s="185"/>
      <c r="P1855" s="185"/>
      <c r="Q1855" s="185"/>
      <c r="R1855" s="185"/>
      <c r="S1855" s="185"/>
      <c r="T1855" s="185"/>
      <c r="U1855" s="185"/>
      <c r="V1855" s="185"/>
      <c r="W1855" s="185"/>
      <c r="X1855" s="185"/>
      <c r="Y1855" s="185"/>
      <c r="Z1855" s="185"/>
      <c r="AA1855" s="185"/>
      <c r="AB1855" s="185"/>
      <c r="AC1855" s="185"/>
      <c r="AD1855" s="185"/>
      <c r="AE1855" s="185"/>
      <c r="AF1855" s="185"/>
      <c r="AG1855" s="185"/>
      <c r="AH1855" s="185"/>
      <c r="AI1855" s="185"/>
      <c r="AJ1855" s="185"/>
      <c r="AK1855" s="185"/>
      <c r="AL1855" s="185"/>
      <c r="AM1855" s="185"/>
      <c r="AN1855" s="185"/>
      <c r="AO1855" s="185"/>
      <c r="AP1855" s="185"/>
      <c r="AQ1855" s="185"/>
      <c r="AR1855" s="185"/>
      <c r="AS1855" s="185"/>
      <c r="AT1855" s="185"/>
      <c r="AU1855" s="185"/>
      <c r="AV1855" s="185"/>
      <c r="AW1855" s="185"/>
      <c r="AX1855" s="185"/>
      <c r="AY1855" s="185"/>
      <c r="AZ1855" s="185"/>
      <c r="BA1855" s="185"/>
      <c r="BB1855" s="185"/>
      <c r="BC1855" s="185"/>
      <c r="BD1855" s="185"/>
      <c r="BE1855" s="185"/>
      <c r="BF1855" s="185"/>
      <c r="BG1855" s="185"/>
      <c r="BH1855" s="185"/>
      <c r="BI1855" s="185"/>
      <c r="BJ1855" s="185"/>
      <c r="BK1855" s="185"/>
      <c r="BL1855" s="185"/>
      <c r="BM1855" s="185"/>
    </row>
    <row r="1856" spans="13:65" s="181" customFormat="1" x14ac:dyDescent="0.2">
      <c r="M1856" s="40"/>
      <c r="N1856" s="974"/>
      <c r="O1856" s="185"/>
      <c r="P1856" s="185"/>
      <c r="Q1856" s="185"/>
      <c r="R1856" s="185"/>
      <c r="S1856" s="185"/>
      <c r="T1856" s="185"/>
      <c r="U1856" s="185"/>
      <c r="V1856" s="185"/>
      <c r="W1856" s="185"/>
      <c r="X1856" s="185"/>
      <c r="Y1856" s="185"/>
      <c r="Z1856" s="185"/>
      <c r="AA1856" s="185"/>
      <c r="AB1856" s="185"/>
      <c r="AC1856" s="185"/>
      <c r="AD1856" s="185"/>
      <c r="AE1856" s="185"/>
      <c r="AF1856" s="185"/>
      <c r="AG1856" s="185"/>
      <c r="AH1856" s="185"/>
      <c r="AI1856" s="185"/>
      <c r="AJ1856" s="185"/>
      <c r="AK1856" s="185"/>
      <c r="AL1856" s="185"/>
      <c r="AM1856" s="185"/>
      <c r="AN1856" s="185"/>
      <c r="AO1856" s="185"/>
      <c r="AP1856" s="185"/>
      <c r="AQ1856" s="185"/>
      <c r="AR1856" s="185"/>
      <c r="AS1856" s="185"/>
      <c r="AT1856" s="185"/>
      <c r="AU1856" s="185"/>
      <c r="AV1856" s="185"/>
      <c r="AW1856" s="185"/>
      <c r="AX1856" s="185"/>
      <c r="AY1856" s="185"/>
      <c r="AZ1856" s="185"/>
      <c r="BA1856" s="185"/>
      <c r="BB1856" s="185"/>
      <c r="BC1856" s="185"/>
      <c r="BD1856" s="185"/>
      <c r="BE1856" s="185"/>
      <c r="BF1856" s="185"/>
      <c r="BG1856" s="185"/>
      <c r="BH1856" s="185"/>
      <c r="BI1856" s="185"/>
      <c r="BJ1856" s="185"/>
      <c r="BK1856" s="185"/>
      <c r="BL1856" s="185"/>
      <c r="BM1856" s="185"/>
    </row>
    <row r="1857" spans="13:65" s="181" customFormat="1" x14ac:dyDescent="0.2">
      <c r="M1857" s="40"/>
      <c r="N1857" s="974"/>
      <c r="O1857" s="185"/>
      <c r="P1857" s="185"/>
      <c r="Q1857" s="185"/>
      <c r="R1857" s="185"/>
      <c r="S1857" s="185"/>
      <c r="T1857" s="185"/>
      <c r="U1857" s="185"/>
      <c r="V1857" s="185"/>
      <c r="W1857" s="185"/>
      <c r="X1857" s="185"/>
      <c r="Y1857" s="185"/>
      <c r="Z1857" s="185"/>
      <c r="AA1857" s="185"/>
      <c r="AB1857" s="185"/>
      <c r="AC1857" s="185"/>
      <c r="AD1857" s="185"/>
      <c r="AE1857" s="185"/>
      <c r="AF1857" s="185"/>
      <c r="AG1857" s="185"/>
      <c r="AH1857" s="185"/>
      <c r="AI1857" s="185"/>
      <c r="AJ1857" s="185"/>
      <c r="AK1857" s="185"/>
      <c r="AL1857" s="185"/>
      <c r="AM1857" s="185"/>
      <c r="AN1857" s="185"/>
      <c r="AO1857" s="185"/>
      <c r="AP1857" s="185"/>
      <c r="AQ1857" s="185"/>
      <c r="AR1857" s="185"/>
      <c r="AS1857" s="185"/>
      <c r="AT1857" s="185"/>
      <c r="AU1857" s="185"/>
      <c r="AV1857" s="185"/>
      <c r="AW1857" s="185"/>
      <c r="AX1857" s="185"/>
      <c r="AY1857" s="185"/>
      <c r="AZ1857" s="185"/>
      <c r="BA1857" s="185"/>
      <c r="BB1857" s="185"/>
      <c r="BC1857" s="185"/>
      <c r="BD1857" s="185"/>
      <c r="BE1857" s="185"/>
      <c r="BF1857" s="185"/>
      <c r="BG1857" s="185"/>
      <c r="BH1857" s="185"/>
      <c r="BI1857" s="185"/>
      <c r="BJ1857" s="185"/>
      <c r="BK1857" s="185"/>
      <c r="BL1857" s="185"/>
      <c r="BM1857" s="185"/>
    </row>
    <row r="1858" spans="13:65" s="181" customFormat="1" x14ac:dyDescent="0.2">
      <c r="M1858" s="40"/>
      <c r="N1858" s="974"/>
      <c r="O1858" s="185"/>
      <c r="P1858" s="185"/>
      <c r="Q1858" s="185"/>
      <c r="R1858" s="185"/>
      <c r="S1858" s="185"/>
      <c r="T1858" s="185"/>
      <c r="U1858" s="185"/>
      <c r="V1858" s="185"/>
      <c r="W1858" s="185"/>
      <c r="X1858" s="185"/>
      <c r="Y1858" s="185"/>
      <c r="Z1858" s="185"/>
      <c r="AA1858" s="185"/>
      <c r="AB1858" s="185"/>
      <c r="AC1858" s="185"/>
      <c r="AD1858" s="185"/>
      <c r="AE1858" s="185"/>
      <c r="AF1858" s="185"/>
      <c r="AG1858" s="185"/>
      <c r="AH1858" s="185"/>
      <c r="AI1858" s="185"/>
      <c r="AJ1858" s="185"/>
      <c r="AK1858" s="185"/>
      <c r="AL1858" s="185"/>
      <c r="AM1858" s="185"/>
      <c r="AN1858" s="185"/>
      <c r="AO1858" s="185"/>
      <c r="AP1858" s="185"/>
      <c r="AQ1858" s="185"/>
      <c r="AR1858" s="185"/>
      <c r="AS1858" s="185"/>
      <c r="AT1858" s="185"/>
      <c r="AU1858" s="185"/>
      <c r="AV1858" s="185"/>
      <c r="AW1858" s="185"/>
      <c r="AX1858" s="185"/>
      <c r="AY1858" s="185"/>
      <c r="AZ1858" s="185"/>
      <c r="BA1858" s="185"/>
      <c r="BB1858" s="185"/>
      <c r="BC1858" s="185"/>
      <c r="BD1858" s="185"/>
      <c r="BE1858" s="185"/>
      <c r="BF1858" s="185"/>
      <c r="BG1858" s="185"/>
      <c r="BH1858" s="185"/>
      <c r="BI1858" s="185"/>
      <c r="BJ1858" s="185"/>
      <c r="BK1858" s="185"/>
      <c r="BL1858" s="185"/>
      <c r="BM1858" s="185"/>
    </row>
    <row r="1859" spans="13:65" s="181" customFormat="1" x14ac:dyDescent="0.2">
      <c r="M1859" s="40"/>
      <c r="N1859" s="974"/>
      <c r="O1859" s="185"/>
      <c r="P1859" s="185"/>
      <c r="Q1859" s="185"/>
      <c r="R1859" s="185"/>
      <c r="S1859" s="185"/>
      <c r="T1859" s="185"/>
      <c r="U1859" s="185"/>
      <c r="V1859" s="185"/>
      <c r="W1859" s="185"/>
      <c r="X1859" s="185"/>
      <c r="Y1859" s="185"/>
      <c r="Z1859" s="185"/>
      <c r="AA1859" s="185"/>
      <c r="AB1859" s="185"/>
      <c r="AC1859" s="185"/>
      <c r="AD1859" s="185"/>
      <c r="AE1859" s="185"/>
      <c r="AF1859" s="185"/>
      <c r="AG1859" s="185"/>
      <c r="AH1859" s="185"/>
      <c r="AI1859" s="185"/>
      <c r="AJ1859" s="185"/>
      <c r="AK1859" s="185"/>
      <c r="AL1859" s="185"/>
      <c r="AM1859" s="185"/>
      <c r="AN1859" s="185"/>
      <c r="AO1859" s="185"/>
      <c r="AP1859" s="185"/>
      <c r="AQ1859" s="185"/>
      <c r="AR1859" s="185"/>
      <c r="AS1859" s="185"/>
      <c r="AT1859" s="185"/>
      <c r="AU1859" s="185"/>
      <c r="AV1859" s="185"/>
      <c r="AW1859" s="185"/>
      <c r="AX1859" s="185"/>
      <c r="AY1859" s="185"/>
      <c r="AZ1859" s="185"/>
      <c r="BA1859" s="185"/>
      <c r="BB1859" s="185"/>
      <c r="BC1859" s="185"/>
      <c r="BD1859" s="185"/>
      <c r="BE1859" s="185"/>
      <c r="BF1859" s="185"/>
      <c r="BG1859" s="185"/>
      <c r="BH1859" s="185"/>
      <c r="BI1859" s="185"/>
      <c r="BJ1859" s="185"/>
      <c r="BK1859" s="185"/>
      <c r="BL1859" s="185"/>
      <c r="BM1859" s="185"/>
    </row>
    <row r="1860" spans="13:65" s="181" customFormat="1" x14ac:dyDescent="0.2">
      <c r="M1860" s="40"/>
      <c r="N1860" s="974"/>
      <c r="O1860" s="185"/>
      <c r="P1860" s="185"/>
      <c r="Q1860" s="185"/>
      <c r="R1860" s="185"/>
      <c r="S1860" s="185"/>
      <c r="T1860" s="185"/>
      <c r="U1860" s="185"/>
      <c r="V1860" s="185"/>
      <c r="W1860" s="185"/>
      <c r="X1860" s="185"/>
      <c r="Y1860" s="185"/>
      <c r="Z1860" s="185"/>
      <c r="AA1860" s="185"/>
      <c r="AB1860" s="185"/>
      <c r="AC1860" s="185"/>
      <c r="AD1860" s="185"/>
      <c r="AE1860" s="185"/>
      <c r="AF1860" s="185"/>
      <c r="AG1860" s="185"/>
      <c r="AH1860" s="185"/>
      <c r="AI1860" s="185"/>
      <c r="AJ1860" s="185"/>
      <c r="AK1860" s="185"/>
      <c r="AL1860" s="185"/>
      <c r="AM1860" s="185"/>
      <c r="AN1860" s="185"/>
      <c r="AO1860" s="185"/>
      <c r="AP1860" s="185"/>
      <c r="AQ1860" s="185"/>
      <c r="AR1860" s="185"/>
      <c r="AS1860" s="185"/>
      <c r="AT1860" s="185"/>
      <c r="AU1860" s="185"/>
      <c r="AV1860" s="185"/>
      <c r="AW1860" s="185"/>
      <c r="AX1860" s="185"/>
      <c r="AY1860" s="185"/>
      <c r="AZ1860" s="185"/>
      <c r="BA1860" s="185"/>
      <c r="BB1860" s="185"/>
      <c r="BC1860" s="185"/>
      <c r="BD1860" s="185"/>
      <c r="BE1860" s="185"/>
      <c r="BF1860" s="185"/>
      <c r="BG1860" s="185"/>
      <c r="BH1860" s="185"/>
      <c r="BI1860" s="185"/>
      <c r="BJ1860" s="185"/>
      <c r="BK1860" s="185"/>
      <c r="BL1860" s="185"/>
      <c r="BM1860" s="185"/>
    </row>
    <row r="1861" spans="13:65" s="181" customFormat="1" x14ac:dyDescent="0.2">
      <c r="M1861" s="40"/>
      <c r="N1861" s="974"/>
      <c r="O1861" s="185"/>
      <c r="P1861" s="185"/>
      <c r="Q1861" s="185"/>
      <c r="R1861" s="185"/>
      <c r="S1861" s="185"/>
      <c r="T1861" s="185"/>
      <c r="U1861" s="185"/>
      <c r="V1861" s="185"/>
      <c r="W1861" s="185"/>
      <c r="X1861" s="185"/>
      <c r="Y1861" s="185"/>
      <c r="Z1861" s="185"/>
      <c r="AA1861" s="185"/>
      <c r="AB1861" s="185"/>
      <c r="AC1861" s="185"/>
      <c r="AD1861" s="185"/>
      <c r="AE1861" s="185"/>
      <c r="AF1861" s="185"/>
      <c r="AG1861" s="185"/>
      <c r="AH1861" s="185"/>
      <c r="AI1861" s="185"/>
      <c r="AJ1861" s="185"/>
      <c r="AK1861" s="185"/>
      <c r="AL1861" s="185"/>
      <c r="AM1861" s="185"/>
      <c r="AN1861" s="185"/>
      <c r="AO1861" s="185"/>
      <c r="AP1861" s="185"/>
      <c r="AQ1861" s="185"/>
      <c r="AR1861" s="185"/>
      <c r="AS1861" s="185"/>
      <c r="AT1861" s="185"/>
      <c r="AU1861" s="185"/>
      <c r="AV1861" s="185"/>
      <c r="AW1861" s="185"/>
      <c r="AX1861" s="185"/>
      <c r="AY1861" s="185"/>
      <c r="AZ1861" s="185"/>
      <c r="BA1861" s="185"/>
      <c r="BB1861" s="185"/>
      <c r="BC1861" s="185"/>
      <c r="BD1861" s="185"/>
      <c r="BE1861" s="185"/>
      <c r="BF1861" s="185"/>
      <c r="BG1861" s="185"/>
      <c r="BH1861" s="185"/>
      <c r="BI1861" s="185"/>
      <c r="BJ1861" s="185"/>
      <c r="BK1861" s="185"/>
      <c r="BL1861" s="185"/>
      <c r="BM1861" s="185"/>
    </row>
    <row r="1862" spans="13:65" s="181" customFormat="1" x14ac:dyDescent="0.2">
      <c r="M1862" s="40"/>
      <c r="N1862" s="974"/>
      <c r="O1862" s="185"/>
      <c r="P1862" s="185"/>
      <c r="Q1862" s="185"/>
      <c r="R1862" s="185"/>
      <c r="S1862" s="185"/>
      <c r="T1862" s="185"/>
      <c r="U1862" s="185"/>
      <c r="V1862" s="185"/>
      <c r="W1862" s="185"/>
      <c r="X1862" s="185"/>
      <c r="Y1862" s="185"/>
      <c r="Z1862" s="185"/>
      <c r="AA1862" s="185"/>
      <c r="AB1862" s="185"/>
      <c r="AC1862" s="185"/>
      <c r="AD1862" s="185"/>
      <c r="AE1862" s="185"/>
      <c r="AF1862" s="185"/>
      <c r="AG1862" s="185"/>
      <c r="AH1862" s="185"/>
      <c r="AI1862" s="185"/>
      <c r="AJ1862" s="185"/>
      <c r="AK1862" s="185"/>
      <c r="AL1862" s="185"/>
      <c r="AM1862" s="185"/>
      <c r="AN1862" s="185"/>
      <c r="AO1862" s="185"/>
      <c r="AP1862" s="185"/>
      <c r="AQ1862" s="185"/>
      <c r="AR1862" s="185"/>
      <c r="AS1862" s="185"/>
      <c r="AT1862" s="185"/>
      <c r="AU1862" s="185"/>
      <c r="AV1862" s="185"/>
      <c r="AW1862" s="185"/>
      <c r="AX1862" s="185"/>
      <c r="AY1862" s="185"/>
      <c r="AZ1862" s="185"/>
      <c r="BA1862" s="185"/>
      <c r="BB1862" s="185"/>
      <c r="BC1862" s="185"/>
      <c r="BD1862" s="185"/>
      <c r="BE1862" s="185"/>
      <c r="BF1862" s="185"/>
      <c r="BG1862" s="185"/>
      <c r="BH1862" s="185"/>
      <c r="BI1862" s="185"/>
      <c r="BJ1862" s="185"/>
      <c r="BK1862" s="185"/>
      <c r="BL1862" s="185"/>
      <c r="BM1862" s="185"/>
    </row>
    <row r="1863" spans="13:65" s="181" customFormat="1" x14ac:dyDescent="0.2">
      <c r="M1863" s="40"/>
      <c r="N1863" s="974"/>
      <c r="O1863" s="185"/>
      <c r="P1863" s="185"/>
      <c r="Q1863" s="185"/>
      <c r="R1863" s="185"/>
      <c r="S1863" s="185"/>
      <c r="T1863" s="185"/>
      <c r="U1863" s="185"/>
      <c r="V1863" s="185"/>
      <c r="W1863" s="185"/>
      <c r="X1863" s="185"/>
      <c r="Y1863" s="185"/>
      <c r="Z1863" s="185"/>
      <c r="AA1863" s="185"/>
      <c r="AB1863" s="185"/>
      <c r="AC1863" s="185"/>
      <c r="AD1863" s="185"/>
      <c r="AE1863" s="185"/>
      <c r="AF1863" s="185"/>
      <c r="AG1863" s="185"/>
      <c r="AH1863" s="185"/>
      <c r="AI1863" s="185"/>
      <c r="AJ1863" s="185"/>
      <c r="AK1863" s="185"/>
      <c r="AL1863" s="185"/>
      <c r="AM1863" s="185"/>
      <c r="AN1863" s="185"/>
      <c r="AO1863" s="185"/>
      <c r="AP1863" s="185"/>
      <c r="AQ1863" s="185"/>
      <c r="AR1863" s="185"/>
      <c r="AS1863" s="185"/>
      <c r="AT1863" s="185"/>
      <c r="AU1863" s="185"/>
      <c r="AV1863" s="185"/>
      <c r="AW1863" s="185"/>
      <c r="AX1863" s="185"/>
      <c r="AY1863" s="185"/>
      <c r="AZ1863" s="185"/>
      <c r="BA1863" s="185"/>
      <c r="BB1863" s="185"/>
      <c r="BC1863" s="185"/>
      <c r="BD1863" s="185"/>
      <c r="BE1863" s="185"/>
      <c r="BF1863" s="185"/>
      <c r="BG1863" s="185"/>
      <c r="BH1863" s="185"/>
      <c r="BI1863" s="185"/>
      <c r="BJ1863" s="185"/>
      <c r="BK1863" s="185"/>
      <c r="BL1863" s="185"/>
      <c r="BM1863" s="185"/>
    </row>
    <row r="1864" spans="13:65" s="181" customFormat="1" x14ac:dyDescent="0.2">
      <c r="M1864" s="40"/>
      <c r="N1864" s="974"/>
      <c r="O1864" s="185"/>
      <c r="P1864" s="185"/>
      <c r="Q1864" s="185"/>
      <c r="R1864" s="185"/>
      <c r="S1864" s="185"/>
      <c r="T1864" s="185"/>
      <c r="U1864" s="185"/>
      <c r="V1864" s="185"/>
      <c r="W1864" s="185"/>
      <c r="X1864" s="185"/>
      <c r="Y1864" s="185"/>
      <c r="Z1864" s="185"/>
      <c r="AA1864" s="185"/>
      <c r="AB1864" s="185"/>
      <c r="AC1864" s="185"/>
      <c r="AD1864" s="185"/>
      <c r="AE1864" s="185"/>
      <c r="AF1864" s="185"/>
      <c r="AG1864" s="185"/>
      <c r="AH1864" s="185"/>
      <c r="AI1864" s="185"/>
      <c r="AJ1864" s="185"/>
      <c r="AK1864" s="185"/>
      <c r="AL1864" s="185"/>
      <c r="AM1864" s="185"/>
      <c r="AN1864" s="185"/>
      <c r="AO1864" s="185"/>
      <c r="AP1864" s="185"/>
      <c r="AQ1864" s="185"/>
      <c r="AR1864" s="185"/>
      <c r="AS1864" s="185"/>
      <c r="AT1864" s="185"/>
      <c r="AU1864" s="185"/>
      <c r="AV1864" s="185"/>
      <c r="AW1864" s="185"/>
      <c r="AX1864" s="185"/>
      <c r="AY1864" s="185"/>
      <c r="AZ1864" s="185"/>
      <c r="BA1864" s="185"/>
      <c r="BB1864" s="185"/>
      <c r="BC1864" s="185"/>
      <c r="BD1864" s="185"/>
      <c r="BE1864" s="185"/>
      <c r="BF1864" s="185"/>
      <c r="BG1864" s="185"/>
      <c r="BH1864" s="185"/>
      <c r="BI1864" s="185"/>
      <c r="BJ1864" s="185"/>
      <c r="BK1864" s="185"/>
      <c r="BL1864" s="185"/>
      <c r="BM1864" s="185"/>
    </row>
    <row r="1865" spans="13:65" s="181" customFormat="1" x14ac:dyDescent="0.2">
      <c r="M1865" s="40"/>
      <c r="N1865" s="974"/>
      <c r="O1865" s="185"/>
      <c r="P1865" s="185"/>
      <c r="Q1865" s="185"/>
      <c r="R1865" s="185"/>
      <c r="S1865" s="185"/>
      <c r="T1865" s="185"/>
      <c r="U1865" s="185"/>
      <c r="V1865" s="185"/>
      <c r="W1865" s="185"/>
      <c r="X1865" s="185"/>
      <c r="Y1865" s="185"/>
      <c r="Z1865" s="185"/>
      <c r="AA1865" s="185"/>
      <c r="AB1865" s="185"/>
      <c r="AC1865" s="185"/>
      <c r="AD1865" s="185"/>
      <c r="AE1865" s="185"/>
      <c r="AF1865" s="185"/>
      <c r="AG1865" s="185"/>
      <c r="AH1865" s="185"/>
      <c r="AI1865" s="185"/>
      <c r="AJ1865" s="185"/>
      <c r="AK1865" s="185"/>
      <c r="AL1865" s="185"/>
      <c r="AM1865" s="185"/>
      <c r="AN1865" s="185"/>
      <c r="AO1865" s="185"/>
      <c r="AP1865" s="185"/>
      <c r="AQ1865" s="185"/>
      <c r="AR1865" s="185"/>
      <c r="AS1865" s="185"/>
      <c r="AT1865" s="185"/>
      <c r="AU1865" s="185"/>
      <c r="AV1865" s="185"/>
      <c r="AW1865" s="185"/>
      <c r="AX1865" s="185"/>
      <c r="AY1865" s="185"/>
      <c r="AZ1865" s="185"/>
      <c r="BA1865" s="185"/>
      <c r="BB1865" s="185"/>
      <c r="BC1865" s="185"/>
      <c r="BD1865" s="185"/>
      <c r="BE1865" s="185"/>
      <c r="BF1865" s="185"/>
      <c r="BG1865" s="185"/>
      <c r="BH1865" s="185"/>
      <c r="BI1865" s="185"/>
      <c r="BJ1865" s="185"/>
      <c r="BK1865" s="185"/>
      <c r="BL1865" s="185"/>
      <c r="BM1865" s="185"/>
    </row>
    <row r="1866" spans="13:65" s="181" customFormat="1" x14ac:dyDescent="0.2">
      <c r="M1866" s="40"/>
      <c r="N1866" s="974"/>
      <c r="O1866" s="185"/>
      <c r="P1866" s="185"/>
      <c r="Q1866" s="185"/>
      <c r="R1866" s="185"/>
      <c r="S1866" s="185"/>
      <c r="T1866" s="185"/>
      <c r="U1866" s="185"/>
      <c r="V1866" s="185"/>
      <c r="W1866" s="185"/>
      <c r="X1866" s="185"/>
      <c r="Y1866" s="185"/>
      <c r="Z1866" s="185"/>
      <c r="AA1866" s="185"/>
      <c r="AB1866" s="185"/>
      <c r="AC1866" s="185"/>
      <c r="AD1866" s="185"/>
      <c r="AE1866" s="185"/>
      <c r="AF1866" s="185"/>
      <c r="AG1866" s="185"/>
      <c r="AH1866" s="185"/>
      <c r="AI1866" s="185"/>
      <c r="AJ1866" s="185"/>
      <c r="AK1866" s="185"/>
      <c r="AL1866" s="185"/>
      <c r="AM1866" s="185"/>
      <c r="AN1866" s="185"/>
      <c r="AO1866" s="185"/>
      <c r="AP1866" s="185"/>
      <c r="AQ1866" s="185"/>
      <c r="AR1866" s="185"/>
      <c r="AS1866" s="185"/>
      <c r="AT1866" s="185"/>
      <c r="AU1866" s="185"/>
      <c r="AV1866" s="185"/>
      <c r="AW1866" s="185"/>
      <c r="AX1866" s="185"/>
      <c r="AY1866" s="185"/>
      <c r="AZ1866" s="185"/>
      <c r="BA1866" s="185"/>
      <c r="BB1866" s="185"/>
      <c r="BC1866" s="185"/>
      <c r="BD1866" s="185"/>
      <c r="BE1866" s="185"/>
      <c r="BF1866" s="185"/>
      <c r="BG1866" s="185"/>
      <c r="BH1866" s="185"/>
      <c r="BI1866" s="185"/>
      <c r="BJ1866" s="185"/>
      <c r="BK1866" s="185"/>
      <c r="BL1866" s="185"/>
      <c r="BM1866" s="185"/>
    </row>
    <row r="1867" spans="13:65" s="181" customFormat="1" x14ac:dyDescent="0.2">
      <c r="M1867" s="40"/>
      <c r="N1867" s="974"/>
      <c r="O1867" s="185"/>
      <c r="P1867" s="185"/>
      <c r="Q1867" s="185"/>
      <c r="R1867" s="185"/>
      <c r="S1867" s="185"/>
      <c r="T1867" s="185"/>
      <c r="U1867" s="185"/>
      <c r="V1867" s="185"/>
      <c r="W1867" s="185"/>
      <c r="X1867" s="185"/>
      <c r="Y1867" s="185"/>
      <c r="Z1867" s="185"/>
      <c r="AA1867" s="185"/>
      <c r="AB1867" s="185"/>
      <c r="AC1867" s="185"/>
      <c r="AD1867" s="185"/>
      <c r="AE1867" s="185"/>
      <c r="AF1867" s="185"/>
      <c r="AG1867" s="185"/>
      <c r="AH1867" s="185"/>
      <c r="AI1867" s="185"/>
      <c r="AJ1867" s="185"/>
      <c r="AK1867" s="185"/>
      <c r="AL1867" s="185"/>
      <c r="AM1867" s="185"/>
      <c r="AN1867" s="185"/>
      <c r="AO1867" s="185"/>
      <c r="AP1867" s="185"/>
      <c r="AQ1867" s="185"/>
      <c r="AR1867" s="185"/>
      <c r="AS1867" s="185"/>
      <c r="AT1867" s="185"/>
      <c r="AU1867" s="185"/>
      <c r="AV1867" s="185"/>
      <c r="AW1867" s="185"/>
      <c r="AX1867" s="185"/>
      <c r="AY1867" s="185"/>
      <c r="AZ1867" s="185"/>
      <c r="BA1867" s="185"/>
      <c r="BB1867" s="185"/>
      <c r="BC1867" s="185"/>
      <c r="BD1867" s="185"/>
      <c r="BE1867" s="185"/>
      <c r="BF1867" s="185"/>
      <c r="BG1867" s="185"/>
      <c r="BH1867" s="185"/>
      <c r="BI1867" s="185"/>
      <c r="BJ1867" s="185"/>
      <c r="BK1867" s="185"/>
      <c r="BL1867" s="185"/>
      <c r="BM1867" s="185"/>
    </row>
    <row r="1868" spans="13:65" s="181" customFormat="1" x14ac:dyDescent="0.2">
      <c r="M1868" s="40"/>
      <c r="N1868" s="974"/>
      <c r="O1868" s="185"/>
      <c r="P1868" s="185"/>
      <c r="Q1868" s="185"/>
      <c r="R1868" s="185"/>
      <c r="S1868" s="185"/>
      <c r="T1868" s="185"/>
      <c r="U1868" s="185"/>
      <c r="V1868" s="185"/>
      <c r="W1868" s="185"/>
      <c r="X1868" s="185"/>
      <c r="Y1868" s="185"/>
      <c r="Z1868" s="185"/>
      <c r="AA1868" s="185"/>
      <c r="AB1868" s="185"/>
      <c r="AC1868" s="185"/>
      <c r="AD1868" s="185"/>
      <c r="AE1868" s="185"/>
      <c r="AF1868" s="185"/>
      <c r="AG1868" s="185"/>
      <c r="AH1868" s="185"/>
      <c r="AI1868" s="185"/>
      <c r="AJ1868" s="185"/>
      <c r="AK1868" s="185"/>
      <c r="AL1868" s="185"/>
      <c r="AM1868" s="185"/>
      <c r="AN1868" s="185"/>
      <c r="AO1868" s="185"/>
      <c r="AP1868" s="185"/>
      <c r="AQ1868" s="185"/>
      <c r="AR1868" s="185"/>
      <c r="AS1868" s="185"/>
      <c r="AT1868" s="185"/>
      <c r="AU1868" s="185"/>
      <c r="AV1868" s="185"/>
      <c r="AW1868" s="185"/>
      <c r="AX1868" s="185"/>
      <c r="AY1868" s="185"/>
      <c r="AZ1868" s="185"/>
      <c r="BA1868" s="185"/>
      <c r="BB1868" s="185"/>
      <c r="BC1868" s="185"/>
      <c r="BD1868" s="185"/>
      <c r="BE1868" s="185"/>
      <c r="BF1868" s="185"/>
      <c r="BG1868" s="185"/>
      <c r="BH1868" s="185"/>
      <c r="BI1868" s="185"/>
      <c r="BJ1868" s="185"/>
      <c r="BK1868" s="185"/>
      <c r="BL1868" s="185"/>
      <c r="BM1868" s="185"/>
    </row>
    <row r="1869" spans="13:65" s="181" customFormat="1" x14ac:dyDescent="0.2">
      <c r="M1869" s="40"/>
      <c r="N1869" s="974"/>
      <c r="O1869" s="185"/>
      <c r="P1869" s="185"/>
      <c r="Q1869" s="185"/>
      <c r="R1869" s="185"/>
      <c r="S1869" s="185"/>
      <c r="T1869" s="185"/>
      <c r="U1869" s="185"/>
      <c r="V1869" s="185"/>
      <c r="W1869" s="185"/>
      <c r="X1869" s="185"/>
      <c r="Y1869" s="185"/>
      <c r="Z1869" s="185"/>
      <c r="AA1869" s="185"/>
      <c r="AB1869" s="185"/>
      <c r="AC1869" s="185"/>
      <c r="AD1869" s="185"/>
      <c r="AE1869" s="185"/>
      <c r="AF1869" s="185"/>
      <c r="AG1869" s="185"/>
      <c r="AH1869" s="185"/>
      <c r="AI1869" s="185"/>
      <c r="AJ1869" s="185"/>
      <c r="AK1869" s="185"/>
      <c r="AL1869" s="185"/>
      <c r="AM1869" s="185"/>
      <c r="AN1869" s="185"/>
      <c r="AO1869" s="185"/>
      <c r="AP1869" s="185"/>
      <c r="AQ1869" s="185"/>
      <c r="AR1869" s="185"/>
      <c r="AS1869" s="185"/>
      <c r="AT1869" s="185"/>
      <c r="AU1869" s="185"/>
      <c r="AV1869" s="185"/>
      <c r="AW1869" s="185"/>
      <c r="AX1869" s="185"/>
      <c r="AY1869" s="185"/>
      <c r="AZ1869" s="185"/>
      <c r="BA1869" s="185"/>
      <c r="BB1869" s="185"/>
      <c r="BC1869" s="185"/>
      <c r="BD1869" s="185"/>
      <c r="BE1869" s="185"/>
      <c r="BF1869" s="185"/>
      <c r="BG1869" s="185"/>
      <c r="BH1869" s="185"/>
      <c r="BI1869" s="185"/>
      <c r="BJ1869" s="185"/>
      <c r="BK1869" s="185"/>
      <c r="BL1869" s="185"/>
      <c r="BM1869" s="185"/>
    </row>
    <row r="1870" spans="13:65" s="181" customFormat="1" x14ac:dyDescent="0.2">
      <c r="M1870" s="40"/>
      <c r="N1870" s="974"/>
      <c r="O1870" s="185"/>
      <c r="P1870" s="185"/>
      <c r="Q1870" s="185"/>
      <c r="R1870" s="185"/>
      <c r="S1870" s="185"/>
      <c r="T1870" s="185"/>
      <c r="U1870" s="185"/>
      <c r="V1870" s="185"/>
      <c r="W1870" s="185"/>
      <c r="X1870" s="185"/>
      <c r="Y1870" s="185"/>
      <c r="Z1870" s="185"/>
      <c r="AA1870" s="185"/>
      <c r="AB1870" s="185"/>
      <c r="AC1870" s="185"/>
      <c r="AD1870" s="185"/>
      <c r="AE1870" s="185"/>
      <c r="AF1870" s="185"/>
      <c r="AG1870" s="185"/>
      <c r="AH1870" s="185"/>
      <c r="AI1870" s="185"/>
      <c r="AJ1870" s="185"/>
      <c r="AK1870" s="185"/>
      <c r="AL1870" s="185"/>
      <c r="AM1870" s="185"/>
      <c r="AN1870" s="185"/>
      <c r="AO1870" s="185"/>
      <c r="AP1870" s="185"/>
      <c r="AQ1870" s="185"/>
      <c r="AR1870" s="185"/>
      <c r="AS1870" s="185"/>
      <c r="AT1870" s="185"/>
      <c r="AU1870" s="185"/>
      <c r="AV1870" s="185"/>
      <c r="AW1870" s="185"/>
      <c r="AX1870" s="185"/>
      <c r="AY1870" s="185"/>
      <c r="AZ1870" s="185"/>
      <c r="BA1870" s="185"/>
      <c r="BB1870" s="185"/>
      <c r="BC1870" s="185"/>
      <c r="BD1870" s="185"/>
      <c r="BE1870" s="185"/>
      <c r="BF1870" s="185"/>
      <c r="BG1870" s="185"/>
      <c r="BH1870" s="185"/>
      <c r="BI1870" s="185"/>
      <c r="BJ1870" s="185"/>
      <c r="BK1870" s="185"/>
      <c r="BL1870" s="185"/>
      <c r="BM1870" s="185"/>
    </row>
    <row r="1871" spans="13:65" s="181" customFormat="1" x14ac:dyDescent="0.2">
      <c r="M1871" s="40"/>
      <c r="N1871" s="974"/>
      <c r="O1871" s="185"/>
      <c r="P1871" s="185"/>
      <c r="Q1871" s="185"/>
      <c r="R1871" s="185"/>
      <c r="S1871" s="185"/>
      <c r="T1871" s="185"/>
      <c r="U1871" s="185"/>
      <c r="V1871" s="185"/>
      <c r="W1871" s="185"/>
      <c r="X1871" s="185"/>
      <c r="Y1871" s="185"/>
      <c r="Z1871" s="185"/>
      <c r="AA1871" s="185"/>
      <c r="AB1871" s="185"/>
      <c r="AC1871" s="185"/>
      <c r="AD1871" s="185"/>
      <c r="AE1871" s="185"/>
      <c r="AF1871" s="185"/>
      <c r="AG1871" s="185"/>
      <c r="AH1871" s="185"/>
      <c r="AI1871" s="185"/>
      <c r="AJ1871" s="185"/>
      <c r="AK1871" s="185"/>
      <c r="AL1871" s="185"/>
      <c r="AM1871" s="185"/>
      <c r="AN1871" s="185"/>
      <c r="AO1871" s="185"/>
      <c r="AP1871" s="185"/>
      <c r="AQ1871" s="185"/>
      <c r="AR1871" s="185"/>
      <c r="AS1871" s="185"/>
      <c r="AT1871" s="185"/>
      <c r="AU1871" s="185"/>
      <c r="AV1871" s="185"/>
      <c r="AW1871" s="185"/>
      <c r="AX1871" s="185"/>
      <c r="AY1871" s="185"/>
      <c r="AZ1871" s="185"/>
      <c r="BA1871" s="185"/>
      <c r="BB1871" s="185"/>
      <c r="BC1871" s="185"/>
      <c r="BD1871" s="185"/>
      <c r="BE1871" s="185"/>
      <c r="BF1871" s="185"/>
      <c r="BG1871" s="185"/>
      <c r="BH1871" s="185"/>
      <c r="BI1871" s="185"/>
      <c r="BJ1871" s="185"/>
      <c r="BK1871" s="185"/>
      <c r="BL1871" s="185"/>
      <c r="BM1871" s="185"/>
    </row>
    <row r="1872" spans="13:65" s="181" customFormat="1" x14ac:dyDescent="0.2">
      <c r="M1872" s="40"/>
      <c r="N1872" s="974"/>
      <c r="O1872" s="185"/>
      <c r="P1872" s="185"/>
      <c r="Q1872" s="185"/>
      <c r="R1872" s="185"/>
      <c r="S1872" s="185"/>
      <c r="T1872" s="185"/>
      <c r="U1872" s="185"/>
      <c r="V1872" s="185"/>
      <c r="W1872" s="185"/>
      <c r="X1872" s="185"/>
      <c r="Y1872" s="185"/>
      <c r="Z1872" s="185"/>
      <c r="AA1872" s="185"/>
      <c r="AB1872" s="185"/>
      <c r="AC1872" s="185"/>
      <c r="AD1872" s="185"/>
      <c r="AE1872" s="185"/>
      <c r="AF1872" s="185"/>
      <c r="AG1872" s="185"/>
      <c r="AH1872" s="185"/>
      <c r="AI1872" s="185"/>
      <c r="AJ1872" s="185"/>
      <c r="AK1872" s="185"/>
      <c r="AL1872" s="185"/>
      <c r="AM1872" s="185"/>
      <c r="AN1872" s="185"/>
      <c r="AO1872" s="185"/>
      <c r="AP1872" s="185"/>
      <c r="AQ1872" s="185"/>
      <c r="AR1872" s="185"/>
      <c r="AS1872" s="185"/>
      <c r="AT1872" s="185"/>
      <c r="AU1872" s="185"/>
      <c r="AV1872" s="185"/>
      <c r="AW1872" s="185"/>
      <c r="AX1872" s="185"/>
      <c r="AY1872" s="185"/>
      <c r="AZ1872" s="185"/>
      <c r="BA1872" s="185"/>
      <c r="BB1872" s="185"/>
      <c r="BC1872" s="185"/>
      <c r="BD1872" s="185"/>
      <c r="BE1872" s="185"/>
      <c r="BF1872" s="185"/>
      <c r="BG1872" s="185"/>
      <c r="BH1872" s="185"/>
      <c r="BI1872" s="185"/>
      <c r="BJ1872" s="185"/>
      <c r="BK1872" s="185"/>
      <c r="BL1872" s="185"/>
      <c r="BM1872" s="185"/>
    </row>
    <row r="1873" spans="13:65" s="181" customFormat="1" x14ac:dyDescent="0.2">
      <c r="M1873" s="40"/>
      <c r="N1873" s="974"/>
      <c r="O1873" s="185"/>
      <c r="P1873" s="185"/>
      <c r="Q1873" s="185"/>
      <c r="R1873" s="185"/>
      <c r="S1873" s="185"/>
      <c r="T1873" s="185"/>
      <c r="U1873" s="185"/>
      <c r="V1873" s="185"/>
      <c r="W1873" s="185"/>
      <c r="X1873" s="185"/>
      <c r="Y1873" s="185"/>
      <c r="Z1873" s="185"/>
      <c r="AA1873" s="185"/>
      <c r="AB1873" s="185"/>
      <c r="AC1873" s="185"/>
      <c r="AD1873" s="185"/>
      <c r="AE1873" s="185"/>
      <c r="AF1873" s="185"/>
      <c r="AG1873" s="185"/>
      <c r="AH1873" s="185"/>
      <c r="AI1873" s="185"/>
      <c r="AJ1873" s="185"/>
      <c r="AK1873" s="185"/>
      <c r="AL1873" s="185"/>
      <c r="AM1873" s="185"/>
      <c r="AN1873" s="185"/>
      <c r="AO1873" s="185"/>
      <c r="AP1873" s="185"/>
      <c r="AQ1873" s="185"/>
      <c r="AR1873" s="185"/>
      <c r="AS1873" s="185"/>
      <c r="AT1873" s="185"/>
      <c r="AU1873" s="185"/>
      <c r="AV1873" s="185"/>
      <c r="AW1873" s="185"/>
      <c r="AX1873" s="185"/>
      <c r="AY1873" s="185"/>
      <c r="AZ1873" s="185"/>
      <c r="BA1873" s="185"/>
      <c r="BB1873" s="185"/>
      <c r="BC1873" s="185"/>
      <c r="BD1873" s="185"/>
      <c r="BE1873" s="185"/>
      <c r="BF1873" s="185"/>
      <c r="BG1873" s="185"/>
      <c r="BH1873" s="185"/>
      <c r="BI1873" s="185"/>
      <c r="BJ1873" s="185"/>
      <c r="BK1873" s="185"/>
      <c r="BL1873" s="185"/>
      <c r="BM1873" s="185"/>
    </row>
    <row r="1874" spans="13:65" s="181" customFormat="1" x14ac:dyDescent="0.2">
      <c r="M1874" s="40"/>
      <c r="N1874" s="974"/>
      <c r="O1874" s="185"/>
      <c r="P1874" s="185"/>
      <c r="Q1874" s="185"/>
      <c r="R1874" s="185"/>
      <c r="S1874" s="185"/>
      <c r="T1874" s="185"/>
      <c r="U1874" s="185"/>
      <c r="V1874" s="185"/>
      <c r="W1874" s="185"/>
      <c r="X1874" s="185"/>
      <c r="Y1874" s="185"/>
      <c r="Z1874" s="185"/>
      <c r="AA1874" s="185"/>
      <c r="AB1874" s="185"/>
      <c r="AC1874" s="185"/>
      <c r="AD1874" s="185"/>
      <c r="AE1874" s="185"/>
      <c r="AF1874" s="185"/>
      <c r="AG1874" s="185"/>
      <c r="AH1874" s="185"/>
      <c r="AI1874" s="185"/>
      <c r="AJ1874" s="185"/>
      <c r="AK1874" s="185"/>
      <c r="AL1874" s="185"/>
      <c r="AM1874" s="185"/>
      <c r="AN1874" s="185"/>
      <c r="AO1874" s="185"/>
      <c r="AP1874" s="185"/>
      <c r="AQ1874" s="185"/>
      <c r="AR1874" s="185"/>
      <c r="AS1874" s="185"/>
      <c r="AT1874" s="185"/>
      <c r="AU1874" s="185"/>
      <c r="AV1874" s="185"/>
      <c r="AW1874" s="185"/>
      <c r="AX1874" s="185"/>
      <c r="AY1874" s="185"/>
      <c r="AZ1874" s="185"/>
      <c r="BA1874" s="185"/>
      <c r="BB1874" s="185"/>
      <c r="BC1874" s="185"/>
      <c r="BD1874" s="185"/>
      <c r="BE1874" s="185"/>
      <c r="BF1874" s="185"/>
      <c r="BG1874" s="185"/>
      <c r="BH1874" s="185"/>
      <c r="BI1874" s="185"/>
      <c r="BJ1874" s="185"/>
      <c r="BK1874" s="185"/>
      <c r="BL1874" s="185"/>
      <c r="BM1874" s="185"/>
    </row>
    <row r="1875" spans="13:65" s="181" customFormat="1" x14ac:dyDescent="0.2">
      <c r="M1875" s="40"/>
      <c r="N1875" s="974"/>
      <c r="O1875" s="185"/>
      <c r="P1875" s="185"/>
      <c r="Q1875" s="185"/>
      <c r="R1875" s="185"/>
      <c r="S1875" s="185"/>
      <c r="T1875" s="185"/>
      <c r="U1875" s="185"/>
      <c r="V1875" s="185"/>
      <c r="W1875" s="185"/>
      <c r="X1875" s="185"/>
      <c r="Y1875" s="185"/>
      <c r="Z1875" s="185"/>
      <c r="AA1875" s="185"/>
      <c r="AB1875" s="185"/>
      <c r="AC1875" s="185"/>
      <c r="AD1875" s="185"/>
      <c r="AE1875" s="185"/>
      <c r="AF1875" s="185"/>
      <c r="AG1875" s="185"/>
      <c r="AH1875" s="185"/>
      <c r="AI1875" s="185"/>
      <c r="AJ1875" s="185"/>
      <c r="AK1875" s="185"/>
      <c r="AL1875" s="185"/>
      <c r="AM1875" s="185"/>
      <c r="AN1875" s="185"/>
      <c r="AO1875" s="185"/>
      <c r="AP1875" s="185"/>
      <c r="AQ1875" s="185"/>
      <c r="AR1875" s="185"/>
      <c r="AS1875" s="185"/>
      <c r="AT1875" s="185"/>
      <c r="AU1875" s="185"/>
      <c r="AV1875" s="185"/>
      <c r="AW1875" s="185"/>
      <c r="AX1875" s="185"/>
      <c r="AY1875" s="185"/>
      <c r="AZ1875" s="185"/>
      <c r="BA1875" s="185"/>
      <c r="BB1875" s="185"/>
      <c r="BC1875" s="185"/>
      <c r="BD1875" s="185"/>
      <c r="BE1875" s="185"/>
      <c r="BF1875" s="185"/>
      <c r="BG1875" s="185"/>
      <c r="BH1875" s="185"/>
      <c r="BI1875" s="185"/>
      <c r="BJ1875" s="185"/>
      <c r="BK1875" s="185"/>
      <c r="BL1875" s="185"/>
      <c r="BM1875" s="185"/>
    </row>
    <row r="1876" spans="13:65" s="181" customFormat="1" x14ac:dyDescent="0.2">
      <c r="M1876" s="40"/>
      <c r="N1876" s="974"/>
      <c r="O1876" s="185"/>
      <c r="P1876" s="185"/>
      <c r="Q1876" s="185"/>
      <c r="R1876" s="185"/>
      <c r="S1876" s="185"/>
      <c r="T1876" s="185"/>
      <c r="U1876" s="185"/>
      <c r="V1876" s="185"/>
      <c r="W1876" s="185"/>
      <c r="X1876" s="185"/>
      <c r="Y1876" s="185"/>
      <c r="Z1876" s="185"/>
      <c r="AA1876" s="185"/>
      <c r="AB1876" s="185"/>
      <c r="AC1876" s="185"/>
      <c r="AD1876" s="185"/>
      <c r="AE1876" s="185"/>
      <c r="AF1876" s="185"/>
      <c r="AG1876" s="185"/>
      <c r="AH1876" s="185"/>
      <c r="AI1876" s="185"/>
      <c r="AJ1876" s="185"/>
      <c r="AK1876" s="185"/>
      <c r="AL1876" s="185"/>
      <c r="AM1876" s="185"/>
      <c r="AN1876" s="185"/>
      <c r="AO1876" s="185"/>
      <c r="AP1876" s="185"/>
      <c r="AQ1876" s="185"/>
      <c r="AR1876" s="185"/>
      <c r="AS1876" s="185"/>
      <c r="AT1876" s="185"/>
      <c r="AU1876" s="185"/>
      <c r="AV1876" s="185"/>
      <c r="AW1876" s="185"/>
      <c r="AX1876" s="185"/>
      <c r="AY1876" s="185"/>
      <c r="AZ1876" s="185"/>
      <c r="BA1876" s="185"/>
      <c r="BB1876" s="185"/>
      <c r="BC1876" s="185"/>
      <c r="BD1876" s="185"/>
      <c r="BE1876" s="185"/>
      <c r="BF1876" s="185"/>
      <c r="BG1876" s="185"/>
      <c r="BH1876" s="185"/>
      <c r="BI1876" s="185"/>
      <c r="BJ1876" s="185"/>
      <c r="BK1876" s="185"/>
      <c r="BL1876" s="185"/>
      <c r="BM1876" s="185"/>
    </row>
    <row r="1877" spans="13:65" s="181" customFormat="1" x14ac:dyDescent="0.2">
      <c r="M1877" s="40"/>
      <c r="N1877" s="974"/>
      <c r="O1877" s="185"/>
      <c r="P1877" s="185"/>
      <c r="Q1877" s="185"/>
      <c r="R1877" s="185"/>
      <c r="S1877" s="185"/>
      <c r="T1877" s="185"/>
      <c r="U1877" s="185"/>
      <c r="V1877" s="185"/>
      <c r="W1877" s="185"/>
      <c r="X1877" s="185"/>
      <c r="Y1877" s="185"/>
      <c r="Z1877" s="185"/>
      <c r="AA1877" s="185"/>
      <c r="AB1877" s="185"/>
      <c r="AC1877" s="185"/>
      <c r="AD1877" s="185"/>
      <c r="AE1877" s="185"/>
      <c r="AF1877" s="185"/>
      <c r="AG1877" s="185"/>
      <c r="AH1877" s="185"/>
      <c r="AI1877" s="185"/>
      <c r="AJ1877" s="185"/>
      <c r="AK1877" s="185"/>
      <c r="AL1877" s="185"/>
      <c r="AM1877" s="185"/>
      <c r="AN1877" s="185"/>
      <c r="AO1877" s="185"/>
      <c r="AP1877" s="185"/>
      <c r="AQ1877" s="185"/>
      <c r="AR1877" s="185"/>
      <c r="AS1877" s="185"/>
      <c r="AT1877" s="185"/>
      <c r="AU1877" s="185"/>
      <c r="AV1877" s="185"/>
      <c r="AW1877" s="185"/>
      <c r="AX1877" s="185"/>
      <c r="AY1877" s="185"/>
      <c r="AZ1877" s="185"/>
      <c r="BA1877" s="185"/>
      <c r="BB1877" s="185"/>
      <c r="BC1877" s="185"/>
      <c r="BD1877" s="185"/>
      <c r="BE1877" s="185"/>
      <c r="BF1877" s="185"/>
      <c r="BG1877" s="185"/>
      <c r="BH1877" s="185"/>
      <c r="BI1877" s="185"/>
      <c r="BJ1877" s="185"/>
      <c r="BK1877" s="185"/>
      <c r="BL1877" s="185"/>
      <c r="BM1877" s="185"/>
    </row>
    <row r="1878" spans="13:65" s="181" customFormat="1" x14ac:dyDescent="0.2">
      <c r="M1878" s="40"/>
      <c r="N1878" s="974"/>
      <c r="O1878" s="185"/>
      <c r="P1878" s="185"/>
      <c r="Q1878" s="185"/>
      <c r="R1878" s="185"/>
      <c r="S1878" s="185"/>
      <c r="T1878" s="185"/>
      <c r="U1878" s="185"/>
      <c r="V1878" s="185"/>
      <c r="W1878" s="185"/>
      <c r="X1878" s="185"/>
      <c r="Y1878" s="185"/>
      <c r="Z1878" s="185"/>
      <c r="AA1878" s="185"/>
      <c r="AB1878" s="185"/>
      <c r="AC1878" s="185"/>
      <c r="AD1878" s="185"/>
      <c r="AE1878" s="185"/>
      <c r="AF1878" s="185"/>
      <c r="AG1878" s="185"/>
      <c r="AH1878" s="185"/>
      <c r="AI1878" s="185"/>
      <c r="AJ1878" s="185"/>
      <c r="AK1878" s="185"/>
      <c r="AL1878" s="185"/>
      <c r="AM1878" s="185"/>
      <c r="AN1878" s="185"/>
      <c r="AO1878" s="185"/>
      <c r="AP1878" s="185"/>
      <c r="AQ1878" s="185"/>
      <c r="AR1878" s="185"/>
      <c r="AS1878" s="185"/>
      <c r="AT1878" s="185"/>
      <c r="AU1878" s="185"/>
      <c r="AV1878" s="185"/>
      <c r="AW1878" s="185"/>
      <c r="AX1878" s="185"/>
      <c r="AY1878" s="185"/>
      <c r="AZ1878" s="185"/>
      <c r="BA1878" s="185"/>
      <c r="BB1878" s="185"/>
      <c r="BC1878" s="185"/>
      <c r="BD1878" s="185"/>
      <c r="BE1878" s="185"/>
      <c r="BF1878" s="185"/>
      <c r="BG1878" s="185"/>
      <c r="BH1878" s="185"/>
      <c r="BI1878" s="185"/>
      <c r="BJ1878" s="185"/>
      <c r="BK1878" s="185"/>
      <c r="BL1878" s="185"/>
      <c r="BM1878" s="185"/>
    </row>
    <row r="1879" spans="13:65" s="181" customFormat="1" x14ac:dyDescent="0.2">
      <c r="M1879" s="40"/>
      <c r="N1879" s="974"/>
      <c r="O1879" s="185"/>
      <c r="P1879" s="185"/>
      <c r="Q1879" s="185"/>
      <c r="R1879" s="185"/>
      <c r="S1879" s="185"/>
      <c r="T1879" s="185"/>
      <c r="U1879" s="185"/>
      <c r="V1879" s="185"/>
      <c r="W1879" s="185"/>
      <c r="X1879" s="185"/>
      <c r="Y1879" s="185"/>
      <c r="Z1879" s="185"/>
      <c r="AA1879" s="185"/>
      <c r="AB1879" s="185"/>
      <c r="AC1879" s="185"/>
      <c r="AD1879" s="185"/>
      <c r="AE1879" s="185"/>
      <c r="AF1879" s="185"/>
      <c r="AG1879" s="185"/>
      <c r="AH1879" s="185"/>
      <c r="AI1879" s="185"/>
      <c r="AJ1879" s="185"/>
      <c r="AK1879" s="185"/>
      <c r="AL1879" s="185"/>
      <c r="AM1879" s="185"/>
      <c r="AN1879" s="185"/>
      <c r="AO1879" s="185"/>
      <c r="AP1879" s="185"/>
      <c r="AQ1879" s="185"/>
      <c r="AR1879" s="185"/>
      <c r="AS1879" s="185"/>
      <c r="AT1879" s="185"/>
      <c r="AU1879" s="185"/>
      <c r="AV1879" s="185"/>
      <c r="AW1879" s="185"/>
      <c r="AX1879" s="185"/>
      <c r="AY1879" s="185"/>
      <c r="AZ1879" s="185"/>
      <c r="BA1879" s="185"/>
      <c r="BB1879" s="185"/>
      <c r="BC1879" s="185"/>
      <c r="BD1879" s="185"/>
      <c r="BE1879" s="185"/>
      <c r="BF1879" s="185"/>
      <c r="BG1879" s="185"/>
      <c r="BH1879" s="185"/>
      <c r="BI1879" s="185"/>
      <c r="BJ1879" s="185"/>
      <c r="BK1879" s="185"/>
      <c r="BL1879" s="185"/>
      <c r="BM1879" s="185"/>
    </row>
    <row r="1880" spans="13:65" s="181" customFormat="1" x14ac:dyDescent="0.2">
      <c r="M1880" s="40"/>
      <c r="N1880" s="974"/>
      <c r="O1880" s="185"/>
      <c r="P1880" s="185"/>
      <c r="Q1880" s="185"/>
      <c r="R1880" s="185"/>
      <c r="S1880" s="185"/>
      <c r="T1880" s="185"/>
      <c r="U1880" s="185"/>
      <c r="V1880" s="185"/>
      <c r="W1880" s="185"/>
      <c r="X1880" s="185"/>
      <c r="Y1880" s="185"/>
      <c r="Z1880" s="185"/>
      <c r="AA1880" s="185"/>
      <c r="AB1880" s="185"/>
      <c r="AC1880" s="185"/>
      <c r="AD1880" s="185"/>
      <c r="AE1880" s="185"/>
      <c r="AF1880" s="185"/>
      <c r="AG1880" s="185"/>
      <c r="AH1880" s="185"/>
      <c r="AI1880" s="185"/>
      <c r="AJ1880" s="185"/>
      <c r="AK1880" s="185"/>
      <c r="AL1880" s="185"/>
      <c r="AM1880" s="185"/>
      <c r="AN1880" s="185"/>
      <c r="AO1880" s="185"/>
      <c r="AP1880" s="185"/>
      <c r="AQ1880" s="185"/>
      <c r="AR1880" s="185"/>
      <c r="AS1880" s="185"/>
      <c r="AT1880" s="185"/>
      <c r="AU1880" s="185"/>
      <c r="AV1880" s="185"/>
      <c r="AW1880" s="185"/>
      <c r="AX1880" s="185"/>
      <c r="AY1880" s="185"/>
      <c r="AZ1880" s="185"/>
      <c r="BA1880" s="185"/>
      <c r="BB1880" s="185"/>
      <c r="BC1880" s="185"/>
      <c r="BD1880" s="185"/>
      <c r="BE1880" s="185"/>
      <c r="BF1880" s="185"/>
      <c r="BG1880" s="185"/>
      <c r="BH1880" s="185"/>
      <c r="BI1880" s="185"/>
      <c r="BJ1880" s="185"/>
      <c r="BK1880" s="185"/>
      <c r="BL1880" s="185"/>
      <c r="BM1880" s="185"/>
    </row>
    <row r="1881" spans="13:65" s="181" customFormat="1" x14ac:dyDescent="0.2">
      <c r="M1881" s="40"/>
      <c r="N1881" s="974"/>
      <c r="O1881" s="185"/>
      <c r="P1881" s="185"/>
      <c r="Q1881" s="185"/>
      <c r="R1881" s="185"/>
      <c r="S1881" s="185"/>
      <c r="T1881" s="185"/>
      <c r="U1881" s="185"/>
      <c r="V1881" s="185"/>
      <c r="W1881" s="185"/>
      <c r="X1881" s="185"/>
      <c r="Y1881" s="185"/>
      <c r="Z1881" s="185"/>
      <c r="AA1881" s="185"/>
      <c r="AB1881" s="185"/>
      <c r="AC1881" s="185"/>
      <c r="AD1881" s="185"/>
      <c r="AE1881" s="185"/>
      <c r="AF1881" s="185"/>
      <c r="AG1881" s="185"/>
      <c r="AH1881" s="185"/>
      <c r="AI1881" s="185"/>
      <c r="AJ1881" s="185"/>
      <c r="AK1881" s="185"/>
      <c r="AL1881" s="185"/>
      <c r="AM1881" s="185"/>
      <c r="AN1881" s="185"/>
      <c r="AO1881" s="185"/>
      <c r="AP1881" s="185"/>
      <c r="AQ1881" s="185"/>
      <c r="AR1881" s="185"/>
      <c r="AS1881" s="185"/>
      <c r="AT1881" s="185"/>
      <c r="AU1881" s="185"/>
      <c r="AV1881" s="185"/>
      <c r="AW1881" s="185"/>
      <c r="AX1881" s="185"/>
      <c r="AY1881" s="185"/>
      <c r="AZ1881" s="185"/>
      <c r="BA1881" s="185"/>
      <c r="BB1881" s="185"/>
      <c r="BC1881" s="185"/>
      <c r="BD1881" s="185"/>
      <c r="BE1881" s="185"/>
      <c r="BF1881" s="185"/>
      <c r="BG1881" s="185"/>
      <c r="BH1881" s="185"/>
      <c r="BI1881" s="185"/>
      <c r="BJ1881" s="185"/>
      <c r="BK1881" s="185"/>
      <c r="BL1881" s="185"/>
      <c r="BM1881" s="185"/>
    </row>
    <row r="1882" spans="13:65" s="181" customFormat="1" x14ac:dyDescent="0.2">
      <c r="M1882" s="40"/>
      <c r="N1882" s="974"/>
      <c r="O1882" s="185"/>
      <c r="P1882" s="185"/>
      <c r="Q1882" s="185"/>
      <c r="R1882" s="185"/>
      <c r="S1882" s="185"/>
      <c r="T1882" s="185"/>
      <c r="U1882" s="185"/>
      <c r="V1882" s="185"/>
      <c r="W1882" s="185"/>
      <c r="X1882" s="185"/>
      <c r="Y1882" s="185"/>
      <c r="Z1882" s="185"/>
      <c r="AA1882" s="185"/>
      <c r="AB1882" s="185"/>
      <c r="AC1882" s="185"/>
      <c r="AD1882" s="185"/>
      <c r="AE1882" s="185"/>
      <c r="AF1882" s="185"/>
      <c r="AG1882" s="185"/>
      <c r="AH1882" s="185"/>
      <c r="AI1882" s="185"/>
      <c r="AJ1882" s="185"/>
      <c r="AK1882" s="185"/>
      <c r="AL1882" s="185"/>
      <c r="AM1882" s="185"/>
      <c r="AN1882" s="185"/>
      <c r="AO1882" s="185"/>
      <c r="AP1882" s="185"/>
      <c r="AQ1882" s="185"/>
      <c r="AR1882" s="185"/>
      <c r="AS1882" s="185"/>
      <c r="AT1882" s="185"/>
      <c r="AU1882" s="185"/>
      <c r="AV1882" s="185"/>
      <c r="AW1882" s="185"/>
      <c r="AX1882" s="185"/>
      <c r="AY1882" s="185"/>
      <c r="AZ1882" s="185"/>
      <c r="BA1882" s="185"/>
      <c r="BB1882" s="185"/>
      <c r="BC1882" s="185"/>
      <c r="BD1882" s="185"/>
      <c r="BE1882" s="185"/>
      <c r="BF1882" s="185"/>
      <c r="BG1882" s="185"/>
      <c r="BH1882" s="185"/>
      <c r="BI1882" s="185"/>
      <c r="BJ1882" s="185"/>
      <c r="BK1882" s="185"/>
      <c r="BL1882" s="185"/>
      <c r="BM1882" s="185"/>
    </row>
    <row r="1883" spans="13:65" s="181" customFormat="1" x14ac:dyDescent="0.2">
      <c r="M1883" s="40"/>
      <c r="N1883" s="974"/>
      <c r="O1883" s="185"/>
      <c r="P1883" s="185"/>
      <c r="Q1883" s="185"/>
      <c r="R1883" s="185"/>
      <c r="S1883" s="185"/>
      <c r="T1883" s="185"/>
      <c r="U1883" s="185"/>
      <c r="V1883" s="185"/>
      <c r="W1883" s="185"/>
      <c r="X1883" s="185"/>
      <c r="Y1883" s="185"/>
      <c r="Z1883" s="185"/>
      <c r="AA1883" s="185"/>
      <c r="AB1883" s="185"/>
      <c r="AC1883" s="185"/>
      <c r="AD1883" s="185"/>
      <c r="AE1883" s="185"/>
      <c r="AF1883" s="185"/>
      <c r="AG1883" s="185"/>
      <c r="AH1883" s="185"/>
      <c r="AI1883" s="185"/>
      <c r="AJ1883" s="185"/>
      <c r="AK1883" s="185"/>
      <c r="AL1883" s="185"/>
      <c r="AM1883" s="185"/>
      <c r="AN1883" s="185"/>
      <c r="AO1883" s="185"/>
      <c r="AP1883" s="185"/>
      <c r="AQ1883" s="185"/>
      <c r="AR1883" s="185"/>
      <c r="AS1883" s="185"/>
      <c r="AT1883" s="185"/>
      <c r="AU1883" s="185"/>
      <c r="AV1883" s="185"/>
      <c r="AW1883" s="185"/>
      <c r="AX1883" s="185"/>
      <c r="AY1883" s="185"/>
      <c r="AZ1883" s="185"/>
      <c r="BA1883" s="185"/>
      <c r="BB1883" s="185"/>
      <c r="BC1883" s="185"/>
      <c r="BD1883" s="185"/>
      <c r="BE1883" s="185"/>
      <c r="BF1883" s="185"/>
      <c r="BG1883" s="185"/>
      <c r="BH1883" s="185"/>
      <c r="BI1883" s="185"/>
      <c r="BJ1883" s="185"/>
      <c r="BK1883" s="185"/>
      <c r="BL1883" s="185"/>
      <c r="BM1883" s="185"/>
    </row>
    <row r="1884" spans="13:65" s="181" customFormat="1" x14ac:dyDescent="0.2">
      <c r="M1884" s="40"/>
      <c r="N1884" s="974"/>
      <c r="O1884" s="185"/>
      <c r="P1884" s="185"/>
      <c r="Q1884" s="185"/>
      <c r="R1884" s="185"/>
      <c r="S1884" s="185"/>
      <c r="T1884" s="185"/>
      <c r="U1884" s="185"/>
      <c r="V1884" s="185"/>
      <c r="W1884" s="185"/>
      <c r="X1884" s="185"/>
      <c r="Y1884" s="185"/>
      <c r="Z1884" s="185"/>
      <c r="AA1884" s="185"/>
      <c r="AB1884" s="185"/>
      <c r="AC1884" s="185"/>
      <c r="AD1884" s="185"/>
      <c r="AE1884" s="185"/>
      <c r="AF1884" s="185"/>
      <c r="AG1884" s="185"/>
      <c r="AH1884" s="185"/>
      <c r="AI1884" s="185"/>
      <c r="AJ1884" s="185"/>
      <c r="AK1884" s="185"/>
      <c r="AL1884" s="185"/>
      <c r="AM1884" s="185"/>
      <c r="AN1884" s="185"/>
      <c r="AO1884" s="185"/>
      <c r="AP1884" s="185"/>
      <c r="AQ1884" s="185"/>
      <c r="AR1884" s="185"/>
      <c r="AS1884" s="185"/>
      <c r="AT1884" s="185"/>
      <c r="AU1884" s="185"/>
      <c r="AV1884" s="185"/>
      <c r="AW1884" s="185"/>
      <c r="AX1884" s="185"/>
      <c r="AY1884" s="185"/>
      <c r="AZ1884" s="185"/>
      <c r="BA1884" s="185"/>
      <c r="BB1884" s="185"/>
      <c r="BC1884" s="185"/>
      <c r="BD1884" s="185"/>
      <c r="BE1884" s="185"/>
      <c r="BF1884" s="185"/>
      <c r="BG1884" s="185"/>
      <c r="BH1884" s="185"/>
      <c r="BI1884" s="185"/>
      <c r="BJ1884" s="185"/>
      <c r="BK1884" s="185"/>
      <c r="BL1884" s="185"/>
      <c r="BM1884" s="185"/>
    </row>
    <row r="1885" spans="13:65" s="181" customFormat="1" x14ac:dyDescent="0.2">
      <c r="M1885" s="40"/>
      <c r="N1885" s="974"/>
      <c r="O1885" s="185"/>
      <c r="P1885" s="185"/>
      <c r="Q1885" s="185"/>
      <c r="R1885" s="185"/>
      <c r="S1885" s="185"/>
      <c r="T1885" s="185"/>
      <c r="U1885" s="185"/>
      <c r="V1885" s="185"/>
      <c r="W1885" s="185"/>
      <c r="X1885" s="185"/>
      <c r="Y1885" s="185"/>
      <c r="Z1885" s="185"/>
      <c r="AA1885" s="185"/>
      <c r="AB1885" s="185"/>
      <c r="AC1885" s="185"/>
      <c r="AD1885" s="185"/>
      <c r="AE1885" s="185"/>
      <c r="AF1885" s="185"/>
      <c r="AG1885" s="185"/>
      <c r="AH1885" s="185"/>
      <c r="AI1885" s="185"/>
      <c r="AJ1885" s="185"/>
      <c r="AK1885" s="185"/>
      <c r="AL1885" s="185"/>
      <c r="AM1885" s="185"/>
      <c r="AN1885" s="185"/>
      <c r="AO1885" s="185"/>
      <c r="AP1885" s="185"/>
      <c r="AQ1885" s="185"/>
      <c r="AR1885" s="185"/>
      <c r="AS1885" s="185"/>
      <c r="AT1885" s="185"/>
      <c r="AU1885" s="185"/>
      <c r="AV1885" s="185"/>
      <c r="AW1885" s="185"/>
      <c r="AX1885" s="185"/>
      <c r="AY1885" s="185"/>
      <c r="AZ1885" s="185"/>
      <c r="BA1885" s="185"/>
      <c r="BB1885" s="185"/>
      <c r="BC1885" s="185"/>
      <c r="BD1885" s="185"/>
      <c r="BE1885" s="185"/>
      <c r="BF1885" s="185"/>
      <c r="BG1885" s="185"/>
      <c r="BH1885" s="185"/>
      <c r="BI1885" s="185"/>
      <c r="BJ1885" s="185"/>
      <c r="BK1885" s="185"/>
      <c r="BL1885" s="185"/>
      <c r="BM1885" s="185"/>
    </row>
    <row r="1886" spans="13:65" s="181" customFormat="1" x14ac:dyDescent="0.2">
      <c r="M1886" s="40"/>
      <c r="N1886" s="974"/>
      <c r="O1886" s="185"/>
      <c r="P1886" s="185"/>
      <c r="Q1886" s="185"/>
      <c r="R1886" s="185"/>
      <c r="S1886" s="185"/>
      <c r="T1886" s="185"/>
      <c r="U1886" s="185"/>
      <c r="V1886" s="185"/>
      <c r="W1886" s="185"/>
      <c r="X1886" s="185"/>
      <c r="Y1886" s="185"/>
      <c r="Z1886" s="185"/>
      <c r="AA1886" s="185"/>
      <c r="AB1886" s="185"/>
      <c r="AC1886" s="185"/>
      <c r="AD1886" s="185"/>
      <c r="AE1886" s="185"/>
      <c r="AF1886" s="185"/>
      <c r="AG1886" s="185"/>
      <c r="AH1886" s="185"/>
      <c r="AI1886" s="185"/>
      <c r="AJ1886" s="185"/>
      <c r="AK1886" s="185"/>
      <c r="AL1886" s="185"/>
      <c r="AM1886" s="185"/>
      <c r="AN1886" s="185"/>
      <c r="AO1886" s="185"/>
      <c r="AP1886" s="185"/>
      <c r="AQ1886" s="185"/>
      <c r="AR1886" s="185"/>
      <c r="AS1886" s="185"/>
      <c r="AT1886" s="185"/>
      <c r="AU1886" s="185"/>
      <c r="AV1886" s="185"/>
      <c r="AW1886" s="185"/>
      <c r="AX1886" s="185"/>
      <c r="AY1886" s="185"/>
      <c r="AZ1886" s="185"/>
      <c r="BA1886" s="185"/>
      <c r="BB1886" s="185"/>
      <c r="BC1886" s="185"/>
      <c r="BD1886" s="185"/>
      <c r="BE1886" s="185"/>
      <c r="BF1886" s="185"/>
      <c r="BG1886" s="185"/>
      <c r="BH1886" s="185"/>
      <c r="BI1886" s="185"/>
      <c r="BJ1886" s="185"/>
      <c r="BK1886" s="185"/>
      <c r="BL1886" s="185"/>
      <c r="BM1886" s="185"/>
    </row>
    <row r="1887" spans="13:65" s="181" customFormat="1" x14ac:dyDescent="0.2">
      <c r="M1887" s="40"/>
      <c r="N1887" s="974"/>
      <c r="O1887" s="185"/>
      <c r="P1887" s="185"/>
      <c r="Q1887" s="185"/>
      <c r="R1887" s="185"/>
      <c r="S1887" s="185"/>
      <c r="T1887" s="185"/>
      <c r="U1887" s="185"/>
      <c r="V1887" s="185"/>
      <c r="W1887" s="185"/>
      <c r="X1887" s="185"/>
      <c r="Y1887" s="185"/>
      <c r="Z1887" s="185"/>
      <c r="AA1887" s="185"/>
      <c r="AB1887" s="185"/>
      <c r="AC1887" s="185"/>
      <c r="AD1887" s="185"/>
      <c r="AE1887" s="185"/>
      <c r="AF1887" s="185"/>
      <c r="AG1887" s="185"/>
      <c r="AH1887" s="185"/>
      <c r="AI1887" s="185"/>
      <c r="AJ1887" s="185"/>
      <c r="AK1887" s="185"/>
      <c r="AL1887" s="185"/>
      <c r="AM1887" s="185"/>
      <c r="AN1887" s="185"/>
      <c r="AO1887" s="185"/>
      <c r="AP1887" s="185"/>
      <c r="AQ1887" s="185"/>
      <c r="AR1887" s="185"/>
      <c r="AS1887" s="185"/>
      <c r="AT1887" s="185"/>
      <c r="AU1887" s="185"/>
      <c r="AV1887" s="185"/>
      <c r="AW1887" s="185"/>
      <c r="AX1887" s="185"/>
      <c r="AY1887" s="185"/>
      <c r="AZ1887" s="185"/>
      <c r="BA1887" s="185"/>
      <c r="BB1887" s="185"/>
      <c r="BC1887" s="185"/>
      <c r="BD1887" s="185"/>
      <c r="BE1887" s="185"/>
      <c r="BF1887" s="185"/>
      <c r="BG1887" s="185"/>
      <c r="BH1887" s="185"/>
      <c r="BI1887" s="185"/>
      <c r="BJ1887" s="185"/>
      <c r="BK1887" s="185"/>
      <c r="BL1887" s="185"/>
      <c r="BM1887" s="185"/>
    </row>
    <row r="1888" spans="13:65" s="181" customFormat="1" x14ac:dyDescent="0.2">
      <c r="M1888" s="40"/>
      <c r="N1888" s="974"/>
      <c r="O1888" s="185"/>
      <c r="P1888" s="185"/>
      <c r="Q1888" s="185"/>
      <c r="R1888" s="185"/>
      <c r="S1888" s="185"/>
      <c r="T1888" s="185"/>
      <c r="U1888" s="185"/>
      <c r="V1888" s="185"/>
      <c r="W1888" s="185"/>
      <c r="X1888" s="185"/>
      <c r="Y1888" s="185"/>
      <c r="Z1888" s="185"/>
      <c r="AA1888" s="185"/>
      <c r="AB1888" s="185"/>
      <c r="AC1888" s="185"/>
      <c r="AD1888" s="185"/>
      <c r="AE1888" s="185"/>
      <c r="AF1888" s="185"/>
      <c r="AG1888" s="185"/>
      <c r="AH1888" s="185"/>
      <c r="AI1888" s="185"/>
      <c r="AJ1888" s="185"/>
      <c r="AK1888" s="185"/>
      <c r="AL1888" s="185"/>
      <c r="AM1888" s="185"/>
      <c r="AN1888" s="185"/>
      <c r="AO1888" s="185"/>
      <c r="AP1888" s="185"/>
      <c r="AQ1888" s="185"/>
      <c r="AR1888" s="185"/>
      <c r="AS1888" s="185"/>
      <c r="AT1888" s="185"/>
      <c r="AU1888" s="185"/>
      <c r="AV1888" s="185"/>
      <c r="AW1888" s="185"/>
      <c r="AX1888" s="185"/>
      <c r="AY1888" s="185"/>
      <c r="AZ1888" s="185"/>
      <c r="BA1888" s="185"/>
      <c r="BB1888" s="185"/>
      <c r="BC1888" s="185"/>
      <c r="BD1888" s="185"/>
      <c r="BE1888" s="185"/>
      <c r="BF1888" s="185"/>
      <c r="BG1888" s="185"/>
      <c r="BH1888" s="185"/>
      <c r="BI1888" s="185"/>
      <c r="BJ1888" s="185"/>
      <c r="BK1888" s="185"/>
      <c r="BL1888" s="185"/>
      <c r="BM1888" s="185"/>
    </row>
    <row r="1889" spans="13:65" s="181" customFormat="1" x14ac:dyDescent="0.2">
      <c r="M1889" s="40"/>
      <c r="N1889" s="974"/>
      <c r="O1889" s="185"/>
      <c r="P1889" s="185"/>
      <c r="Q1889" s="185"/>
      <c r="R1889" s="185"/>
      <c r="S1889" s="185"/>
      <c r="T1889" s="185"/>
      <c r="U1889" s="185"/>
      <c r="V1889" s="185"/>
      <c r="W1889" s="185"/>
      <c r="X1889" s="185"/>
      <c r="Y1889" s="185"/>
      <c r="Z1889" s="185"/>
      <c r="AA1889" s="185"/>
      <c r="AB1889" s="185"/>
      <c r="AC1889" s="185"/>
      <c r="AD1889" s="185"/>
      <c r="AE1889" s="185"/>
      <c r="AF1889" s="185"/>
      <c r="AG1889" s="185"/>
      <c r="AH1889" s="185"/>
      <c r="AI1889" s="185"/>
      <c r="AJ1889" s="185"/>
      <c r="AK1889" s="185"/>
      <c r="AL1889" s="185"/>
      <c r="AM1889" s="185"/>
      <c r="AN1889" s="185"/>
      <c r="AO1889" s="185"/>
      <c r="AP1889" s="185"/>
      <c r="AQ1889" s="185"/>
      <c r="AR1889" s="185"/>
      <c r="AS1889" s="185"/>
      <c r="AT1889" s="185"/>
      <c r="AU1889" s="185"/>
      <c r="AV1889" s="185"/>
      <c r="AW1889" s="185"/>
      <c r="AX1889" s="185"/>
      <c r="AY1889" s="185"/>
      <c r="AZ1889" s="185"/>
      <c r="BA1889" s="185"/>
      <c r="BB1889" s="185"/>
      <c r="BC1889" s="185"/>
      <c r="BD1889" s="185"/>
      <c r="BE1889" s="185"/>
      <c r="BF1889" s="185"/>
      <c r="BG1889" s="185"/>
      <c r="BH1889" s="185"/>
      <c r="BI1889" s="185"/>
      <c r="BJ1889" s="185"/>
      <c r="BK1889" s="185"/>
      <c r="BL1889" s="185"/>
      <c r="BM1889" s="185"/>
    </row>
    <row r="1890" spans="13:65" s="181" customFormat="1" x14ac:dyDescent="0.2">
      <c r="M1890" s="40"/>
      <c r="N1890" s="974"/>
      <c r="O1890" s="185"/>
      <c r="P1890" s="185"/>
      <c r="Q1890" s="185"/>
      <c r="R1890" s="185"/>
      <c r="S1890" s="185"/>
      <c r="T1890" s="185"/>
      <c r="U1890" s="185"/>
      <c r="V1890" s="185"/>
      <c r="W1890" s="185"/>
      <c r="X1890" s="185"/>
      <c r="Y1890" s="185"/>
      <c r="Z1890" s="185"/>
      <c r="AA1890" s="185"/>
      <c r="AB1890" s="185"/>
      <c r="AC1890" s="185"/>
      <c r="AD1890" s="185"/>
      <c r="AE1890" s="185"/>
      <c r="AF1890" s="185"/>
      <c r="AG1890" s="185"/>
      <c r="AH1890" s="185"/>
      <c r="AI1890" s="185"/>
      <c r="AJ1890" s="185"/>
      <c r="AK1890" s="185"/>
      <c r="AL1890" s="185"/>
      <c r="AM1890" s="185"/>
      <c r="AN1890" s="185"/>
      <c r="AO1890" s="185"/>
      <c r="AP1890" s="185"/>
      <c r="AQ1890" s="185"/>
      <c r="AR1890" s="185"/>
      <c r="AS1890" s="185"/>
      <c r="AT1890" s="185"/>
      <c r="AU1890" s="185"/>
      <c r="AV1890" s="185"/>
      <c r="AW1890" s="185"/>
      <c r="AX1890" s="185"/>
      <c r="AY1890" s="185"/>
      <c r="AZ1890" s="185"/>
      <c r="BA1890" s="185"/>
      <c r="BB1890" s="185"/>
      <c r="BC1890" s="185"/>
      <c r="BD1890" s="185"/>
      <c r="BE1890" s="185"/>
      <c r="BF1890" s="185"/>
      <c r="BG1890" s="185"/>
      <c r="BH1890" s="185"/>
      <c r="BI1890" s="185"/>
      <c r="BJ1890" s="185"/>
      <c r="BK1890" s="185"/>
      <c r="BL1890" s="185"/>
      <c r="BM1890" s="185"/>
    </row>
    <row r="1891" spans="13:65" s="181" customFormat="1" x14ac:dyDescent="0.2">
      <c r="M1891" s="40"/>
      <c r="N1891" s="974"/>
      <c r="O1891" s="185"/>
      <c r="P1891" s="185"/>
      <c r="Q1891" s="185"/>
      <c r="R1891" s="185"/>
      <c r="S1891" s="185"/>
      <c r="T1891" s="185"/>
      <c r="U1891" s="185"/>
      <c r="V1891" s="185"/>
      <c r="W1891" s="185"/>
      <c r="X1891" s="185"/>
      <c r="Y1891" s="185"/>
      <c r="Z1891" s="185"/>
      <c r="AA1891" s="185"/>
      <c r="AB1891" s="185"/>
      <c r="AC1891" s="185"/>
      <c r="AD1891" s="185"/>
      <c r="AE1891" s="185"/>
      <c r="AF1891" s="185"/>
      <c r="AG1891" s="185"/>
      <c r="AH1891" s="185"/>
      <c r="AI1891" s="185"/>
      <c r="AJ1891" s="185"/>
      <c r="AK1891" s="185"/>
      <c r="AL1891" s="185"/>
      <c r="AM1891" s="185"/>
      <c r="AN1891" s="185"/>
      <c r="AO1891" s="185"/>
      <c r="AP1891" s="185"/>
      <c r="AQ1891" s="185"/>
      <c r="AR1891" s="185"/>
      <c r="AS1891" s="185"/>
      <c r="AT1891" s="185"/>
      <c r="AU1891" s="185"/>
      <c r="AV1891" s="185"/>
      <c r="AW1891" s="185"/>
      <c r="AX1891" s="185"/>
      <c r="AY1891" s="185"/>
      <c r="AZ1891" s="185"/>
      <c r="BA1891" s="185"/>
      <c r="BB1891" s="185"/>
      <c r="BC1891" s="185"/>
      <c r="BD1891" s="185"/>
      <c r="BE1891" s="185"/>
      <c r="BF1891" s="185"/>
      <c r="BG1891" s="185"/>
      <c r="BH1891" s="185"/>
      <c r="BI1891" s="185"/>
      <c r="BJ1891" s="185"/>
      <c r="BK1891" s="185"/>
      <c r="BL1891" s="185"/>
      <c r="BM1891" s="185"/>
    </row>
    <row r="1892" spans="13:65" s="181" customFormat="1" x14ac:dyDescent="0.2">
      <c r="M1892" s="40"/>
      <c r="N1892" s="974"/>
      <c r="O1892" s="185"/>
      <c r="P1892" s="185"/>
      <c r="Q1892" s="185"/>
      <c r="R1892" s="185"/>
      <c r="S1892" s="185"/>
      <c r="T1892" s="185"/>
      <c r="U1892" s="185"/>
      <c r="V1892" s="185"/>
      <c r="W1892" s="185"/>
      <c r="X1892" s="185"/>
      <c r="Y1892" s="185"/>
      <c r="Z1892" s="185"/>
      <c r="AA1892" s="185"/>
      <c r="AB1892" s="185"/>
      <c r="AC1892" s="185"/>
      <c r="AD1892" s="185"/>
      <c r="AE1892" s="185"/>
      <c r="AF1892" s="185"/>
      <c r="AG1892" s="185"/>
      <c r="AH1892" s="185"/>
      <c r="AI1892" s="185"/>
      <c r="AJ1892" s="185"/>
      <c r="AK1892" s="185"/>
      <c r="AL1892" s="185"/>
      <c r="AM1892" s="185"/>
      <c r="AN1892" s="185"/>
      <c r="AO1892" s="185"/>
      <c r="AP1892" s="185"/>
      <c r="AQ1892" s="185"/>
      <c r="AR1892" s="185"/>
      <c r="AS1892" s="185"/>
      <c r="AT1892" s="185"/>
      <c r="AU1892" s="185"/>
      <c r="AV1892" s="185"/>
      <c r="AW1892" s="185"/>
      <c r="AX1892" s="185"/>
      <c r="AY1892" s="185"/>
      <c r="AZ1892" s="185"/>
      <c r="BA1892" s="185"/>
      <c r="BB1892" s="185"/>
      <c r="BC1892" s="185"/>
      <c r="BD1892" s="185"/>
      <c r="BE1892" s="185"/>
      <c r="BF1892" s="185"/>
      <c r="BG1892" s="185"/>
      <c r="BH1892" s="185"/>
      <c r="BI1892" s="185"/>
      <c r="BJ1892" s="185"/>
      <c r="BK1892" s="185"/>
      <c r="BL1892" s="185"/>
      <c r="BM1892" s="185"/>
    </row>
    <row r="1893" spans="13:65" s="181" customFormat="1" x14ac:dyDescent="0.2">
      <c r="M1893" s="40"/>
      <c r="N1893" s="974"/>
      <c r="O1893" s="185"/>
      <c r="P1893" s="185"/>
      <c r="Q1893" s="185"/>
      <c r="R1893" s="185"/>
      <c r="S1893" s="185"/>
      <c r="T1893" s="185"/>
      <c r="U1893" s="185"/>
      <c r="V1893" s="185"/>
      <c r="W1893" s="185"/>
      <c r="X1893" s="185"/>
      <c r="Y1893" s="185"/>
      <c r="Z1893" s="185"/>
      <c r="AA1893" s="185"/>
      <c r="AB1893" s="185"/>
      <c r="AC1893" s="185"/>
      <c r="AD1893" s="185"/>
      <c r="AE1893" s="185"/>
      <c r="AF1893" s="185"/>
      <c r="AG1893" s="185"/>
      <c r="AH1893" s="185"/>
      <c r="AI1893" s="185"/>
      <c r="AJ1893" s="185"/>
      <c r="AK1893" s="185"/>
      <c r="AL1893" s="185"/>
      <c r="AM1893" s="185"/>
      <c r="AN1893" s="185"/>
      <c r="AO1893" s="185"/>
      <c r="AP1893" s="185"/>
      <c r="AQ1893" s="185"/>
      <c r="AR1893" s="185"/>
      <c r="AS1893" s="185"/>
      <c r="AT1893" s="185"/>
      <c r="AU1893" s="185"/>
      <c r="AV1893" s="185"/>
      <c r="AW1893" s="185"/>
      <c r="AX1893" s="185"/>
      <c r="AY1893" s="185"/>
      <c r="AZ1893" s="185"/>
      <c r="BA1893" s="185"/>
      <c r="BB1893" s="185"/>
      <c r="BC1893" s="185"/>
      <c r="BD1893" s="185"/>
      <c r="BE1893" s="185"/>
      <c r="BF1893" s="185"/>
      <c r="BG1893" s="185"/>
      <c r="BH1893" s="185"/>
      <c r="BI1893" s="185"/>
      <c r="BJ1893" s="185"/>
      <c r="BK1893" s="185"/>
      <c r="BL1893" s="185"/>
      <c r="BM1893" s="185"/>
    </row>
    <row r="1894" spans="13:65" s="181" customFormat="1" x14ac:dyDescent="0.2">
      <c r="M1894" s="40"/>
      <c r="N1894" s="974"/>
      <c r="O1894" s="185"/>
      <c r="P1894" s="185"/>
      <c r="Q1894" s="185"/>
      <c r="R1894" s="185"/>
      <c r="S1894" s="185"/>
      <c r="T1894" s="185"/>
      <c r="U1894" s="185"/>
      <c r="V1894" s="185"/>
      <c r="W1894" s="185"/>
      <c r="X1894" s="185"/>
      <c r="Y1894" s="185"/>
      <c r="Z1894" s="185"/>
      <c r="AA1894" s="185"/>
      <c r="AB1894" s="185"/>
      <c r="AC1894" s="185"/>
      <c r="AD1894" s="185"/>
      <c r="AE1894" s="185"/>
      <c r="AF1894" s="185"/>
      <c r="AG1894" s="185"/>
      <c r="AH1894" s="185"/>
      <c r="AI1894" s="185"/>
      <c r="AJ1894" s="185"/>
      <c r="AK1894" s="185"/>
      <c r="AL1894" s="185"/>
      <c r="AM1894" s="185"/>
      <c r="AN1894" s="185"/>
      <c r="AO1894" s="185"/>
      <c r="AP1894" s="185"/>
      <c r="AQ1894" s="185"/>
      <c r="AR1894" s="185"/>
      <c r="AS1894" s="185"/>
      <c r="AT1894" s="185"/>
      <c r="AU1894" s="185"/>
      <c r="AV1894" s="185"/>
      <c r="AW1894" s="185"/>
      <c r="AX1894" s="185"/>
      <c r="AY1894" s="185"/>
      <c r="AZ1894" s="185"/>
      <c r="BA1894" s="185"/>
      <c r="BB1894" s="185"/>
      <c r="BC1894" s="185"/>
      <c r="BD1894" s="185"/>
      <c r="BE1894" s="185"/>
      <c r="BF1894" s="185"/>
      <c r="BG1894" s="185"/>
      <c r="BH1894" s="185"/>
      <c r="BI1894" s="185"/>
      <c r="BJ1894" s="185"/>
      <c r="BK1894" s="185"/>
      <c r="BL1894" s="185"/>
      <c r="BM1894" s="185"/>
    </row>
    <row r="1895" spans="13:65" s="181" customFormat="1" x14ac:dyDescent="0.2">
      <c r="M1895" s="40"/>
      <c r="N1895" s="974"/>
      <c r="O1895" s="185"/>
      <c r="P1895" s="185"/>
      <c r="Q1895" s="185"/>
      <c r="R1895" s="185"/>
      <c r="S1895" s="185"/>
      <c r="T1895" s="185"/>
      <c r="U1895" s="185"/>
      <c r="V1895" s="185"/>
      <c r="W1895" s="185"/>
      <c r="X1895" s="185"/>
      <c r="Y1895" s="185"/>
      <c r="Z1895" s="185"/>
      <c r="AA1895" s="185"/>
      <c r="AB1895" s="185"/>
      <c r="AC1895" s="185"/>
      <c r="AD1895" s="185"/>
      <c r="AE1895" s="185"/>
      <c r="AF1895" s="185"/>
      <c r="AG1895" s="185"/>
      <c r="AH1895" s="185"/>
      <c r="AI1895" s="185"/>
      <c r="AJ1895" s="185"/>
      <c r="AK1895" s="185"/>
      <c r="AL1895" s="185"/>
      <c r="AM1895" s="185"/>
      <c r="AN1895" s="185"/>
      <c r="AO1895" s="185"/>
      <c r="AP1895" s="185"/>
      <c r="AQ1895" s="185"/>
      <c r="AR1895" s="185"/>
      <c r="AS1895" s="185"/>
      <c r="AT1895" s="185"/>
      <c r="AU1895" s="185"/>
      <c r="AV1895" s="185"/>
      <c r="AW1895" s="185"/>
      <c r="AX1895" s="185"/>
      <c r="AY1895" s="185"/>
      <c r="AZ1895" s="185"/>
      <c r="BA1895" s="185"/>
      <c r="BB1895" s="185"/>
      <c r="BC1895" s="185"/>
      <c r="BD1895" s="185"/>
      <c r="BE1895" s="185"/>
      <c r="BF1895" s="185"/>
      <c r="BG1895" s="185"/>
      <c r="BH1895" s="185"/>
      <c r="BI1895" s="185"/>
      <c r="BJ1895" s="185"/>
      <c r="BK1895" s="185"/>
      <c r="BL1895" s="185"/>
      <c r="BM1895" s="185"/>
    </row>
    <row r="1896" spans="13:65" s="181" customFormat="1" x14ac:dyDescent="0.2">
      <c r="M1896" s="40"/>
      <c r="N1896" s="974"/>
      <c r="O1896" s="185"/>
      <c r="P1896" s="185"/>
      <c r="Q1896" s="185"/>
      <c r="R1896" s="185"/>
      <c r="S1896" s="185"/>
      <c r="T1896" s="185"/>
      <c r="U1896" s="185"/>
      <c r="V1896" s="185"/>
      <c r="W1896" s="185"/>
      <c r="X1896" s="185"/>
      <c r="Y1896" s="185"/>
      <c r="Z1896" s="185"/>
      <c r="AA1896" s="185"/>
      <c r="AB1896" s="185"/>
      <c r="AC1896" s="185"/>
      <c r="AD1896" s="185"/>
      <c r="AE1896" s="185"/>
      <c r="AF1896" s="185"/>
      <c r="AG1896" s="185"/>
      <c r="AH1896" s="185"/>
      <c r="AI1896" s="185"/>
      <c r="AJ1896" s="185"/>
      <c r="AK1896" s="185"/>
      <c r="AL1896" s="185"/>
      <c r="AM1896" s="185"/>
      <c r="AN1896" s="185"/>
      <c r="AO1896" s="185"/>
      <c r="AP1896" s="185"/>
      <c r="AQ1896" s="185"/>
      <c r="AR1896" s="185"/>
      <c r="AS1896" s="185"/>
      <c r="AT1896" s="185"/>
      <c r="AU1896" s="185"/>
      <c r="AV1896" s="185"/>
      <c r="AW1896" s="185"/>
      <c r="AX1896" s="185"/>
      <c r="AY1896" s="185"/>
      <c r="AZ1896" s="185"/>
      <c r="BA1896" s="185"/>
      <c r="BB1896" s="185"/>
      <c r="BC1896" s="185"/>
      <c r="BD1896" s="185"/>
      <c r="BE1896" s="185"/>
      <c r="BF1896" s="185"/>
      <c r="BG1896" s="185"/>
      <c r="BH1896" s="185"/>
      <c r="BI1896" s="185"/>
      <c r="BJ1896" s="185"/>
      <c r="BK1896" s="185"/>
      <c r="BL1896" s="185"/>
      <c r="BM1896" s="185"/>
    </row>
    <row r="1897" spans="13:65" s="181" customFormat="1" x14ac:dyDescent="0.2">
      <c r="M1897" s="40"/>
      <c r="N1897" s="974"/>
      <c r="O1897" s="185"/>
      <c r="P1897" s="185"/>
      <c r="Q1897" s="185"/>
      <c r="R1897" s="185"/>
      <c r="S1897" s="185"/>
      <c r="T1897" s="185"/>
      <c r="U1897" s="185"/>
      <c r="V1897" s="185"/>
      <c r="W1897" s="185"/>
      <c r="X1897" s="185"/>
      <c r="Y1897" s="185"/>
      <c r="Z1897" s="185"/>
      <c r="AA1897" s="185"/>
      <c r="AB1897" s="185"/>
      <c r="AC1897" s="185"/>
      <c r="AD1897" s="185"/>
      <c r="AE1897" s="185"/>
      <c r="AF1897" s="185"/>
      <c r="AG1897" s="185"/>
      <c r="AH1897" s="185"/>
      <c r="AI1897" s="185"/>
      <c r="AJ1897" s="185"/>
      <c r="AK1897" s="185"/>
      <c r="AL1897" s="185"/>
      <c r="AM1897" s="185"/>
      <c r="AN1897" s="185"/>
      <c r="AO1897" s="185"/>
      <c r="AP1897" s="185"/>
      <c r="AQ1897" s="185"/>
      <c r="AR1897" s="185"/>
      <c r="AS1897" s="185"/>
      <c r="AT1897" s="185"/>
      <c r="AU1897" s="185"/>
      <c r="AV1897" s="185"/>
      <c r="AW1897" s="185"/>
      <c r="AX1897" s="185"/>
      <c r="AY1897" s="185"/>
      <c r="AZ1897" s="185"/>
      <c r="BA1897" s="185"/>
      <c r="BB1897" s="185"/>
      <c r="BC1897" s="185"/>
      <c r="BD1897" s="185"/>
      <c r="BE1897" s="185"/>
      <c r="BF1897" s="185"/>
      <c r="BG1897" s="185"/>
      <c r="BH1897" s="185"/>
      <c r="BI1897" s="185"/>
      <c r="BJ1897" s="185"/>
      <c r="BK1897" s="185"/>
      <c r="BL1897" s="185"/>
      <c r="BM1897" s="185"/>
    </row>
    <row r="1898" spans="13:65" s="181" customFormat="1" x14ac:dyDescent="0.2">
      <c r="M1898" s="40"/>
      <c r="N1898" s="974"/>
      <c r="O1898" s="185"/>
      <c r="P1898" s="185"/>
      <c r="Q1898" s="185"/>
      <c r="R1898" s="185"/>
      <c r="S1898" s="185"/>
      <c r="T1898" s="185"/>
      <c r="U1898" s="185"/>
      <c r="V1898" s="185"/>
      <c r="W1898" s="185"/>
      <c r="X1898" s="185"/>
      <c r="Y1898" s="185"/>
      <c r="Z1898" s="185"/>
      <c r="AA1898" s="185"/>
      <c r="AB1898" s="185"/>
      <c r="AC1898" s="185"/>
      <c r="AD1898" s="185"/>
      <c r="AE1898" s="185"/>
      <c r="AF1898" s="185"/>
      <c r="AG1898" s="185"/>
      <c r="AH1898" s="185"/>
      <c r="AI1898" s="185"/>
      <c r="AJ1898" s="185"/>
      <c r="AK1898" s="185"/>
      <c r="AL1898" s="185"/>
      <c r="AM1898" s="185"/>
      <c r="AN1898" s="185"/>
      <c r="AO1898" s="185"/>
      <c r="AP1898" s="185"/>
      <c r="AQ1898" s="185"/>
      <c r="AR1898" s="185"/>
      <c r="AS1898" s="185"/>
      <c r="AT1898" s="185"/>
      <c r="AU1898" s="185"/>
      <c r="AV1898" s="185"/>
      <c r="AW1898" s="185"/>
      <c r="AX1898" s="185"/>
      <c r="AY1898" s="185"/>
      <c r="AZ1898" s="185"/>
      <c r="BA1898" s="185"/>
      <c r="BB1898" s="185"/>
      <c r="BC1898" s="185"/>
      <c r="BD1898" s="185"/>
      <c r="BE1898" s="185"/>
      <c r="BF1898" s="185"/>
      <c r="BG1898" s="185"/>
      <c r="BH1898" s="185"/>
      <c r="BI1898" s="185"/>
      <c r="BJ1898" s="185"/>
      <c r="BK1898" s="185"/>
      <c r="BL1898" s="185"/>
      <c r="BM1898" s="185"/>
    </row>
    <row r="1899" spans="13:65" s="181" customFormat="1" x14ac:dyDescent="0.2">
      <c r="M1899" s="40"/>
      <c r="N1899" s="974"/>
      <c r="O1899" s="185"/>
      <c r="P1899" s="185"/>
      <c r="Q1899" s="185"/>
      <c r="R1899" s="185"/>
      <c r="S1899" s="185"/>
      <c r="T1899" s="185"/>
      <c r="U1899" s="185"/>
      <c r="V1899" s="185"/>
      <c r="W1899" s="185"/>
      <c r="X1899" s="185"/>
      <c r="Y1899" s="185"/>
      <c r="Z1899" s="185"/>
      <c r="AA1899" s="185"/>
      <c r="AB1899" s="185"/>
      <c r="AC1899" s="185"/>
      <c r="AD1899" s="185"/>
      <c r="AE1899" s="185"/>
      <c r="AF1899" s="185"/>
      <c r="AG1899" s="185"/>
      <c r="AH1899" s="185"/>
      <c r="AI1899" s="185"/>
      <c r="AJ1899" s="185"/>
      <c r="AK1899" s="185"/>
      <c r="AL1899" s="185"/>
      <c r="AM1899" s="185"/>
      <c r="AN1899" s="185"/>
      <c r="AO1899" s="185"/>
      <c r="AP1899" s="185"/>
      <c r="AQ1899" s="185"/>
      <c r="AR1899" s="185"/>
      <c r="AS1899" s="185"/>
      <c r="AT1899" s="185"/>
      <c r="AU1899" s="185"/>
      <c r="AV1899" s="185"/>
      <c r="AW1899" s="185"/>
      <c r="AX1899" s="185"/>
      <c r="AY1899" s="185"/>
      <c r="AZ1899" s="185"/>
      <c r="BA1899" s="185"/>
      <c r="BB1899" s="185"/>
      <c r="BC1899" s="185"/>
      <c r="BD1899" s="185"/>
      <c r="BE1899" s="185"/>
      <c r="BF1899" s="185"/>
      <c r="BG1899" s="185"/>
      <c r="BH1899" s="185"/>
      <c r="BI1899" s="185"/>
      <c r="BJ1899" s="185"/>
      <c r="BK1899" s="185"/>
      <c r="BL1899" s="185"/>
      <c r="BM1899" s="185"/>
    </row>
    <row r="1900" spans="13:65" s="181" customFormat="1" x14ac:dyDescent="0.2">
      <c r="M1900" s="40"/>
      <c r="N1900" s="974"/>
      <c r="O1900" s="185"/>
      <c r="P1900" s="185"/>
      <c r="Q1900" s="185"/>
      <c r="R1900" s="185"/>
      <c r="S1900" s="185"/>
      <c r="T1900" s="185"/>
      <c r="U1900" s="185"/>
      <c r="V1900" s="185"/>
      <c r="W1900" s="185"/>
      <c r="X1900" s="185"/>
      <c r="Y1900" s="185"/>
      <c r="Z1900" s="185"/>
      <c r="AA1900" s="185"/>
      <c r="AB1900" s="185"/>
      <c r="AC1900" s="185"/>
      <c r="AD1900" s="185"/>
      <c r="AE1900" s="185"/>
      <c r="AF1900" s="185"/>
      <c r="AG1900" s="185"/>
      <c r="AH1900" s="185"/>
      <c r="AI1900" s="185"/>
      <c r="AJ1900" s="185"/>
      <c r="AK1900" s="185"/>
      <c r="AL1900" s="185"/>
      <c r="AM1900" s="185"/>
      <c r="AN1900" s="185"/>
      <c r="AO1900" s="185"/>
      <c r="AP1900" s="185"/>
      <c r="AQ1900" s="185"/>
      <c r="AR1900" s="185"/>
      <c r="AS1900" s="185"/>
      <c r="AT1900" s="185"/>
      <c r="AU1900" s="185"/>
      <c r="AV1900" s="185"/>
      <c r="AW1900" s="185"/>
      <c r="AX1900" s="185"/>
      <c r="AY1900" s="185"/>
      <c r="AZ1900" s="185"/>
      <c r="BA1900" s="185"/>
      <c r="BB1900" s="185"/>
      <c r="BC1900" s="185"/>
      <c r="BD1900" s="185"/>
      <c r="BE1900" s="185"/>
      <c r="BF1900" s="185"/>
      <c r="BG1900" s="185"/>
      <c r="BH1900" s="185"/>
      <c r="BI1900" s="185"/>
      <c r="BJ1900" s="185"/>
      <c r="BK1900" s="185"/>
      <c r="BL1900" s="185"/>
      <c r="BM1900" s="185"/>
    </row>
    <row r="1901" spans="13:65" s="181" customFormat="1" x14ac:dyDescent="0.2">
      <c r="M1901" s="40"/>
      <c r="N1901" s="974"/>
      <c r="O1901" s="185"/>
      <c r="P1901" s="185"/>
      <c r="Q1901" s="185"/>
      <c r="R1901" s="185"/>
      <c r="S1901" s="185"/>
      <c r="T1901" s="185"/>
      <c r="U1901" s="185"/>
      <c r="V1901" s="185"/>
      <c r="W1901" s="185"/>
      <c r="X1901" s="185"/>
      <c r="Y1901" s="185"/>
      <c r="Z1901" s="185"/>
      <c r="AA1901" s="185"/>
      <c r="AB1901" s="185"/>
      <c r="AC1901" s="185"/>
      <c r="AD1901" s="185"/>
      <c r="AE1901" s="185"/>
      <c r="AF1901" s="185"/>
      <c r="AG1901" s="185"/>
      <c r="AH1901" s="185"/>
      <c r="AI1901" s="185"/>
      <c r="AJ1901" s="185"/>
      <c r="AK1901" s="185"/>
      <c r="AL1901" s="185"/>
      <c r="AM1901" s="185"/>
      <c r="AN1901" s="185"/>
      <c r="AO1901" s="185"/>
      <c r="AP1901" s="185"/>
      <c r="AQ1901" s="185"/>
      <c r="AR1901" s="185"/>
      <c r="AS1901" s="185"/>
      <c r="AT1901" s="185"/>
      <c r="AU1901" s="185"/>
      <c r="AV1901" s="185"/>
      <c r="AW1901" s="185"/>
      <c r="AX1901" s="185"/>
      <c r="AY1901" s="185"/>
      <c r="AZ1901" s="185"/>
      <c r="BA1901" s="185"/>
      <c r="BB1901" s="185"/>
      <c r="BC1901" s="185"/>
      <c r="BD1901" s="185"/>
      <c r="BE1901" s="185"/>
      <c r="BF1901" s="185"/>
      <c r="BG1901" s="185"/>
      <c r="BH1901" s="185"/>
      <c r="BI1901" s="185"/>
      <c r="BJ1901" s="185"/>
      <c r="BK1901" s="185"/>
      <c r="BL1901" s="185"/>
      <c r="BM1901" s="185"/>
    </row>
    <row r="1902" spans="13:65" s="181" customFormat="1" x14ac:dyDescent="0.2">
      <c r="M1902" s="40"/>
      <c r="N1902" s="974"/>
      <c r="O1902" s="185"/>
      <c r="P1902" s="185"/>
      <c r="Q1902" s="185"/>
      <c r="R1902" s="185"/>
      <c r="S1902" s="185"/>
      <c r="T1902" s="185"/>
      <c r="U1902" s="185"/>
      <c r="V1902" s="185"/>
      <c r="W1902" s="185"/>
      <c r="X1902" s="185"/>
      <c r="Y1902" s="185"/>
      <c r="Z1902" s="185"/>
      <c r="AA1902" s="185"/>
      <c r="AB1902" s="185"/>
      <c r="AC1902" s="185"/>
      <c r="AD1902" s="185"/>
      <c r="AE1902" s="185"/>
      <c r="AF1902" s="185"/>
      <c r="AG1902" s="185"/>
      <c r="AH1902" s="185"/>
      <c r="AI1902" s="185"/>
      <c r="AJ1902" s="185"/>
      <c r="AK1902" s="185"/>
      <c r="AL1902" s="185"/>
      <c r="AM1902" s="185"/>
      <c r="AN1902" s="185"/>
      <c r="AO1902" s="185"/>
      <c r="AP1902" s="185"/>
      <c r="AQ1902" s="185"/>
      <c r="AR1902" s="185"/>
      <c r="AS1902" s="185"/>
      <c r="AT1902" s="185"/>
      <c r="AU1902" s="185"/>
      <c r="AV1902" s="185"/>
      <c r="AW1902" s="185"/>
      <c r="AX1902" s="185"/>
      <c r="AY1902" s="185"/>
      <c r="AZ1902" s="185"/>
      <c r="BA1902" s="185"/>
      <c r="BB1902" s="185"/>
      <c r="BC1902" s="185"/>
      <c r="BD1902" s="185"/>
      <c r="BE1902" s="185"/>
      <c r="BF1902" s="185"/>
      <c r="BG1902" s="185"/>
      <c r="BH1902" s="185"/>
      <c r="BI1902" s="185"/>
      <c r="BJ1902" s="185"/>
      <c r="BK1902" s="185"/>
      <c r="BL1902" s="185"/>
      <c r="BM1902" s="185"/>
    </row>
    <row r="1903" spans="13:65" s="181" customFormat="1" x14ac:dyDescent="0.2">
      <c r="M1903" s="40"/>
      <c r="N1903" s="974"/>
      <c r="O1903" s="185"/>
      <c r="P1903" s="185"/>
      <c r="Q1903" s="185"/>
      <c r="R1903" s="185"/>
      <c r="S1903" s="185"/>
      <c r="T1903" s="185"/>
      <c r="U1903" s="185"/>
      <c r="V1903" s="185"/>
      <c r="W1903" s="185"/>
      <c r="X1903" s="185"/>
      <c r="Y1903" s="185"/>
      <c r="Z1903" s="185"/>
      <c r="AA1903" s="185"/>
      <c r="AB1903" s="185"/>
      <c r="AC1903" s="185"/>
      <c r="AD1903" s="185"/>
      <c r="AE1903" s="185"/>
      <c r="AF1903" s="185"/>
      <c r="AG1903" s="185"/>
      <c r="AH1903" s="185"/>
      <c r="AI1903" s="185"/>
      <c r="AJ1903" s="185"/>
      <c r="AK1903" s="185"/>
      <c r="AL1903" s="185"/>
      <c r="AM1903" s="185"/>
      <c r="AN1903" s="185"/>
      <c r="AO1903" s="185"/>
      <c r="AP1903" s="185"/>
      <c r="AQ1903" s="185"/>
      <c r="AR1903" s="185"/>
      <c r="AS1903" s="185"/>
      <c r="AT1903" s="185"/>
      <c r="AU1903" s="185"/>
      <c r="AV1903" s="185"/>
      <c r="AW1903" s="185"/>
      <c r="AX1903" s="185"/>
      <c r="AY1903" s="185"/>
      <c r="AZ1903" s="185"/>
      <c r="BA1903" s="185"/>
      <c r="BB1903" s="185"/>
      <c r="BC1903" s="185"/>
      <c r="BD1903" s="185"/>
      <c r="BE1903" s="185"/>
      <c r="BF1903" s="185"/>
      <c r="BG1903" s="185"/>
      <c r="BH1903" s="185"/>
      <c r="BI1903" s="185"/>
      <c r="BJ1903" s="185"/>
      <c r="BK1903" s="185"/>
      <c r="BL1903" s="185"/>
      <c r="BM1903" s="185"/>
    </row>
    <row r="1904" spans="13:65" s="181" customFormat="1" x14ac:dyDescent="0.2">
      <c r="M1904" s="40"/>
      <c r="N1904" s="974"/>
      <c r="O1904" s="185"/>
      <c r="P1904" s="185"/>
      <c r="Q1904" s="185"/>
      <c r="R1904" s="185"/>
      <c r="S1904" s="185"/>
      <c r="T1904" s="185"/>
      <c r="U1904" s="185"/>
      <c r="V1904" s="185"/>
      <c r="W1904" s="185"/>
      <c r="X1904" s="185"/>
      <c r="Y1904" s="185"/>
      <c r="Z1904" s="185"/>
      <c r="AA1904" s="185"/>
      <c r="AB1904" s="185"/>
      <c r="AC1904" s="185"/>
      <c r="AD1904" s="185"/>
      <c r="AE1904" s="185"/>
      <c r="AF1904" s="185"/>
      <c r="AG1904" s="185"/>
      <c r="AH1904" s="185"/>
      <c r="AI1904" s="185"/>
      <c r="AJ1904" s="185"/>
      <c r="AK1904" s="185"/>
      <c r="AL1904" s="185"/>
      <c r="AM1904" s="185"/>
      <c r="AN1904" s="185"/>
      <c r="AO1904" s="185"/>
      <c r="AP1904" s="185"/>
      <c r="AQ1904" s="185"/>
      <c r="AR1904" s="185"/>
      <c r="AS1904" s="185"/>
      <c r="AT1904" s="185"/>
      <c r="AU1904" s="185"/>
      <c r="AV1904" s="185"/>
      <c r="AW1904" s="185"/>
      <c r="AX1904" s="185"/>
      <c r="AY1904" s="185"/>
      <c r="AZ1904" s="185"/>
      <c r="BA1904" s="185"/>
      <c r="BB1904" s="185"/>
      <c r="BC1904" s="185"/>
      <c r="BD1904" s="185"/>
      <c r="BE1904" s="185"/>
      <c r="BF1904" s="185"/>
      <c r="BG1904" s="185"/>
      <c r="BH1904" s="185"/>
      <c r="BI1904" s="185"/>
      <c r="BJ1904" s="185"/>
      <c r="BK1904" s="185"/>
      <c r="BL1904" s="185"/>
      <c r="BM1904" s="185"/>
    </row>
    <row r="1905" spans="13:65" s="181" customFormat="1" x14ac:dyDescent="0.2">
      <c r="M1905" s="40"/>
      <c r="N1905" s="974"/>
      <c r="O1905" s="185"/>
      <c r="P1905" s="185"/>
      <c r="Q1905" s="185"/>
      <c r="R1905" s="185"/>
      <c r="S1905" s="185"/>
      <c r="T1905" s="185"/>
      <c r="U1905" s="185"/>
      <c r="V1905" s="185"/>
      <c r="W1905" s="185"/>
      <c r="X1905" s="185"/>
      <c r="Y1905" s="185"/>
      <c r="Z1905" s="185"/>
      <c r="AA1905" s="185"/>
      <c r="AB1905" s="185"/>
      <c r="AC1905" s="185"/>
      <c r="AD1905" s="185"/>
      <c r="AE1905" s="185"/>
      <c r="AF1905" s="185"/>
      <c r="AG1905" s="185"/>
      <c r="AH1905" s="185"/>
      <c r="AI1905" s="185"/>
      <c r="AJ1905" s="185"/>
      <c r="AK1905" s="185"/>
      <c r="AL1905" s="185"/>
      <c r="AM1905" s="185"/>
      <c r="AN1905" s="185"/>
      <c r="AO1905" s="185"/>
      <c r="AP1905" s="185"/>
      <c r="AQ1905" s="185"/>
      <c r="AR1905" s="185"/>
      <c r="AS1905" s="185"/>
      <c r="AT1905" s="185"/>
      <c r="AU1905" s="185"/>
      <c r="AV1905" s="185"/>
      <c r="AW1905" s="185"/>
      <c r="AX1905" s="185"/>
      <c r="AY1905" s="185"/>
      <c r="AZ1905" s="185"/>
      <c r="BA1905" s="185"/>
      <c r="BB1905" s="185"/>
      <c r="BC1905" s="185"/>
      <c r="BD1905" s="185"/>
      <c r="BE1905" s="185"/>
      <c r="BF1905" s="185"/>
      <c r="BG1905" s="185"/>
      <c r="BH1905" s="185"/>
      <c r="BI1905" s="185"/>
      <c r="BJ1905" s="185"/>
      <c r="BK1905" s="185"/>
      <c r="BL1905" s="185"/>
      <c r="BM1905" s="185"/>
    </row>
    <row r="1906" spans="13:65" s="181" customFormat="1" x14ac:dyDescent="0.2">
      <c r="M1906" s="40"/>
      <c r="N1906" s="974"/>
      <c r="O1906" s="185"/>
      <c r="P1906" s="185"/>
      <c r="Q1906" s="185"/>
      <c r="R1906" s="185"/>
      <c r="S1906" s="185"/>
      <c r="T1906" s="185"/>
      <c r="U1906" s="185"/>
      <c r="V1906" s="185"/>
      <c r="W1906" s="185"/>
      <c r="X1906" s="185"/>
      <c r="Y1906" s="185"/>
      <c r="Z1906" s="185"/>
      <c r="AA1906" s="185"/>
      <c r="AB1906" s="185"/>
      <c r="AC1906" s="185"/>
      <c r="AD1906" s="185"/>
      <c r="AE1906" s="185"/>
      <c r="AF1906" s="185"/>
      <c r="AG1906" s="185"/>
      <c r="AH1906" s="185"/>
      <c r="AI1906" s="185"/>
      <c r="AJ1906" s="185"/>
      <c r="AK1906" s="185"/>
      <c r="AL1906" s="185"/>
      <c r="AM1906" s="185"/>
      <c r="AN1906" s="185"/>
      <c r="AO1906" s="185"/>
      <c r="AP1906" s="185"/>
      <c r="AQ1906" s="185"/>
      <c r="AR1906" s="185"/>
      <c r="AS1906" s="185"/>
      <c r="AT1906" s="185"/>
      <c r="AU1906" s="185"/>
      <c r="AV1906" s="185"/>
      <c r="AW1906" s="185"/>
      <c r="AX1906" s="185"/>
      <c r="AY1906" s="185"/>
      <c r="AZ1906" s="185"/>
      <c r="BA1906" s="185"/>
      <c r="BB1906" s="185"/>
      <c r="BC1906" s="185"/>
      <c r="BD1906" s="185"/>
      <c r="BE1906" s="185"/>
      <c r="BF1906" s="185"/>
      <c r="BG1906" s="185"/>
      <c r="BH1906" s="185"/>
      <c r="BI1906" s="185"/>
      <c r="BJ1906" s="185"/>
      <c r="BK1906" s="185"/>
      <c r="BL1906" s="185"/>
      <c r="BM1906" s="185"/>
    </row>
    <row r="1907" spans="13:65" s="181" customFormat="1" x14ac:dyDescent="0.2">
      <c r="M1907" s="40"/>
      <c r="N1907" s="974"/>
      <c r="O1907" s="185"/>
      <c r="P1907" s="185"/>
      <c r="Q1907" s="185"/>
      <c r="R1907" s="185"/>
      <c r="S1907" s="185"/>
      <c r="T1907" s="185"/>
      <c r="U1907" s="185"/>
      <c r="V1907" s="185"/>
      <c r="W1907" s="185"/>
      <c r="X1907" s="185"/>
      <c r="Y1907" s="185"/>
      <c r="Z1907" s="185"/>
      <c r="AA1907" s="185"/>
      <c r="AB1907" s="185"/>
      <c r="AC1907" s="185"/>
      <c r="AD1907" s="185"/>
      <c r="AE1907" s="185"/>
      <c r="AF1907" s="185"/>
      <c r="AG1907" s="185"/>
      <c r="AH1907" s="185"/>
      <c r="AI1907" s="185"/>
      <c r="AJ1907" s="185"/>
      <c r="AK1907" s="185"/>
      <c r="AL1907" s="185"/>
      <c r="AM1907" s="185"/>
      <c r="AN1907" s="185"/>
      <c r="AO1907" s="185"/>
      <c r="AP1907" s="185"/>
      <c r="AQ1907" s="185"/>
      <c r="AR1907" s="185"/>
      <c r="AS1907" s="185"/>
      <c r="AT1907" s="185"/>
      <c r="AU1907" s="185"/>
      <c r="AV1907" s="185"/>
      <c r="AW1907" s="185"/>
      <c r="AX1907" s="185"/>
      <c r="AY1907" s="185"/>
      <c r="AZ1907" s="185"/>
      <c r="BA1907" s="185"/>
      <c r="BB1907" s="185"/>
      <c r="BC1907" s="185"/>
      <c r="BD1907" s="185"/>
      <c r="BE1907" s="185"/>
      <c r="BF1907" s="185"/>
      <c r="BG1907" s="185"/>
      <c r="BH1907" s="185"/>
      <c r="BI1907" s="185"/>
      <c r="BJ1907" s="185"/>
      <c r="BK1907" s="185"/>
      <c r="BL1907" s="185"/>
      <c r="BM1907" s="185"/>
    </row>
    <row r="1908" spans="13:65" s="181" customFormat="1" x14ac:dyDescent="0.2">
      <c r="M1908" s="40"/>
      <c r="N1908" s="974"/>
      <c r="O1908" s="185"/>
      <c r="P1908" s="185"/>
      <c r="Q1908" s="185"/>
      <c r="R1908" s="185"/>
      <c r="S1908" s="185"/>
      <c r="T1908" s="185"/>
      <c r="U1908" s="185"/>
      <c r="V1908" s="185"/>
      <c r="W1908" s="185"/>
      <c r="X1908" s="185"/>
      <c r="Y1908" s="185"/>
      <c r="Z1908" s="185"/>
      <c r="AA1908" s="185"/>
      <c r="AB1908" s="185"/>
      <c r="AC1908" s="185"/>
      <c r="AD1908" s="185"/>
      <c r="AE1908" s="185"/>
      <c r="AF1908" s="185"/>
      <c r="AG1908" s="185"/>
      <c r="AH1908" s="185"/>
      <c r="AI1908" s="185"/>
      <c r="AJ1908" s="185"/>
      <c r="AK1908" s="185"/>
      <c r="AL1908" s="185"/>
      <c r="AM1908" s="185"/>
      <c r="AN1908" s="185"/>
      <c r="AO1908" s="185"/>
      <c r="AP1908" s="185"/>
      <c r="AQ1908" s="185"/>
      <c r="AR1908" s="185"/>
      <c r="AS1908" s="185"/>
      <c r="AT1908" s="185"/>
      <c r="AU1908" s="185"/>
      <c r="AV1908" s="185"/>
      <c r="AW1908" s="185"/>
      <c r="AX1908" s="185"/>
      <c r="AY1908" s="185"/>
      <c r="AZ1908" s="185"/>
      <c r="BA1908" s="185"/>
      <c r="BB1908" s="185"/>
      <c r="BC1908" s="185"/>
      <c r="BD1908" s="185"/>
      <c r="BE1908" s="185"/>
      <c r="BF1908" s="185"/>
      <c r="BG1908" s="185"/>
      <c r="BH1908" s="185"/>
      <c r="BI1908" s="185"/>
      <c r="BJ1908" s="185"/>
      <c r="BK1908" s="185"/>
      <c r="BL1908" s="185"/>
      <c r="BM1908" s="185"/>
    </row>
    <row r="1909" spans="13:65" s="181" customFormat="1" x14ac:dyDescent="0.2">
      <c r="M1909" s="40"/>
      <c r="N1909" s="974"/>
      <c r="O1909" s="185"/>
      <c r="P1909" s="185"/>
      <c r="Q1909" s="185"/>
      <c r="R1909" s="185"/>
      <c r="S1909" s="185"/>
      <c r="T1909" s="185"/>
      <c r="U1909" s="185"/>
      <c r="V1909" s="185"/>
      <c r="W1909" s="185"/>
      <c r="X1909" s="185"/>
      <c r="Y1909" s="185"/>
      <c r="Z1909" s="185"/>
      <c r="AA1909" s="185"/>
      <c r="AB1909" s="185"/>
      <c r="AC1909" s="185"/>
      <c r="AD1909" s="185"/>
      <c r="AE1909" s="185"/>
      <c r="AF1909" s="185"/>
      <c r="AG1909" s="185"/>
      <c r="AH1909" s="185"/>
      <c r="AI1909" s="185"/>
      <c r="AJ1909" s="185"/>
      <c r="AK1909" s="185"/>
      <c r="AL1909" s="185"/>
      <c r="AM1909" s="185"/>
      <c r="AN1909" s="185"/>
      <c r="AO1909" s="185"/>
      <c r="AP1909" s="185"/>
      <c r="AQ1909" s="185"/>
      <c r="AR1909" s="185"/>
      <c r="AS1909" s="185"/>
      <c r="AT1909" s="185"/>
      <c r="AU1909" s="185"/>
      <c r="AV1909" s="185"/>
      <c r="AW1909" s="185"/>
      <c r="AX1909" s="185"/>
      <c r="AY1909" s="185"/>
      <c r="AZ1909" s="185"/>
      <c r="BA1909" s="185"/>
      <c r="BB1909" s="185"/>
      <c r="BC1909" s="185"/>
      <c r="BD1909" s="185"/>
      <c r="BE1909" s="185"/>
      <c r="BF1909" s="185"/>
      <c r="BG1909" s="185"/>
      <c r="BH1909" s="185"/>
      <c r="BI1909" s="185"/>
      <c r="BJ1909" s="185"/>
      <c r="BK1909" s="185"/>
      <c r="BL1909" s="185"/>
      <c r="BM1909" s="185"/>
    </row>
    <row r="1910" spans="13:65" s="181" customFormat="1" x14ac:dyDescent="0.2">
      <c r="M1910" s="40"/>
      <c r="N1910" s="974"/>
      <c r="O1910" s="185"/>
      <c r="P1910" s="185"/>
      <c r="Q1910" s="185"/>
      <c r="R1910" s="185"/>
      <c r="S1910" s="185"/>
      <c r="T1910" s="185"/>
      <c r="U1910" s="185"/>
      <c r="V1910" s="185"/>
      <c r="W1910" s="185"/>
      <c r="X1910" s="185"/>
      <c r="Y1910" s="185"/>
      <c r="Z1910" s="185"/>
      <c r="AA1910" s="185"/>
      <c r="AB1910" s="185"/>
      <c r="AC1910" s="185"/>
      <c r="AD1910" s="185"/>
      <c r="AE1910" s="185"/>
      <c r="AF1910" s="185"/>
      <c r="AG1910" s="185"/>
      <c r="AH1910" s="185"/>
      <c r="AI1910" s="185"/>
      <c r="AJ1910" s="185"/>
      <c r="AK1910" s="185"/>
      <c r="AL1910" s="185"/>
      <c r="AM1910" s="185"/>
      <c r="AN1910" s="185"/>
      <c r="AO1910" s="185"/>
      <c r="AP1910" s="185"/>
      <c r="AQ1910" s="185"/>
      <c r="AR1910" s="185"/>
      <c r="AS1910" s="185"/>
      <c r="AT1910" s="185"/>
      <c r="AU1910" s="185"/>
      <c r="AV1910" s="185"/>
      <c r="AW1910" s="185"/>
      <c r="AX1910" s="185"/>
      <c r="AY1910" s="185"/>
      <c r="AZ1910" s="185"/>
      <c r="BA1910" s="185"/>
      <c r="BB1910" s="185"/>
      <c r="BC1910" s="185"/>
      <c r="BD1910" s="185"/>
      <c r="BE1910" s="185"/>
      <c r="BF1910" s="185"/>
      <c r="BG1910" s="185"/>
      <c r="BH1910" s="185"/>
      <c r="BI1910" s="185"/>
      <c r="BJ1910" s="185"/>
      <c r="BK1910" s="185"/>
      <c r="BL1910" s="185"/>
      <c r="BM1910" s="185"/>
    </row>
    <row r="1911" spans="13:65" s="181" customFormat="1" x14ac:dyDescent="0.2">
      <c r="M1911" s="40"/>
      <c r="N1911" s="974"/>
      <c r="O1911" s="185"/>
      <c r="P1911" s="185"/>
      <c r="Q1911" s="185"/>
      <c r="R1911" s="185"/>
      <c r="S1911" s="185"/>
      <c r="T1911" s="185"/>
      <c r="U1911" s="185"/>
      <c r="V1911" s="185"/>
      <c r="W1911" s="185"/>
      <c r="X1911" s="185"/>
      <c r="Y1911" s="185"/>
      <c r="Z1911" s="185"/>
      <c r="AA1911" s="185"/>
      <c r="AB1911" s="185"/>
      <c r="AC1911" s="185"/>
      <c r="AD1911" s="185"/>
      <c r="AE1911" s="185"/>
      <c r="AF1911" s="185"/>
      <c r="AG1911" s="185"/>
      <c r="AH1911" s="185"/>
      <c r="AI1911" s="185"/>
      <c r="AJ1911" s="185"/>
      <c r="AK1911" s="185"/>
      <c r="AL1911" s="185"/>
      <c r="AM1911" s="185"/>
      <c r="AN1911" s="185"/>
      <c r="AO1911" s="185"/>
      <c r="AP1911" s="185"/>
      <c r="AQ1911" s="185"/>
      <c r="AR1911" s="185"/>
      <c r="AS1911" s="185"/>
      <c r="AT1911" s="185"/>
      <c r="AU1911" s="185"/>
      <c r="AV1911" s="185"/>
      <c r="AW1911" s="185"/>
      <c r="AX1911" s="185"/>
      <c r="AY1911" s="185"/>
      <c r="AZ1911" s="185"/>
      <c r="BA1911" s="185"/>
      <c r="BB1911" s="185"/>
      <c r="BC1911" s="185"/>
      <c r="BD1911" s="185"/>
      <c r="BE1911" s="185"/>
      <c r="BF1911" s="185"/>
      <c r="BG1911" s="185"/>
      <c r="BH1911" s="185"/>
      <c r="BI1911" s="185"/>
      <c r="BJ1911" s="185"/>
      <c r="BK1911" s="185"/>
      <c r="BL1911" s="185"/>
      <c r="BM1911" s="185"/>
    </row>
    <row r="1912" spans="13:65" s="181" customFormat="1" x14ac:dyDescent="0.2">
      <c r="M1912" s="40"/>
      <c r="N1912" s="974"/>
      <c r="O1912" s="185"/>
      <c r="P1912" s="185"/>
      <c r="Q1912" s="185"/>
      <c r="R1912" s="185"/>
      <c r="S1912" s="185"/>
      <c r="T1912" s="185"/>
      <c r="U1912" s="185"/>
      <c r="V1912" s="185"/>
      <c r="W1912" s="185"/>
      <c r="X1912" s="185"/>
      <c r="Y1912" s="185"/>
      <c r="Z1912" s="185"/>
      <c r="AA1912" s="185"/>
      <c r="AB1912" s="185"/>
      <c r="AC1912" s="185"/>
      <c r="AD1912" s="185"/>
      <c r="AE1912" s="185"/>
      <c r="AF1912" s="185"/>
      <c r="AG1912" s="185"/>
      <c r="AH1912" s="185"/>
      <c r="AI1912" s="185"/>
      <c r="AJ1912" s="185"/>
      <c r="AK1912" s="185"/>
      <c r="AL1912" s="185"/>
      <c r="AM1912" s="185"/>
      <c r="AN1912" s="185"/>
      <c r="AO1912" s="185"/>
      <c r="AP1912" s="185"/>
      <c r="AQ1912" s="185"/>
      <c r="AR1912" s="185"/>
      <c r="AS1912" s="185"/>
      <c r="AT1912" s="185"/>
      <c r="AU1912" s="185"/>
      <c r="AV1912" s="185"/>
      <c r="AW1912" s="185"/>
      <c r="AX1912" s="185"/>
      <c r="AY1912" s="185"/>
      <c r="AZ1912" s="185"/>
      <c r="BA1912" s="185"/>
      <c r="BB1912" s="185"/>
      <c r="BC1912" s="185"/>
      <c r="BD1912" s="185"/>
      <c r="BE1912" s="185"/>
      <c r="BF1912" s="185"/>
      <c r="BG1912" s="185"/>
      <c r="BH1912" s="185"/>
      <c r="BI1912" s="185"/>
      <c r="BJ1912" s="185"/>
      <c r="BK1912" s="185"/>
      <c r="BL1912" s="185"/>
      <c r="BM1912" s="185"/>
    </row>
    <row r="1913" spans="13:65" s="181" customFormat="1" x14ac:dyDescent="0.2">
      <c r="M1913" s="40"/>
      <c r="N1913" s="974"/>
      <c r="O1913" s="185"/>
      <c r="P1913" s="185"/>
      <c r="Q1913" s="185"/>
      <c r="R1913" s="185"/>
      <c r="S1913" s="185"/>
      <c r="T1913" s="185"/>
      <c r="U1913" s="185"/>
      <c r="V1913" s="185"/>
      <c r="W1913" s="185"/>
      <c r="X1913" s="185"/>
      <c r="Y1913" s="185"/>
      <c r="Z1913" s="185"/>
      <c r="AA1913" s="185"/>
      <c r="AB1913" s="185"/>
      <c r="AC1913" s="185"/>
      <c r="AD1913" s="185"/>
      <c r="AE1913" s="185"/>
      <c r="AF1913" s="185"/>
      <c r="AG1913" s="185"/>
      <c r="AH1913" s="185"/>
      <c r="AI1913" s="185"/>
      <c r="AJ1913" s="185"/>
      <c r="AK1913" s="185"/>
      <c r="AL1913" s="185"/>
      <c r="AM1913" s="185"/>
      <c r="AN1913" s="185"/>
      <c r="AO1913" s="185"/>
      <c r="AP1913" s="185"/>
      <c r="AQ1913" s="185"/>
      <c r="AR1913" s="185"/>
      <c r="AS1913" s="185"/>
      <c r="AT1913" s="185"/>
      <c r="AU1913" s="185"/>
      <c r="AV1913" s="185"/>
      <c r="AW1913" s="185"/>
      <c r="AX1913" s="185"/>
      <c r="AY1913" s="185"/>
      <c r="AZ1913" s="185"/>
      <c r="BA1913" s="185"/>
      <c r="BB1913" s="185"/>
      <c r="BC1913" s="185"/>
      <c r="BD1913" s="185"/>
      <c r="BE1913" s="185"/>
      <c r="BF1913" s="185"/>
      <c r="BG1913" s="185"/>
      <c r="BH1913" s="185"/>
      <c r="BI1913" s="185"/>
      <c r="BJ1913" s="185"/>
      <c r="BK1913" s="185"/>
      <c r="BL1913" s="185"/>
      <c r="BM1913" s="185"/>
    </row>
    <row r="1914" spans="13:65" s="181" customFormat="1" x14ac:dyDescent="0.2">
      <c r="M1914" s="40"/>
      <c r="N1914" s="974"/>
      <c r="O1914" s="185"/>
      <c r="P1914" s="185"/>
      <c r="Q1914" s="185"/>
      <c r="R1914" s="185"/>
      <c r="S1914" s="185"/>
      <c r="T1914" s="185"/>
      <c r="U1914" s="185"/>
      <c r="V1914" s="185"/>
      <c r="W1914" s="185"/>
      <c r="X1914" s="185"/>
      <c r="Y1914" s="185"/>
      <c r="Z1914" s="185"/>
      <c r="AA1914" s="185"/>
      <c r="AB1914" s="185"/>
      <c r="AC1914" s="185"/>
      <c r="AD1914" s="185"/>
      <c r="AE1914" s="185"/>
      <c r="AF1914" s="185"/>
      <c r="AG1914" s="185"/>
      <c r="AH1914" s="185"/>
      <c r="AI1914" s="185"/>
      <c r="AJ1914" s="185"/>
      <c r="AK1914" s="185"/>
      <c r="AL1914" s="185"/>
      <c r="AM1914" s="185"/>
      <c r="AN1914" s="185"/>
      <c r="AO1914" s="185"/>
      <c r="AP1914" s="185"/>
      <c r="AQ1914" s="185"/>
      <c r="AR1914" s="185"/>
      <c r="AS1914" s="185"/>
      <c r="AT1914" s="185"/>
      <c r="AU1914" s="185"/>
      <c r="AV1914" s="185"/>
      <c r="AW1914" s="185"/>
      <c r="AX1914" s="185"/>
      <c r="AY1914" s="185"/>
      <c r="AZ1914" s="185"/>
      <c r="BA1914" s="185"/>
      <c r="BB1914" s="185"/>
      <c r="BC1914" s="185"/>
      <c r="BD1914" s="185"/>
      <c r="BE1914" s="185"/>
      <c r="BF1914" s="185"/>
      <c r="BG1914" s="185"/>
      <c r="BH1914" s="185"/>
      <c r="BI1914" s="185"/>
      <c r="BJ1914" s="185"/>
      <c r="BK1914" s="185"/>
      <c r="BL1914" s="185"/>
      <c r="BM1914" s="185"/>
    </row>
    <row r="1915" spans="13:65" s="181" customFormat="1" x14ac:dyDescent="0.2">
      <c r="M1915" s="40"/>
      <c r="N1915" s="974"/>
      <c r="O1915" s="185"/>
      <c r="P1915" s="185"/>
      <c r="Q1915" s="185"/>
      <c r="R1915" s="185"/>
      <c r="S1915" s="185"/>
      <c r="T1915" s="185"/>
      <c r="U1915" s="185"/>
      <c r="V1915" s="185"/>
      <c r="W1915" s="185"/>
      <c r="X1915" s="185"/>
      <c r="Y1915" s="185"/>
      <c r="Z1915" s="185"/>
      <c r="AA1915" s="185"/>
      <c r="AB1915" s="185"/>
      <c r="AC1915" s="185"/>
      <c r="AD1915" s="185"/>
      <c r="AE1915" s="185"/>
      <c r="AF1915" s="185"/>
      <c r="AG1915" s="185"/>
      <c r="AH1915" s="185"/>
      <c r="AI1915" s="185"/>
      <c r="AJ1915" s="185"/>
      <c r="AK1915" s="185"/>
      <c r="AL1915" s="185"/>
      <c r="AM1915" s="185"/>
      <c r="AN1915" s="185"/>
      <c r="AO1915" s="185"/>
      <c r="AP1915" s="185"/>
      <c r="AQ1915" s="185"/>
      <c r="AR1915" s="185"/>
      <c r="AS1915" s="185"/>
      <c r="AT1915" s="185"/>
      <c r="AU1915" s="185"/>
      <c r="AV1915" s="185"/>
      <c r="AW1915" s="185"/>
      <c r="AX1915" s="185"/>
      <c r="AY1915" s="185"/>
      <c r="AZ1915" s="185"/>
      <c r="BA1915" s="185"/>
      <c r="BB1915" s="185"/>
      <c r="BC1915" s="185"/>
      <c r="BD1915" s="185"/>
      <c r="BE1915" s="185"/>
      <c r="BF1915" s="185"/>
      <c r="BG1915" s="185"/>
      <c r="BH1915" s="185"/>
      <c r="BI1915" s="185"/>
      <c r="BJ1915" s="185"/>
      <c r="BK1915" s="185"/>
      <c r="BL1915" s="185"/>
      <c r="BM1915" s="185"/>
    </row>
    <row r="1916" spans="13:65" s="181" customFormat="1" x14ac:dyDescent="0.2">
      <c r="M1916" s="40"/>
      <c r="N1916" s="974"/>
      <c r="O1916" s="185"/>
      <c r="P1916" s="185"/>
      <c r="Q1916" s="185"/>
      <c r="R1916" s="185"/>
      <c r="S1916" s="185"/>
      <c r="T1916" s="185"/>
      <c r="U1916" s="185"/>
      <c r="V1916" s="185"/>
      <c r="W1916" s="185"/>
      <c r="X1916" s="185"/>
      <c r="Y1916" s="185"/>
      <c r="Z1916" s="185"/>
      <c r="AA1916" s="185"/>
      <c r="AB1916" s="185"/>
      <c r="AC1916" s="185"/>
      <c r="AD1916" s="185"/>
      <c r="AE1916" s="185"/>
      <c r="AF1916" s="185"/>
      <c r="AG1916" s="185"/>
      <c r="AH1916" s="185"/>
      <c r="AI1916" s="185"/>
      <c r="AJ1916" s="185"/>
      <c r="AK1916" s="185"/>
      <c r="AL1916" s="185"/>
      <c r="AM1916" s="185"/>
      <c r="AN1916" s="185"/>
      <c r="AO1916" s="185"/>
      <c r="AP1916" s="185"/>
      <c r="AQ1916" s="185"/>
      <c r="AR1916" s="185"/>
      <c r="AS1916" s="185"/>
      <c r="AT1916" s="185"/>
      <c r="AU1916" s="185"/>
      <c r="AV1916" s="185"/>
      <c r="AW1916" s="185"/>
      <c r="AX1916" s="185"/>
      <c r="AY1916" s="185"/>
      <c r="AZ1916" s="185"/>
      <c r="BA1916" s="185"/>
      <c r="BB1916" s="185"/>
      <c r="BC1916" s="185"/>
      <c r="BD1916" s="185"/>
      <c r="BE1916" s="185"/>
      <c r="BF1916" s="185"/>
      <c r="BG1916" s="185"/>
      <c r="BH1916" s="185"/>
      <c r="BI1916" s="185"/>
      <c r="BJ1916" s="185"/>
      <c r="BK1916" s="185"/>
      <c r="BL1916" s="185"/>
      <c r="BM1916" s="185"/>
    </row>
    <row r="1917" spans="13:65" s="181" customFormat="1" x14ac:dyDescent="0.2">
      <c r="M1917" s="40"/>
      <c r="N1917" s="974"/>
      <c r="O1917" s="185"/>
      <c r="P1917" s="185"/>
      <c r="Q1917" s="185"/>
      <c r="R1917" s="185"/>
      <c r="S1917" s="185"/>
      <c r="T1917" s="185"/>
      <c r="U1917" s="185"/>
      <c r="V1917" s="185"/>
      <c r="W1917" s="185"/>
      <c r="X1917" s="185"/>
      <c r="Y1917" s="185"/>
      <c r="Z1917" s="185"/>
      <c r="AA1917" s="185"/>
      <c r="AB1917" s="185"/>
      <c r="AC1917" s="185"/>
      <c r="AD1917" s="185"/>
      <c r="AE1917" s="185"/>
      <c r="AF1917" s="185"/>
      <c r="AG1917" s="185"/>
      <c r="AH1917" s="185"/>
      <c r="AI1917" s="185"/>
      <c r="AJ1917" s="185"/>
      <c r="AK1917" s="185"/>
      <c r="AL1917" s="185"/>
      <c r="AM1917" s="185"/>
      <c r="AN1917" s="185"/>
      <c r="AO1917" s="185"/>
      <c r="AP1917" s="185"/>
      <c r="AQ1917" s="185"/>
      <c r="AR1917" s="185"/>
      <c r="AS1917" s="185"/>
      <c r="AT1917" s="185"/>
      <c r="AU1917" s="185"/>
      <c r="AV1917" s="185"/>
      <c r="AW1917" s="185"/>
      <c r="AX1917" s="185"/>
      <c r="AY1917" s="185"/>
      <c r="AZ1917" s="185"/>
      <c r="BA1917" s="185"/>
      <c r="BB1917" s="185"/>
      <c r="BC1917" s="185"/>
      <c r="BD1917" s="185"/>
      <c r="BE1917" s="185"/>
      <c r="BF1917" s="185"/>
      <c r="BG1917" s="185"/>
      <c r="BH1917" s="185"/>
      <c r="BI1917" s="185"/>
      <c r="BJ1917" s="185"/>
      <c r="BK1917" s="185"/>
      <c r="BL1917" s="185"/>
      <c r="BM1917" s="185"/>
    </row>
    <row r="1918" spans="13:65" s="181" customFormat="1" x14ac:dyDescent="0.2">
      <c r="M1918" s="40"/>
      <c r="N1918" s="974"/>
      <c r="O1918" s="185"/>
      <c r="P1918" s="185"/>
      <c r="Q1918" s="185"/>
      <c r="R1918" s="185"/>
      <c r="S1918" s="185"/>
      <c r="T1918" s="185"/>
      <c r="U1918" s="185"/>
      <c r="V1918" s="185"/>
      <c r="W1918" s="185"/>
      <c r="X1918" s="185"/>
      <c r="Y1918" s="185"/>
      <c r="Z1918" s="185"/>
      <c r="AA1918" s="185"/>
      <c r="AB1918" s="185"/>
      <c r="AC1918" s="185"/>
      <c r="AD1918" s="185"/>
      <c r="AE1918" s="185"/>
      <c r="AF1918" s="185"/>
      <c r="AG1918" s="185"/>
      <c r="AH1918" s="185"/>
      <c r="AI1918" s="185"/>
      <c r="AJ1918" s="185"/>
      <c r="AK1918" s="185"/>
      <c r="AL1918" s="185"/>
      <c r="AM1918" s="185"/>
      <c r="AN1918" s="185"/>
      <c r="AO1918" s="185"/>
      <c r="AP1918" s="185"/>
      <c r="AQ1918" s="185"/>
      <c r="AR1918" s="185"/>
      <c r="AS1918" s="185"/>
      <c r="AT1918" s="185"/>
      <c r="AU1918" s="185"/>
      <c r="AV1918" s="185"/>
      <c r="AW1918" s="185"/>
      <c r="AX1918" s="185"/>
      <c r="AY1918" s="185"/>
      <c r="AZ1918" s="185"/>
      <c r="BA1918" s="185"/>
      <c r="BB1918" s="185"/>
      <c r="BC1918" s="185"/>
      <c r="BD1918" s="185"/>
      <c r="BE1918" s="185"/>
      <c r="BF1918" s="185"/>
      <c r="BG1918" s="185"/>
      <c r="BH1918" s="185"/>
      <c r="BI1918" s="185"/>
      <c r="BJ1918" s="185"/>
      <c r="BK1918" s="185"/>
      <c r="BL1918" s="185"/>
      <c r="BM1918" s="185"/>
    </row>
    <row r="1919" spans="13:65" s="181" customFormat="1" x14ac:dyDescent="0.2">
      <c r="M1919" s="40"/>
      <c r="N1919" s="974"/>
      <c r="O1919" s="185"/>
      <c r="P1919" s="185"/>
      <c r="Q1919" s="185"/>
      <c r="R1919" s="185"/>
      <c r="S1919" s="185"/>
      <c r="T1919" s="185"/>
      <c r="U1919" s="185"/>
      <c r="V1919" s="185"/>
      <c r="W1919" s="185"/>
      <c r="X1919" s="185"/>
      <c r="Y1919" s="185"/>
      <c r="Z1919" s="185"/>
      <c r="AA1919" s="185"/>
      <c r="AB1919" s="185"/>
      <c r="AC1919" s="185"/>
      <c r="AD1919" s="185"/>
      <c r="AE1919" s="185"/>
      <c r="AF1919" s="185"/>
      <c r="AG1919" s="185"/>
      <c r="AH1919" s="185"/>
      <c r="AI1919" s="185"/>
      <c r="AJ1919" s="185"/>
      <c r="AK1919" s="185"/>
      <c r="AL1919" s="185"/>
      <c r="AM1919" s="185"/>
      <c r="AN1919" s="185"/>
      <c r="AO1919" s="185"/>
      <c r="AP1919" s="185"/>
      <c r="AQ1919" s="185"/>
      <c r="AR1919" s="185"/>
      <c r="AS1919" s="185"/>
      <c r="AT1919" s="185"/>
      <c r="AU1919" s="185"/>
      <c r="AV1919" s="185"/>
      <c r="AW1919" s="185"/>
      <c r="AX1919" s="185"/>
      <c r="AY1919" s="185"/>
      <c r="AZ1919" s="185"/>
      <c r="BA1919" s="185"/>
      <c r="BB1919" s="185"/>
      <c r="BC1919" s="185"/>
      <c r="BD1919" s="185"/>
      <c r="BE1919" s="185"/>
      <c r="BF1919" s="185"/>
      <c r="BG1919" s="185"/>
      <c r="BH1919" s="185"/>
      <c r="BI1919" s="185"/>
      <c r="BJ1919" s="185"/>
      <c r="BK1919" s="185"/>
      <c r="BL1919" s="185"/>
      <c r="BM1919" s="185"/>
    </row>
    <row r="1920" spans="13:65" s="181" customFormat="1" x14ac:dyDescent="0.2">
      <c r="M1920" s="40"/>
      <c r="N1920" s="974"/>
      <c r="O1920" s="185"/>
      <c r="P1920" s="185"/>
      <c r="Q1920" s="185"/>
      <c r="R1920" s="185"/>
      <c r="S1920" s="185"/>
      <c r="T1920" s="185"/>
      <c r="U1920" s="185"/>
      <c r="V1920" s="185"/>
      <c r="W1920" s="185"/>
      <c r="X1920" s="185"/>
      <c r="Y1920" s="185"/>
      <c r="Z1920" s="185"/>
      <c r="AA1920" s="185"/>
      <c r="AB1920" s="185"/>
      <c r="AC1920" s="185"/>
      <c r="AD1920" s="185"/>
      <c r="AE1920" s="185"/>
      <c r="AF1920" s="185"/>
      <c r="AG1920" s="185"/>
      <c r="AH1920" s="185"/>
      <c r="AI1920" s="185"/>
      <c r="AJ1920" s="185"/>
      <c r="AK1920" s="185"/>
      <c r="AL1920" s="185"/>
      <c r="AM1920" s="185"/>
      <c r="AN1920" s="185"/>
      <c r="AO1920" s="185"/>
      <c r="AP1920" s="185"/>
      <c r="AQ1920" s="185"/>
      <c r="AR1920" s="185"/>
      <c r="AS1920" s="185"/>
      <c r="AT1920" s="185"/>
      <c r="AU1920" s="185"/>
      <c r="AV1920" s="185"/>
      <c r="AW1920" s="185"/>
      <c r="AX1920" s="185"/>
      <c r="AY1920" s="185"/>
      <c r="AZ1920" s="185"/>
      <c r="BA1920" s="185"/>
      <c r="BB1920" s="185"/>
      <c r="BC1920" s="185"/>
      <c r="BD1920" s="185"/>
      <c r="BE1920" s="185"/>
      <c r="BF1920" s="185"/>
      <c r="BG1920" s="185"/>
      <c r="BH1920" s="185"/>
      <c r="BI1920" s="185"/>
      <c r="BJ1920" s="185"/>
      <c r="BK1920" s="185"/>
      <c r="BL1920" s="185"/>
      <c r="BM1920" s="185"/>
    </row>
    <row r="1921" spans="13:65" s="181" customFormat="1" x14ac:dyDescent="0.2">
      <c r="M1921" s="40"/>
      <c r="N1921" s="974"/>
      <c r="O1921" s="185"/>
      <c r="P1921" s="185"/>
      <c r="Q1921" s="185"/>
      <c r="R1921" s="185"/>
      <c r="S1921" s="185"/>
      <c r="T1921" s="185"/>
      <c r="U1921" s="185"/>
      <c r="V1921" s="185"/>
      <c r="W1921" s="185"/>
      <c r="X1921" s="185"/>
      <c r="Y1921" s="185"/>
      <c r="Z1921" s="185"/>
      <c r="AA1921" s="185"/>
      <c r="AB1921" s="185"/>
      <c r="AC1921" s="185"/>
      <c r="AD1921" s="185"/>
      <c r="AE1921" s="185"/>
      <c r="AF1921" s="185"/>
      <c r="AG1921" s="185"/>
      <c r="AH1921" s="185"/>
      <c r="AI1921" s="185"/>
      <c r="AJ1921" s="185"/>
      <c r="AK1921" s="185"/>
      <c r="AL1921" s="185"/>
      <c r="AM1921" s="185"/>
      <c r="AN1921" s="185"/>
      <c r="AO1921" s="185"/>
      <c r="AP1921" s="185"/>
      <c r="AQ1921" s="185"/>
      <c r="AR1921" s="185"/>
      <c r="AS1921" s="185"/>
      <c r="AT1921" s="185"/>
      <c r="AU1921" s="185"/>
      <c r="AV1921" s="185"/>
      <c r="AW1921" s="185"/>
      <c r="AX1921" s="185"/>
      <c r="AY1921" s="185"/>
      <c r="AZ1921" s="185"/>
      <c r="BA1921" s="185"/>
      <c r="BB1921" s="185"/>
      <c r="BC1921" s="185"/>
      <c r="BD1921" s="185"/>
      <c r="BE1921" s="185"/>
      <c r="BF1921" s="185"/>
      <c r="BG1921" s="185"/>
      <c r="BH1921" s="185"/>
      <c r="BI1921" s="185"/>
      <c r="BJ1921" s="185"/>
      <c r="BK1921" s="185"/>
      <c r="BL1921" s="185"/>
      <c r="BM1921" s="185"/>
    </row>
    <row r="1922" spans="13:65" s="181" customFormat="1" x14ac:dyDescent="0.2">
      <c r="M1922" s="40"/>
      <c r="N1922" s="974"/>
      <c r="O1922" s="185"/>
      <c r="P1922" s="185"/>
      <c r="Q1922" s="185"/>
      <c r="R1922" s="185"/>
      <c r="S1922" s="185"/>
      <c r="T1922" s="185"/>
      <c r="U1922" s="185"/>
      <c r="V1922" s="185"/>
      <c r="W1922" s="185"/>
      <c r="X1922" s="185"/>
      <c r="Y1922" s="185"/>
      <c r="Z1922" s="185"/>
      <c r="AA1922" s="185"/>
      <c r="AB1922" s="185"/>
      <c r="AC1922" s="185"/>
      <c r="AD1922" s="185"/>
      <c r="AE1922" s="185"/>
      <c r="AF1922" s="185"/>
      <c r="AG1922" s="185"/>
      <c r="AH1922" s="185"/>
      <c r="AI1922" s="185"/>
      <c r="AJ1922" s="185"/>
      <c r="AK1922" s="185"/>
      <c r="AL1922" s="185"/>
      <c r="AM1922" s="185"/>
      <c r="AN1922" s="185"/>
      <c r="AO1922" s="185"/>
      <c r="AP1922" s="185"/>
      <c r="AQ1922" s="185"/>
      <c r="AR1922" s="185"/>
      <c r="AS1922" s="185"/>
      <c r="AT1922" s="185"/>
      <c r="AU1922" s="185"/>
      <c r="AV1922" s="185"/>
      <c r="AW1922" s="185"/>
      <c r="AX1922" s="185"/>
      <c r="AY1922" s="185"/>
      <c r="AZ1922" s="185"/>
      <c r="BA1922" s="185"/>
      <c r="BB1922" s="185"/>
      <c r="BC1922" s="185"/>
      <c r="BD1922" s="185"/>
      <c r="BE1922" s="185"/>
      <c r="BF1922" s="185"/>
      <c r="BG1922" s="185"/>
      <c r="BH1922" s="185"/>
      <c r="BI1922" s="185"/>
      <c r="BJ1922" s="185"/>
      <c r="BK1922" s="185"/>
      <c r="BL1922" s="185"/>
      <c r="BM1922" s="185"/>
    </row>
    <row r="1923" spans="13:65" s="181" customFormat="1" x14ac:dyDescent="0.2">
      <c r="M1923" s="40"/>
      <c r="N1923" s="974"/>
      <c r="O1923" s="185"/>
      <c r="P1923" s="185"/>
      <c r="Q1923" s="185"/>
      <c r="R1923" s="185"/>
      <c r="S1923" s="185"/>
      <c r="T1923" s="185"/>
      <c r="U1923" s="185"/>
      <c r="V1923" s="185"/>
      <c r="W1923" s="185"/>
      <c r="X1923" s="185"/>
      <c r="Y1923" s="185"/>
      <c r="Z1923" s="185"/>
      <c r="AA1923" s="185"/>
      <c r="AB1923" s="185"/>
      <c r="AC1923" s="185"/>
      <c r="AD1923" s="185"/>
      <c r="AE1923" s="185"/>
      <c r="AF1923" s="185"/>
      <c r="AG1923" s="185"/>
      <c r="AH1923" s="185"/>
      <c r="AI1923" s="185"/>
      <c r="AJ1923" s="185"/>
      <c r="AK1923" s="185"/>
      <c r="AL1923" s="185"/>
      <c r="AM1923" s="185"/>
      <c r="AN1923" s="185"/>
      <c r="AO1923" s="185"/>
      <c r="AP1923" s="185"/>
      <c r="AQ1923" s="185"/>
      <c r="AR1923" s="185"/>
      <c r="AS1923" s="185"/>
      <c r="AT1923" s="185"/>
      <c r="AU1923" s="185"/>
      <c r="AV1923" s="185"/>
      <c r="AW1923" s="185"/>
      <c r="AX1923" s="185"/>
      <c r="AY1923" s="185"/>
      <c r="AZ1923" s="185"/>
      <c r="BA1923" s="185"/>
      <c r="BB1923" s="185"/>
      <c r="BC1923" s="185"/>
      <c r="BD1923" s="185"/>
      <c r="BE1923" s="185"/>
      <c r="BF1923" s="185"/>
      <c r="BG1923" s="185"/>
      <c r="BH1923" s="185"/>
      <c r="BI1923" s="185"/>
      <c r="BJ1923" s="185"/>
      <c r="BK1923" s="185"/>
      <c r="BL1923" s="185"/>
      <c r="BM1923" s="185"/>
    </row>
    <row r="1924" spans="13:65" s="181" customFormat="1" x14ac:dyDescent="0.2">
      <c r="M1924" s="40"/>
      <c r="N1924" s="974"/>
      <c r="O1924" s="185"/>
      <c r="P1924" s="185"/>
      <c r="Q1924" s="185"/>
      <c r="R1924" s="185"/>
      <c r="S1924" s="185"/>
      <c r="T1924" s="185"/>
      <c r="U1924" s="185"/>
      <c r="V1924" s="185"/>
      <c r="W1924" s="185"/>
      <c r="X1924" s="185"/>
      <c r="Y1924" s="185"/>
      <c r="Z1924" s="185"/>
      <c r="AA1924" s="185"/>
      <c r="AB1924" s="185"/>
      <c r="AC1924" s="185"/>
      <c r="AD1924" s="185"/>
      <c r="AE1924" s="185"/>
      <c r="AF1924" s="185"/>
      <c r="AG1924" s="185"/>
      <c r="AH1924" s="185"/>
      <c r="AI1924" s="185"/>
      <c r="AJ1924" s="185"/>
      <c r="AK1924" s="185"/>
      <c r="AL1924" s="185"/>
      <c r="AM1924" s="185"/>
      <c r="AN1924" s="185"/>
      <c r="AO1924" s="185"/>
      <c r="AP1924" s="185"/>
      <c r="AQ1924" s="185"/>
      <c r="AR1924" s="185"/>
      <c r="AS1924" s="185"/>
      <c r="AT1924" s="185"/>
      <c r="AU1924" s="185"/>
      <c r="AV1924" s="185"/>
      <c r="AW1924" s="185"/>
      <c r="AX1924" s="185"/>
      <c r="AY1924" s="185"/>
      <c r="AZ1924" s="185"/>
      <c r="BA1924" s="185"/>
      <c r="BB1924" s="185"/>
      <c r="BC1924" s="185"/>
      <c r="BD1924" s="185"/>
      <c r="BE1924" s="185"/>
      <c r="BF1924" s="185"/>
      <c r="BG1924" s="185"/>
      <c r="BH1924" s="185"/>
      <c r="BI1924" s="185"/>
      <c r="BJ1924" s="185"/>
      <c r="BK1924" s="185"/>
      <c r="BL1924" s="185"/>
      <c r="BM1924" s="185"/>
    </row>
    <row r="1925" spans="13:65" s="181" customFormat="1" x14ac:dyDescent="0.2">
      <c r="M1925" s="40"/>
      <c r="N1925" s="974"/>
      <c r="O1925" s="185"/>
      <c r="P1925" s="185"/>
      <c r="Q1925" s="185"/>
      <c r="R1925" s="185"/>
      <c r="S1925" s="185"/>
      <c r="T1925" s="185"/>
      <c r="U1925" s="185"/>
      <c r="V1925" s="185"/>
      <c r="W1925" s="185"/>
      <c r="X1925" s="185"/>
      <c r="Y1925" s="185"/>
      <c r="Z1925" s="185"/>
      <c r="AA1925" s="185"/>
      <c r="AB1925" s="185"/>
      <c r="AC1925" s="185"/>
      <c r="AD1925" s="185"/>
      <c r="AE1925" s="185"/>
      <c r="AF1925" s="185"/>
      <c r="AG1925" s="185"/>
      <c r="AH1925" s="185"/>
      <c r="AI1925" s="185"/>
      <c r="AJ1925" s="185"/>
      <c r="AK1925" s="185"/>
      <c r="AL1925" s="185"/>
      <c r="AM1925" s="185"/>
      <c r="AN1925" s="185"/>
      <c r="AO1925" s="185"/>
      <c r="AP1925" s="185"/>
      <c r="AQ1925" s="185"/>
      <c r="AR1925" s="185"/>
      <c r="AS1925" s="185"/>
      <c r="AT1925" s="185"/>
      <c r="AU1925" s="185"/>
      <c r="AV1925" s="185"/>
      <c r="AW1925" s="185"/>
      <c r="AX1925" s="185"/>
      <c r="AY1925" s="185"/>
      <c r="AZ1925" s="185"/>
      <c r="BA1925" s="185"/>
      <c r="BB1925" s="185"/>
      <c r="BC1925" s="185"/>
      <c r="BD1925" s="185"/>
      <c r="BE1925" s="185"/>
      <c r="BF1925" s="185"/>
      <c r="BG1925" s="185"/>
      <c r="BH1925" s="185"/>
      <c r="BI1925" s="185"/>
      <c r="BJ1925" s="185"/>
      <c r="BK1925" s="185"/>
      <c r="BL1925" s="185"/>
      <c r="BM1925" s="185"/>
    </row>
    <row r="1926" spans="13:65" s="181" customFormat="1" x14ac:dyDescent="0.2">
      <c r="M1926" s="40"/>
      <c r="N1926" s="974"/>
      <c r="O1926" s="185"/>
      <c r="P1926" s="185"/>
      <c r="Q1926" s="185"/>
      <c r="R1926" s="185"/>
      <c r="S1926" s="185"/>
      <c r="T1926" s="185"/>
      <c r="U1926" s="185"/>
      <c r="V1926" s="185"/>
      <c r="W1926" s="185"/>
      <c r="X1926" s="185"/>
      <c r="Y1926" s="185"/>
      <c r="Z1926" s="185"/>
      <c r="AA1926" s="185"/>
      <c r="AB1926" s="185"/>
      <c r="AC1926" s="185"/>
      <c r="AD1926" s="185"/>
      <c r="AE1926" s="185"/>
      <c r="AF1926" s="185"/>
      <c r="AG1926" s="185"/>
      <c r="AH1926" s="185"/>
      <c r="AI1926" s="185"/>
      <c r="AJ1926" s="185"/>
      <c r="AK1926" s="185"/>
      <c r="AL1926" s="185"/>
      <c r="AM1926" s="185"/>
      <c r="AN1926" s="185"/>
      <c r="AO1926" s="185"/>
      <c r="AP1926" s="185"/>
      <c r="AQ1926" s="185"/>
      <c r="AR1926" s="185"/>
      <c r="AS1926" s="185"/>
      <c r="AT1926" s="185"/>
      <c r="AU1926" s="185"/>
      <c r="AV1926" s="185"/>
      <c r="AW1926" s="185"/>
      <c r="AX1926" s="185"/>
      <c r="AY1926" s="185"/>
      <c r="AZ1926" s="185"/>
      <c r="BA1926" s="185"/>
      <c r="BB1926" s="185"/>
      <c r="BC1926" s="185"/>
      <c r="BD1926" s="185"/>
      <c r="BE1926" s="185"/>
      <c r="BF1926" s="185"/>
      <c r="BG1926" s="185"/>
      <c r="BH1926" s="185"/>
      <c r="BI1926" s="185"/>
      <c r="BJ1926" s="185"/>
      <c r="BK1926" s="185"/>
      <c r="BL1926" s="185"/>
      <c r="BM1926" s="185"/>
    </row>
    <row r="1927" spans="13:65" s="181" customFormat="1" x14ac:dyDescent="0.2">
      <c r="M1927" s="40"/>
      <c r="N1927" s="974"/>
      <c r="O1927" s="185"/>
      <c r="P1927" s="185"/>
      <c r="Q1927" s="185"/>
      <c r="R1927" s="185"/>
      <c r="S1927" s="185"/>
      <c r="T1927" s="185"/>
      <c r="U1927" s="185"/>
      <c r="V1927" s="185"/>
      <c r="W1927" s="185"/>
      <c r="X1927" s="185"/>
      <c r="Y1927" s="185"/>
      <c r="Z1927" s="185"/>
      <c r="AA1927" s="185"/>
      <c r="AB1927" s="185"/>
      <c r="AC1927" s="185"/>
      <c r="AD1927" s="185"/>
      <c r="AE1927" s="185"/>
      <c r="AF1927" s="185"/>
      <c r="AG1927" s="185"/>
      <c r="AH1927" s="185"/>
      <c r="AI1927" s="185"/>
      <c r="AJ1927" s="185"/>
      <c r="AK1927" s="185"/>
      <c r="AL1927" s="185"/>
      <c r="AM1927" s="185"/>
      <c r="AN1927" s="185"/>
      <c r="AO1927" s="185"/>
      <c r="AP1927" s="185"/>
      <c r="AQ1927" s="185"/>
      <c r="AR1927" s="185"/>
      <c r="AS1927" s="185"/>
      <c r="AT1927" s="185"/>
      <c r="AU1927" s="185"/>
      <c r="AV1927" s="185"/>
      <c r="AW1927" s="185"/>
      <c r="AX1927" s="185"/>
      <c r="AY1927" s="185"/>
      <c r="AZ1927" s="185"/>
      <c r="BA1927" s="185"/>
      <c r="BB1927" s="185"/>
      <c r="BC1927" s="185"/>
      <c r="BD1927" s="185"/>
      <c r="BE1927" s="185"/>
      <c r="BF1927" s="185"/>
      <c r="BG1927" s="185"/>
      <c r="BH1927" s="185"/>
      <c r="BI1927" s="185"/>
      <c r="BJ1927" s="185"/>
      <c r="BK1927" s="185"/>
      <c r="BL1927" s="185"/>
      <c r="BM1927" s="185"/>
    </row>
    <row r="1928" spans="13:65" s="181" customFormat="1" x14ac:dyDescent="0.2">
      <c r="M1928" s="40"/>
      <c r="N1928" s="974"/>
      <c r="O1928" s="185"/>
      <c r="P1928" s="185"/>
      <c r="Q1928" s="185"/>
      <c r="R1928" s="185"/>
      <c r="S1928" s="185"/>
      <c r="T1928" s="185"/>
      <c r="U1928" s="185"/>
      <c r="V1928" s="185"/>
      <c r="W1928" s="185"/>
      <c r="X1928" s="185"/>
      <c r="Y1928" s="185"/>
      <c r="Z1928" s="185"/>
      <c r="AA1928" s="185"/>
      <c r="AB1928" s="185"/>
      <c r="AC1928" s="185"/>
      <c r="AD1928" s="185"/>
      <c r="AE1928" s="185"/>
      <c r="AF1928" s="185"/>
      <c r="AG1928" s="185"/>
      <c r="AH1928" s="185"/>
      <c r="AI1928" s="185"/>
      <c r="AJ1928" s="185"/>
      <c r="AK1928" s="185"/>
      <c r="AL1928" s="185"/>
      <c r="AM1928" s="185"/>
      <c r="AN1928" s="185"/>
      <c r="AO1928" s="185"/>
      <c r="AP1928" s="185"/>
      <c r="AQ1928" s="185"/>
      <c r="AR1928" s="185"/>
      <c r="AS1928" s="185"/>
      <c r="AT1928" s="185"/>
      <c r="AU1928" s="185"/>
      <c r="AV1928" s="185"/>
      <c r="AW1928" s="185"/>
      <c r="AX1928" s="185"/>
      <c r="AY1928" s="185"/>
      <c r="AZ1928" s="185"/>
      <c r="BA1928" s="185"/>
      <c r="BB1928" s="185"/>
      <c r="BC1928" s="185"/>
      <c r="BD1928" s="185"/>
      <c r="BE1928" s="185"/>
      <c r="BF1928" s="185"/>
      <c r="BG1928" s="185"/>
      <c r="BH1928" s="185"/>
      <c r="BI1928" s="185"/>
      <c r="BJ1928" s="185"/>
      <c r="BK1928" s="185"/>
      <c r="BL1928" s="185"/>
      <c r="BM1928" s="185"/>
    </row>
    <row r="1929" spans="13:65" s="181" customFormat="1" x14ac:dyDescent="0.2">
      <c r="M1929" s="40"/>
      <c r="N1929" s="974"/>
      <c r="O1929" s="185"/>
      <c r="P1929" s="185"/>
      <c r="Q1929" s="185"/>
      <c r="R1929" s="185"/>
      <c r="S1929" s="185"/>
      <c r="T1929" s="185"/>
      <c r="U1929" s="185"/>
      <c r="V1929" s="185"/>
      <c r="W1929" s="185"/>
      <c r="X1929" s="185"/>
      <c r="Y1929" s="185"/>
      <c r="Z1929" s="185"/>
      <c r="AA1929" s="185"/>
      <c r="AB1929" s="185"/>
      <c r="AC1929" s="185"/>
      <c r="AD1929" s="185"/>
      <c r="AE1929" s="185"/>
      <c r="AF1929" s="185"/>
      <c r="AG1929" s="185"/>
      <c r="AH1929" s="185"/>
      <c r="AI1929" s="185"/>
      <c r="AJ1929" s="185"/>
      <c r="AK1929" s="185"/>
      <c r="AL1929" s="185"/>
      <c r="AM1929" s="185"/>
      <c r="AN1929" s="185"/>
      <c r="AO1929" s="185"/>
      <c r="AP1929" s="185"/>
      <c r="AQ1929" s="185"/>
      <c r="AR1929" s="185"/>
      <c r="AS1929" s="185"/>
      <c r="AT1929" s="185"/>
      <c r="AU1929" s="185"/>
      <c r="AV1929" s="185"/>
      <c r="AW1929" s="185"/>
      <c r="AX1929" s="185"/>
      <c r="AY1929" s="185"/>
      <c r="AZ1929" s="185"/>
      <c r="BA1929" s="185"/>
      <c r="BB1929" s="185"/>
      <c r="BC1929" s="185"/>
      <c r="BD1929" s="185"/>
      <c r="BE1929" s="185"/>
      <c r="BF1929" s="185"/>
      <c r="BG1929" s="185"/>
      <c r="BH1929" s="185"/>
      <c r="BI1929" s="185"/>
      <c r="BJ1929" s="185"/>
      <c r="BK1929" s="185"/>
      <c r="BL1929" s="185"/>
      <c r="BM1929" s="185"/>
    </row>
    <row r="1930" spans="13:65" s="181" customFormat="1" x14ac:dyDescent="0.2">
      <c r="M1930" s="40"/>
      <c r="N1930" s="974"/>
      <c r="O1930" s="185"/>
      <c r="P1930" s="185"/>
      <c r="Q1930" s="185"/>
      <c r="R1930" s="185"/>
      <c r="S1930" s="185"/>
      <c r="T1930" s="185"/>
      <c r="U1930" s="185"/>
      <c r="V1930" s="185"/>
      <c r="W1930" s="185"/>
      <c r="X1930" s="185"/>
      <c r="Y1930" s="185"/>
      <c r="Z1930" s="185"/>
      <c r="AA1930" s="185"/>
      <c r="AB1930" s="185"/>
      <c r="AC1930" s="185"/>
      <c r="AD1930" s="185"/>
      <c r="AE1930" s="185"/>
      <c r="AF1930" s="185"/>
      <c r="AG1930" s="185"/>
      <c r="AH1930" s="185"/>
      <c r="AI1930" s="185"/>
      <c r="AJ1930" s="185"/>
      <c r="AK1930" s="185"/>
      <c r="AL1930" s="185"/>
      <c r="AM1930" s="185"/>
      <c r="AN1930" s="185"/>
      <c r="AO1930" s="185"/>
      <c r="AP1930" s="185"/>
      <c r="AQ1930" s="185"/>
      <c r="AR1930" s="185"/>
      <c r="AS1930" s="185"/>
      <c r="AT1930" s="185"/>
      <c r="AU1930" s="185"/>
      <c r="AV1930" s="185"/>
      <c r="AW1930" s="185"/>
      <c r="AX1930" s="185"/>
      <c r="AY1930" s="185"/>
      <c r="AZ1930" s="185"/>
      <c r="BA1930" s="185"/>
      <c r="BB1930" s="185"/>
      <c r="BC1930" s="185"/>
      <c r="BD1930" s="185"/>
      <c r="BE1930" s="185"/>
      <c r="BF1930" s="185"/>
      <c r="BG1930" s="185"/>
      <c r="BH1930" s="185"/>
      <c r="BI1930" s="185"/>
      <c r="BJ1930" s="185"/>
      <c r="BK1930" s="185"/>
      <c r="BL1930" s="185"/>
      <c r="BM1930" s="185"/>
    </row>
    <row r="1931" spans="13:65" s="181" customFormat="1" x14ac:dyDescent="0.2">
      <c r="M1931" s="40"/>
      <c r="N1931" s="974"/>
      <c r="O1931" s="185"/>
      <c r="P1931" s="185"/>
      <c r="Q1931" s="185"/>
      <c r="R1931" s="185"/>
      <c r="S1931" s="185"/>
      <c r="T1931" s="185"/>
      <c r="U1931" s="185"/>
      <c r="V1931" s="185"/>
      <c r="W1931" s="185"/>
      <c r="X1931" s="185"/>
      <c r="Y1931" s="185"/>
      <c r="Z1931" s="185"/>
      <c r="AA1931" s="185"/>
      <c r="AB1931" s="185"/>
      <c r="AC1931" s="185"/>
      <c r="AD1931" s="185"/>
      <c r="AE1931" s="185"/>
      <c r="AF1931" s="185"/>
      <c r="AG1931" s="185"/>
      <c r="AH1931" s="185"/>
      <c r="AI1931" s="185"/>
      <c r="AJ1931" s="185"/>
      <c r="AK1931" s="185"/>
      <c r="AL1931" s="185"/>
      <c r="AM1931" s="185"/>
      <c r="AN1931" s="185"/>
      <c r="AO1931" s="185"/>
      <c r="AP1931" s="185"/>
      <c r="AQ1931" s="185"/>
      <c r="AR1931" s="185"/>
      <c r="AS1931" s="185"/>
      <c r="AT1931" s="185"/>
      <c r="AU1931" s="185"/>
      <c r="AV1931" s="185"/>
      <c r="AW1931" s="185"/>
      <c r="AX1931" s="185"/>
      <c r="AY1931" s="185"/>
      <c r="AZ1931" s="185"/>
      <c r="BA1931" s="185"/>
      <c r="BB1931" s="185"/>
      <c r="BC1931" s="185"/>
      <c r="BD1931" s="185"/>
      <c r="BE1931" s="185"/>
      <c r="BF1931" s="185"/>
      <c r="BG1931" s="185"/>
      <c r="BH1931" s="185"/>
      <c r="BI1931" s="185"/>
      <c r="BJ1931" s="185"/>
      <c r="BK1931" s="185"/>
      <c r="BL1931" s="185"/>
      <c r="BM1931" s="185"/>
    </row>
    <row r="1932" spans="13:65" s="181" customFormat="1" x14ac:dyDescent="0.2">
      <c r="M1932" s="40"/>
      <c r="N1932" s="974"/>
      <c r="O1932" s="185"/>
      <c r="P1932" s="185"/>
      <c r="Q1932" s="185"/>
      <c r="R1932" s="185"/>
      <c r="S1932" s="185"/>
      <c r="T1932" s="185"/>
      <c r="U1932" s="185"/>
      <c r="V1932" s="185"/>
      <c r="W1932" s="185"/>
      <c r="X1932" s="185"/>
      <c r="Y1932" s="185"/>
      <c r="Z1932" s="185"/>
      <c r="AA1932" s="185"/>
      <c r="AB1932" s="185"/>
      <c r="AC1932" s="185"/>
      <c r="AD1932" s="185"/>
      <c r="AE1932" s="185"/>
      <c r="AF1932" s="185"/>
      <c r="AG1932" s="185"/>
      <c r="AH1932" s="185"/>
      <c r="AI1932" s="185"/>
      <c r="AJ1932" s="185"/>
      <c r="AK1932" s="185"/>
      <c r="AL1932" s="185"/>
      <c r="AM1932" s="185"/>
      <c r="AN1932" s="185"/>
      <c r="AO1932" s="185"/>
      <c r="AP1932" s="185"/>
      <c r="AQ1932" s="185"/>
      <c r="AR1932" s="185"/>
      <c r="AS1932" s="185"/>
      <c r="AT1932" s="185"/>
      <c r="AU1932" s="185"/>
      <c r="AV1932" s="185"/>
      <c r="AW1932" s="185"/>
      <c r="AX1932" s="185"/>
      <c r="AY1932" s="185"/>
      <c r="AZ1932" s="185"/>
      <c r="BA1932" s="185"/>
      <c r="BB1932" s="185"/>
      <c r="BC1932" s="185"/>
      <c r="BD1932" s="185"/>
      <c r="BE1932" s="185"/>
      <c r="BF1932" s="185"/>
      <c r="BG1932" s="185"/>
      <c r="BH1932" s="185"/>
      <c r="BI1932" s="185"/>
      <c r="BJ1932" s="185"/>
      <c r="BK1932" s="185"/>
      <c r="BL1932" s="185"/>
      <c r="BM1932" s="185"/>
    </row>
    <row r="1933" spans="13:65" s="181" customFormat="1" x14ac:dyDescent="0.2">
      <c r="M1933" s="40"/>
      <c r="N1933" s="974"/>
      <c r="O1933" s="185"/>
      <c r="P1933" s="185"/>
      <c r="Q1933" s="185"/>
      <c r="R1933" s="185"/>
      <c r="S1933" s="185"/>
      <c r="T1933" s="185"/>
      <c r="U1933" s="185"/>
      <c r="V1933" s="185"/>
      <c r="W1933" s="185"/>
      <c r="X1933" s="185"/>
      <c r="Y1933" s="185"/>
      <c r="Z1933" s="185"/>
      <c r="AA1933" s="185"/>
      <c r="AB1933" s="185"/>
      <c r="AC1933" s="185"/>
      <c r="AD1933" s="185"/>
      <c r="AE1933" s="185"/>
      <c r="AF1933" s="185"/>
      <c r="AG1933" s="185"/>
      <c r="AH1933" s="185"/>
      <c r="AI1933" s="185"/>
      <c r="AJ1933" s="185"/>
      <c r="AK1933" s="185"/>
      <c r="AL1933" s="185"/>
      <c r="AM1933" s="185"/>
      <c r="AN1933" s="185"/>
      <c r="AO1933" s="185"/>
      <c r="AP1933" s="185"/>
      <c r="AQ1933" s="185"/>
      <c r="AR1933" s="185"/>
      <c r="AS1933" s="185"/>
      <c r="AT1933" s="185"/>
      <c r="AU1933" s="185"/>
      <c r="AV1933" s="185"/>
      <c r="AW1933" s="185"/>
      <c r="AX1933" s="185"/>
      <c r="AY1933" s="185"/>
      <c r="AZ1933" s="185"/>
      <c r="BA1933" s="185"/>
      <c r="BB1933" s="185"/>
      <c r="BC1933" s="185"/>
      <c r="BD1933" s="185"/>
      <c r="BE1933" s="185"/>
      <c r="BF1933" s="185"/>
      <c r="BG1933" s="185"/>
      <c r="BH1933" s="185"/>
      <c r="BI1933" s="185"/>
      <c r="BJ1933" s="185"/>
      <c r="BK1933" s="185"/>
      <c r="BL1933" s="185"/>
      <c r="BM1933" s="185"/>
    </row>
    <row r="1934" spans="13:65" s="181" customFormat="1" x14ac:dyDescent="0.2">
      <c r="M1934" s="40"/>
      <c r="N1934" s="974"/>
      <c r="O1934" s="185"/>
      <c r="P1934" s="185"/>
      <c r="Q1934" s="185"/>
      <c r="R1934" s="185"/>
      <c r="S1934" s="185"/>
      <c r="T1934" s="185"/>
      <c r="U1934" s="185"/>
      <c r="V1934" s="185"/>
      <c r="W1934" s="185"/>
      <c r="X1934" s="185"/>
      <c r="Y1934" s="185"/>
      <c r="Z1934" s="185"/>
      <c r="AA1934" s="185"/>
      <c r="AB1934" s="185"/>
      <c r="AC1934" s="185"/>
      <c r="AD1934" s="185"/>
      <c r="AE1934" s="185"/>
      <c r="AF1934" s="185"/>
      <c r="AG1934" s="185"/>
      <c r="AH1934" s="185"/>
      <c r="AI1934" s="185"/>
      <c r="AJ1934" s="185"/>
      <c r="AK1934" s="185"/>
      <c r="AL1934" s="185"/>
      <c r="AM1934" s="185"/>
      <c r="AN1934" s="185"/>
      <c r="AO1934" s="185"/>
      <c r="AP1934" s="185"/>
      <c r="AQ1934" s="185"/>
      <c r="AR1934" s="185"/>
      <c r="AS1934" s="185"/>
      <c r="AT1934" s="185"/>
      <c r="AU1934" s="185"/>
      <c r="AV1934" s="185"/>
      <c r="AW1934" s="185"/>
      <c r="AX1934" s="185"/>
      <c r="AY1934" s="185"/>
      <c r="AZ1934" s="185"/>
      <c r="BA1934" s="185"/>
      <c r="BB1934" s="185"/>
      <c r="BC1934" s="185"/>
      <c r="BD1934" s="185"/>
      <c r="BE1934" s="185"/>
      <c r="BF1934" s="185"/>
      <c r="BG1934" s="185"/>
      <c r="BH1934" s="185"/>
      <c r="BI1934" s="185"/>
      <c r="BJ1934" s="185"/>
      <c r="BK1934" s="185"/>
      <c r="BL1934" s="185"/>
      <c r="BM1934" s="185"/>
    </row>
    <row r="1935" spans="13:65" s="181" customFormat="1" x14ac:dyDescent="0.2">
      <c r="M1935" s="40"/>
      <c r="N1935" s="974"/>
      <c r="O1935" s="185"/>
      <c r="P1935" s="185"/>
      <c r="Q1935" s="185"/>
      <c r="R1935" s="185"/>
      <c r="S1935" s="185"/>
      <c r="T1935" s="185"/>
      <c r="U1935" s="185"/>
      <c r="V1935" s="185"/>
      <c r="W1935" s="185"/>
      <c r="X1935" s="185"/>
      <c r="Y1935" s="185"/>
      <c r="Z1935" s="185"/>
      <c r="AA1935" s="185"/>
      <c r="AB1935" s="185"/>
      <c r="AC1935" s="185"/>
      <c r="AD1935" s="185"/>
      <c r="AE1935" s="185"/>
      <c r="AF1935" s="185"/>
      <c r="AG1935" s="185"/>
      <c r="AH1935" s="185"/>
      <c r="AI1935" s="185"/>
      <c r="AJ1935" s="185"/>
      <c r="AK1935" s="185"/>
      <c r="AL1935" s="185"/>
      <c r="AM1935" s="185"/>
      <c r="AN1935" s="185"/>
      <c r="AO1935" s="185"/>
      <c r="AP1935" s="185"/>
      <c r="AQ1935" s="185"/>
      <c r="AR1935" s="185"/>
      <c r="AS1935" s="185"/>
      <c r="AT1935" s="185"/>
      <c r="AU1935" s="185"/>
      <c r="AV1935" s="185"/>
      <c r="AW1935" s="185"/>
      <c r="AX1935" s="185"/>
      <c r="AY1935" s="185"/>
      <c r="AZ1935" s="185"/>
      <c r="BA1935" s="185"/>
      <c r="BB1935" s="185"/>
      <c r="BC1935" s="185"/>
      <c r="BD1935" s="185"/>
      <c r="BE1935" s="185"/>
      <c r="BF1935" s="185"/>
      <c r="BG1935" s="185"/>
      <c r="BH1935" s="185"/>
      <c r="BI1935" s="185"/>
      <c r="BJ1935" s="185"/>
      <c r="BK1935" s="185"/>
      <c r="BL1935" s="185"/>
      <c r="BM1935" s="185"/>
    </row>
    <row r="1936" spans="13:65" s="181" customFormat="1" x14ac:dyDescent="0.2">
      <c r="M1936" s="40"/>
      <c r="N1936" s="974"/>
      <c r="O1936" s="185"/>
      <c r="P1936" s="185"/>
      <c r="Q1936" s="185"/>
      <c r="R1936" s="185"/>
      <c r="S1936" s="185"/>
      <c r="T1936" s="185"/>
      <c r="U1936" s="185"/>
      <c r="V1936" s="185"/>
      <c r="W1936" s="185"/>
      <c r="X1936" s="185"/>
      <c r="Y1936" s="185"/>
      <c r="Z1936" s="185"/>
      <c r="AA1936" s="185"/>
      <c r="AB1936" s="185"/>
      <c r="AC1936" s="185"/>
      <c r="AD1936" s="185"/>
      <c r="AE1936" s="185"/>
      <c r="AF1936" s="185"/>
      <c r="AG1936" s="185"/>
      <c r="AH1936" s="185"/>
      <c r="AI1936" s="185"/>
      <c r="AJ1936" s="185"/>
      <c r="AK1936" s="185"/>
      <c r="AL1936" s="185"/>
      <c r="AM1936" s="185"/>
      <c r="AN1936" s="185"/>
      <c r="AO1936" s="185"/>
      <c r="AP1936" s="185"/>
      <c r="AQ1936" s="185"/>
      <c r="AR1936" s="185"/>
      <c r="AS1936" s="185"/>
      <c r="AT1936" s="185"/>
      <c r="AU1936" s="185"/>
      <c r="AV1936" s="185"/>
      <c r="AW1936" s="185"/>
      <c r="AX1936" s="185"/>
      <c r="AY1936" s="185"/>
      <c r="AZ1936" s="185"/>
      <c r="BA1936" s="185"/>
      <c r="BB1936" s="185"/>
      <c r="BC1936" s="185"/>
      <c r="BD1936" s="185"/>
      <c r="BE1936" s="185"/>
      <c r="BF1936" s="185"/>
      <c r="BG1936" s="185"/>
      <c r="BH1936" s="185"/>
      <c r="BI1936" s="185"/>
      <c r="BJ1936" s="185"/>
      <c r="BK1936" s="185"/>
      <c r="BL1936" s="185"/>
      <c r="BM1936" s="185"/>
    </row>
    <row r="1937" spans="13:65" s="181" customFormat="1" x14ac:dyDescent="0.2">
      <c r="M1937" s="40"/>
      <c r="N1937" s="974"/>
      <c r="O1937" s="185"/>
      <c r="P1937" s="185"/>
      <c r="Q1937" s="185"/>
      <c r="R1937" s="185"/>
      <c r="S1937" s="185"/>
      <c r="T1937" s="185"/>
      <c r="U1937" s="185"/>
      <c r="V1937" s="185"/>
      <c r="W1937" s="185"/>
      <c r="X1937" s="185"/>
      <c r="Y1937" s="185"/>
      <c r="Z1937" s="185"/>
      <c r="AA1937" s="185"/>
      <c r="AB1937" s="185"/>
      <c r="AC1937" s="185"/>
      <c r="AD1937" s="185"/>
      <c r="AE1937" s="185"/>
      <c r="AF1937" s="185"/>
      <c r="AG1937" s="185"/>
      <c r="AH1937" s="185"/>
      <c r="AI1937" s="185"/>
      <c r="AJ1937" s="185"/>
      <c r="AK1937" s="185"/>
      <c r="AL1937" s="185"/>
      <c r="AM1937" s="185"/>
      <c r="AN1937" s="185"/>
      <c r="AO1937" s="185"/>
      <c r="AP1937" s="185"/>
      <c r="AQ1937" s="185"/>
      <c r="AR1937" s="185"/>
      <c r="AS1937" s="185"/>
      <c r="AT1937" s="185"/>
      <c r="AU1937" s="185"/>
      <c r="AV1937" s="185"/>
      <c r="AW1937" s="185"/>
      <c r="AX1937" s="185"/>
      <c r="AY1937" s="185"/>
      <c r="AZ1937" s="185"/>
      <c r="BA1937" s="185"/>
      <c r="BB1937" s="185"/>
      <c r="BC1937" s="185"/>
      <c r="BD1937" s="185"/>
      <c r="BE1937" s="185"/>
      <c r="BF1937" s="185"/>
      <c r="BG1937" s="185"/>
      <c r="BH1937" s="185"/>
      <c r="BI1937" s="185"/>
      <c r="BJ1937" s="185"/>
      <c r="BK1937" s="185"/>
      <c r="BL1937" s="185"/>
      <c r="BM1937" s="185"/>
    </row>
    <row r="1938" spans="13:65" s="181" customFormat="1" x14ac:dyDescent="0.2">
      <c r="M1938" s="40"/>
      <c r="N1938" s="974"/>
      <c r="O1938" s="185"/>
      <c r="P1938" s="185"/>
      <c r="Q1938" s="185"/>
      <c r="R1938" s="185"/>
      <c r="S1938" s="185"/>
      <c r="T1938" s="185"/>
      <c r="U1938" s="185"/>
      <c r="V1938" s="185"/>
      <c r="W1938" s="185"/>
      <c r="X1938" s="185"/>
      <c r="Y1938" s="185"/>
      <c r="Z1938" s="185"/>
      <c r="AA1938" s="185"/>
      <c r="AB1938" s="185"/>
      <c r="AC1938" s="185"/>
      <c r="AD1938" s="185"/>
      <c r="AE1938" s="185"/>
      <c r="AF1938" s="185"/>
      <c r="AG1938" s="185"/>
      <c r="AH1938" s="185"/>
      <c r="AI1938" s="185"/>
      <c r="AJ1938" s="185"/>
      <c r="AK1938" s="185"/>
      <c r="AL1938" s="185"/>
      <c r="AM1938" s="185"/>
      <c r="AN1938" s="185"/>
      <c r="AO1938" s="185"/>
      <c r="AP1938" s="185"/>
      <c r="AQ1938" s="185"/>
      <c r="AR1938" s="185"/>
      <c r="AS1938" s="185"/>
      <c r="AT1938" s="185"/>
      <c r="AU1938" s="185"/>
      <c r="AV1938" s="185"/>
      <c r="AW1938" s="185"/>
      <c r="AX1938" s="185"/>
      <c r="AY1938" s="185"/>
      <c r="AZ1938" s="185"/>
      <c r="BA1938" s="185"/>
      <c r="BB1938" s="185"/>
      <c r="BC1938" s="185"/>
      <c r="BD1938" s="185"/>
      <c r="BE1938" s="185"/>
      <c r="BF1938" s="185"/>
      <c r="BG1938" s="185"/>
      <c r="BH1938" s="185"/>
      <c r="BI1938" s="185"/>
      <c r="BJ1938" s="185"/>
      <c r="BK1938" s="185"/>
      <c r="BL1938" s="185"/>
      <c r="BM1938" s="185"/>
    </row>
    <row r="1939" spans="13:65" s="181" customFormat="1" x14ac:dyDescent="0.2">
      <c r="M1939" s="40"/>
      <c r="N1939" s="974"/>
      <c r="O1939" s="185"/>
      <c r="P1939" s="185"/>
      <c r="Q1939" s="185"/>
      <c r="R1939" s="185"/>
      <c r="S1939" s="185"/>
      <c r="T1939" s="185"/>
      <c r="U1939" s="185"/>
      <c r="V1939" s="185"/>
      <c r="W1939" s="185"/>
      <c r="X1939" s="185"/>
      <c r="Y1939" s="185"/>
      <c r="Z1939" s="185"/>
      <c r="AA1939" s="185"/>
      <c r="AB1939" s="185"/>
      <c r="AC1939" s="185"/>
      <c r="AD1939" s="185"/>
      <c r="AE1939" s="185"/>
      <c r="AF1939" s="185"/>
      <c r="AG1939" s="185"/>
      <c r="AH1939" s="185"/>
      <c r="AI1939" s="185"/>
      <c r="AJ1939" s="185"/>
      <c r="AK1939" s="185"/>
      <c r="AL1939" s="185"/>
      <c r="AM1939" s="185"/>
      <c r="AN1939" s="185"/>
      <c r="AO1939" s="185"/>
      <c r="AP1939" s="185"/>
      <c r="AQ1939" s="185"/>
      <c r="AR1939" s="185"/>
      <c r="AS1939" s="185"/>
      <c r="AT1939" s="185"/>
      <c r="AU1939" s="185"/>
      <c r="AV1939" s="185"/>
      <c r="AW1939" s="185"/>
      <c r="AX1939" s="185"/>
      <c r="AY1939" s="185"/>
      <c r="AZ1939" s="185"/>
      <c r="BA1939" s="185"/>
      <c r="BB1939" s="185"/>
      <c r="BC1939" s="185"/>
      <c r="BD1939" s="185"/>
      <c r="BE1939" s="185"/>
      <c r="BF1939" s="185"/>
      <c r="BG1939" s="185"/>
      <c r="BH1939" s="185"/>
      <c r="BI1939" s="185"/>
      <c r="BJ1939" s="185"/>
      <c r="BK1939" s="185"/>
      <c r="BL1939" s="185"/>
      <c r="BM1939" s="185"/>
    </row>
    <row r="1940" spans="13:65" s="181" customFormat="1" x14ac:dyDescent="0.2">
      <c r="M1940" s="40"/>
      <c r="N1940" s="974"/>
      <c r="O1940" s="185"/>
      <c r="P1940" s="185"/>
      <c r="Q1940" s="185"/>
      <c r="R1940" s="185"/>
      <c r="S1940" s="185"/>
      <c r="T1940" s="185"/>
      <c r="U1940" s="185"/>
      <c r="V1940" s="185"/>
      <c r="W1940" s="185"/>
      <c r="X1940" s="185"/>
      <c r="Y1940" s="185"/>
      <c r="Z1940" s="185"/>
      <c r="AA1940" s="185"/>
      <c r="AB1940" s="185"/>
      <c r="AC1940" s="185"/>
      <c r="AD1940" s="185"/>
      <c r="AE1940" s="185"/>
      <c r="AF1940" s="185"/>
      <c r="AG1940" s="185"/>
      <c r="AH1940" s="185"/>
      <c r="AI1940" s="185"/>
      <c r="AJ1940" s="185"/>
      <c r="AK1940" s="185"/>
      <c r="AL1940" s="185"/>
      <c r="AM1940" s="185"/>
      <c r="AN1940" s="185"/>
      <c r="AO1940" s="185"/>
      <c r="AP1940" s="185"/>
      <c r="AQ1940" s="185"/>
      <c r="AR1940" s="185"/>
      <c r="AS1940" s="185"/>
      <c r="AT1940" s="185"/>
      <c r="AU1940" s="185"/>
      <c r="AV1940" s="185"/>
      <c r="AW1940" s="185"/>
      <c r="AX1940" s="185"/>
      <c r="AY1940" s="185"/>
      <c r="AZ1940" s="185"/>
      <c r="BA1940" s="185"/>
      <c r="BB1940" s="185"/>
      <c r="BC1940" s="185"/>
      <c r="BD1940" s="185"/>
      <c r="BE1940" s="185"/>
      <c r="BF1940" s="185"/>
      <c r="BG1940" s="185"/>
      <c r="BH1940" s="185"/>
      <c r="BI1940" s="185"/>
      <c r="BJ1940" s="185"/>
      <c r="BK1940" s="185"/>
      <c r="BL1940" s="185"/>
      <c r="BM1940" s="185"/>
    </row>
    <row r="1941" spans="13:65" s="181" customFormat="1" x14ac:dyDescent="0.2">
      <c r="M1941" s="40"/>
      <c r="N1941" s="974"/>
      <c r="O1941" s="185"/>
      <c r="P1941" s="185"/>
      <c r="Q1941" s="185"/>
      <c r="R1941" s="185"/>
      <c r="S1941" s="185"/>
      <c r="T1941" s="185"/>
      <c r="U1941" s="185"/>
      <c r="V1941" s="185"/>
      <c r="W1941" s="185"/>
      <c r="X1941" s="185"/>
      <c r="Y1941" s="185"/>
      <c r="Z1941" s="185"/>
      <c r="AA1941" s="185"/>
      <c r="AB1941" s="185"/>
      <c r="AC1941" s="185"/>
      <c r="AD1941" s="185"/>
      <c r="AE1941" s="185"/>
      <c r="AF1941" s="185"/>
      <c r="AG1941" s="185"/>
      <c r="AH1941" s="185"/>
      <c r="AI1941" s="185"/>
      <c r="AJ1941" s="185"/>
      <c r="AK1941" s="185"/>
      <c r="AL1941" s="185"/>
      <c r="AM1941" s="185"/>
      <c r="AN1941" s="185"/>
      <c r="AO1941" s="185"/>
      <c r="AP1941" s="185"/>
      <c r="AQ1941" s="185"/>
      <c r="AR1941" s="185"/>
      <c r="AS1941" s="185"/>
      <c r="AT1941" s="185"/>
      <c r="AU1941" s="185"/>
      <c r="AV1941" s="185"/>
      <c r="AW1941" s="185"/>
      <c r="AX1941" s="185"/>
      <c r="AY1941" s="185"/>
      <c r="AZ1941" s="185"/>
      <c r="BA1941" s="185"/>
      <c r="BB1941" s="185"/>
      <c r="BC1941" s="185"/>
      <c r="BD1941" s="185"/>
      <c r="BE1941" s="185"/>
      <c r="BF1941" s="185"/>
      <c r="BG1941" s="185"/>
      <c r="BH1941" s="185"/>
      <c r="BI1941" s="185"/>
      <c r="BJ1941" s="185"/>
      <c r="BK1941" s="185"/>
      <c r="BL1941" s="185"/>
      <c r="BM1941" s="185"/>
    </row>
    <row r="1942" spans="13:65" s="181" customFormat="1" x14ac:dyDescent="0.2">
      <c r="M1942" s="40"/>
      <c r="N1942" s="974"/>
      <c r="O1942" s="185"/>
      <c r="P1942" s="185"/>
      <c r="Q1942" s="185"/>
      <c r="R1942" s="185"/>
      <c r="S1942" s="185"/>
      <c r="T1942" s="185"/>
      <c r="U1942" s="185"/>
      <c r="V1942" s="185"/>
      <c r="W1942" s="185"/>
      <c r="X1942" s="185"/>
      <c r="Y1942" s="185"/>
      <c r="Z1942" s="185"/>
      <c r="AA1942" s="185"/>
      <c r="AB1942" s="185"/>
      <c r="AC1942" s="185"/>
      <c r="AD1942" s="185"/>
      <c r="AE1942" s="185"/>
      <c r="AF1942" s="185"/>
      <c r="AG1942" s="185"/>
      <c r="AH1942" s="185"/>
      <c r="AI1942" s="185"/>
      <c r="AJ1942" s="185"/>
      <c r="AK1942" s="185"/>
      <c r="AL1942" s="185"/>
      <c r="AM1942" s="185"/>
      <c r="AN1942" s="185"/>
      <c r="AO1942" s="185"/>
      <c r="AP1942" s="185"/>
      <c r="AQ1942" s="185"/>
      <c r="AR1942" s="185"/>
      <c r="AS1942" s="185"/>
      <c r="AT1942" s="185"/>
      <c r="AU1942" s="185"/>
      <c r="AV1942" s="185"/>
      <c r="AW1942" s="185"/>
      <c r="AX1942" s="185"/>
      <c r="AY1942" s="185"/>
      <c r="AZ1942" s="185"/>
      <c r="BA1942" s="185"/>
      <c r="BB1942" s="185"/>
      <c r="BC1942" s="185"/>
      <c r="BD1942" s="185"/>
      <c r="BE1942" s="185"/>
      <c r="BF1942" s="185"/>
      <c r="BG1942" s="185"/>
      <c r="BH1942" s="185"/>
      <c r="BI1942" s="185"/>
      <c r="BJ1942" s="185"/>
      <c r="BK1942" s="185"/>
      <c r="BL1942" s="185"/>
      <c r="BM1942" s="185"/>
    </row>
    <row r="1943" spans="13:65" s="181" customFormat="1" x14ac:dyDescent="0.2">
      <c r="M1943" s="40"/>
      <c r="N1943" s="974"/>
      <c r="O1943" s="185"/>
      <c r="P1943" s="185"/>
      <c r="Q1943" s="185"/>
      <c r="R1943" s="185"/>
      <c r="S1943" s="185"/>
      <c r="T1943" s="185"/>
      <c r="U1943" s="185"/>
      <c r="V1943" s="185"/>
      <c r="W1943" s="185"/>
      <c r="X1943" s="185"/>
      <c r="Y1943" s="185"/>
      <c r="Z1943" s="185"/>
      <c r="AA1943" s="185"/>
      <c r="AB1943" s="185"/>
      <c r="AC1943" s="185"/>
      <c r="AD1943" s="185"/>
      <c r="AE1943" s="185"/>
      <c r="AF1943" s="185"/>
      <c r="AG1943" s="185"/>
      <c r="AH1943" s="185"/>
      <c r="AI1943" s="185"/>
      <c r="AJ1943" s="185"/>
      <c r="AK1943" s="185"/>
      <c r="AL1943" s="185"/>
      <c r="AM1943" s="185"/>
      <c r="AN1943" s="185"/>
      <c r="AO1943" s="185"/>
      <c r="AP1943" s="185"/>
      <c r="AQ1943" s="185"/>
      <c r="AR1943" s="185"/>
      <c r="AS1943" s="185"/>
      <c r="AT1943" s="185"/>
      <c r="AU1943" s="185"/>
      <c r="AV1943" s="185"/>
      <c r="AW1943" s="185"/>
      <c r="AX1943" s="185"/>
      <c r="AY1943" s="185"/>
      <c r="AZ1943" s="185"/>
      <c r="BA1943" s="185"/>
      <c r="BB1943" s="185"/>
      <c r="BC1943" s="185"/>
      <c r="BD1943" s="185"/>
      <c r="BE1943" s="185"/>
      <c r="BF1943" s="185"/>
      <c r="BG1943" s="185"/>
      <c r="BH1943" s="185"/>
      <c r="BI1943" s="185"/>
      <c r="BJ1943" s="185"/>
      <c r="BK1943" s="185"/>
      <c r="BL1943" s="185"/>
      <c r="BM1943" s="185"/>
    </row>
    <row r="1944" spans="13:65" s="181" customFormat="1" x14ac:dyDescent="0.2">
      <c r="M1944" s="40"/>
      <c r="N1944" s="974"/>
      <c r="O1944" s="185"/>
      <c r="P1944" s="185"/>
      <c r="Q1944" s="185"/>
      <c r="R1944" s="185"/>
      <c r="S1944" s="185"/>
      <c r="T1944" s="185"/>
      <c r="U1944" s="185"/>
      <c r="V1944" s="185"/>
      <c r="W1944" s="185"/>
      <c r="X1944" s="185"/>
      <c r="Y1944" s="185"/>
      <c r="Z1944" s="185"/>
      <c r="AA1944" s="185"/>
      <c r="AB1944" s="185"/>
      <c r="AC1944" s="185"/>
      <c r="AD1944" s="185"/>
      <c r="AE1944" s="185"/>
      <c r="AF1944" s="185"/>
      <c r="AG1944" s="185"/>
      <c r="AH1944" s="185"/>
      <c r="AI1944" s="185"/>
      <c r="AJ1944" s="185"/>
      <c r="AK1944" s="185"/>
      <c r="AL1944" s="185"/>
      <c r="AM1944" s="185"/>
      <c r="AN1944" s="185"/>
      <c r="AO1944" s="185"/>
      <c r="AP1944" s="185"/>
      <c r="AQ1944" s="185"/>
      <c r="AR1944" s="185"/>
      <c r="AS1944" s="185"/>
      <c r="AT1944" s="185"/>
      <c r="AU1944" s="185"/>
      <c r="AV1944" s="185"/>
      <c r="AW1944" s="185"/>
      <c r="AX1944" s="185"/>
      <c r="AY1944" s="185"/>
      <c r="AZ1944" s="185"/>
      <c r="BA1944" s="185"/>
      <c r="BB1944" s="185"/>
      <c r="BC1944" s="185"/>
      <c r="BD1944" s="185"/>
      <c r="BE1944" s="185"/>
      <c r="BF1944" s="185"/>
      <c r="BG1944" s="185"/>
      <c r="BH1944" s="185"/>
      <c r="BI1944" s="185"/>
      <c r="BJ1944" s="185"/>
      <c r="BK1944" s="185"/>
      <c r="BL1944" s="185"/>
      <c r="BM1944" s="185"/>
    </row>
    <row r="1945" spans="13:65" s="181" customFormat="1" x14ac:dyDescent="0.2">
      <c r="M1945" s="40"/>
      <c r="N1945" s="974"/>
      <c r="O1945" s="185"/>
      <c r="P1945" s="185"/>
      <c r="Q1945" s="185"/>
      <c r="R1945" s="185"/>
      <c r="S1945" s="185"/>
      <c r="T1945" s="185"/>
      <c r="U1945" s="185"/>
      <c r="V1945" s="185"/>
      <c r="W1945" s="185"/>
      <c r="X1945" s="185"/>
      <c r="Y1945" s="185"/>
      <c r="Z1945" s="185"/>
      <c r="AA1945" s="185"/>
      <c r="AB1945" s="185"/>
      <c r="AC1945" s="185"/>
      <c r="AD1945" s="185"/>
      <c r="AE1945" s="185"/>
      <c r="AF1945" s="185"/>
      <c r="AG1945" s="185"/>
      <c r="AH1945" s="185"/>
      <c r="AI1945" s="185"/>
      <c r="AJ1945" s="185"/>
      <c r="AK1945" s="185"/>
      <c r="AL1945" s="185"/>
      <c r="AM1945" s="185"/>
      <c r="AN1945" s="185"/>
      <c r="AO1945" s="185"/>
      <c r="AP1945" s="185"/>
      <c r="AQ1945" s="185"/>
      <c r="AR1945" s="185"/>
      <c r="AS1945" s="185"/>
      <c r="AT1945" s="185"/>
      <c r="AU1945" s="185"/>
      <c r="AV1945" s="185"/>
      <c r="AW1945" s="185"/>
      <c r="AX1945" s="185"/>
      <c r="AY1945" s="185"/>
      <c r="AZ1945" s="185"/>
      <c r="BA1945" s="185"/>
      <c r="BB1945" s="185"/>
      <c r="BC1945" s="185"/>
      <c r="BD1945" s="185"/>
      <c r="BE1945" s="185"/>
      <c r="BF1945" s="185"/>
      <c r="BG1945" s="185"/>
      <c r="BH1945" s="185"/>
      <c r="BI1945" s="185"/>
      <c r="BJ1945" s="185"/>
      <c r="BK1945" s="185"/>
      <c r="BL1945" s="185"/>
      <c r="BM1945" s="185"/>
    </row>
    <row r="1946" spans="13:65" s="181" customFormat="1" x14ac:dyDescent="0.2">
      <c r="M1946" s="40"/>
      <c r="N1946" s="974"/>
      <c r="O1946" s="185"/>
      <c r="P1946" s="185"/>
      <c r="Q1946" s="185"/>
      <c r="R1946" s="185"/>
      <c r="S1946" s="185"/>
      <c r="T1946" s="185"/>
      <c r="U1946" s="185"/>
      <c r="V1946" s="185"/>
      <c r="W1946" s="185"/>
      <c r="X1946" s="185"/>
      <c r="Y1946" s="185"/>
      <c r="Z1946" s="185"/>
      <c r="AA1946" s="185"/>
      <c r="AB1946" s="185"/>
      <c r="AC1946" s="185"/>
      <c r="AD1946" s="185"/>
      <c r="AE1946" s="185"/>
      <c r="AF1946" s="185"/>
      <c r="AG1946" s="185"/>
      <c r="AH1946" s="185"/>
      <c r="AI1946" s="185"/>
      <c r="AJ1946" s="185"/>
      <c r="AK1946" s="185"/>
      <c r="AL1946" s="185"/>
      <c r="AM1946" s="185"/>
      <c r="AN1946" s="185"/>
      <c r="AO1946" s="185"/>
      <c r="AP1946" s="185"/>
      <c r="AQ1946" s="185"/>
      <c r="AR1946" s="185"/>
      <c r="AS1946" s="185"/>
      <c r="AT1946" s="185"/>
      <c r="AU1946" s="185"/>
      <c r="AV1946" s="185"/>
      <c r="AW1946" s="185"/>
      <c r="AX1946" s="185"/>
      <c r="AY1946" s="185"/>
      <c r="AZ1946" s="185"/>
      <c r="BA1946" s="185"/>
      <c r="BB1946" s="185"/>
      <c r="BC1946" s="185"/>
      <c r="BD1946" s="185"/>
      <c r="BE1946" s="185"/>
      <c r="BF1946" s="185"/>
      <c r="BG1946" s="185"/>
      <c r="BH1946" s="185"/>
      <c r="BI1946" s="185"/>
      <c r="BJ1946" s="185"/>
      <c r="BK1946" s="185"/>
      <c r="BL1946" s="185"/>
      <c r="BM1946" s="185"/>
    </row>
    <row r="1947" spans="13:65" s="181" customFormat="1" x14ac:dyDescent="0.2">
      <c r="M1947" s="40"/>
      <c r="N1947" s="974"/>
      <c r="O1947" s="185"/>
      <c r="P1947" s="185"/>
      <c r="Q1947" s="185"/>
      <c r="R1947" s="185"/>
      <c r="S1947" s="185"/>
      <c r="T1947" s="185"/>
      <c r="U1947" s="185"/>
      <c r="V1947" s="185"/>
      <c r="W1947" s="185"/>
      <c r="X1947" s="185"/>
      <c r="Y1947" s="185"/>
      <c r="Z1947" s="185"/>
      <c r="AA1947" s="185"/>
      <c r="AB1947" s="185"/>
      <c r="AC1947" s="185"/>
      <c r="AD1947" s="185"/>
      <c r="AE1947" s="185"/>
      <c r="AF1947" s="185"/>
      <c r="AG1947" s="185"/>
      <c r="AH1947" s="185"/>
      <c r="AI1947" s="185"/>
      <c r="AJ1947" s="185"/>
      <c r="AK1947" s="185"/>
      <c r="AL1947" s="185"/>
      <c r="AM1947" s="185"/>
      <c r="AN1947" s="185"/>
      <c r="AO1947" s="185"/>
      <c r="AP1947" s="185"/>
      <c r="AQ1947" s="185"/>
      <c r="AR1947" s="185"/>
      <c r="AS1947" s="185"/>
      <c r="AT1947" s="185"/>
      <c r="AU1947" s="185"/>
      <c r="AV1947" s="185"/>
      <c r="AW1947" s="185"/>
      <c r="AX1947" s="185"/>
      <c r="AY1947" s="185"/>
      <c r="AZ1947" s="185"/>
      <c r="BA1947" s="185"/>
      <c r="BB1947" s="185"/>
      <c r="BC1947" s="185"/>
      <c r="BD1947" s="185"/>
      <c r="BE1947" s="185"/>
      <c r="BF1947" s="185"/>
      <c r="BG1947" s="185"/>
      <c r="BH1947" s="185"/>
      <c r="BI1947" s="185"/>
      <c r="BJ1947" s="185"/>
      <c r="BK1947" s="185"/>
      <c r="BL1947" s="185"/>
      <c r="BM1947" s="185"/>
    </row>
    <row r="1948" spans="13:65" s="181" customFormat="1" x14ac:dyDescent="0.2">
      <c r="M1948" s="40"/>
      <c r="N1948" s="974"/>
      <c r="O1948" s="185"/>
      <c r="P1948" s="185"/>
      <c r="Q1948" s="185"/>
      <c r="R1948" s="185"/>
      <c r="S1948" s="185"/>
      <c r="T1948" s="185"/>
      <c r="U1948" s="185"/>
      <c r="V1948" s="185"/>
      <c r="W1948" s="185"/>
      <c r="X1948" s="185"/>
      <c r="Y1948" s="185"/>
      <c r="Z1948" s="185"/>
      <c r="AA1948" s="185"/>
      <c r="AB1948" s="185"/>
      <c r="AC1948" s="185"/>
      <c r="AD1948" s="185"/>
      <c r="AE1948" s="185"/>
      <c r="AF1948" s="185"/>
      <c r="AG1948" s="185"/>
      <c r="AH1948" s="185"/>
      <c r="AI1948" s="185"/>
      <c r="AJ1948" s="185"/>
      <c r="AK1948" s="185"/>
      <c r="AL1948" s="185"/>
      <c r="AM1948" s="185"/>
      <c r="AN1948" s="185"/>
      <c r="AO1948" s="185"/>
      <c r="AP1948" s="185"/>
      <c r="AQ1948" s="185"/>
      <c r="AR1948" s="185"/>
      <c r="AS1948" s="185"/>
      <c r="AT1948" s="185"/>
      <c r="AU1948" s="185"/>
      <c r="AV1948" s="185"/>
      <c r="AW1948" s="185"/>
      <c r="AX1948" s="185"/>
      <c r="AY1948" s="185"/>
      <c r="AZ1948" s="185"/>
      <c r="BA1948" s="185"/>
      <c r="BB1948" s="185"/>
      <c r="BC1948" s="185"/>
      <c r="BD1948" s="185"/>
      <c r="BE1948" s="185"/>
      <c r="BF1948" s="185"/>
      <c r="BG1948" s="185"/>
      <c r="BH1948" s="185"/>
      <c r="BI1948" s="185"/>
      <c r="BJ1948" s="185"/>
      <c r="BK1948" s="185"/>
      <c r="BL1948" s="185"/>
      <c r="BM1948" s="185"/>
    </row>
    <row r="1949" spans="13:65" s="181" customFormat="1" x14ac:dyDescent="0.2">
      <c r="M1949" s="40"/>
      <c r="N1949" s="974"/>
      <c r="O1949" s="185"/>
      <c r="P1949" s="185"/>
      <c r="Q1949" s="185"/>
      <c r="R1949" s="185"/>
      <c r="S1949" s="185"/>
      <c r="T1949" s="185"/>
      <c r="U1949" s="185"/>
      <c r="V1949" s="185"/>
      <c r="W1949" s="185"/>
      <c r="X1949" s="185"/>
      <c r="Y1949" s="185"/>
      <c r="Z1949" s="185"/>
      <c r="AA1949" s="185"/>
      <c r="AB1949" s="185"/>
      <c r="AC1949" s="185"/>
      <c r="AD1949" s="185"/>
      <c r="AE1949" s="185"/>
      <c r="AF1949" s="185"/>
      <c r="AG1949" s="185"/>
      <c r="AH1949" s="185"/>
      <c r="AI1949" s="185"/>
      <c r="AJ1949" s="185"/>
      <c r="AK1949" s="185"/>
      <c r="AL1949" s="185"/>
      <c r="AM1949" s="185"/>
      <c r="AN1949" s="185"/>
      <c r="AO1949" s="185"/>
      <c r="AP1949" s="185"/>
      <c r="AQ1949" s="185"/>
      <c r="AR1949" s="185"/>
      <c r="AS1949" s="185"/>
      <c r="AT1949" s="185"/>
      <c r="AU1949" s="185"/>
      <c r="AV1949" s="185"/>
      <c r="AW1949" s="185"/>
      <c r="AX1949" s="185"/>
      <c r="AY1949" s="185"/>
      <c r="AZ1949" s="185"/>
      <c r="BA1949" s="185"/>
      <c r="BB1949" s="185"/>
      <c r="BC1949" s="185"/>
      <c r="BD1949" s="185"/>
      <c r="BE1949" s="185"/>
      <c r="BF1949" s="185"/>
      <c r="BG1949" s="185"/>
      <c r="BH1949" s="185"/>
      <c r="BI1949" s="185"/>
      <c r="BJ1949" s="185"/>
      <c r="BK1949" s="185"/>
      <c r="BL1949" s="185"/>
      <c r="BM1949" s="185"/>
    </row>
    <row r="1950" spans="13:65" s="181" customFormat="1" x14ac:dyDescent="0.2">
      <c r="M1950" s="40"/>
      <c r="N1950" s="974"/>
      <c r="O1950" s="185"/>
      <c r="P1950" s="185"/>
      <c r="Q1950" s="185"/>
      <c r="R1950" s="185"/>
      <c r="S1950" s="185"/>
      <c r="T1950" s="185"/>
      <c r="U1950" s="185"/>
      <c r="V1950" s="185"/>
      <c r="W1950" s="185"/>
      <c r="X1950" s="185"/>
      <c r="Y1950" s="185"/>
      <c r="Z1950" s="185"/>
      <c r="AA1950" s="185"/>
      <c r="AB1950" s="185"/>
      <c r="AC1950" s="185"/>
      <c r="AD1950" s="185"/>
      <c r="AE1950" s="185"/>
      <c r="AF1950" s="185"/>
      <c r="AG1950" s="185"/>
      <c r="AH1950" s="185"/>
      <c r="AI1950" s="185"/>
      <c r="AJ1950" s="185"/>
      <c r="AK1950" s="185"/>
      <c r="AL1950" s="185"/>
      <c r="AM1950" s="185"/>
      <c r="AN1950" s="185"/>
      <c r="AO1950" s="185"/>
      <c r="AP1950" s="185"/>
      <c r="AQ1950" s="185"/>
      <c r="AR1950" s="185"/>
      <c r="AS1950" s="185"/>
      <c r="AT1950" s="185"/>
      <c r="AU1950" s="185"/>
      <c r="AV1950" s="185"/>
      <c r="AW1950" s="185"/>
      <c r="AX1950" s="185"/>
      <c r="AY1950" s="185"/>
      <c r="AZ1950" s="185"/>
      <c r="BA1950" s="185"/>
      <c r="BB1950" s="185"/>
      <c r="BC1950" s="185"/>
      <c r="BD1950" s="185"/>
      <c r="BE1950" s="185"/>
      <c r="BF1950" s="185"/>
      <c r="BG1950" s="185"/>
      <c r="BH1950" s="185"/>
      <c r="BI1950" s="185"/>
      <c r="BJ1950" s="185"/>
      <c r="BK1950" s="185"/>
      <c r="BL1950" s="185"/>
      <c r="BM1950" s="185"/>
    </row>
    <row r="1951" spans="13:65" s="181" customFormat="1" x14ac:dyDescent="0.2">
      <c r="M1951" s="40"/>
      <c r="N1951" s="974"/>
      <c r="O1951" s="185"/>
      <c r="P1951" s="185"/>
      <c r="Q1951" s="185"/>
      <c r="R1951" s="185"/>
      <c r="S1951" s="185"/>
      <c r="T1951" s="185"/>
      <c r="U1951" s="185"/>
      <c r="V1951" s="185"/>
      <c r="W1951" s="185"/>
      <c r="X1951" s="185"/>
      <c r="Y1951" s="185"/>
      <c r="Z1951" s="185"/>
      <c r="AA1951" s="185"/>
      <c r="AB1951" s="185"/>
      <c r="AC1951" s="185"/>
      <c r="AD1951" s="185"/>
      <c r="AE1951" s="185"/>
      <c r="AF1951" s="185"/>
      <c r="AG1951" s="185"/>
      <c r="AH1951" s="185"/>
      <c r="AI1951" s="185"/>
      <c r="AJ1951" s="185"/>
      <c r="AK1951" s="185"/>
      <c r="AL1951" s="185"/>
      <c r="AM1951" s="185"/>
      <c r="AN1951" s="185"/>
      <c r="AO1951" s="185"/>
      <c r="AP1951" s="185"/>
      <c r="AQ1951" s="185"/>
      <c r="AR1951" s="185"/>
      <c r="AS1951" s="185"/>
      <c r="AT1951" s="185"/>
      <c r="AU1951" s="185"/>
      <c r="AV1951" s="185"/>
      <c r="AW1951" s="185"/>
      <c r="AX1951" s="185"/>
      <c r="AY1951" s="185"/>
      <c r="AZ1951" s="185"/>
      <c r="BA1951" s="185"/>
      <c r="BB1951" s="185"/>
      <c r="BC1951" s="185"/>
      <c r="BD1951" s="185"/>
      <c r="BE1951" s="185"/>
      <c r="BF1951" s="185"/>
      <c r="BG1951" s="185"/>
      <c r="BH1951" s="185"/>
      <c r="BI1951" s="185"/>
      <c r="BJ1951" s="185"/>
      <c r="BK1951" s="185"/>
      <c r="BL1951" s="185"/>
      <c r="BM1951" s="185"/>
    </row>
    <row r="1952" spans="13:65" s="181" customFormat="1" x14ac:dyDescent="0.2">
      <c r="M1952" s="40"/>
      <c r="N1952" s="974"/>
      <c r="O1952" s="185"/>
      <c r="P1952" s="185"/>
      <c r="Q1952" s="185"/>
      <c r="R1952" s="185"/>
      <c r="S1952" s="185"/>
      <c r="T1952" s="185"/>
      <c r="U1952" s="185"/>
      <c r="V1952" s="185"/>
      <c r="W1952" s="185"/>
      <c r="X1952" s="185"/>
      <c r="Y1952" s="185"/>
      <c r="Z1952" s="185"/>
      <c r="AA1952" s="185"/>
      <c r="AB1952" s="185"/>
      <c r="AC1952" s="185"/>
      <c r="AD1952" s="185"/>
      <c r="AE1952" s="185"/>
      <c r="AF1952" s="185"/>
      <c r="AG1952" s="185"/>
      <c r="AH1952" s="185"/>
      <c r="AI1952" s="185"/>
      <c r="AJ1952" s="185"/>
      <c r="AK1952" s="185"/>
      <c r="AL1952" s="185"/>
      <c r="AM1952" s="185"/>
      <c r="AN1952" s="185"/>
      <c r="AO1952" s="185"/>
      <c r="AP1952" s="185"/>
      <c r="AQ1952" s="185"/>
      <c r="AR1952" s="185"/>
      <c r="AS1952" s="185"/>
      <c r="AT1952" s="185"/>
      <c r="AU1952" s="185"/>
      <c r="AV1952" s="185"/>
      <c r="AW1952" s="185"/>
      <c r="AX1952" s="185"/>
      <c r="AY1952" s="185"/>
      <c r="AZ1952" s="185"/>
      <c r="BA1952" s="185"/>
      <c r="BB1952" s="185"/>
      <c r="BC1952" s="185"/>
      <c r="BD1952" s="185"/>
      <c r="BE1952" s="185"/>
      <c r="BF1952" s="185"/>
      <c r="BG1952" s="185"/>
      <c r="BH1952" s="185"/>
      <c r="BI1952" s="185"/>
      <c r="BJ1952" s="185"/>
      <c r="BK1952" s="185"/>
      <c r="BL1952" s="185"/>
      <c r="BM1952" s="185"/>
    </row>
    <row r="1953" spans="13:65" s="181" customFormat="1" x14ac:dyDescent="0.2">
      <c r="M1953" s="40"/>
      <c r="N1953" s="974"/>
      <c r="O1953" s="185"/>
      <c r="P1953" s="185"/>
      <c r="Q1953" s="185"/>
      <c r="R1953" s="185"/>
      <c r="S1953" s="185"/>
      <c r="T1953" s="185"/>
      <c r="U1953" s="185"/>
      <c r="V1953" s="185"/>
      <c r="W1953" s="185"/>
      <c r="X1953" s="185"/>
      <c r="Y1953" s="185"/>
      <c r="Z1953" s="185"/>
      <c r="AA1953" s="185"/>
      <c r="AB1953" s="185"/>
      <c r="AC1953" s="185"/>
      <c r="AD1953" s="185"/>
      <c r="AE1953" s="185"/>
      <c r="AF1953" s="185"/>
      <c r="AG1953" s="185"/>
      <c r="AH1953" s="185"/>
      <c r="AI1953" s="185"/>
      <c r="AJ1953" s="185"/>
      <c r="AK1953" s="185"/>
      <c r="AL1953" s="185"/>
      <c r="AM1953" s="185"/>
      <c r="AN1953" s="185"/>
      <c r="AO1953" s="185"/>
      <c r="AP1953" s="185"/>
      <c r="AQ1953" s="185"/>
      <c r="AR1953" s="185"/>
      <c r="AS1953" s="185"/>
      <c r="AT1953" s="185"/>
      <c r="AU1953" s="185"/>
      <c r="AV1953" s="185"/>
      <c r="AW1953" s="185"/>
      <c r="AX1953" s="185"/>
      <c r="AY1953" s="185"/>
      <c r="AZ1953" s="185"/>
      <c r="BA1953" s="185"/>
      <c r="BB1953" s="185"/>
      <c r="BC1953" s="185"/>
      <c r="BD1953" s="185"/>
      <c r="BE1953" s="185"/>
      <c r="BF1953" s="185"/>
      <c r="BG1953" s="185"/>
      <c r="BH1953" s="185"/>
      <c r="BI1953" s="185"/>
      <c r="BJ1953" s="185"/>
      <c r="BK1953" s="185"/>
      <c r="BL1953" s="185"/>
      <c r="BM1953" s="185"/>
    </row>
    <row r="1954" spans="13:65" s="181" customFormat="1" x14ac:dyDescent="0.2">
      <c r="M1954" s="40"/>
      <c r="N1954" s="974"/>
      <c r="O1954" s="185"/>
      <c r="P1954" s="185"/>
      <c r="Q1954" s="185"/>
      <c r="R1954" s="185"/>
      <c r="S1954" s="185"/>
      <c r="T1954" s="185"/>
      <c r="U1954" s="185"/>
      <c r="V1954" s="185"/>
      <c r="W1954" s="185"/>
      <c r="X1954" s="185"/>
      <c r="Y1954" s="185"/>
      <c r="Z1954" s="185"/>
      <c r="AA1954" s="185"/>
      <c r="AB1954" s="185"/>
      <c r="AC1954" s="185"/>
      <c r="AD1954" s="185"/>
      <c r="AE1954" s="185"/>
      <c r="AF1954" s="185"/>
      <c r="AG1954" s="185"/>
      <c r="AH1954" s="185"/>
      <c r="AI1954" s="185"/>
      <c r="AJ1954" s="185"/>
      <c r="AK1954" s="185"/>
      <c r="AL1954" s="185"/>
      <c r="AM1954" s="185"/>
      <c r="AN1954" s="185"/>
      <c r="AO1954" s="185"/>
      <c r="AP1954" s="185"/>
      <c r="AQ1954" s="185"/>
      <c r="AR1954" s="185"/>
      <c r="AS1954" s="185"/>
      <c r="AT1954" s="185"/>
      <c r="AU1954" s="185"/>
      <c r="AV1954" s="185"/>
      <c r="AW1954" s="185"/>
      <c r="AX1954" s="185"/>
      <c r="AY1954" s="185"/>
      <c r="AZ1954" s="185"/>
      <c r="BA1954" s="185"/>
      <c r="BB1954" s="185"/>
      <c r="BC1954" s="185"/>
      <c r="BD1954" s="185"/>
      <c r="BE1954" s="185"/>
      <c r="BF1954" s="185"/>
      <c r="BG1954" s="185"/>
      <c r="BH1954" s="185"/>
      <c r="BI1954" s="185"/>
      <c r="BJ1954" s="185"/>
      <c r="BK1954" s="185"/>
      <c r="BL1954" s="185"/>
      <c r="BM1954" s="185"/>
    </row>
    <row r="1955" spans="13:65" s="181" customFormat="1" x14ac:dyDescent="0.2">
      <c r="M1955" s="40"/>
      <c r="N1955" s="974"/>
      <c r="O1955" s="185"/>
      <c r="P1955" s="185"/>
      <c r="Q1955" s="185"/>
      <c r="R1955" s="185"/>
      <c r="S1955" s="185"/>
      <c r="T1955" s="185"/>
      <c r="U1955" s="185"/>
      <c r="V1955" s="185"/>
      <c r="W1955" s="185"/>
      <c r="X1955" s="185"/>
      <c r="Y1955" s="185"/>
      <c r="Z1955" s="185"/>
      <c r="AA1955" s="185"/>
      <c r="AB1955" s="185"/>
      <c r="AC1955" s="185"/>
      <c r="AD1955" s="185"/>
      <c r="AE1955" s="185"/>
      <c r="AF1955" s="185"/>
      <c r="AG1955" s="185"/>
      <c r="AH1955" s="185"/>
      <c r="AI1955" s="185"/>
      <c r="AJ1955" s="185"/>
      <c r="AK1955" s="185"/>
      <c r="AL1955" s="185"/>
      <c r="AM1955" s="185"/>
      <c r="AN1955" s="185"/>
      <c r="AO1955" s="185"/>
      <c r="AP1955" s="185"/>
      <c r="AQ1955" s="185"/>
      <c r="AR1955" s="185"/>
      <c r="AS1955" s="185"/>
      <c r="AT1955" s="185"/>
      <c r="AU1955" s="185"/>
      <c r="AV1955" s="185"/>
      <c r="AW1955" s="185"/>
      <c r="AX1955" s="185"/>
      <c r="AY1955" s="185"/>
      <c r="AZ1955" s="185"/>
      <c r="BA1955" s="185"/>
      <c r="BB1955" s="185"/>
      <c r="BC1955" s="185"/>
      <c r="BD1955" s="185"/>
      <c r="BE1955" s="185"/>
      <c r="BF1955" s="185"/>
      <c r="BG1955" s="185"/>
      <c r="BH1955" s="185"/>
      <c r="BI1955" s="185"/>
      <c r="BJ1955" s="185"/>
      <c r="BK1955" s="185"/>
      <c r="BL1955" s="185"/>
      <c r="BM1955" s="185"/>
    </row>
    <row r="1956" spans="13:65" s="181" customFormat="1" x14ac:dyDescent="0.2">
      <c r="M1956" s="40"/>
      <c r="N1956" s="974"/>
      <c r="O1956" s="185"/>
      <c r="P1956" s="185"/>
      <c r="Q1956" s="185"/>
      <c r="R1956" s="185"/>
      <c r="S1956" s="185"/>
      <c r="T1956" s="185"/>
      <c r="U1956" s="185"/>
      <c r="V1956" s="185"/>
      <c r="W1956" s="185"/>
      <c r="X1956" s="185"/>
      <c r="Y1956" s="185"/>
      <c r="Z1956" s="185"/>
      <c r="AA1956" s="185"/>
      <c r="AB1956" s="185"/>
      <c r="AC1956" s="185"/>
      <c r="AD1956" s="185"/>
      <c r="AE1956" s="185"/>
      <c r="AF1956" s="185"/>
      <c r="AG1956" s="185"/>
      <c r="AH1956" s="185"/>
      <c r="AI1956" s="185"/>
      <c r="AJ1956" s="185"/>
      <c r="AK1956" s="185"/>
      <c r="AL1956" s="185"/>
      <c r="AM1956" s="185"/>
      <c r="AN1956" s="185"/>
      <c r="AO1956" s="185"/>
      <c r="AP1956" s="185"/>
      <c r="AQ1956" s="185"/>
      <c r="AR1956" s="185"/>
      <c r="AS1956" s="185"/>
      <c r="AT1956" s="185"/>
      <c r="AU1956" s="185"/>
      <c r="AV1956" s="185"/>
      <c r="AW1956" s="185"/>
      <c r="AX1956" s="185"/>
      <c r="AY1956" s="185"/>
      <c r="AZ1956" s="185"/>
      <c r="BA1956" s="185"/>
      <c r="BB1956" s="185"/>
      <c r="BC1956" s="185"/>
      <c r="BD1956" s="185"/>
      <c r="BE1956" s="185"/>
      <c r="BF1956" s="185"/>
      <c r="BG1956" s="185"/>
      <c r="BH1956" s="185"/>
      <c r="BI1956" s="185"/>
      <c r="BJ1956" s="185"/>
      <c r="BK1956" s="185"/>
      <c r="BL1956" s="185"/>
      <c r="BM1956" s="185"/>
    </row>
    <row r="1957" spans="13:65" s="181" customFormat="1" x14ac:dyDescent="0.2">
      <c r="M1957" s="40"/>
      <c r="N1957" s="974"/>
      <c r="O1957" s="185"/>
      <c r="P1957" s="185"/>
      <c r="Q1957" s="185"/>
      <c r="R1957" s="185"/>
      <c r="S1957" s="185"/>
      <c r="T1957" s="185"/>
      <c r="U1957" s="185"/>
      <c r="V1957" s="185"/>
      <c r="W1957" s="185"/>
      <c r="X1957" s="185"/>
      <c r="Y1957" s="185"/>
      <c r="Z1957" s="185"/>
      <c r="AA1957" s="185"/>
      <c r="AB1957" s="185"/>
      <c r="AC1957" s="185"/>
      <c r="AD1957" s="185"/>
      <c r="AE1957" s="185"/>
      <c r="AF1957" s="185"/>
      <c r="AG1957" s="185"/>
      <c r="AH1957" s="185"/>
      <c r="AI1957" s="185"/>
      <c r="AJ1957" s="185"/>
      <c r="AK1957" s="185"/>
      <c r="AL1957" s="185"/>
      <c r="AM1957" s="185"/>
      <c r="AN1957" s="185"/>
      <c r="AO1957" s="185"/>
      <c r="AP1957" s="185"/>
      <c r="AQ1957" s="185"/>
      <c r="AR1957" s="185"/>
      <c r="AS1957" s="185"/>
      <c r="AT1957" s="185"/>
      <c r="AU1957" s="185"/>
      <c r="AV1957" s="185"/>
      <c r="AW1957" s="185"/>
      <c r="AX1957" s="185"/>
      <c r="AY1957" s="185"/>
      <c r="AZ1957" s="185"/>
      <c r="BA1957" s="185"/>
      <c r="BB1957" s="185"/>
      <c r="BC1957" s="185"/>
      <c r="BD1957" s="185"/>
      <c r="BE1957" s="185"/>
      <c r="BF1957" s="185"/>
      <c r="BG1957" s="185"/>
      <c r="BH1957" s="185"/>
      <c r="BI1957" s="185"/>
      <c r="BJ1957" s="185"/>
      <c r="BK1957" s="185"/>
      <c r="BL1957" s="185"/>
      <c r="BM1957" s="185"/>
    </row>
    <row r="1958" spans="13:65" s="181" customFormat="1" x14ac:dyDescent="0.2">
      <c r="M1958" s="40"/>
      <c r="N1958" s="974"/>
      <c r="O1958" s="185"/>
      <c r="P1958" s="185"/>
      <c r="Q1958" s="185"/>
      <c r="R1958" s="185"/>
      <c r="S1958" s="185"/>
      <c r="T1958" s="185"/>
      <c r="U1958" s="185"/>
      <c r="V1958" s="185"/>
      <c r="W1958" s="185"/>
      <c r="X1958" s="185"/>
      <c r="Y1958" s="185"/>
      <c r="Z1958" s="185"/>
      <c r="AA1958" s="185"/>
      <c r="AB1958" s="185"/>
      <c r="AC1958" s="185"/>
      <c r="AD1958" s="185"/>
      <c r="AE1958" s="185"/>
      <c r="AF1958" s="185"/>
      <c r="AG1958" s="185"/>
      <c r="AH1958" s="185"/>
      <c r="AI1958" s="185"/>
      <c r="AJ1958" s="185"/>
      <c r="AK1958" s="185"/>
      <c r="AL1958" s="185"/>
      <c r="AM1958" s="185"/>
      <c r="AN1958" s="185"/>
      <c r="AO1958" s="185"/>
      <c r="AP1958" s="185"/>
      <c r="AQ1958" s="185"/>
      <c r="AR1958" s="185"/>
      <c r="AS1958" s="185"/>
      <c r="AT1958" s="185"/>
      <c r="AU1958" s="185"/>
      <c r="AV1958" s="185"/>
      <c r="AW1958" s="185"/>
      <c r="AX1958" s="185"/>
      <c r="AY1958" s="185"/>
      <c r="AZ1958" s="185"/>
      <c r="BA1958" s="185"/>
      <c r="BB1958" s="185"/>
      <c r="BC1958" s="185"/>
      <c r="BD1958" s="185"/>
      <c r="BE1958" s="185"/>
      <c r="BF1958" s="185"/>
      <c r="BG1958" s="185"/>
      <c r="BH1958" s="185"/>
      <c r="BI1958" s="185"/>
      <c r="BJ1958" s="185"/>
      <c r="BK1958" s="185"/>
      <c r="BL1958" s="185"/>
      <c r="BM1958" s="185"/>
    </row>
    <row r="1959" spans="13:65" s="181" customFormat="1" x14ac:dyDescent="0.2">
      <c r="M1959" s="40"/>
      <c r="N1959" s="974"/>
      <c r="O1959" s="185"/>
      <c r="P1959" s="185"/>
      <c r="Q1959" s="185"/>
      <c r="R1959" s="185"/>
      <c r="S1959" s="185"/>
      <c r="T1959" s="185"/>
      <c r="U1959" s="185"/>
      <c r="V1959" s="185"/>
      <c r="W1959" s="185"/>
      <c r="X1959" s="185"/>
      <c r="Y1959" s="185"/>
      <c r="Z1959" s="185"/>
      <c r="AA1959" s="185"/>
      <c r="AB1959" s="185"/>
      <c r="AC1959" s="185"/>
      <c r="AD1959" s="185"/>
      <c r="AE1959" s="185"/>
      <c r="AF1959" s="185"/>
      <c r="AG1959" s="185"/>
      <c r="AH1959" s="185"/>
      <c r="AI1959" s="185"/>
      <c r="AJ1959" s="185"/>
      <c r="AK1959" s="185"/>
      <c r="AL1959" s="185"/>
      <c r="AM1959" s="185"/>
      <c r="AN1959" s="185"/>
      <c r="AO1959" s="185"/>
      <c r="AP1959" s="185"/>
      <c r="AQ1959" s="185"/>
      <c r="AR1959" s="185"/>
      <c r="AS1959" s="185"/>
      <c r="AT1959" s="185"/>
      <c r="AU1959" s="185"/>
      <c r="AV1959" s="185"/>
      <c r="AW1959" s="185"/>
      <c r="AX1959" s="185"/>
      <c r="AY1959" s="185"/>
      <c r="AZ1959" s="185"/>
      <c r="BA1959" s="185"/>
      <c r="BB1959" s="185"/>
      <c r="BC1959" s="185"/>
      <c r="BD1959" s="185"/>
      <c r="BE1959" s="185"/>
      <c r="BF1959" s="185"/>
      <c r="BG1959" s="185"/>
      <c r="BH1959" s="185"/>
      <c r="BI1959" s="185"/>
      <c r="BJ1959" s="185"/>
      <c r="BK1959" s="185"/>
      <c r="BL1959" s="185"/>
      <c r="BM1959" s="185"/>
    </row>
    <row r="1960" spans="13:65" s="181" customFormat="1" x14ac:dyDescent="0.2">
      <c r="M1960" s="40"/>
      <c r="N1960" s="974"/>
      <c r="O1960" s="185"/>
      <c r="P1960" s="185"/>
      <c r="Q1960" s="185"/>
      <c r="R1960" s="185"/>
      <c r="S1960" s="185"/>
      <c r="T1960" s="185"/>
      <c r="U1960" s="185"/>
      <c r="V1960" s="185"/>
      <c r="W1960" s="185"/>
      <c r="X1960" s="185"/>
      <c r="Y1960" s="185"/>
      <c r="Z1960" s="185"/>
      <c r="AA1960" s="185"/>
      <c r="AB1960" s="185"/>
      <c r="AC1960" s="185"/>
      <c r="AD1960" s="185"/>
      <c r="AE1960" s="185"/>
      <c r="AF1960" s="185"/>
      <c r="AG1960" s="185"/>
      <c r="AH1960" s="185"/>
      <c r="AI1960" s="185"/>
      <c r="AJ1960" s="185"/>
      <c r="AK1960" s="185"/>
      <c r="AL1960" s="185"/>
      <c r="AM1960" s="185"/>
      <c r="AN1960" s="185"/>
      <c r="AO1960" s="185"/>
      <c r="AP1960" s="185"/>
      <c r="AQ1960" s="185"/>
      <c r="AR1960" s="185"/>
      <c r="AS1960" s="185"/>
      <c r="AT1960" s="185"/>
      <c r="AU1960" s="185"/>
      <c r="AV1960" s="185"/>
      <c r="AW1960" s="185"/>
      <c r="AX1960" s="185"/>
      <c r="AY1960" s="185"/>
      <c r="AZ1960" s="185"/>
      <c r="BA1960" s="185"/>
      <c r="BB1960" s="185"/>
      <c r="BC1960" s="185"/>
      <c r="BD1960" s="185"/>
      <c r="BE1960" s="185"/>
      <c r="BF1960" s="185"/>
      <c r="BG1960" s="185"/>
      <c r="BH1960" s="185"/>
      <c r="BI1960" s="185"/>
      <c r="BJ1960" s="185"/>
      <c r="BK1960" s="185"/>
      <c r="BL1960" s="185"/>
      <c r="BM1960" s="185"/>
    </row>
    <row r="1961" spans="13:65" s="181" customFormat="1" x14ac:dyDescent="0.2">
      <c r="M1961" s="40"/>
      <c r="N1961" s="974"/>
      <c r="O1961" s="185"/>
      <c r="P1961" s="185"/>
      <c r="Q1961" s="185"/>
      <c r="R1961" s="185"/>
      <c r="S1961" s="185"/>
      <c r="T1961" s="185"/>
      <c r="U1961" s="185"/>
      <c r="V1961" s="185"/>
      <c r="W1961" s="185"/>
      <c r="X1961" s="185"/>
      <c r="Y1961" s="185"/>
      <c r="Z1961" s="185"/>
      <c r="AA1961" s="185"/>
      <c r="AB1961" s="185"/>
      <c r="AC1961" s="185"/>
      <c r="AD1961" s="185"/>
      <c r="AE1961" s="185"/>
      <c r="AF1961" s="185"/>
      <c r="AG1961" s="185"/>
      <c r="AH1961" s="185"/>
      <c r="AI1961" s="185"/>
      <c r="AJ1961" s="185"/>
      <c r="AK1961" s="185"/>
      <c r="AL1961" s="185"/>
      <c r="AM1961" s="185"/>
      <c r="AN1961" s="185"/>
      <c r="AO1961" s="185"/>
      <c r="AP1961" s="185"/>
      <c r="AQ1961" s="185"/>
      <c r="AR1961" s="185"/>
      <c r="AS1961" s="185"/>
      <c r="AT1961" s="185"/>
      <c r="AU1961" s="185"/>
      <c r="AV1961" s="185"/>
      <c r="AW1961" s="185"/>
      <c r="AX1961" s="185"/>
      <c r="AY1961" s="185"/>
      <c r="AZ1961" s="185"/>
      <c r="BA1961" s="185"/>
      <c r="BB1961" s="185"/>
      <c r="BC1961" s="185"/>
      <c r="BD1961" s="185"/>
      <c r="BE1961" s="185"/>
      <c r="BF1961" s="185"/>
      <c r="BG1961" s="185"/>
      <c r="BH1961" s="185"/>
      <c r="BI1961" s="185"/>
      <c r="BJ1961" s="185"/>
      <c r="BK1961" s="185"/>
      <c r="BL1961" s="185"/>
      <c r="BM1961" s="185"/>
    </row>
    <row r="1962" spans="13:65" s="181" customFormat="1" x14ac:dyDescent="0.2">
      <c r="M1962" s="40"/>
      <c r="N1962" s="974"/>
      <c r="O1962" s="185"/>
      <c r="P1962" s="185"/>
      <c r="Q1962" s="185"/>
      <c r="R1962" s="185"/>
      <c r="S1962" s="185"/>
      <c r="T1962" s="185"/>
      <c r="U1962" s="185"/>
      <c r="V1962" s="185"/>
      <c r="W1962" s="185"/>
      <c r="X1962" s="185"/>
      <c r="Y1962" s="185"/>
      <c r="Z1962" s="185"/>
      <c r="AA1962" s="185"/>
      <c r="AB1962" s="185"/>
      <c r="AC1962" s="185"/>
      <c r="AD1962" s="185"/>
      <c r="AE1962" s="185"/>
      <c r="AF1962" s="185"/>
      <c r="AG1962" s="185"/>
      <c r="AH1962" s="185"/>
      <c r="AI1962" s="185"/>
      <c r="AJ1962" s="185"/>
      <c r="AK1962" s="185"/>
      <c r="AL1962" s="185"/>
      <c r="AM1962" s="185"/>
      <c r="AN1962" s="185"/>
      <c r="AO1962" s="185"/>
      <c r="AP1962" s="185"/>
      <c r="AQ1962" s="185"/>
      <c r="AR1962" s="185"/>
      <c r="AS1962" s="185"/>
      <c r="AT1962" s="185"/>
      <c r="AU1962" s="185"/>
      <c r="AV1962" s="185"/>
      <c r="AW1962" s="185"/>
      <c r="AX1962" s="185"/>
      <c r="AY1962" s="185"/>
      <c r="AZ1962" s="185"/>
      <c r="BA1962" s="185"/>
      <c r="BB1962" s="185"/>
      <c r="BC1962" s="185"/>
      <c r="BD1962" s="185"/>
      <c r="BE1962" s="185"/>
      <c r="BF1962" s="185"/>
      <c r="BG1962" s="185"/>
      <c r="BH1962" s="185"/>
      <c r="BI1962" s="185"/>
      <c r="BJ1962" s="185"/>
      <c r="BK1962" s="185"/>
      <c r="BL1962" s="185"/>
      <c r="BM1962" s="185"/>
    </row>
    <row r="1963" spans="13:65" s="181" customFormat="1" x14ac:dyDescent="0.2">
      <c r="M1963" s="40"/>
      <c r="N1963" s="974"/>
      <c r="O1963" s="185"/>
      <c r="P1963" s="185"/>
      <c r="Q1963" s="185"/>
      <c r="R1963" s="185"/>
      <c r="S1963" s="185"/>
      <c r="T1963" s="185"/>
      <c r="U1963" s="185"/>
      <c r="V1963" s="185"/>
      <c r="W1963" s="185"/>
      <c r="X1963" s="185"/>
      <c r="Y1963" s="185"/>
      <c r="Z1963" s="185"/>
      <c r="AA1963" s="185"/>
      <c r="AB1963" s="185"/>
      <c r="AC1963" s="185"/>
      <c r="AD1963" s="185"/>
      <c r="AE1963" s="185"/>
      <c r="AF1963" s="185"/>
      <c r="AG1963" s="185"/>
      <c r="AH1963" s="185"/>
      <c r="AI1963" s="185"/>
      <c r="AJ1963" s="185"/>
      <c r="AK1963" s="185"/>
      <c r="AL1963" s="185"/>
      <c r="AM1963" s="185"/>
      <c r="AN1963" s="185"/>
      <c r="AO1963" s="185"/>
      <c r="AP1963" s="185"/>
      <c r="AQ1963" s="185"/>
      <c r="AR1963" s="185"/>
      <c r="AS1963" s="185"/>
      <c r="AT1963" s="185"/>
      <c r="AU1963" s="185"/>
      <c r="AV1963" s="185"/>
      <c r="AW1963" s="185"/>
      <c r="AX1963" s="185"/>
      <c r="AY1963" s="185"/>
      <c r="AZ1963" s="185"/>
      <c r="BA1963" s="185"/>
      <c r="BB1963" s="185"/>
      <c r="BC1963" s="185"/>
      <c r="BD1963" s="185"/>
      <c r="BE1963" s="185"/>
      <c r="BF1963" s="185"/>
      <c r="BG1963" s="185"/>
      <c r="BH1963" s="185"/>
      <c r="BI1963" s="185"/>
      <c r="BJ1963" s="185"/>
      <c r="BK1963" s="185"/>
      <c r="BL1963" s="185"/>
      <c r="BM1963" s="185"/>
    </row>
    <row r="1964" spans="13:65" s="181" customFormat="1" x14ac:dyDescent="0.2">
      <c r="M1964" s="40"/>
      <c r="N1964" s="974"/>
      <c r="O1964" s="185"/>
      <c r="P1964" s="185"/>
      <c r="Q1964" s="185"/>
      <c r="R1964" s="185"/>
      <c r="S1964" s="185"/>
      <c r="T1964" s="185"/>
      <c r="U1964" s="185"/>
      <c r="V1964" s="185"/>
      <c r="W1964" s="185"/>
      <c r="X1964" s="185"/>
      <c r="Y1964" s="185"/>
      <c r="Z1964" s="185"/>
      <c r="AA1964" s="185"/>
      <c r="AB1964" s="185"/>
      <c r="AC1964" s="185"/>
      <c r="AD1964" s="185"/>
      <c r="AE1964" s="185"/>
      <c r="AF1964" s="185"/>
      <c r="AG1964" s="185"/>
      <c r="AH1964" s="185"/>
      <c r="AI1964" s="185"/>
      <c r="AJ1964" s="185"/>
      <c r="AK1964" s="185"/>
      <c r="AL1964" s="185"/>
      <c r="AM1964" s="185"/>
      <c r="AN1964" s="185"/>
      <c r="AO1964" s="185"/>
      <c r="AP1964" s="185"/>
      <c r="AQ1964" s="185"/>
      <c r="AR1964" s="185"/>
      <c r="AS1964" s="185"/>
      <c r="AT1964" s="185"/>
      <c r="AU1964" s="185"/>
      <c r="AV1964" s="185"/>
      <c r="AW1964" s="185"/>
      <c r="AX1964" s="185"/>
      <c r="AY1964" s="185"/>
      <c r="AZ1964" s="185"/>
      <c r="BA1964" s="185"/>
      <c r="BB1964" s="185"/>
      <c r="BC1964" s="185"/>
      <c r="BD1964" s="185"/>
      <c r="BE1964" s="185"/>
      <c r="BF1964" s="185"/>
      <c r="BG1964" s="185"/>
      <c r="BH1964" s="185"/>
      <c r="BI1964" s="185"/>
      <c r="BJ1964" s="185"/>
      <c r="BK1964" s="185"/>
      <c r="BL1964" s="185"/>
      <c r="BM1964" s="185"/>
    </row>
    <row r="1965" spans="13:65" s="181" customFormat="1" x14ac:dyDescent="0.2">
      <c r="M1965" s="40"/>
      <c r="N1965" s="974"/>
      <c r="O1965" s="185"/>
      <c r="P1965" s="185"/>
      <c r="Q1965" s="185"/>
      <c r="R1965" s="185"/>
      <c r="S1965" s="185"/>
      <c r="T1965" s="185"/>
      <c r="U1965" s="185"/>
      <c r="V1965" s="185"/>
      <c r="W1965" s="185"/>
      <c r="X1965" s="185"/>
      <c r="Y1965" s="185"/>
      <c r="Z1965" s="185"/>
      <c r="AA1965" s="185"/>
      <c r="AB1965" s="185"/>
      <c r="AC1965" s="185"/>
      <c r="AD1965" s="185"/>
      <c r="AE1965" s="185"/>
      <c r="AF1965" s="185"/>
      <c r="AG1965" s="185"/>
      <c r="AH1965" s="185"/>
      <c r="AI1965" s="185"/>
      <c r="AJ1965" s="185"/>
      <c r="AK1965" s="185"/>
      <c r="AL1965" s="185"/>
      <c r="AM1965" s="185"/>
      <c r="AN1965" s="185"/>
      <c r="AO1965" s="185"/>
      <c r="AP1965" s="185"/>
      <c r="AQ1965" s="185"/>
      <c r="AR1965" s="185"/>
      <c r="AS1965" s="185"/>
      <c r="AT1965" s="185"/>
      <c r="AU1965" s="185"/>
      <c r="AV1965" s="185"/>
      <c r="AW1965" s="185"/>
      <c r="AX1965" s="185"/>
      <c r="AY1965" s="185"/>
      <c r="AZ1965" s="185"/>
      <c r="BA1965" s="185"/>
      <c r="BB1965" s="185"/>
      <c r="BC1965" s="185"/>
      <c r="BD1965" s="185"/>
      <c r="BE1965" s="185"/>
      <c r="BF1965" s="185"/>
      <c r="BG1965" s="185"/>
      <c r="BH1965" s="185"/>
      <c r="BI1965" s="185"/>
      <c r="BJ1965" s="185"/>
      <c r="BK1965" s="185"/>
      <c r="BL1965" s="185"/>
      <c r="BM1965" s="185"/>
    </row>
    <row r="1966" spans="13:65" s="181" customFormat="1" x14ac:dyDescent="0.2">
      <c r="M1966" s="40"/>
      <c r="N1966" s="974"/>
      <c r="O1966" s="185"/>
      <c r="P1966" s="185"/>
      <c r="Q1966" s="185"/>
      <c r="R1966" s="185"/>
      <c r="S1966" s="185"/>
      <c r="T1966" s="185"/>
      <c r="U1966" s="185"/>
      <c r="V1966" s="185"/>
      <c r="W1966" s="185"/>
      <c r="X1966" s="185"/>
      <c r="Y1966" s="185"/>
      <c r="Z1966" s="185"/>
      <c r="AA1966" s="185"/>
      <c r="AB1966" s="185"/>
      <c r="AC1966" s="185"/>
      <c r="AD1966" s="185"/>
      <c r="AE1966" s="185"/>
      <c r="AF1966" s="185"/>
      <c r="AG1966" s="185"/>
      <c r="AH1966" s="185"/>
      <c r="AI1966" s="185"/>
      <c r="AJ1966" s="185"/>
      <c r="AK1966" s="185"/>
      <c r="AL1966" s="185"/>
      <c r="AM1966" s="185"/>
      <c r="AN1966" s="185"/>
      <c r="AO1966" s="185"/>
      <c r="AP1966" s="185"/>
      <c r="AQ1966" s="185"/>
      <c r="AR1966" s="185"/>
      <c r="AS1966" s="185"/>
      <c r="AT1966" s="185"/>
      <c r="AU1966" s="185"/>
      <c r="AV1966" s="185"/>
      <c r="AW1966" s="185"/>
      <c r="AX1966" s="185"/>
      <c r="AY1966" s="185"/>
      <c r="AZ1966" s="185"/>
      <c r="BA1966" s="185"/>
      <c r="BB1966" s="185"/>
      <c r="BC1966" s="185"/>
      <c r="BD1966" s="185"/>
      <c r="BE1966" s="185"/>
      <c r="BF1966" s="185"/>
      <c r="BG1966" s="185"/>
      <c r="BH1966" s="185"/>
      <c r="BI1966" s="185"/>
      <c r="BJ1966" s="185"/>
      <c r="BK1966" s="185"/>
      <c r="BL1966" s="185"/>
      <c r="BM1966" s="185"/>
    </row>
    <row r="1967" spans="13:65" s="181" customFormat="1" x14ac:dyDescent="0.2">
      <c r="M1967" s="40"/>
      <c r="N1967" s="974"/>
      <c r="O1967" s="185"/>
      <c r="P1967" s="185"/>
      <c r="Q1967" s="185"/>
      <c r="R1967" s="185"/>
      <c r="S1967" s="185"/>
      <c r="T1967" s="185"/>
      <c r="U1967" s="185"/>
      <c r="V1967" s="185"/>
      <c r="W1967" s="185"/>
      <c r="X1967" s="185"/>
      <c r="Y1967" s="185"/>
      <c r="Z1967" s="185"/>
      <c r="AA1967" s="185"/>
      <c r="AB1967" s="185"/>
      <c r="AC1967" s="185"/>
      <c r="AD1967" s="185"/>
      <c r="AE1967" s="185"/>
      <c r="AF1967" s="185"/>
      <c r="AG1967" s="185"/>
      <c r="AH1967" s="185"/>
      <c r="AI1967" s="185"/>
      <c r="AJ1967" s="185"/>
      <c r="AK1967" s="185"/>
      <c r="AL1967" s="185"/>
      <c r="AM1967" s="185"/>
      <c r="AN1967" s="185"/>
      <c r="AO1967" s="185"/>
      <c r="AP1967" s="185"/>
      <c r="AQ1967" s="185"/>
      <c r="AR1967" s="185"/>
      <c r="AS1967" s="185"/>
      <c r="AT1967" s="185"/>
      <c r="AU1967" s="185"/>
      <c r="AV1967" s="185"/>
      <c r="AW1967" s="185"/>
      <c r="AX1967" s="185"/>
      <c r="AY1967" s="185"/>
      <c r="AZ1967" s="185"/>
      <c r="BA1967" s="185"/>
      <c r="BB1967" s="185"/>
      <c r="BC1967" s="185"/>
      <c r="BD1967" s="185"/>
      <c r="BE1967" s="185"/>
      <c r="BF1967" s="185"/>
      <c r="BG1967" s="185"/>
      <c r="BH1967" s="185"/>
      <c r="BI1967" s="185"/>
      <c r="BJ1967" s="185"/>
      <c r="BK1967" s="185"/>
      <c r="BL1967" s="185"/>
      <c r="BM1967" s="185"/>
    </row>
    <row r="1968" spans="13:65" s="181" customFormat="1" x14ac:dyDescent="0.2">
      <c r="M1968" s="40"/>
      <c r="N1968" s="974"/>
      <c r="O1968" s="185"/>
      <c r="P1968" s="185"/>
      <c r="Q1968" s="185"/>
      <c r="R1968" s="185"/>
      <c r="S1968" s="185"/>
      <c r="T1968" s="185"/>
      <c r="U1968" s="185"/>
      <c r="V1968" s="185"/>
      <c r="W1968" s="185"/>
      <c r="X1968" s="185"/>
      <c r="Y1968" s="185"/>
      <c r="Z1968" s="185"/>
      <c r="AA1968" s="185"/>
      <c r="AB1968" s="185"/>
      <c r="AC1968" s="185"/>
      <c r="AD1968" s="185"/>
      <c r="AE1968" s="185"/>
      <c r="AF1968" s="185"/>
      <c r="AG1968" s="185"/>
      <c r="AH1968" s="185"/>
      <c r="AI1968" s="185"/>
      <c r="AJ1968" s="185"/>
      <c r="AK1968" s="185"/>
      <c r="AL1968" s="185"/>
      <c r="AM1968" s="185"/>
      <c r="AN1968" s="185"/>
      <c r="AO1968" s="185"/>
      <c r="AP1968" s="185"/>
      <c r="AQ1968" s="185"/>
      <c r="AR1968" s="185"/>
      <c r="AS1968" s="185"/>
      <c r="AT1968" s="185"/>
      <c r="AU1968" s="185"/>
      <c r="AV1968" s="185"/>
      <c r="AW1968" s="185"/>
      <c r="AX1968" s="185"/>
      <c r="AY1968" s="185"/>
      <c r="AZ1968" s="185"/>
      <c r="BA1968" s="185"/>
      <c r="BB1968" s="185"/>
      <c r="BC1968" s="185"/>
      <c r="BD1968" s="185"/>
      <c r="BE1968" s="185"/>
      <c r="BF1968" s="185"/>
      <c r="BG1968" s="185"/>
      <c r="BH1968" s="185"/>
      <c r="BI1968" s="185"/>
      <c r="BJ1968" s="185"/>
      <c r="BK1968" s="185"/>
      <c r="BL1968" s="185"/>
      <c r="BM1968" s="185"/>
    </row>
    <row r="1969" spans="13:65" s="181" customFormat="1" x14ac:dyDescent="0.2">
      <c r="M1969" s="40"/>
      <c r="N1969" s="974"/>
      <c r="O1969" s="185"/>
      <c r="P1969" s="185"/>
      <c r="Q1969" s="185"/>
      <c r="R1969" s="185"/>
      <c r="S1969" s="185"/>
      <c r="T1969" s="185"/>
      <c r="U1969" s="185"/>
      <c r="V1969" s="185"/>
      <c r="W1969" s="185"/>
      <c r="X1969" s="185"/>
      <c r="Y1969" s="185"/>
      <c r="Z1969" s="185"/>
      <c r="AA1969" s="185"/>
      <c r="AB1969" s="185"/>
      <c r="AC1969" s="185"/>
      <c r="AD1969" s="185"/>
      <c r="AE1969" s="185"/>
      <c r="AF1969" s="185"/>
      <c r="AG1969" s="185"/>
      <c r="AH1969" s="185"/>
      <c r="AI1969" s="185"/>
      <c r="AJ1969" s="185"/>
      <c r="AK1969" s="185"/>
      <c r="AL1969" s="185"/>
      <c r="AM1969" s="185"/>
      <c r="AN1969" s="185"/>
      <c r="AO1969" s="185"/>
      <c r="AP1969" s="185"/>
      <c r="AQ1969" s="185"/>
      <c r="AR1969" s="185"/>
      <c r="AS1969" s="185"/>
      <c r="AT1969" s="185"/>
      <c r="AU1969" s="185"/>
      <c r="AV1969" s="185"/>
      <c r="AW1969" s="185"/>
      <c r="AX1969" s="185"/>
      <c r="AY1969" s="185"/>
      <c r="AZ1969" s="185"/>
      <c r="BA1969" s="185"/>
      <c r="BB1969" s="185"/>
      <c r="BC1969" s="185"/>
      <c r="BD1969" s="185"/>
      <c r="BE1969" s="185"/>
      <c r="BF1969" s="185"/>
      <c r="BG1969" s="185"/>
      <c r="BH1969" s="185"/>
      <c r="BI1969" s="185"/>
      <c r="BJ1969" s="185"/>
      <c r="BK1969" s="185"/>
      <c r="BL1969" s="185"/>
      <c r="BM1969" s="185"/>
    </row>
    <row r="1970" spans="13:65" s="181" customFormat="1" x14ac:dyDescent="0.2">
      <c r="M1970" s="40"/>
      <c r="N1970" s="974"/>
      <c r="O1970" s="185"/>
      <c r="P1970" s="185"/>
      <c r="Q1970" s="185"/>
      <c r="R1970" s="185"/>
      <c r="S1970" s="185"/>
      <c r="T1970" s="185"/>
      <c r="U1970" s="185"/>
      <c r="V1970" s="185"/>
      <c r="W1970" s="185"/>
      <c r="X1970" s="185"/>
      <c r="Y1970" s="185"/>
      <c r="Z1970" s="185"/>
      <c r="AA1970" s="185"/>
      <c r="AB1970" s="185"/>
      <c r="AC1970" s="185"/>
      <c r="AD1970" s="185"/>
      <c r="AE1970" s="185"/>
      <c r="AF1970" s="185"/>
      <c r="AG1970" s="185"/>
      <c r="AH1970" s="185"/>
      <c r="AI1970" s="185"/>
      <c r="AJ1970" s="185"/>
      <c r="AK1970" s="185"/>
      <c r="AL1970" s="185"/>
      <c r="AM1970" s="185"/>
      <c r="AN1970" s="185"/>
      <c r="AO1970" s="185"/>
      <c r="AP1970" s="185"/>
      <c r="AQ1970" s="185"/>
      <c r="AR1970" s="185"/>
      <c r="AS1970" s="185"/>
      <c r="AT1970" s="185"/>
      <c r="AU1970" s="185"/>
      <c r="AV1970" s="185"/>
      <c r="AW1970" s="185"/>
      <c r="AX1970" s="185"/>
      <c r="AY1970" s="185"/>
      <c r="AZ1970" s="185"/>
      <c r="BA1970" s="185"/>
      <c r="BB1970" s="185"/>
      <c r="BC1970" s="185"/>
      <c r="BD1970" s="185"/>
      <c r="BE1970" s="185"/>
      <c r="BF1970" s="185"/>
      <c r="BG1970" s="185"/>
      <c r="BH1970" s="185"/>
      <c r="BI1970" s="185"/>
      <c r="BJ1970" s="185"/>
      <c r="BK1970" s="185"/>
      <c r="BL1970" s="185"/>
      <c r="BM1970" s="185"/>
    </row>
    <row r="1971" spans="13:65" s="181" customFormat="1" x14ac:dyDescent="0.2">
      <c r="M1971" s="40"/>
      <c r="N1971" s="974"/>
      <c r="O1971" s="185"/>
      <c r="P1971" s="185"/>
      <c r="Q1971" s="185"/>
      <c r="R1971" s="185"/>
      <c r="S1971" s="185"/>
      <c r="T1971" s="185"/>
      <c r="U1971" s="185"/>
      <c r="V1971" s="185"/>
      <c r="W1971" s="185"/>
      <c r="X1971" s="185"/>
      <c r="Y1971" s="185"/>
      <c r="Z1971" s="185"/>
      <c r="AA1971" s="185"/>
      <c r="AB1971" s="185"/>
      <c r="AC1971" s="185"/>
      <c r="AD1971" s="185"/>
      <c r="AE1971" s="185"/>
      <c r="AF1971" s="185"/>
      <c r="AG1971" s="185"/>
      <c r="AH1971" s="185"/>
      <c r="AI1971" s="185"/>
      <c r="AJ1971" s="185"/>
      <c r="AK1971" s="185"/>
      <c r="AL1971" s="185"/>
      <c r="AM1971" s="185"/>
      <c r="AN1971" s="185"/>
      <c r="AO1971" s="185"/>
      <c r="AP1971" s="185"/>
      <c r="AQ1971" s="185"/>
      <c r="AR1971" s="185"/>
      <c r="AS1971" s="185"/>
      <c r="AT1971" s="185"/>
      <c r="AU1971" s="185"/>
      <c r="AV1971" s="185"/>
      <c r="AW1971" s="185"/>
      <c r="AX1971" s="185"/>
      <c r="AY1971" s="185"/>
      <c r="AZ1971" s="185"/>
      <c r="BA1971" s="185"/>
      <c r="BB1971" s="185"/>
      <c r="BC1971" s="185"/>
      <c r="BD1971" s="185"/>
      <c r="BE1971" s="185"/>
      <c r="BF1971" s="185"/>
      <c r="BG1971" s="185"/>
      <c r="BH1971" s="185"/>
      <c r="BI1971" s="185"/>
      <c r="BJ1971" s="185"/>
      <c r="BK1971" s="185"/>
      <c r="BL1971" s="185"/>
      <c r="BM1971" s="185"/>
    </row>
    <row r="1972" spans="13:65" s="181" customFormat="1" x14ac:dyDescent="0.2">
      <c r="M1972" s="40"/>
      <c r="N1972" s="974"/>
      <c r="O1972" s="185"/>
      <c r="P1972" s="185"/>
      <c r="Q1972" s="185"/>
      <c r="R1972" s="185"/>
      <c r="S1972" s="185"/>
      <c r="T1972" s="185"/>
      <c r="U1972" s="185"/>
      <c r="V1972" s="185"/>
      <c r="W1972" s="185"/>
      <c r="X1972" s="185"/>
      <c r="Y1972" s="185"/>
      <c r="Z1972" s="185"/>
      <c r="AA1972" s="185"/>
      <c r="AB1972" s="185"/>
      <c r="AC1972" s="185"/>
      <c r="AD1972" s="185"/>
      <c r="AE1972" s="185"/>
      <c r="AF1972" s="185"/>
      <c r="AG1972" s="185"/>
      <c r="AH1972" s="185"/>
      <c r="AI1972" s="185"/>
      <c r="AJ1972" s="185"/>
      <c r="AK1972" s="185"/>
      <c r="AL1972" s="185"/>
      <c r="AM1972" s="185"/>
      <c r="AN1972" s="185"/>
      <c r="AO1972" s="185"/>
      <c r="AP1972" s="185"/>
      <c r="AQ1972" s="185"/>
      <c r="AR1972" s="185"/>
      <c r="AS1972" s="185"/>
      <c r="AT1972" s="185"/>
      <c r="AU1972" s="185"/>
      <c r="AV1972" s="185"/>
      <c r="AW1972" s="185"/>
      <c r="AX1972" s="185"/>
      <c r="AY1972" s="185"/>
      <c r="AZ1972" s="185"/>
      <c r="BA1972" s="185"/>
      <c r="BB1972" s="185"/>
      <c r="BC1972" s="185"/>
      <c r="BD1972" s="185"/>
      <c r="BE1972" s="185"/>
      <c r="BF1972" s="185"/>
      <c r="BG1972" s="185"/>
      <c r="BH1972" s="185"/>
      <c r="BI1972" s="185"/>
      <c r="BJ1972" s="185"/>
      <c r="BK1972" s="185"/>
      <c r="BL1972" s="185"/>
      <c r="BM1972" s="185"/>
    </row>
    <row r="1973" spans="13:65" s="181" customFormat="1" x14ac:dyDescent="0.2">
      <c r="M1973" s="40"/>
      <c r="N1973" s="974"/>
      <c r="O1973" s="185"/>
      <c r="P1973" s="185"/>
      <c r="Q1973" s="185"/>
      <c r="R1973" s="185"/>
      <c r="S1973" s="185"/>
      <c r="T1973" s="185"/>
      <c r="U1973" s="185"/>
      <c r="V1973" s="185"/>
      <c r="W1973" s="185"/>
      <c r="X1973" s="185"/>
      <c r="Y1973" s="185"/>
      <c r="Z1973" s="185"/>
      <c r="AA1973" s="185"/>
      <c r="AB1973" s="185"/>
      <c r="AC1973" s="185"/>
      <c r="AD1973" s="185"/>
      <c r="AE1973" s="185"/>
      <c r="AF1973" s="185"/>
      <c r="AG1973" s="185"/>
      <c r="AH1973" s="185"/>
      <c r="AI1973" s="185"/>
      <c r="AJ1973" s="185"/>
      <c r="AK1973" s="185"/>
      <c r="AL1973" s="185"/>
      <c r="AM1973" s="185"/>
      <c r="AN1973" s="185"/>
      <c r="AO1973" s="185"/>
      <c r="AP1973" s="185"/>
      <c r="AQ1973" s="185"/>
      <c r="AR1973" s="185"/>
      <c r="AS1973" s="185"/>
      <c r="AT1973" s="185"/>
      <c r="AU1973" s="185"/>
      <c r="AV1973" s="185"/>
      <c r="AW1973" s="185"/>
      <c r="AX1973" s="185"/>
      <c r="AY1973" s="185"/>
      <c r="AZ1973" s="185"/>
      <c r="BA1973" s="185"/>
      <c r="BB1973" s="185"/>
      <c r="BC1973" s="185"/>
      <c r="BD1973" s="185"/>
      <c r="BE1973" s="185"/>
      <c r="BF1973" s="185"/>
      <c r="BG1973" s="185"/>
      <c r="BH1973" s="185"/>
      <c r="BI1973" s="185"/>
      <c r="BJ1973" s="185"/>
      <c r="BK1973" s="185"/>
      <c r="BL1973" s="185"/>
      <c r="BM1973" s="185"/>
    </row>
    <row r="1974" spans="13:65" s="181" customFormat="1" x14ac:dyDescent="0.2">
      <c r="M1974" s="40"/>
      <c r="N1974" s="974"/>
      <c r="O1974" s="185"/>
      <c r="P1974" s="185"/>
      <c r="Q1974" s="185"/>
      <c r="R1974" s="185"/>
      <c r="S1974" s="185"/>
      <c r="T1974" s="185"/>
      <c r="U1974" s="185"/>
      <c r="V1974" s="185"/>
      <c r="W1974" s="185"/>
      <c r="X1974" s="185"/>
      <c r="Y1974" s="185"/>
      <c r="Z1974" s="185"/>
      <c r="AA1974" s="185"/>
      <c r="AB1974" s="185"/>
      <c r="AC1974" s="185"/>
      <c r="AD1974" s="185"/>
      <c r="AE1974" s="185"/>
      <c r="AF1974" s="185"/>
      <c r="AG1974" s="185"/>
      <c r="AH1974" s="185"/>
      <c r="AI1974" s="185"/>
      <c r="AJ1974" s="185"/>
      <c r="AK1974" s="185"/>
      <c r="AL1974" s="185"/>
      <c r="AM1974" s="185"/>
      <c r="AN1974" s="185"/>
      <c r="AO1974" s="185"/>
      <c r="AP1974" s="185"/>
      <c r="AQ1974" s="185"/>
      <c r="AR1974" s="185"/>
      <c r="AS1974" s="185"/>
      <c r="AT1974" s="185"/>
      <c r="AU1974" s="185"/>
      <c r="AV1974" s="185"/>
      <c r="AW1974" s="185"/>
      <c r="AX1974" s="185"/>
      <c r="AY1974" s="185"/>
      <c r="AZ1974" s="185"/>
      <c r="BA1974" s="185"/>
      <c r="BB1974" s="185"/>
      <c r="BC1974" s="185"/>
      <c r="BD1974" s="185"/>
      <c r="BE1974" s="185"/>
      <c r="BF1974" s="185"/>
      <c r="BG1974" s="185"/>
      <c r="BH1974" s="185"/>
      <c r="BI1974" s="185"/>
      <c r="BJ1974" s="185"/>
      <c r="BK1974" s="185"/>
      <c r="BL1974" s="185"/>
      <c r="BM1974" s="185"/>
    </row>
    <row r="1975" spans="13:65" s="181" customFormat="1" x14ac:dyDescent="0.2">
      <c r="M1975" s="40"/>
      <c r="N1975" s="974"/>
      <c r="O1975" s="185"/>
      <c r="P1975" s="185"/>
      <c r="Q1975" s="185"/>
      <c r="R1975" s="185"/>
      <c r="S1975" s="185"/>
      <c r="T1975" s="185"/>
      <c r="U1975" s="185"/>
      <c r="V1975" s="185"/>
      <c r="W1975" s="185"/>
      <c r="X1975" s="185"/>
      <c r="Y1975" s="185"/>
      <c r="Z1975" s="185"/>
      <c r="AA1975" s="185"/>
      <c r="AB1975" s="185"/>
      <c r="AC1975" s="185"/>
      <c r="AD1975" s="185"/>
      <c r="AE1975" s="185"/>
      <c r="AF1975" s="185"/>
      <c r="AG1975" s="185"/>
      <c r="AH1975" s="185"/>
      <c r="AI1975" s="185"/>
      <c r="AJ1975" s="185"/>
      <c r="AK1975" s="185"/>
      <c r="AL1975" s="185"/>
      <c r="AM1975" s="185"/>
      <c r="AN1975" s="185"/>
      <c r="AO1975" s="185"/>
      <c r="AP1975" s="185"/>
      <c r="AQ1975" s="185"/>
      <c r="AR1975" s="185"/>
      <c r="AS1975" s="185"/>
      <c r="AT1975" s="185"/>
      <c r="AU1975" s="185"/>
      <c r="AV1975" s="185"/>
      <c r="AW1975" s="185"/>
      <c r="AX1975" s="185"/>
      <c r="AY1975" s="185"/>
      <c r="AZ1975" s="185"/>
      <c r="BA1975" s="185"/>
      <c r="BB1975" s="185"/>
      <c r="BC1975" s="185"/>
      <c r="BD1975" s="185"/>
      <c r="BE1975" s="185"/>
      <c r="BF1975" s="185"/>
      <c r="BG1975" s="185"/>
      <c r="BH1975" s="185"/>
      <c r="BI1975" s="185"/>
      <c r="BJ1975" s="185"/>
      <c r="BK1975" s="185"/>
      <c r="BL1975" s="185"/>
      <c r="BM1975" s="185"/>
    </row>
    <row r="1976" spans="13:65" s="181" customFormat="1" x14ac:dyDescent="0.2">
      <c r="M1976" s="40"/>
      <c r="N1976" s="974"/>
      <c r="O1976" s="185"/>
      <c r="P1976" s="185"/>
      <c r="Q1976" s="185"/>
      <c r="R1976" s="185"/>
      <c r="S1976" s="185"/>
      <c r="T1976" s="185"/>
      <c r="U1976" s="185"/>
      <c r="V1976" s="185"/>
      <c r="W1976" s="185"/>
      <c r="X1976" s="185"/>
      <c r="Y1976" s="185"/>
      <c r="Z1976" s="185"/>
      <c r="AA1976" s="185"/>
      <c r="AB1976" s="185"/>
      <c r="AC1976" s="185"/>
      <c r="AD1976" s="185"/>
      <c r="AE1976" s="185"/>
      <c r="AF1976" s="185"/>
      <c r="AG1976" s="185"/>
      <c r="AH1976" s="185"/>
      <c r="AI1976" s="185"/>
      <c r="AJ1976" s="185"/>
      <c r="AK1976" s="185"/>
      <c r="AL1976" s="185"/>
      <c r="AM1976" s="185"/>
      <c r="AN1976" s="185"/>
      <c r="AO1976" s="185"/>
      <c r="AP1976" s="185"/>
      <c r="AQ1976" s="185"/>
      <c r="AR1976" s="185"/>
      <c r="AS1976" s="185"/>
      <c r="AT1976" s="185"/>
      <c r="AU1976" s="185"/>
      <c r="AV1976" s="185"/>
      <c r="AW1976" s="185"/>
      <c r="AX1976" s="185"/>
      <c r="AY1976" s="185"/>
      <c r="AZ1976" s="185"/>
      <c r="BA1976" s="185"/>
      <c r="BB1976" s="185"/>
      <c r="BC1976" s="185"/>
      <c r="BD1976" s="185"/>
      <c r="BE1976" s="185"/>
      <c r="BF1976" s="185"/>
      <c r="BG1976" s="185"/>
      <c r="BH1976" s="185"/>
      <c r="BI1976" s="185"/>
      <c r="BJ1976" s="185"/>
      <c r="BK1976" s="185"/>
      <c r="BL1976" s="185"/>
      <c r="BM1976" s="185"/>
    </row>
    <row r="1977" spans="13:65" s="181" customFormat="1" x14ac:dyDescent="0.2">
      <c r="M1977" s="40"/>
      <c r="N1977" s="974"/>
      <c r="O1977" s="185"/>
      <c r="P1977" s="185"/>
      <c r="Q1977" s="185"/>
      <c r="R1977" s="185"/>
      <c r="S1977" s="185"/>
      <c r="T1977" s="185"/>
      <c r="U1977" s="185"/>
      <c r="V1977" s="185"/>
      <c r="W1977" s="185"/>
      <c r="X1977" s="185"/>
      <c r="Y1977" s="185"/>
      <c r="Z1977" s="185"/>
      <c r="AA1977" s="185"/>
      <c r="AB1977" s="185"/>
      <c r="AC1977" s="185"/>
      <c r="AD1977" s="185"/>
      <c r="AE1977" s="185"/>
      <c r="AF1977" s="185"/>
      <c r="AG1977" s="185"/>
      <c r="AH1977" s="185"/>
      <c r="AI1977" s="185"/>
      <c r="AJ1977" s="185"/>
      <c r="AK1977" s="185"/>
      <c r="AL1977" s="185"/>
      <c r="AM1977" s="185"/>
      <c r="AN1977" s="185"/>
      <c r="AO1977" s="185"/>
      <c r="AP1977" s="185"/>
      <c r="AQ1977" s="185"/>
      <c r="AR1977" s="185"/>
      <c r="AS1977" s="185"/>
      <c r="AT1977" s="185"/>
      <c r="AU1977" s="185"/>
      <c r="AV1977" s="185"/>
      <c r="AW1977" s="185"/>
      <c r="AX1977" s="185"/>
      <c r="AY1977" s="185"/>
      <c r="AZ1977" s="185"/>
      <c r="BA1977" s="185"/>
      <c r="BB1977" s="185"/>
      <c r="BC1977" s="185"/>
      <c r="BD1977" s="185"/>
      <c r="BE1977" s="185"/>
      <c r="BF1977" s="185"/>
      <c r="BG1977" s="185"/>
      <c r="BH1977" s="185"/>
      <c r="BI1977" s="185"/>
      <c r="BJ1977" s="185"/>
      <c r="BK1977" s="185"/>
      <c r="BL1977" s="185"/>
      <c r="BM1977" s="185"/>
    </row>
    <row r="1978" spans="13:65" s="181" customFormat="1" x14ac:dyDescent="0.2">
      <c r="M1978" s="40"/>
      <c r="N1978" s="974"/>
      <c r="O1978" s="185"/>
      <c r="P1978" s="185"/>
      <c r="Q1978" s="185"/>
      <c r="R1978" s="185"/>
      <c r="S1978" s="185"/>
      <c r="T1978" s="185"/>
      <c r="U1978" s="185"/>
      <c r="V1978" s="185"/>
      <c r="W1978" s="185"/>
      <c r="X1978" s="185"/>
      <c r="Y1978" s="185"/>
      <c r="Z1978" s="185"/>
      <c r="AA1978" s="185"/>
      <c r="AB1978" s="185"/>
      <c r="AC1978" s="185"/>
      <c r="AD1978" s="185"/>
      <c r="AE1978" s="185"/>
      <c r="AF1978" s="185"/>
      <c r="AG1978" s="185"/>
      <c r="AH1978" s="185"/>
      <c r="AI1978" s="185"/>
      <c r="AJ1978" s="185"/>
      <c r="AK1978" s="185"/>
      <c r="AL1978" s="185"/>
      <c r="AM1978" s="185"/>
      <c r="AN1978" s="185"/>
      <c r="AO1978" s="185"/>
      <c r="AP1978" s="185"/>
      <c r="AQ1978" s="185"/>
      <c r="AR1978" s="185"/>
      <c r="AS1978" s="185"/>
      <c r="AT1978" s="185"/>
      <c r="AU1978" s="185"/>
      <c r="AV1978" s="185"/>
      <c r="AW1978" s="185"/>
      <c r="AX1978" s="185"/>
      <c r="AY1978" s="185"/>
      <c r="AZ1978" s="185"/>
      <c r="BA1978" s="185"/>
      <c r="BB1978" s="185"/>
      <c r="BC1978" s="185"/>
      <c r="BD1978" s="185"/>
      <c r="BE1978" s="185"/>
      <c r="BF1978" s="185"/>
      <c r="BG1978" s="185"/>
      <c r="BH1978" s="185"/>
      <c r="BI1978" s="185"/>
      <c r="BJ1978" s="185"/>
      <c r="BK1978" s="185"/>
      <c r="BL1978" s="185"/>
      <c r="BM1978" s="185"/>
    </row>
    <row r="1979" spans="13:65" s="181" customFormat="1" x14ac:dyDescent="0.2">
      <c r="M1979" s="40"/>
      <c r="N1979" s="974"/>
      <c r="O1979" s="185"/>
      <c r="P1979" s="185"/>
      <c r="Q1979" s="185"/>
      <c r="R1979" s="185"/>
      <c r="S1979" s="185"/>
      <c r="T1979" s="185"/>
      <c r="U1979" s="185"/>
      <c r="V1979" s="185"/>
      <c r="W1979" s="185"/>
      <c r="X1979" s="185"/>
      <c r="Y1979" s="185"/>
      <c r="Z1979" s="185"/>
      <c r="AA1979" s="185"/>
      <c r="AB1979" s="185"/>
      <c r="AC1979" s="185"/>
      <c r="AD1979" s="185"/>
      <c r="AE1979" s="185"/>
      <c r="AF1979" s="185"/>
      <c r="AG1979" s="185"/>
      <c r="AH1979" s="185"/>
      <c r="AI1979" s="185"/>
      <c r="AJ1979" s="185"/>
      <c r="AK1979" s="185"/>
      <c r="AL1979" s="185"/>
      <c r="AM1979" s="185"/>
      <c r="AN1979" s="185"/>
      <c r="AO1979" s="185"/>
      <c r="AP1979" s="185"/>
      <c r="AQ1979" s="185"/>
      <c r="AR1979" s="185"/>
      <c r="AS1979" s="185"/>
      <c r="AT1979" s="185"/>
      <c r="AU1979" s="185"/>
      <c r="AV1979" s="185"/>
      <c r="AW1979" s="185"/>
      <c r="AX1979" s="185"/>
      <c r="AY1979" s="185"/>
      <c r="AZ1979" s="185"/>
      <c r="BA1979" s="185"/>
      <c r="BB1979" s="185"/>
      <c r="BC1979" s="185"/>
      <c r="BD1979" s="185"/>
      <c r="BE1979" s="185"/>
      <c r="BF1979" s="185"/>
      <c r="BG1979" s="185"/>
      <c r="BH1979" s="185"/>
      <c r="BI1979" s="185"/>
      <c r="BJ1979" s="185"/>
      <c r="BK1979" s="185"/>
      <c r="BL1979" s="185"/>
      <c r="BM1979" s="185"/>
    </row>
    <row r="1980" spans="13:65" s="181" customFormat="1" x14ac:dyDescent="0.2">
      <c r="M1980" s="40"/>
      <c r="N1980" s="974"/>
      <c r="O1980" s="185"/>
      <c r="P1980" s="185"/>
      <c r="Q1980" s="185"/>
      <c r="R1980" s="185"/>
      <c r="S1980" s="185"/>
      <c r="T1980" s="185"/>
      <c r="U1980" s="185"/>
      <c r="V1980" s="185"/>
      <c r="W1980" s="185"/>
      <c r="X1980" s="185"/>
      <c r="Y1980" s="185"/>
      <c r="Z1980" s="185"/>
      <c r="AA1980" s="185"/>
      <c r="AB1980" s="185"/>
      <c r="AC1980" s="185"/>
      <c r="AD1980" s="185"/>
      <c r="AE1980" s="185"/>
      <c r="AF1980" s="185"/>
      <c r="AG1980" s="185"/>
      <c r="AH1980" s="185"/>
      <c r="AI1980" s="185"/>
      <c r="AJ1980" s="185"/>
      <c r="AK1980" s="185"/>
      <c r="AL1980" s="185"/>
      <c r="AM1980" s="185"/>
      <c r="AN1980" s="185"/>
      <c r="AO1980" s="185"/>
      <c r="AP1980" s="185"/>
      <c r="AQ1980" s="185"/>
      <c r="AR1980" s="185"/>
      <c r="AS1980" s="185"/>
      <c r="AT1980" s="185"/>
      <c r="AU1980" s="185"/>
      <c r="AV1980" s="185"/>
      <c r="AW1980" s="185"/>
      <c r="AX1980" s="185"/>
      <c r="AY1980" s="185"/>
      <c r="AZ1980" s="185"/>
      <c r="BA1980" s="185"/>
      <c r="BB1980" s="185"/>
      <c r="BC1980" s="185"/>
      <c r="BD1980" s="185"/>
      <c r="BE1980" s="185"/>
      <c r="BF1980" s="185"/>
      <c r="BG1980" s="185"/>
      <c r="BH1980" s="185"/>
      <c r="BI1980" s="185"/>
      <c r="BJ1980" s="185"/>
      <c r="BK1980" s="185"/>
      <c r="BL1980" s="185"/>
      <c r="BM1980" s="185"/>
    </row>
    <row r="1981" spans="13:65" s="181" customFormat="1" x14ac:dyDescent="0.2">
      <c r="M1981" s="40"/>
      <c r="N1981" s="974"/>
      <c r="O1981" s="185"/>
      <c r="P1981" s="185"/>
      <c r="Q1981" s="185"/>
      <c r="R1981" s="185"/>
      <c r="S1981" s="185"/>
      <c r="T1981" s="185"/>
      <c r="U1981" s="185"/>
      <c r="V1981" s="185"/>
      <c r="W1981" s="185"/>
      <c r="X1981" s="185"/>
      <c r="Y1981" s="185"/>
      <c r="Z1981" s="185"/>
      <c r="AA1981" s="185"/>
      <c r="AB1981" s="185"/>
      <c r="AC1981" s="185"/>
      <c r="AD1981" s="185"/>
      <c r="AE1981" s="185"/>
      <c r="AF1981" s="185"/>
      <c r="AG1981" s="185"/>
      <c r="AH1981" s="185"/>
      <c r="AI1981" s="185"/>
      <c r="AJ1981" s="185"/>
      <c r="AK1981" s="185"/>
      <c r="AL1981" s="185"/>
      <c r="AM1981" s="185"/>
      <c r="AN1981" s="185"/>
      <c r="AO1981" s="185"/>
      <c r="AP1981" s="185"/>
      <c r="AQ1981" s="185"/>
      <c r="AR1981" s="185"/>
      <c r="AS1981" s="185"/>
      <c r="AT1981" s="185"/>
      <c r="AU1981" s="185"/>
      <c r="AV1981" s="185"/>
      <c r="AW1981" s="185"/>
      <c r="AX1981" s="185"/>
      <c r="AY1981" s="185"/>
      <c r="AZ1981" s="185"/>
      <c r="BA1981" s="185"/>
      <c r="BB1981" s="185"/>
      <c r="BC1981" s="185"/>
      <c r="BD1981" s="185"/>
      <c r="BE1981" s="185"/>
      <c r="BF1981" s="185"/>
      <c r="BG1981" s="185"/>
      <c r="BH1981" s="185"/>
      <c r="BI1981" s="185"/>
      <c r="BJ1981" s="185"/>
      <c r="BK1981" s="185"/>
      <c r="BL1981" s="185"/>
      <c r="BM1981" s="185"/>
    </row>
    <row r="1982" spans="13:65" s="181" customFormat="1" x14ac:dyDescent="0.2">
      <c r="M1982" s="40"/>
      <c r="N1982" s="974"/>
      <c r="O1982" s="185"/>
      <c r="P1982" s="185"/>
      <c r="Q1982" s="185"/>
      <c r="R1982" s="185"/>
      <c r="S1982" s="185"/>
      <c r="T1982" s="185"/>
      <c r="U1982" s="185"/>
      <c r="V1982" s="185"/>
      <c r="W1982" s="185"/>
      <c r="X1982" s="185"/>
      <c r="Y1982" s="185"/>
      <c r="Z1982" s="185"/>
      <c r="AA1982" s="185"/>
      <c r="AB1982" s="185"/>
      <c r="AC1982" s="185"/>
      <c r="AD1982" s="185"/>
      <c r="AE1982" s="185"/>
      <c r="AF1982" s="185"/>
      <c r="AG1982" s="185"/>
      <c r="AH1982" s="185"/>
      <c r="AI1982" s="185"/>
      <c r="AJ1982" s="185"/>
      <c r="AK1982" s="185"/>
      <c r="AL1982" s="185"/>
      <c r="AM1982" s="185"/>
      <c r="AN1982" s="185"/>
      <c r="AO1982" s="185"/>
      <c r="AP1982" s="185"/>
      <c r="AQ1982" s="185"/>
      <c r="AR1982" s="185"/>
      <c r="AS1982" s="185"/>
      <c r="AT1982" s="185"/>
      <c r="AU1982" s="185"/>
      <c r="AV1982" s="185"/>
      <c r="AW1982" s="185"/>
      <c r="AX1982" s="185"/>
      <c r="AY1982" s="185"/>
      <c r="AZ1982" s="185"/>
      <c r="BA1982" s="185"/>
      <c r="BB1982" s="185"/>
      <c r="BC1982" s="185"/>
      <c r="BD1982" s="185"/>
      <c r="BE1982" s="185"/>
      <c r="BF1982" s="185"/>
      <c r="BG1982" s="185"/>
      <c r="BH1982" s="185"/>
      <c r="BI1982" s="185"/>
      <c r="BJ1982" s="185"/>
      <c r="BK1982" s="185"/>
      <c r="BL1982" s="185"/>
      <c r="BM1982" s="185"/>
    </row>
    <row r="1983" spans="13:65" s="181" customFormat="1" x14ac:dyDescent="0.2">
      <c r="M1983" s="40"/>
      <c r="N1983" s="974"/>
      <c r="O1983" s="185"/>
      <c r="P1983" s="185"/>
      <c r="Q1983" s="185"/>
      <c r="R1983" s="185"/>
      <c r="S1983" s="185"/>
      <c r="T1983" s="185"/>
      <c r="U1983" s="185"/>
      <c r="V1983" s="185"/>
      <c r="W1983" s="185"/>
      <c r="X1983" s="185"/>
      <c r="Y1983" s="185"/>
      <c r="Z1983" s="185"/>
      <c r="AA1983" s="185"/>
      <c r="AB1983" s="185"/>
      <c r="AC1983" s="185"/>
      <c r="AD1983" s="185"/>
      <c r="AE1983" s="185"/>
      <c r="AF1983" s="185"/>
      <c r="AG1983" s="185"/>
      <c r="AH1983" s="185"/>
      <c r="AI1983" s="185"/>
      <c r="AJ1983" s="185"/>
      <c r="AK1983" s="185"/>
      <c r="AL1983" s="185"/>
      <c r="AM1983" s="185"/>
      <c r="AN1983" s="185"/>
      <c r="AO1983" s="185"/>
      <c r="AP1983" s="185"/>
      <c r="AQ1983" s="185"/>
      <c r="AR1983" s="185"/>
      <c r="AS1983" s="185"/>
      <c r="AT1983" s="185"/>
      <c r="AU1983" s="185"/>
      <c r="AV1983" s="185"/>
      <c r="AW1983" s="185"/>
      <c r="AX1983" s="185"/>
      <c r="AY1983" s="185"/>
      <c r="AZ1983" s="185"/>
      <c r="BA1983" s="185"/>
      <c r="BB1983" s="185"/>
      <c r="BC1983" s="185"/>
      <c r="BD1983" s="185"/>
      <c r="BE1983" s="185"/>
      <c r="BF1983" s="185"/>
      <c r="BG1983" s="185"/>
      <c r="BH1983" s="185"/>
      <c r="BI1983" s="185"/>
      <c r="BJ1983" s="185"/>
      <c r="BK1983" s="185"/>
      <c r="BL1983" s="185"/>
      <c r="BM1983" s="185"/>
    </row>
    <row r="1984" spans="13:65" s="181" customFormat="1" x14ac:dyDescent="0.2">
      <c r="M1984" s="40"/>
      <c r="N1984" s="974"/>
      <c r="O1984" s="185"/>
      <c r="P1984" s="185"/>
      <c r="Q1984" s="185"/>
      <c r="R1984" s="185"/>
      <c r="S1984" s="185"/>
      <c r="T1984" s="185"/>
      <c r="U1984" s="185"/>
      <c r="V1984" s="185"/>
      <c r="W1984" s="185"/>
      <c r="X1984" s="185"/>
      <c r="Y1984" s="185"/>
      <c r="Z1984" s="185"/>
      <c r="AA1984" s="185"/>
      <c r="AB1984" s="185"/>
      <c r="AC1984" s="185"/>
      <c r="AD1984" s="185"/>
      <c r="AE1984" s="185"/>
      <c r="AF1984" s="185"/>
      <c r="AG1984" s="185"/>
      <c r="AH1984" s="185"/>
      <c r="AI1984" s="185"/>
      <c r="AJ1984" s="185"/>
      <c r="AK1984" s="185"/>
      <c r="AL1984" s="185"/>
      <c r="AM1984" s="185"/>
      <c r="AN1984" s="185"/>
      <c r="AO1984" s="185"/>
      <c r="AP1984" s="185"/>
      <c r="AQ1984" s="185"/>
      <c r="AR1984" s="185"/>
      <c r="AS1984" s="185"/>
      <c r="AT1984" s="185"/>
      <c r="AU1984" s="185"/>
      <c r="AV1984" s="185"/>
      <c r="AW1984" s="185"/>
      <c r="AX1984" s="185"/>
      <c r="AY1984" s="185"/>
      <c r="AZ1984" s="185"/>
      <c r="BA1984" s="185"/>
      <c r="BB1984" s="185"/>
      <c r="BC1984" s="185"/>
      <c r="BD1984" s="185"/>
      <c r="BE1984" s="185"/>
      <c r="BF1984" s="185"/>
      <c r="BG1984" s="185"/>
      <c r="BH1984" s="185"/>
      <c r="BI1984" s="185"/>
      <c r="BJ1984" s="185"/>
      <c r="BK1984" s="185"/>
      <c r="BL1984" s="185"/>
      <c r="BM1984" s="185"/>
    </row>
    <row r="1985" spans="13:65" s="181" customFormat="1" x14ac:dyDescent="0.2">
      <c r="M1985" s="40"/>
      <c r="N1985" s="974"/>
      <c r="O1985" s="185"/>
      <c r="P1985" s="185"/>
      <c r="Q1985" s="185"/>
      <c r="R1985" s="185"/>
      <c r="S1985" s="185"/>
      <c r="T1985" s="185"/>
      <c r="U1985" s="185"/>
      <c r="V1985" s="185"/>
      <c r="W1985" s="185"/>
      <c r="X1985" s="185"/>
      <c r="Y1985" s="185"/>
      <c r="Z1985" s="185"/>
      <c r="AA1985" s="185"/>
      <c r="AB1985" s="185"/>
      <c r="AC1985" s="185"/>
      <c r="AD1985" s="185"/>
      <c r="AE1985" s="185"/>
      <c r="AF1985" s="185"/>
      <c r="AG1985" s="185"/>
      <c r="AH1985" s="185"/>
      <c r="AI1985" s="185"/>
      <c r="AJ1985" s="185"/>
      <c r="AK1985" s="185"/>
      <c r="AL1985" s="185"/>
      <c r="AM1985" s="185"/>
      <c r="AN1985" s="185"/>
      <c r="AO1985" s="185"/>
      <c r="AP1985" s="185"/>
      <c r="AQ1985" s="185"/>
      <c r="AR1985" s="185"/>
      <c r="AS1985" s="185"/>
      <c r="AT1985" s="185"/>
      <c r="AU1985" s="185"/>
      <c r="AV1985" s="185"/>
      <c r="AW1985" s="185"/>
      <c r="AX1985" s="185"/>
      <c r="AY1985" s="185"/>
      <c r="AZ1985" s="185"/>
      <c r="BA1985" s="185"/>
      <c r="BB1985" s="185"/>
      <c r="BC1985" s="185"/>
      <c r="BD1985" s="185"/>
      <c r="BE1985" s="185"/>
      <c r="BF1985" s="185"/>
      <c r="BG1985" s="185"/>
      <c r="BH1985" s="185"/>
      <c r="BI1985" s="185"/>
      <c r="BJ1985" s="185"/>
      <c r="BK1985" s="185"/>
      <c r="BL1985" s="185"/>
      <c r="BM1985" s="185"/>
    </row>
    <row r="1986" spans="13:65" s="181" customFormat="1" x14ac:dyDescent="0.2">
      <c r="M1986" s="40"/>
      <c r="N1986" s="974"/>
      <c r="O1986" s="185"/>
      <c r="P1986" s="185"/>
      <c r="Q1986" s="185"/>
      <c r="R1986" s="185"/>
      <c r="S1986" s="185"/>
      <c r="T1986" s="185"/>
      <c r="U1986" s="185"/>
      <c r="V1986" s="185"/>
      <c r="W1986" s="185"/>
      <c r="X1986" s="185"/>
      <c r="Y1986" s="185"/>
      <c r="Z1986" s="185"/>
      <c r="AA1986" s="185"/>
      <c r="AB1986" s="185"/>
      <c r="AC1986" s="185"/>
      <c r="AD1986" s="185"/>
      <c r="AE1986" s="185"/>
      <c r="AF1986" s="185"/>
      <c r="AG1986" s="185"/>
      <c r="AH1986" s="185"/>
      <c r="AI1986" s="185"/>
      <c r="AJ1986" s="185"/>
      <c r="AK1986" s="185"/>
      <c r="AL1986" s="185"/>
      <c r="AM1986" s="185"/>
      <c r="AN1986" s="185"/>
      <c r="AO1986" s="185"/>
      <c r="AP1986" s="185"/>
      <c r="AQ1986" s="185"/>
      <c r="AR1986" s="185"/>
      <c r="AS1986" s="185"/>
      <c r="AT1986" s="185"/>
      <c r="AU1986" s="185"/>
      <c r="AV1986" s="185"/>
      <c r="AW1986" s="185"/>
      <c r="AX1986" s="185"/>
      <c r="AY1986" s="185"/>
      <c r="AZ1986" s="185"/>
      <c r="BA1986" s="185"/>
      <c r="BB1986" s="185"/>
      <c r="BC1986" s="185"/>
      <c r="BD1986" s="185"/>
      <c r="BE1986" s="185"/>
      <c r="BF1986" s="185"/>
      <c r="BG1986" s="185"/>
      <c r="BH1986" s="185"/>
      <c r="BI1986" s="185"/>
      <c r="BJ1986" s="185"/>
      <c r="BK1986" s="185"/>
      <c r="BL1986" s="185"/>
      <c r="BM1986" s="185"/>
    </row>
    <row r="1987" spans="13:65" s="181" customFormat="1" x14ac:dyDescent="0.2">
      <c r="M1987" s="40"/>
      <c r="N1987" s="974"/>
      <c r="O1987" s="185"/>
      <c r="P1987" s="185"/>
      <c r="Q1987" s="185"/>
      <c r="R1987" s="185"/>
      <c r="S1987" s="185"/>
      <c r="T1987" s="185"/>
      <c r="U1987" s="185"/>
      <c r="V1987" s="185"/>
      <c r="W1987" s="185"/>
      <c r="X1987" s="185"/>
      <c r="Y1987" s="185"/>
      <c r="Z1987" s="185"/>
      <c r="AA1987" s="185"/>
      <c r="AB1987" s="185"/>
      <c r="AC1987" s="185"/>
      <c r="AD1987" s="185"/>
      <c r="AE1987" s="185"/>
      <c r="AF1987" s="185"/>
      <c r="AG1987" s="185"/>
      <c r="AH1987" s="185"/>
      <c r="AI1987" s="185"/>
      <c r="AJ1987" s="185"/>
      <c r="AK1987" s="185"/>
      <c r="AL1987" s="185"/>
      <c r="AM1987" s="185"/>
      <c r="AN1987" s="185"/>
      <c r="AO1987" s="185"/>
      <c r="AP1987" s="185"/>
      <c r="AQ1987" s="185"/>
      <c r="AR1987" s="185"/>
      <c r="AS1987" s="185"/>
      <c r="AT1987" s="185"/>
      <c r="AU1987" s="185"/>
      <c r="AV1987" s="185"/>
      <c r="AW1987" s="185"/>
      <c r="AX1987" s="185"/>
      <c r="AY1987" s="185"/>
      <c r="AZ1987" s="185"/>
      <c r="BA1987" s="185"/>
      <c r="BB1987" s="185"/>
      <c r="BC1987" s="185"/>
      <c r="BD1987" s="185"/>
      <c r="BE1987" s="185"/>
      <c r="BF1987" s="185"/>
      <c r="BG1987" s="185"/>
      <c r="BH1987" s="185"/>
      <c r="BI1987" s="185"/>
      <c r="BJ1987" s="185"/>
      <c r="BK1987" s="185"/>
      <c r="BL1987" s="185"/>
      <c r="BM1987" s="185"/>
    </row>
    <row r="1988" spans="13:65" s="181" customFormat="1" x14ac:dyDescent="0.2">
      <c r="M1988" s="40"/>
      <c r="N1988" s="974"/>
      <c r="O1988" s="185"/>
      <c r="P1988" s="185"/>
      <c r="Q1988" s="185"/>
      <c r="R1988" s="185"/>
      <c r="S1988" s="185"/>
      <c r="T1988" s="185"/>
      <c r="U1988" s="185"/>
      <c r="V1988" s="185"/>
      <c r="W1988" s="185"/>
      <c r="X1988" s="185"/>
      <c r="Y1988" s="185"/>
      <c r="Z1988" s="185"/>
      <c r="AA1988" s="185"/>
      <c r="AB1988" s="185"/>
      <c r="AC1988" s="185"/>
      <c r="AD1988" s="185"/>
      <c r="AE1988" s="185"/>
      <c r="AF1988" s="185"/>
      <c r="AG1988" s="185"/>
      <c r="AH1988" s="185"/>
      <c r="AI1988" s="185"/>
      <c r="AJ1988" s="185"/>
      <c r="AK1988" s="185"/>
      <c r="AL1988" s="185"/>
      <c r="AM1988" s="185"/>
      <c r="AN1988" s="185"/>
      <c r="AO1988" s="185"/>
      <c r="AP1988" s="185"/>
      <c r="AQ1988" s="185"/>
      <c r="AR1988" s="185"/>
      <c r="AS1988" s="185"/>
      <c r="AT1988" s="185"/>
      <c r="AU1988" s="185"/>
      <c r="AV1988" s="185"/>
      <c r="AW1988" s="185"/>
      <c r="AX1988" s="185"/>
      <c r="AY1988" s="185"/>
      <c r="AZ1988" s="185"/>
      <c r="BA1988" s="185"/>
      <c r="BB1988" s="185"/>
      <c r="BC1988" s="185"/>
      <c r="BD1988" s="185"/>
      <c r="BE1988" s="185"/>
      <c r="BF1988" s="185"/>
      <c r="BG1988" s="185"/>
      <c r="BH1988" s="185"/>
      <c r="BI1988" s="185"/>
      <c r="BJ1988" s="185"/>
      <c r="BK1988" s="185"/>
      <c r="BL1988" s="185"/>
      <c r="BM1988" s="185"/>
    </row>
    <row r="1989" spans="13:65" s="181" customFormat="1" x14ac:dyDescent="0.2">
      <c r="M1989" s="40"/>
      <c r="N1989" s="974"/>
      <c r="O1989" s="185"/>
      <c r="P1989" s="185"/>
      <c r="Q1989" s="185"/>
      <c r="R1989" s="185"/>
      <c r="S1989" s="185"/>
      <c r="T1989" s="185"/>
      <c r="U1989" s="185"/>
      <c r="V1989" s="185"/>
      <c r="W1989" s="185"/>
      <c r="X1989" s="185"/>
      <c r="Y1989" s="185"/>
      <c r="Z1989" s="185"/>
      <c r="AA1989" s="185"/>
      <c r="AB1989" s="185"/>
      <c r="AC1989" s="185"/>
      <c r="AD1989" s="185"/>
      <c r="AE1989" s="185"/>
      <c r="AF1989" s="185"/>
      <c r="AG1989" s="185"/>
      <c r="AH1989" s="185"/>
      <c r="AI1989" s="185"/>
      <c r="AJ1989" s="185"/>
      <c r="AK1989" s="185"/>
      <c r="AL1989" s="185"/>
      <c r="AM1989" s="185"/>
      <c r="AN1989" s="185"/>
      <c r="AO1989" s="185"/>
      <c r="AP1989" s="185"/>
      <c r="AQ1989" s="185"/>
      <c r="AR1989" s="185"/>
      <c r="AS1989" s="185"/>
      <c r="AT1989" s="185"/>
      <c r="AU1989" s="185"/>
      <c r="AV1989" s="185"/>
      <c r="AW1989" s="185"/>
      <c r="AX1989" s="185"/>
      <c r="AY1989" s="185"/>
      <c r="AZ1989" s="185"/>
      <c r="BA1989" s="185"/>
      <c r="BB1989" s="185"/>
      <c r="BC1989" s="185"/>
      <c r="BD1989" s="185"/>
      <c r="BE1989" s="185"/>
      <c r="BF1989" s="185"/>
      <c r="BG1989" s="185"/>
      <c r="BH1989" s="185"/>
      <c r="BI1989" s="185"/>
      <c r="BJ1989" s="185"/>
      <c r="BK1989" s="185"/>
      <c r="BL1989" s="185"/>
      <c r="BM1989" s="185"/>
    </row>
    <row r="1990" spans="13:65" s="181" customFormat="1" x14ac:dyDescent="0.2">
      <c r="M1990" s="40"/>
      <c r="N1990" s="974"/>
      <c r="O1990" s="185"/>
      <c r="P1990" s="185"/>
      <c r="Q1990" s="185"/>
      <c r="R1990" s="185"/>
      <c r="S1990" s="185"/>
      <c r="T1990" s="185"/>
      <c r="U1990" s="185"/>
      <c r="V1990" s="185"/>
      <c r="W1990" s="185"/>
      <c r="X1990" s="185"/>
      <c r="Y1990" s="185"/>
      <c r="Z1990" s="185"/>
      <c r="AA1990" s="185"/>
      <c r="AB1990" s="185"/>
      <c r="AC1990" s="185"/>
      <c r="AD1990" s="185"/>
      <c r="AE1990" s="185"/>
      <c r="AF1990" s="185"/>
      <c r="AG1990" s="185"/>
      <c r="AH1990" s="185"/>
      <c r="AI1990" s="185"/>
      <c r="AJ1990" s="185"/>
      <c r="AK1990" s="185"/>
      <c r="AL1990" s="185"/>
      <c r="AM1990" s="185"/>
      <c r="AN1990" s="185"/>
      <c r="AO1990" s="185"/>
      <c r="AP1990" s="185"/>
      <c r="AQ1990" s="185"/>
      <c r="AR1990" s="185"/>
      <c r="AS1990" s="185"/>
      <c r="AT1990" s="185"/>
      <c r="AU1990" s="185"/>
      <c r="AV1990" s="185"/>
      <c r="AW1990" s="185"/>
      <c r="AX1990" s="185"/>
      <c r="AY1990" s="185"/>
      <c r="AZ1990" s="185"/>
      <c r="BA1990" s="185"/>
      <c r="BB1990" s="185"/>
      <c r="BC1990" s="185"/>
      <c r="BD1990" s="185"/>
      <c r="BE1990" s="185"/>
      <c r="BF1990" s="185"/>
      <c r="BG1990" s="185"/>
      <c r="BH1990" s="185"/>
      <c r="BI1990" s="185"/>
      <c r="BJ1990" s="185"/>
      <c r="BK1990" s="185"/>
      <c r="BL1990" s="185"/>
      <c r="BM1990" s="185"/>
    </row>
    <row r="1991" spans="13:65" s="181" customFormat="1" x14ac:dyDescent="0.2">
      <c r="M1991" s="40"/>
      <c r="N1991" s="974"/>
      <c r="O1991" s="185"/>
      <c r="P1991" s="185"/>
      <c r="Q1991" s="185"/>
      <c r="R1991" s="185"/>
      <c r="S1991" s="185"/>
      <c r="T1991" s="185"/>
      <c r="U1991" s="185"/>
      <c r="V1991" s="185"/>
      <c r="W1991" s="185"/>
      <c r="X1991" s="185"/>
      <c r="Y1991" s="185"/>
      <c r="Z1991" s="185"/>
      <c r="AA1991" s="185"/>
      <c r="AB1991" s="185"/>
      <c r="AC1991" s="185"/>
      <c r="AD1991" s="185"/>
      <c r="AE1991" s="185"/>
      <c r="AF1991" s="185"/>
      <c r="AG1991" s="185"/>
      <c r="AH1991" s="185"/>
      <c r="AI1991" s="185"/>
      <c r="AJ1991" s="185"/>
      <c r="AK1991" s="185"/>
      <c r="AL1991" s="185"/>
      <c r="AM1991" s="185"/>
      <c r="AN1991" s="185"/>
      <c r="AO1991" s="185"/>
      <c r="AP1991" s="185"/>
      <c r="AQ1991" s="185"/>
      <c r="AR1991" s="185"/>
      <c r="AS1991" s="185"/>
      <c r="AT1991" s="185"/>
      <c r="AU1991" s="185"/>
      <c r="AV1991" s="185"/>
      <c r="AW1991" s="185"/>
      <c r="AX1991" s="185"/>
      <c r="AY1991" s="185"/>
      <c r="AZ1991" s="185"/>
      <c r="BA1991" s="185"/>
      <c r="BB1991" s="185"/>
      <c r="BC1991" s="185"/>
      <c r="BD1991" s="185"/>
      <c r="BE1991" s="185"/>
      <c r="BF1991" s="185"/>
      <c r="BG1991" s="185"/>
      <c r="BH1991" s="185"/>
      <c r="BI1991" s="185"/>
      <c r="BJ1991" s="185"/>
      <c r="BK1991" s="185"/>
      <c r="BL1991" s="185"/>
      <c r="BM1991" s="185"/>
    </row>
    <row r="1992" spans="13:65" s="181" customFormat="1" x14ac:dyDescent="0.2">
      <c r="M1992" s="40"/>
      <c r="N1992" s="974"/>
      <c r="O1992" s="185"/>
      <c r="P1992" s="185"/>
      <c r="Q1992" s="185"/>
      <c r="R1992" s="185"/>
      <c r="S1992" s="185"/>
      <c r="T1992" s="185"/>
      <c r="U1992" s="185"/>
      <c r="V1992" s="185"/>
      <c r="W1992" s="185"/>
      <c r="X1992" s="185"/>
      <c r="Y1992" s="185"/>
      <c r="Z1992" s="185"/>
      <c r="AA1992" s="185"/>
      <c r="AB1992" s="185"/>
      <c r="AC1992" s="185"/>
      <c r="AD1992" s="185"/>
      <c r="AE1992" s="185"/>
      <c r="AF1992" s="185"/>
      <c r="AG1992" s="185"/>
      <c r="AH1992" s="185"/>
      <c r="AI1992" s="185"/>
      <c r="AJ1992" s="185"/>
      <c r="AK1992" s="185"/>
      <c r="AL1992" s="185"/>
      <c r="AM1992" s="185"/>
      <c r="AN1992" s="185"/>
      <c r="AO1992" s="185"/>
      <c r="AP1992" s="185"/>
      <c r="AQ1992" s="185"/>
      <c r="AR1992" s="185"/>
      <c r="AS1992" s="185"/>
      <c r="AT1992" s="185"/>
      <c r="AU1992" s="185"/>
      <c r="AV1992" s="185"/>
      <c r="AW1992" s="185"/>
      <c r="AX1992" s="185"/>
      <c r="AY1992" s="185"/>
      <c r="AZ1992" s="185"/>
      <c r="BA1992" s="185"/>
      <c r="BB1992" s="185"/>
      <c r="BC1992" s="185"/>
      <c r="BD1992" s="185"/>
      <c r="BE1992" s="185"/>
      <c r="BF1992" s="185"/>
      <c r="BG1992" s="185"/>
      <c r="BH1992" s="185"/>
      <c r="BI1992" s="185"/>
      <c r="BJ1992" s="185"/>
      <c r="BK1992" s="185"/>
      <c r="BL1992" s="185"/>
      <c r="BM1992" s="185"/>
    </row>
    <row r="1993" spans="13:65" s="181" customFormat="1" x14ac:dyDescent="0.2">
      <c r="M1993" s="40"/>
      <c r="N1993" s="974"/>
      <c r="O1993" s="185"/>
      <c r="P1993" s="185"/>
      <c r="Q1993" s="185"/>
      <c r="R1993" s="185"/>
      <c r="S1993" s="185"/>
      <c r="T1993" s="185"/>
      <c r="U1993" s="185"/>
      <c r="V1993" s="185"/>
      <c r="W1993" s="185"/>
      <c r="X1993" s="185"/>
      <c r="Y1993" s="185"/>
      <c r="Z1993" s="185"/>
      <c r="AA1993" s="185"/>
      <c r="AB1993" s="185"/>
      <c r="AC1993" s="185"/>
      <c r="AD1993" s="185"/>
      <c r="AE1993" s="185"/>
      <c r="AF1993" s="185"/>
      <c r="AG1993" s="185"/>
      <c r="AH1993" s="185"/>
      <c r="AI1993" s="185"/>
      <c r="AJ1993" s="185"/>
      <c r="AK1993" s="185"/>
      <c r="AL1993" s="185"/>
      <c r="AM1993" s="185"/>
      <c r="AN1993" s="185"/>
      <c r="AO1993" s="185"/>
      <c r="AP1993" s="185"/>
      <c r="AQ1993" s="185"/>
      <c r="AR1993" s="185"/>
      <c r="AS1993" s="185"/>
      <c r="AT1993" s="185"/>
      <c r="AU1993" s="185"/>
      <c r="AV1993" s="185"/>
      <c r="AW1993" s="185"/>
      <c r="AX1993" s="185"/>
      <c r="AY1993" s="185"/>
      <c r="AZ1993" s="185"/>
      <c r="BA1993" s="185"/>
      <c r="BB1993" s="185"/>
      <c r="BC1993" s="185"/>
      <c r="BD1993" s="185"/>
      <c r="BE1993" s="185"/>
      <c r="BF1993" s="185"/>
      <c r="BG1993" s="185"/>
      <c r="BH1993" s="185"/>
      <c r="BI1993" s="185"/>
      <c r="BJ1993" s="185"/>
      <c r="BK1993" s="185"/>
      <c r="BL1993" s="185"/>
      <c r="BM1993" s="185"/>
    </row>
    <row r="1994" spans="13:65" s="181" customFormat="1" x14ac:dyDescent="0.2">
      <c r="M1994" s="40"/>
      <c r="N1994" s="974"/>
      <c r="O1994" s="185"/>
      <c r="P1994" s="185"/>
      <c r="Q1994" s="185"/>
      <c r="R1994" s="185"/>
      <c r="S1994" s="185"/>
      <c r="T1994" s="185"/>
      <c r="U1994" s="185"/>
      <c r="V1994" s="185"/>
      <c r="W1994" s="185"/>
      <c r="X1994" s="185"/>
      <c r="Y1994" s="185"/>
      <c r="Z1994" s="185"/>
      <c r="AA1994" s="185"/>
      <c r="AB1994" s="185"/>
      <c r="AC1994" s="185"/>
      <c r="AD1994" s="185"/>
      <c r="AE1994" s="185"/>
      <c r="AF1994" s="185"/>
      <c r="AG1994" s="185"/>
      <c r="AH1994" s="185"/>
      <c r="AI1994" s="185"/>
      <c r="AJ1994" s="185"/>
      <c r="AK1994" s="185"/>
      <c r="AL1994" s="185"/>
      <c r="AM1994" s="185"/>
      <c r="AN1994" s="185"/>
      <c r="AO1994" s="185"/>
      <c r="AP1994" s="185"/>
      <c r="AQ1994" s="185"/>
      <c r="AR1994" s="185"/>
      <c r="AS1994" s="185"/>
      <c r="AT1994" s="185"/>
      <c r="AU1994" s="185"/>
      <c r="AV1994" s="185"/>
      <c r="AW1994" s="185"/>
      <c r="AX1994" s="185"/>
      <c r="AY1994" s="185"/>
      <c r="AZ1994" s="185"/>
      <c r="BA1994" s="185"/>
      <c r="BB1994" s="185"/>
      <c r="BC1994" s="185"/>
      <c r="BD1994" s="185"/>
      <c r="BE1994" s="185"/>
      <c r="BF1994" s="185"/>
      <c r="BG1994" s="185"/>
      <c r="BH1994" s="185"/>
      <c r="BI1994" s="185"/>
      <c r="BJ1994" s="185"/>
      <c r="BK1994" s="185"/>
      <c r="BL1994" s="185"/>
      <c r="BM1994" s="185"/>
    </row>
    <row r="1995" spans="13:65" s="181" customFormat="1" x14ac:dyDescent="0.2">
      <c r="M1995" s="40"/>
      <c r="N1995" s="974"/>
      <c r="O1995" s="185"/>
      <c r="P1995" s="185"/>
      <c r="Q1995" s="185"/>
      <c r="R1995" s="185"/>
      <c r="S1995" s="185"/>
      <c r="T1995" s="185"/>
      <c r="U1995" s="185"/>
      <c r="V1995" s="185"/>
      <c r="W1995" s="185"/>
      <c r="X1995" s="185"/>
      <c r="Y1995" s="185"/>
      <c r="Z1995" s="185"/>
      <c r="AA1995" s="185"/>
      <c r="AB1995" s="185"/>
      <c r="AC1995" s="185"/>
      <c r="AD1995" s="185"/>
      <c r="AE1995" s="185"/>
      <c r="AF1995" s="185"/>
      <c r="AG1995" s="185"/>
      <c r="AH1995" s="185"/>
      <c r="AI1995" s="185"/>
      <c r="AJ1995" s="185"/>
      <c r="AK1995" s="185"/>
      <c r="AL1995" s="185"/>
      <c r="AM1995" s="185"/>
      <c r="AN1995" s="185"/>
      <c r="AO1995" s="185"/>
      <c r="AP1995" s="185"/>
      <c r="AQ1995" s="185"/>
      <c r="AR1995" s="185"/>
      <c r="AS1995" s="185"/>
      <c r="AT1995" s="185"/>
      <c r="AU1995" s="185"/>
      <c r="AV1995" s="185"/>
      <c r="AW1995" s="185"/>
      <c r="AX1995" s="185"/>
      <c r="AY1995" s="185"/>
      <c r="AZ1995" s="185"/>
      <c r="BA1995" s="185"/>
      <c r="BB1995" s="185"/>
      <c r="BC1995" s="185"/>
      <c r="BD1995" s="185"/>
      <c r="BE1995" s="185"/>
      <c r="BF1995" s="185"/>
      <c r="BG1995" s="185"/>
      <c r="BH1995" s="185"/>
      <c r="BI1995" s="185"/>
      <c r="BJ1995" s="185"/>
      <c r="BK1995" s="185"/>
      <c r="BL1995" s="185"/>
      <c r="BM1995" s="185"/>
    </row>
    <row r="1996" spans="13:65" s="181" customFormat="1" x14ac:dyDescent="0.2">
      <c r="M1996" s="40"/>
      <c r="N1996" s="974"/>
      <c r="O1996" s="185"/>
      <c r="P1996" s="185"/>
      <c r="Q1996" s="185"/>
      <c r="R1996" s="185"/>
      <c r="S1996" s="185"/>
      <c r="T1996" s="185"/>
      <c r="U1996" s="185"/>
      <c r="V1996" s="185"/>
      <c r="W1996" s="185"/>
      <c r="X1996" s="185"/>
      <c r="Y1996" s="185"/>
      <c r="Z1996" s="185"/>
      <c r="AA1996" s="185"/>
      <c r="AB1996" s="185"/>
      <c r="AC1996" s="185"/>
      <c r="AD1996" s="185"/>
      <c r="AE1996" s="185"/>
      <c r="AF1996" s="185"/>
      <c r="AG1996" s="185"/>
      <c r="AH1996" s="185"/>
      <c r="AI1996" s="185"/>
      <c r="AJ1996" s="185"/>
      <c r="AK1996" s="185"/>
      <c r="AL1996" s="185"/>
      <c r="AM1996" s="185"/>
      <c r="AN1996" s="185"/>
      <c r="AO1996" s="185"/>
      <c r="AP1996" s="185"/>
      <c r="AQ1996" s="185"/>
      <c r="AR1996" s="185"/>
      <c r="AS1996" s="185"/>
      <c r="AT1996" s="185"/>
      <c r="AU1996" s="185"/>
      <c r="AV1996" s="185"/>
      <c r="AW1996" s="185"/>
      <c r="AX1996" s="185"/>
      <c r="AY1996" s="185"/>
      <c r="AZ1996" s="185"/>
      <c r="BA1996" s="185"/>
      <c r="BB1996" s="185"/>
      <c r="BC1996" s="185"/>
      <c r="BD1996" s="185"/>
      <c r="BE1996" s="185"/>
      <c r="BF1996" s="185"/>
      <c r="BG1996" s="185"/>
      <c r="BH1996" s="185"/>
      <c r="BI1996" s="185"/>
      <c r="BJ1996" s="185"/>
      <c r="BK1996" s="185"/>
      <c r="BL1996" s="185"/>
      <c r="BM1996" s="185"/>
    </row>
    <row r="1997" spans="13:65" s="181" customFormat="1" x14ac:dyDescent="0.2">
      <c r="M1997" s="40"/>
      <c r="N1997" s="974"/>
      <c r="O1997" s="185"/>
      <c r="P1997" s="185"/>
      <c r="Q1997" s="185"/>
      <c r="R1997" s="185"/>
      <c r="S1997" s="185"/>
      <c r="T1997" s="185"/>
      <c r="U1997" s="185"/>
      <c r="V1997" s="185"/>
      <c r="W1997" s="185"/>
      <c r="X1997" s="185"/>
      <c r="Y1997" s="185"/>
      <c r="Z1997" s="185"/>
      <c r="AA1997" s="185"/>
      <c r="AB1997" s="185"/>
      <c r="AC1997" s="185"/>
      <c r="AD1997" s="185"/>
      <c r="AE1997" s="185"/>
      <c r="AF1997" s="185"/>
      <c r="AG1997" s="185"/>
      <c r="AH1997" s="185"/>
      <c r="AI1997" s="185"/>
      <c r="AJ1997" s="185"/>
      <c r="AK1997" s="185"/>
      <c r="AL1997" s="185"/>
      <c r="AM1997" s="185"/>
      <c r="AN1997" s="185"/>
      <c r="AO1997" s="185"/>
      <c r="AP1997" s="185"/>
      <c r="AQ1997" s="185"/>
      <c r="AR1997" s="185"/>
      <c r="AS1997" s="185"/>
      <c r="AT1997" s="185"/>
      <c r="AU1997" s="185"/>
      <c r="AV1997" s="185"/>
      <c r="AW1997" s="185"/>
      <c r="AX1997" s="185"/>
      <c r="AY1997" s="185"/>
      <c r="AZ1997" s="185"/>
      <c r="BA1997" s="185"/>
      <c r="BB1997" s="185"/>
      <c r="BC1997" s="185"/>
      <c r="BD1997" s="185"/>
      <c r="BE1997" s="185"/>
      <c r="BF1997" s="185"/>
      <c r="BG1997" s="185"/>
      <c r="BH1997" s="185"/>
      <c r="BI1997" s="185"/>
      <c r="BJ1997" s="185"/>
      <c r="BK1997" s="185"/>
      <c r="BL1997" s="185"/>
      <c r="BM1997" s="185"/>
    </row>
    <row r="1998" spans="13:65" s="181" customFormat="1" x14ac:dyDescent="0.2">
      <c r="M1998" s="40"/>
      <c r="N1998" s="974"/>
      <c r="O1998" s="185"/>
      <c r="P1998" s="185"/>
      <c r="Q1998" s="185"/>
      <c r="R1998" s="185"/>
      <c r="S1998" s="185"/>
      <c r="T1998" s="185"/>
      <c r="U1998" s="185"/>
      <c r="V1998" s="185"/>
      <c r="W1998" s="185"/>
      <c r="X1998" s="185"/>
      <c r="Y1998" s="185"/>
      <c r="Z1998" s="185"/>
      <c r="AA1998" s="185"/>
      <c r="AB1998" s="185"/>
      <c r="AC1998" s="185"/>
      <c r="AD1998" s="185"/>
      <c r="AE1998" s="185"/>
      <c r="AF1998" s="185"/>
      <c r="AG1998" s="185"/>
      <c r="AH1998" s="185"/>
      <c r="AI1998" s="185"/>
      <c r="AJ1998" s="185"/>
      <c r="AK1998" s="185"/>
      <c r="AL1998" s="185"/>
      <c r="AM1998" s="185"/>
      <c r="AN1998" s="185"/>
      <c r="AO1998" s="185"/>
      <c r="AP1998" s="185"/>
      <c r="AQ1998" s="185"/>
      <c r="AR1998" s="185"/>
      <c r="AS1998" s="185"/>
      <c r="AT1998" s="185"/>
      <c r="AU1998" s="185"/>
      <c r="AV1998" s="185"/>
      <c r="AW1998" s="185"/>
      <c r="AX1998" s="185"/>
      <c r="AY1998" s="185"/>
      <c r="AZ1998" s="185"/>
      <c r="BA1998" s="185"/>
      <c r="BB1998" s="185"/>
      <c r="BC1998" s="185"/>
      <c r="BD1998" s="185"/>
      <c r="BE1998" s="185"/>
      <c r="BF1998" s="185"/>
      <c r="BG1998" s="185"/>
      <c r="BH1998" s="185"/>
      <c r="BI1998" s="185"/>
      <c r="BJ1998" s="185"/>
      <c r="BK1998" s="185"/>
      <c r="BL1998" s="185"/>
      <c r="BM1998" s="185"/>
    </row>
    <row r="1999" spans="13:65" s="181" customFormat="1" x14ac:dyDescent="0.2">
      <c r="M1999" s="40"/>
      <c r="N1999" s="974"/>
      <c r="O1999" s="185"/>
      <c r="P1999" s="185"/>
      <c r="Q1999" s="185"/>
      <c r="R1999" s="185"/>
      <c r="S1999" s="185"/>
      <c r="T1999" s="185"/>
      <c r="U1999" s="185"/>
      <c r="V1999" s="185"/>
      <c r="W1999" s="185"/>
      <c r="X1999" s="185"/>
      <c r="Y1999" s="185"/>
      <c r="Z1999" s="185"/>
      <c r="AA1999" s="185"/>
      <c r="AB1999" s="185"/>
      <c r="AC1999" s="185"/>
      <c r="AD1999" s="185"/>
      <c r="AE1999" s="185"/>
      <c r="AF1999" s="185"/>
      <c r="AG1999" s="185"/>
      <c r="AH1999" s="185"/>
      <c r="AI1999" s="185"/>
      <c r="AJ1999" s="185"/>
      <c r="AK1999" s="185"/>
      <c r="AL1999" s="185"/>
      <c r="AM1999" s="185"/>
      <c r="AN1999" s="185"/>
      <c r="AO1999" s="185"/>
      <c r="AP1999" s="185"/>
      <c r="AQ1999" s="185"/>
      <c r="AR1999" s="185"/>
      <c r="AS1999" s="185"/>
      <c r="AT1999" s="185"/>
      <c r="AU1999" s="185"/>
      <c r="AV1999" s="185"/>
      <c r="AW1999" s="185"/>
      <c r="AX1999" s="185"/>
      <c r="AY1999" s="185"/>
      <c r="AZ1999" s="185"/>
      <c r="BA1999" s="185"/>
      <c r="BB1999" s="185"/>
      <c r="BC1999" s="185"/>
      <c r="BD1999" s="185"/>
      <c r="BE1999" s="185"/>
      <c r="BF1999" s="185"/>
      <c r="BG1999" s="185"/>
      <c r="BH1999" s="185"/>
      <c r="BI1999" s="185"/>
      <c r="BJ1999" s="185"/>
      <c r="BK1999" s="185"/>
      <c r="BL1999" s="185"/>
      <c r="BM1999" s="185"/>
    </row>
    <row r="2000" spans="13:65" s="181" customFormat="1" x14ac:dyDescent="0.2">
      <c r="M2000" s="40"/>
      <c r="N2000" s="974"/>
      <c r="O2000" s="185"/>
      <c r="P2000" s="185"/>
      <c r="Q2000" s="185"/>
      <c r="R2000" s="185"/>
      <c r="S2000" s="185"/>
      <c r="T2000" s="185"/>
      <c r="U2000" s="185"/>
      <c r="V2000" s="185"/>
      <c r="W2000" s="185"/>
      <c r="X2000" s="185"/>
      <c r="Y2000" s="185"/>
      <c r="Z2000" s="185"/>
      <c r="AA2000" s="185"/>
      <c r="AB2000" s="185"/>
      <c r="AC2000" s="185"/>
      <c r="AD2000" s="185"/>
      <c r="AE2000" s="185"/>
      <c r="AF2000" s="185"/>
      <c r="AG2000" s="185"/>
      <c r="AH2000" s="185"/>
      <c r="AI2000" s="185"/>
      <c r="AJ2000" s="185"/>
      <c r="AK2000" s="185"/>
      <c r="AL2000" s="185"/>
      <c r="AM2000" s="185"/>
      <c r="AN2000" s="185"/>
      <c r="AO2000" s="185"/>
      <c r="AP2000" s="185"/>
      <c r="AQ2000" s="185"/>
      <c r="AR2000" s="185"/>
      <c r="AS2000" s="185"/>
      <c r="AT2000" s="185"/>
      <c r="AU2000" s="185"/>
      <c r="AV2000" s="185"/>
      <c r="AW2000" s="185"/>
      <c r="AX2000" s="185"/>
      <c r="AY2000" s="185"/>
      <c r="AZ2000" s="185"/>
      <c r="BA2000" s="185"/>
      <c r="BB2000" s="185"/>
      <c r="BC2000" s="185"/>
      <c r="BD2000" s="185"/>
      <c r="BE2000" s="185"/>
      <c r="BF2000" s="185"/>
      <c r="BG2000" s="185"/>
      <c r="BH2000" s="185"/>
      <c r="BI2000" s="185"/>
      <c r="BJ2000" s="185"/>
      <c r="BK2000" s="185"/>
      <c r="BL2000" s="185"/>
      <c r="BM2000" s="185"/>
    </row>
    <row r="2001" spans="13:65" s="181" customFormat="1" x14ac:dyDescent="0.2">
      <c r="M2001" s="40"/>
      <c r="N2001" s="974"/>
      <c r="O2001" s="185"/>
      <c r="P2001" s="185"/>
      <c r="Q2001" s="185"/>
      <c r="R2001" s="185"/>
      <c r="S2001" s="185"/>
      <c r="T2001" s="185"/>
      <c r="U2001" s="185"/>
      <c r="V2001" s="185"/>
      <c r="W2001" s="185"/>
      <c r="X2001" s="185"/>
      <c r="Y2001" s="185"/>
      <c r="Z2001" s="185"/>
      <c r="AA2001" s="185"/>
      <c r="AB2001" s="185"/>
      <c r="AC2001" s="185"/>
      <c r="AD2001" s="185"/>
      <c r="AE2001" s="185"/>
      <c r="AF2001" s="185"/>
      <c r="AG2001" s="185"/>
      <c r="AH2001" s="185"/>
      <c r="AI2001" s="185"/>
      <c r="AJ2001" s="185"/>
      <c r="AK2001" s="185"/>
      <c r="AL2001" s="185"/>
      <c r="AM2001" s="185"/>
      <c r="AN2001" s="185"/>
      <c r="AO2001" s="185"/>
      <c r="AP2001" s="185"/>
      <c r="AQ2001" s="185"/>
      <c r="AR2001" s="185"/>
      <c r="AS2001" s="185"/>
      <c r="AT2001" s="185"/>
      <c r="AU2001" s="185"/>
      <c r="AV2001" s="185"/>
      <c r="AW2001" s="185"/>
      <c r="AX2001" s="185"/>
      <c r="AY2001" s="185"/>
      <c r="AZ2001" s="185"/>
      <c r="BA2001" s="185"/>
      <c r="BB2001" s="185"/>
      <c r="BC2001" s="185"/>
      <c r="BD2001" s="185"/>
      <c r="BE2001" s="185"/>
      <c r="BF2001" s="185"/>
      <c r="BG2001" s="185"/>
      <c r="BH2001" s="185"/>
      <c r="BI2001" s="185"/>
      <c r="BJ2001" s="185"/>
      <c r="BK2001" s="185"/>
      <c r="BL2001" s="185"/>
      <c r="BM2001" s="185"/>
    </row>
    <row r="2002" spans="13:65" s="181" customFormat="1" x14ac:dyDescent="0.2">
      <c r="M2002" s="40"/>
      <c r="N2002" s="974"/>
      <c r="O2002" s="185"/>
      <c r="P2002" s="185"/>
      <c r="Q2002" s="185"/>
      <c r="R2002" s="185"/>
      <c r="S2002" s="185"/>
      <c r="T2002" s="185"/>
      <c r="U2002" s="185"/>
      <c r="V2002" s="185"/>
      <c r="W2002" s="185"/>
      <c r="X2002" s="185"/>
      <c r="Y2002" s="185"/>
      <c r="Z2002" s="185"/>
      <c r="AA2002" s="185"/>
      <c r="AB2002" s="185"/>
      <c r="AC2002" s="185"/>
      <c r="AD2002" s="185"/>
      <c r="AE2002" s="185"/>
      <c r="AF2002" s="185"/>
      <c r="AG2002" s="185"/>
      <c r="AH2002" s="185"/>
      <c r="AI2002" s="185"/>
      <c r="AJ2002" s="185"/>
      <c r="AK2002" s="185"/>
      <c r="AL2002" s="185"/>
      <c r="AM2002" s="185"/>
      <c r="AN2002" s="185"/>
      <c r="AO2002" s="185"/>
      <c r="AP2002" s="185"/>
      <c r="AQ2002" s="185"/>
      <c r="AR2002" s="185"/>
      <c r="AS2002" s="185"/>
      <c r="AT2002" s="185"/>
      <c r="AU2002" s="185"/>
      <c r="AV2002" s="185"/>
      <c r="AW2002" s="185"/>
      <c r="AX2002" s="185"/>
      <c r="AY2002" s="185"/>
      <c r="AZ2002" s="185"/>
      <c r="BA2002" s="185"/>
      <c r="BB2002" s="185"/>
      <c r="BC2002" s="185"/>
      <c r="BD2002" s="185"/>
      <c r="BE2002" s="185"/>
      <c r="BF2002" s="185"/>
      <c r="BG2002" s="185"/>
      <c r="BH2002" s="185"/>
      <c r="BI2002" s="185"/>
      <c r="BJ2002" s="185"/>
      <c r="BK2002" s="185"/>
      <c r="BL2002" s="185"/>
      <c r="BM2002" s="185"/>
    </row>
    <row r="2003" spans="13:65" s="181" customFormat="1" x14ac:dyDescent="0.2">
      <c r="M2003" s="40"/>
      <c r="N2003" s="974"/>
      <c r="O2003" s="185"/>
      <c r="P2003" s="185"/>
      <c r="Q2003" s="185"/>
      <c r="R2003" s="185"/>
      <c r="S2003" s="185"/>
      <c r="T2003" s="185"/>
      <c r="U2003" s="185"/>
      <c r="V2003" s="185"/>
      <c r="W2003" s="185"/>
      <c r="X2003" s="185"/>
      <c r="Y2003" s="185"/>
      <c r="Z2003" s="185"/>
      <c r="AA2003" s="185"/>
      <c r="AB2003" s="185"/>
      <c r="AC2003" s="185"/>
      <c r="AD2003" s="185"/>
      <c r="AE2003" s="185"/>
      <c r="AF2003" s="185"/>
      <c r="AG2003" s="185"/>
      <c r="AH2003" s="185"/>
      <c r="AI2003" s="185"/>
      <c r="AJ2003" s="185"/>
      <c r="AK2003" s="185"/>
      <c r="AL2003" s="185"/>
      <c r="AM2003" s="185"/>
      <c r="AN2003" s="185"/>
      <c r="AO2003" s="185"/>
      <c r="AP2003" s="185"/>
      <c r="AQ2003" s="185"/>
      <c r="AR2003" s="185"/>
      <c r="AS2003" s="185"/>
      <c r="AT2003" s="185"/>
      <c r="AU2003" s="185"/>
      <c r="AV2003" s="185"/>
      <c r="AW2003" s="185"/>
      <c r="AX2003" s="185"/>
      <c r="AY2003" s="185"/>
      <c r="AZ2003" s="185"/>
      <c r="BA2003" s="185"/>
      <c r="BB2003" s="185"/>
      <c r="BC2003" s="185"/>
      <c r="BD2003" s="185"/>
      <c r="BE2003" s="185"/>
      <c r="BF2003" s="185"/>
      <c r="BG2003" s="185"/>
      <c r="BH2003" s="185"/>
      <c r="BI2003" s="185"/>
      <c r="BJ2003" s="185"/>
      <c r="BK2003" s="185"/>
      <c r="BL2003" s="185"/>
      <c r="BM2003" s="185"/>
    </row>
    <row r="2004" spans="13:65" s="181" customFormat="1" x14ac:dyDescent="0.2">
      <c r="M2004" s="40"/>
      <c r="N2004" s="974"/>
      <c r="O2004" s="185"/>
      <c r="P2004" s="185"/>
      <c r="Q2004" s="185"/>
      <c r="R2004" s="185"/>
      <c r="S2004" s="185"/>
      <c r="T2004" s="185"/>
      <c r="U2004" s="185"/>
      <c r="V2004" s="185"/>
      <c r="W2004" s="185"/>
      <c r="X2004" s="185"/>
      <c r="Y2004" s="185"/>
      <c r="Z2004" s="185"/>
      <c r="AA2004" s="185"/>
      <c r="AB2004" s="185"/>
      <c r="AC2004" s="185"/>
      <c r="AD2004" s="185"/>
      <c r="AE2004" s="185"/>
      <c r="AF2004" s="185"/>
      <c r="AG2004" s="185"/>
      <c r="AH2004" s="185"/>
      <c r="AI2004" s="185"/>
      <c r="AJ2004" s="185"/>
      <c r="AK2004" s="185"/>
      <c r="AL2004" s="185"/>
      <c r="AM2004" s="185"/>
      <c r="AN2004" s="185"/>
      <c r="AO2004" s="185"/>
      <c r="AP2004" s="185"/>
      <c r="AQ2004" s="185"/>
      <c r="AR2004" s="185"/>
      <c r="AS2004" s="185"/>
      <c r="AT2004" s="185"/>
      <c r="AU2004" s="185"/>
      <c r="AV2004" s="185"/>
      <c r="AW2004" s="185"/>
      <c r="AX2004" s="185"/>
      <c r="AY2004" s="185"/>
      <c r="AZ2004" s="185"/>
      <c r="BA2004" s="185"/>
      <c r="BB2004" s="185"/>
      <c r="BC2004" s="185"/>
      <c r="BD2004" s="185"/>
      <c r="BE2004" s="185"/>
      <c r="BF2004" s="185"/>
      <c r="BG2004" s="185"/>
      <c r="BH2004" s="185"/>
      <c r="BI2004" s="185"/>
      <c r="BJ2004" s="185"/>
      <c r="BK2004" s="185"/>
      <c r="BL2004" s="185"/>
      <c r="BM2004" s="185"/>
    </row>
    <row r="2005" spans="13:65" s="181" customFormat="1" x14ac:dyDescent="0.2">
      <c r="M2005" s="40"/>
      <c r="N2005" s="974"/>
      <c r="O2005" s="185"/>
      <c r="P2005" s="185"/>
      <c r="Q2005" s="185"/>
      <c r="R2005" s="185"/>
      <c r="S2005" s="185"/>
      <c r="T2005" s="185"/>
      <c r="U2005" s="185"/>
      <c r="V2005" s="185"/>
      <c r="W2005" s="185"/>
      <c r="X2005" s="185"/>
      <c r="Y2005" s="185"/>
      <c r="Z2005" s="185"/>
      <c r="AA2005" s="185"/>
      <c r="AB2005" s="185"/>
      <c r="AC2005" s="185"/>
      <c r="AD2005" s="185"/>
      <c r="AE2005" s="185"/>
      <c r="AF2005" s="185"/>
      <c r="AG2005" s="185"/>
      <c r="AH2005" s="185"/>
      <c r="AI2005" s="185"/>
      <c r="AJ2005" s="185"/>
      <c r="AK2005" s="185"/>
      <c r="AL2005" s="185"/>
      <c r="AM2005" s="185"/>
      <c r="AN2005" s="185"/>
      <c r="AO2005" s="185"/>
      <c r="AP2005" s="185"/>
      <c r="AQ2005" s="185"/>
      <c r="AR2005" s="185"/>
      <c r="AS2005" s="185"/>
      <c r="AT2005" s="185"/>
      <c r="AU2005" s="185"/>
      <c r="AV2005" s="185"/>
      <c r="AW2005" s="185"/>
      <c r="AX2005" s="185"/>
      <c r="AY2005" s="185"/>
      <c r="AZ2005" s="185"/>
      <c r="BA2005" s="185"/>
      <c r="BB2005" s="185"/>
      <c r="BC2005" s="185"/>
      <c r="BD2005" s="185"/>
      <c r="BE2005" s="185"/>
      <c r="BF2005" s="185"/>
      <c r="BG2005" s="185"/>
      <c r="BH2005" s="185"/>
      <c r="BI2005" s="185"/>
      <c r="BJ2005" s="185"/>
      <c r="BK2005" s="185"/>
      <c r="BL2005" s="185"/>
      <c r="BM2005" s="185"/>
    </row>
    <row r="2006" spans="13:65" s="181" customFormat="1" x14ac:dyDescent="0.2">
      <c r="M2006" s="40"/>
      <c r="N2006" s="974"/>
      <c r="O2006" s="185"/>
      <c r="P2006" s="185"/>
      <c r="Q2006" s="185"/>
      <c r="R2006" s="185"/>
      <c r="S2006" s="185"/>
      <c r="T2006" s="185"/>
      <c r="U2006" s="185"/>
      <c r="V2006" s="185"/>
      <c r="W2006" s="185"/>
      <c r="X2006" s="185"/>
      <c r="Y2006" s="185"/>
      <c r="Z2006" s="185"/>
      <c r="AA2006" s="185"/>
      <c r="AB2006" s="185"/>
      <c r="AC2006" s="185"/>
      <c r="AD2006" s="185"/>
      <c r="AE2006" s="185"/>
      <c r="AF2006" s="185"/>
      <c r="AG2006" s="185"/>
      <c r="AH2006" s="185"/>
      <c r="AI2006" s="185"/>
      <c r="AJ2006" s="185"/>
      <c r="AK2006" s="185"/>
      <c r="AL2006" s="185"/>
      <c r="AM2006" s="185"/>
      <c r="AN2006" s="185"/>
      <c r="AO2006" s="185"/>
      <c r="AP2006" s="185"/>
      <c r="AQ2006" s="185"/>
      <c r="AR2006" s="185"/>
      <c r="AS2006" s="185"/>
      <c r="AT2006" s="185"/>
      <c r="AU2006" s="185"/>
      <c r="AV2006" s="185"/>
      <c r="AW2006" s="185"/>
      <c r="AX2006" s="185"/>
      <c r="AY2006" s="185"/>
      <c r="AZ2006" s="185"/>
      <c r="BA2006" s="185"/>
      <c r="BB2006" s="185"/>
      <c r="BC2006" s="185"/>
      <c r="BD2006" s="185"/>
      <c r="BE2006" s="185"/>
      <c r="BF2006" s="185"/>
      <c r="BG2006" s="185"/>
      <c r="BH2006" s="185"/>
      <c r="BI2006" s="185"/>
      <c r="BJ2006" s="185"/>
      <c r="BK2006" s="185"/>
      <c r="BL2006" s="185"/>
      <c r="BM2006" s="185"/>
    </row>
    <row r="2007" spans="13:65" s="181" customFormat="1" x14ac:dyDescent="0.2">
      <c r="M2007" s="40"/>
      <c r="N2007" s="974"/>
      <c r="O2007" s="185"/>
      <c r="P2007" s="185"/>
      <c r="Q2007" s="185"/>
      <c r="R2007" s="185"/>
      <c r="S2007" s="185"/>
      <c r="T2007" s="185"/>
      <c r="U2007" s="185"/>
      <c r="V2007" s="185"/>
      <c r="W2007" s="185"/>
      <c r="X2007" s="185"/>
      <c r="Y2007" s="185"/>
      <c r="Z2007" s="185"/>
      <c r="AA2007" s="185"/>
      <c r="AB2007" s="185"/>
      <c r="AC2007" s="185"/>
      <c r="AD2007" s="185"/>
      <c r="AE2007" s="185"/>
      <c r="AF2007" s="185"/>
      <c r="AG2007" s="185"/>
      <c r="AH2007" s="185"/>
      <c r="AI2007" s="185"/>
      <c r="AJ2007" s="185"/>
      <c r="AK2007" s="185"/>
      <c r="AL2007" s="185"/>
      <c r="AM2007" s="185"/>
      <c r="AN2007" s="185"/>
      <c r="AO2007" s="185"/>
      <c r="AP2007" s="185"/>
      <c r="AQ2007" s="185"/>
      <c r="AR2007" s="185"/>
      <c r="AS2007" s="185"/>
      <c r="AT2007" s="185"/>
      <c r="AU2007" s="185"/>
      <c r="AV2007" s="185"/>
      <c r="AW2007" s="185"/>
      <c r="AX2007" s="185"/>
      <c r="AY2007" s="185"/>
      <c r="AZ2007" s="185"/>
      <c r="BA2007" s="185"/>
      <c r="BB2007" s="185"/>
      <c r="BC2007" s="185"/>
      <c r="BD2007" s="185"/>
      <c r="BE2007" s="185"/>
      <c r="BF2007" s="185"/>
      <c r="BG2007" s="185"/>
      <c r="BH2007" s="185"/>
      <c r="BI2007" s="185"/>
      <c r="BJ2007" s="185"/>
      <c r="BK2007" s="185"/>
      <c r="BL2007" s="185"/>
      <c r="BM2007" s="185"/>
    </row>
    <row r="2008" spans="13:65" s="181" customFormat="1" x14ac:dyDescent="0.2">
      <c r="M2008" s="40"/>
      <c r="N2008" s="974"/>
      <c r="O2008" s="185"/>
      <c r="P2008" s="185"/>
      <c r="Q2008" s="185"/>
      <c r="R2008" s="185"/>
      <c r="S2008" s="185"/>
      <c r="T2008" s="185"/>
      <c r="U2008" s="185"/>
      <c r="V2008" s="185"/>
      <c r="W2008" s="185"/>
      <c r="X2008" s="185"/>
      <c r="Y2008" s="185"/>
      <c r="Z2008" s="185"/>
      <c r="AA2008" s="185"/>
      <c r="AB2008" s="185"/>
      <c r="AC2008" s="185"/>
      <c r="AD2008" s="185"/>
      <c r="AE2008" s="185"/>
      <c r="AF2008" s="185"/>
      <c r="AG2008" s="185"/>
      <c r="AH2008" s="185"/>
      <c r="AI2008" s="185"/>
      <c r="AJ2008" s="185"/>
      <c r="AK2008" s="185"/>
      <c r="AL2008" s="185"/>
      <c r="AM2008" s="185"/>
      <c r="AN2008" s="185"/>
      <c r="AO2008" s="185"/>
      <c r="AP2008" s="185"/>
      <c r="AQ2008" s="185"/>
      <c r="AR2008" s="185"/>
      <c r="AS2008" s="185"/>
      <c r="AT2008" s="185"/>
      <c r="AU2008" s="185"/>
      <c r="AV2008" s="185"/>
      <c r="AW2008" s="185"/>
      <c r="AX2008" s="185"/>
      <c r="AY2008" s="185"/>
      <c r="AZ2008" s="185"/>
      <c r="BA2008" s="185"/>
      <c r="BB2008" s="185"/>
      <c r="BC2008" s="185"/>
      <c r="BD2008" s="185"/>
      <c r="BE2008" s="185"/>
      <c r="BF2008" s="185"/>
      <c r="BG2008" s="185"/>
      <c r="BH2008" s="185"/>
      <c r="BI2008" s="185"/>
      <c r="BJ2008" s="185"/>
      <c r="BK2008" s="185"/>
      <c r="BL2008" s="185"/>
      <c r="BM2008" s="185"/>
    </row>
    <row r="2009" spans="13:65" s="181" customFormat="1" x14ac:dyDescent="0.2">
      <c r="M2009" s="40"/>
      <c r="N2009" s="974"/>
      <c r="O2009" s="185"/>
      <c r="P2009" s="185"/>
      <c r="Q2009" s="185"/>
      <c r="R2009" s="185"/>
      <c r="S2009" s="185"/>
      <c r="T2009" s="185"/>
      <c r="U2009" s="185"/>
      <c r="V2009" s="185"/>
      <c r="W2009" s="185"/>
      <c r="X2009" s="185"/>
      <c r="Y2009" s="185"/>
      <c r="Z2009" s="185"/>
      <c r="AA2009" s="185"/>
      <c r="AB2009" s="185"/>
      <c r="AC2009" s="185"/>
      <c r="AD2009" s="185"/>
      <c r="AE2009" s="185"/>
      <c r="AF2009" s="185"/>
      <c r="AG2009" s="185"/>
      <c r="AH2009" s="185"/>
      <c r="AI2009" s="185"/>
      <c r="AJ2009" s="185"/>
      <c r="AK2009" s="185"/>
      <c r="AL2009" s="185"/>
      <c r="AM2009" s="185"/>
      <c r="AN2009" s="185"/>
      <c r="AO2009" s="185"/>
      <c r="AP2009" s="185"/>
      <c r="AQ2009" s="185"/>
      <c r="AR2009" s="185"/>
      <c r="AS2009" s="185"/>
      <c r="AT2009" s="185"/>
      <c r="AU2009" s="185"/>
      <c r="AV2009" s="185"/>
      <c r="AW2009" s="185"/>
      <c r="AX2009" s="185"/>
      <c r="AY2009" s="185"/>
      <c r="AZ2009" s="185"/>
      <c r="BA2009" s="185"/>
      <c r="BB2009" s="185"/>
      <c r="BC2009" s="185"/>
      <c r="BD2009" s="185"/>
      <c r="BE2009" s="185"/>
      <c r="BF2009" s="185"/>
      <c r="BG2009" s="185"/>
      <c r="BH2009" s="185"/>
      <c r="BI2009" s="185"/>
      <c r="BJ2009" s="185"/>
      <c r="BK2009" s="185"/>
      <c r="BL2009" s="185"/>
      <c r="BM2009" s="185"/>
    </row>
    <row r="2010" spans="13:65" s="181" customFormat="1" x14ac:dyDescent="0.2">
      <c r="M2010" s="40"/>
      <c r="N2010" s="974"/>
      <c r="O2010" s="185"/>
      <c r="P2010" s="185"/>
      <c r="Q2010" s="185"/>
      <c r="R2010" s="185"/>
      <c r="S2010" s="185"/>
      <c r="T2010" s="185"/>
      <c r="U2010" s="185"/>
      <c r="V2010" s="185"/>
      <c r="W2010" s="185"/>
      <c r="X2010" s="185"/>
      <c r="Y2010" s="185"/>
      <c r="Z2010" s="185"/>
      <c r="AA2010" s="185"/>
      <c r="AB2010" s="185"/>
      <c r="AC2010" s="185"/>
      <c r="AD2010" s="185"/>
      <c r="AE2010" s="185"/>
      <c r="AF2010" s="185"/>
      <c r="AG2010" s="185"/>
      <c r="AH2010" s="185"/>
      <c r="AI2010" s="185"/>
      <c r="AJ2010" s="185"/>
      <c r="AK2010" s="185"/>
      <c r="AL2010" s="185"/>
      <c r="AM2010" s="185"/>
      <c r="AN2010" s="185"/>
      <c r="AO2010" s="185"/>
      <c r="AP2010" s="185"/>
      <c r="AQ2010" s="185"/>
      <c r="AR2010" s="185"/>
      <c r="AS2010" s="185"/>
      <c r="AT2010" s="185"/>
      <c r="AU2010" s="185"/>
      <c r="AV2010" s="185"/>
      <c r="AW2010" s="185"/>
      <c r="AX2010" s="185"/>
      <c r="AY2010" s="185"/>
      <c r="AZ2010" s="185"/>
      <c r="BA2010" s="185"/>
      <c r="BB2010" s="185"/>
      <c r="BC2010" s="185"/>
      <c r="BD2010" s="185"/>
      <c r="BE2010" s="185"/>
      <c r="BF2010" s="185"/>
      <c r="BG2010" s="185"/>
      <c r="BH2010" s="185"/>
      <c r="BI2010" s="185"/>
      <c r="BJ2010" s="185"/>
      <c r="BK2010" s="185"/>
      <c r="BL2010" s="185"/>
      <c r="BM2010" s="185"/>
    </row>
    <row r="2011" spans="13:65" s="181" customFormat="1" x14ac:dyDescent="0.2">
      <c r="M2011" s="40"/>
      <c r="N2011" s="974"/>
      <c r="O2011" s="185"/>
      <c r="P2011" s="185"/>
      <c r="Q2011" s="185"/>
      <c r="R2011" s="185"/>
      <c r="S2011" s="185"/>
      <c r="T2011" s="185"/>
      <c r="U2011" s="185"/>
      <c r="V2011" s="185"/>
      <c r="W2011" s="185"/>
      <c r="X2011" s="185"/>
      <c r="Y2011" s="185"/>
      <c r="Z2011" s="185"/>
      <c r="AA2011" s="185"/>
      <c r="AB2011" s="185"/>
      <c r="AC2011" s="185"/>
      <c r="AD2011" s="185"/>
      <c r="AE2011" s="185"/>
      <c r="AF2011" s="185"/>
      <c r="AG2011" s="185"/>
      <c r="AH2011" s="185"/>
      <c r="AI2011" s="185"/>
      <c r="AJ2011" s="185"/>
      <c r="AK2011" s="185"/>
      <c r="AL2011" s="185"/>
      <c r="AM2011" s="185"/>
      <c r="AN2011" s="185"/>
      <c r="AO2011" s="185"/>
      <c r="AP2011" s="185"/>
      <c r="AQ2011" s="185"/>
      <c r="AR2011" s="185"/>
      <c r="AS2011" s="185"/>
      <c r="AT2011" s="185"/>
      <c r="AU2011" s="185"/>
      <c r="AV2011" s="185"/>
      <c r="AW2011" s="185"/>
      <c r="AX2011" s="185"/>
      <c r="AY2011" s="185"/>
      <c r="AZ2011" s="185"/>
      <c r="BA2011" s="185"/>
      <c r="BB2011" s="185"/>
      <c r="BC2011" s="185"/>
      <c r="BD2011" s="185"/>
      <c r="BE2011" s="185"/>
      <c r="BF2011" s="185"/>
      <c r="BG2011" s="185"/>
      <c r="BH2011" s="185"/>
      <c r="BI2011" s="185"/>
      <c r="BJ2011" s="185"/>
      <c r="BK2011" s="185"/>
      <c r="BL2011" s="185"/>
      <c r="BM2011" s="185"/>
    </row>
    <row r="2012" spans="13:65" s="181" customFormat="1" x14ac:dyDescent="0.2">
      <c r="M2012" s="40"/>
      <c r="N2012" s="974"/>
      <c r="O2012" s="185"/>
      <c r="P2012" s="185"/>
      <c r="Q2012" s="185"/>
      <c r="R2012" s="185"/>
      <c r="S2012" s="185"/>
      <c r="T2012" s="185"/>
      <c r="U2012" s="185"/>
      <c r="V2012" s="185"/>
      <c r="W2012" s="185"/>
      <c r="X2012" s="185"/>
      <c r="Y2012" s="185"/>
      <c r="Z2012" s="185"/>
      <c r="AA2012" s="185"/>
      <c r="AB2012" s="185"/>
      <c r="AC2012" s="185"/>
      <c r="AD2012" s="185"/>
      <c r="AE2012" s="185"/>
      <c r="AF2012" s="185"/>
      <c r="AG2012" s="185"/>
      <c r="AH2012" s="185"/>
      <c r="AI2012" s="185"/>
      <c r="AJ2012" s="185"/>
      <c r="AK2012" s="185"/>
      <c r="AL2012" s="185"/>
      <c r="AM2012" s="185"/>
      <c r="AN2012" s="185"/>
      <c r="AO2012" s="185"/>
      <c r="AP2012" s="185"/>
      <c r="AQ2012" s="185"/>
      <c r="AR2012" s="185"/>
      <c r="AS2012" s="185"/>
      <c r="AT2012" s="185"/>
      <c r="AU2012" s="185"/>
      <c r="AV2012" s="185"/>
      <c r="AW2012" s="185"/>
      <c r="AX2012" s="185"/>
      <c r="AY2012" s="185"/>
      <c r="AZ2012" s="185"/>
      <c r="BA2012" s="185"/>
      <c r="BB2012" s="185"/>
      <c r="BC2012" s="185"/>
      <c r="BD2012" s="185"/>
      <c r="BE2012" s="185"/>
      <c r="BF2012" s="185"/>
      <c r="BG2012" s="185"/>
      <c r="BH2012" s="185"/>
      <c r="BI2012" s="185"/>
      <c r="BJ2012" s="185"/>
      <c r="BK2012" s="185"/>
      <c r="BL2012" s="185"/>
      <c r="BM2012" s="185"/>
    </row>
    <row r="2013" spans="13:65" s="181" customFormat="1" x14ac:dyDescent="0.2">
      <c r="M2013" s="40"/>
      <c r="N2013" s="974"/>
      <c r="O2013" s="185"/>
      <c r="P2013" s="185"/>
      <c r="Q2013" s="185"/>
      <c r="R2013" s="185"/>
      <c r="S2013" s="185"/>
      <c r="T2013" s="185"/>
      <c r="U2013" s="185"/>
      <c r="V2013" s="185"/>
      <c r="W2013" s="185"/>
      <c r="X2013" s="185"/>
      <c r="Y2013" s="185"/>
      <c r="Z2013" s="185"/>
      <c r="AA2013" s="185"/>
      <c r="AB2013" s="185"/>
      <c r="AC2013" s="185"/>
      <c r="AD2013" s="185"/>
      <c r="AE2013" s="185"/>
      <c r="AF2013" s="185"/>
      <c r="AG2013" s="185"/>
      <c r="AH2013" s="185"/>
      <c r="AI2013" s="185"/>
      <c r="AJ2013" s="185"/>
      <c r="AK2013" s="185"/>
      <c r="AL2013" s="185"/>
      <c r="AM2013" s="185"/>
      <c r="AN2013" s="185"/>
      <c r="AO2013" s="185"/>
      <c r="AP2013" s="185"/>
      <c r="AQ2013" s="185"/>
      <c r="AR2013" s="185"/>
      <c r="AS2013" s="185"/>
      <c r="AT2013" s="185"/>
      <c r="AU2013" s="185"/>
      <c r="AV2013" s="185"/>
      <c r="AW2013" s="185"/>
      <c r="AX2013" s="185"/>
      <c r="AY2013" s="185"/>
      <c r="AZ2013" s="185"/>
      <c r="BA2013" s="185"/>
      <c r="BB2013" s="185"/>
      <c r="BC2013" s="185"/>
      <c r="BD2013" s="185"/>
      <c r="BE2013" s="185"/>
      <c r="BF2013" s="185"/>
      <c r="BG2013" s="185"/>
      <c r="BH2013" s="185"/>
      <c r="BI2013" s="185"/>
      <c r="BJ2013" s="185"/>
      <c r="BK2013" s="185"/>
      <c r="BL2013" s="185"/>
      <c r="BM2013" s="185"/>
    </row>
    <row r="2014" spans="13:65" s="181" customFormat="1" x14ac:dyDescent="0.2">
      <c r="M2014" s="40"/>
      <c r="N2014" s="974"/>
      <c r="O2014" s="185"/>
      <c r="P2014" s="185"/>
      <c r="Q2014" s="185"/>
      <c r="R2014" s="185"/>
      <c r="S2014" s="185"/>
      <c r="T2014" s="185"/>
      <c r="U2014" s="185"/>
      <c r="V2014" s="185"/>
      <c r="W2014" s="185"/>
      <c r="X2014" s="185"/>
      <c r="Y2014" s="185"/>
      <c r="Z2014" s="185"/>
      <c r="AA2014" s="185"/>
      <c r="AB2014" s="185"/>
      <c r="AC2014" s="185"/>
      <c r="AD2014" s="185"/>
      <c r="AE2014" s="185"/>
      <c r="AF2014" s="185"/>
      <c r="AG2014" s="185"/>
      <c r="AH2014" s="185"/>
      <c r="AI2014" s="185"/>
      <c r="AJ2014" s="185"/>
      <c r="AK2014" s="185"/>
      <c r="AL2014" s="185"/>
      <c r="AM2014" s="185"/>
      <c r="AN2014" s="185"/>
      <c r="AO2014" s="185"/>
      <c r="AP2014" s="185"/>
      <c r="AQ2014" s="185"/>
      <c r="AR2014" s="185"/>
      <c r="AS2014" s="185"/>
      <c r="AT2014" s="185"/>
      <c r="AU2014" s="185"/>
      <c r="AV2014" s="185"/>
      <c r="AW2014" s="185"/>
      <c r="AX2014" s="185"/>
      <c r="AY2014" s="185"/>
      <c r="AZ2014" s="185"/>
      <c r="BA2014" s="185"/>
      <c r="BB2014" s="185"/>
      <c r="BC2014" s="185"/>
      <c r="BD2014" s="185"/>
      <c r="BE2014" s="185"/>
      <c r="BF2014" s="185"/>
      <c r="BG2014" s="185"/>
      <c r="BH2014" s="185"/>
      <c r="BI2014" s="185"/>
      <c r="BJ2014" s="185"/>
      <c r="BK2014" s="185"/>
      <c r="BL2014" s="185"/>
      <c r="BM2014" s="185"/>
    </row>
    <row r="2015" spans="13:65" s="181" customFormat="1" x14ac:dyDescent="0.2">
      <c r="M2015" s="40"/>
      <c r="N2015" s="974"/>
      <c r="O2015" s="185"/>
      <c r="P2015" s="185"/>
      <c r="Q2015" s="185"/>
      <c r="R2015" s="185"/>
      <c r="S2015" s="185"/>
      <c r="T2015" s="185"/>
      <c r="U2015" s="185"/>
      <c r="V2015" s="185"/>
      <c r="W2015" s="185"/>
      <c r="X2015" s="185"/>
      <c r="Y2015" s="185"/>
      <c r="Z2015" s="185"/>
      <c r="AA2015" s="185"/>
      <c r="AB2015" s="185"/>
      <c r="AC2015" s="185"/>
      <c r="AD2015" s="185"/>
      <c r="AE2015" s="185"/>
      <c r="AF2015" s="185"/>
      <c r="AG2015" s="185"/>
      <c r="AH2015" s="185"/>
      <c r="AI2015" s="185"/>
      <c r="AJ2015" s="185"/>
      <c r="AK2015" s="185"/>
      <c r="AL2015" s="185"/>
      <c r="AM2015" s="185"/>
      <c r="AN2015" s="185"/>
      <c r="AO2015" s="185"/>
      <c r="AP2015" s="185"/>
      <c r="AQ2015" s="185"/>
      <c r="AR2015" s="185"/>
      <c r="AS2015" s="185"/>
      <c r="AT2015" s="185"/>
      <c r="AU2015" s="185"/>
      <c r="AV2015" s="185"/>
      <c r="AW2015" s="185"/>
      <c r="AX2015" s="185"/>
      <c r="AY2015" s="185"/>
      <c r="AZ2015" s="185"/>
      <c r="BA2015" s="185"/>
      <c r="BB2015" s="185"/>
      <c r="BC2015" s="185"/>
      <c r="BD2015" s="185"/>
      <c r="BE2015" s="185"/>
      <c r="BF2015" s="185"/>
      <c r="BG2015" s="185"/>
      <c r="BH2015" s="185"/>
      <c r="BI2015" s="185"/>
      <c r="BJ2015" s="185"/>
      <c r="BK2015" s="185"/>
      <c r="BL2015" s="185"/>
      <c r="BM2015" s="185"/>
    </row>
    <row r="2016" spans="13:65" s="181" customFormat="1" x14ac:dyDescent="0.2">
      <c r="M2016" s="40"/>
      <c r="N2016" s="974"/>
      <c r="O2016" s="185"/>
      <c r="P2016" s="185"/>
      <c r="Q2016" s="185"/>
      <c r="R2016" s="185"/>
      <c r="S2016" s="185"/>
      <c r="T2016" s="185"/>
      <c r="U2016" s="185"/>
      <c r="V2016" s="185"/>
      <c r="W2016" s="185"/>
      <c r="X2016" s="185"/>
      <c r="Y2016" s="185"/>
      <c r="Z2016" s="185"/>
      <c r="AA2016" s="185"/>
      <c r="AB2016" s="185"/>
      <c r="AC2016" s="185"/>
      <c r="AD2016" s="185"/>
      <c r="AE2016" s="185"/>
      <c r="AF2016" s="185"/>
      <c r="AG2016" s="185"/>
      <c r="AH2016" s="185"/>
      <c r="AI2016" s="185"/>
      <c r="AJ2016" s="185"/>
      <c r="AK2016" s="185"/>
      <c r="AL2016" s="185"/>
      <c r="AM2016" s="185"/>
      <c r="AN2016" s="185"/>
      <c r="AO2016" s="185"/>
      <c r="AP2016" s="185"/>
      <c r="AQ2016" s="185"/>
      <c r="AR2016" s="185"/>
      <c r="AS2016" s="185"/>
      <c r="AT2016" s="185"/>
      <c r="AU2016" s="185"/>
      <c r="AV2016" s="185"/>
      <c r="AW2016" s="185"/>
      <c r="AX2016" s="185"/>
      <c r="AY2016" s="185"/>
      <c r="AZ2016" s="185"/>
      <c r="BA2016" s="185"/>
      <c r="BB2016" s="185"/>
      <c r="BC2016" s="185"/>
      <c r="BD2016" s="185"/>
      <c r="BE2016" s="185"/>
      <c r="BF2016" s="185"/>
      <c r="BG2016" s="185"/>
      <c r="BH2016" s="185"/>
      <c r="BI2016" s="185"/>
      <c r="BJ2016" s="185"/>
      <c r="BK2016" s="185"/>
      <c r="BL2016" s="185"/>
      <c r="BM2016" s="185"/>
    </row>
    <row r="2017" spans="13:65" s="181" customFormat="1" x14ac:dyDescent="0.2">
      <c r="M2017" s="40"/>
      <c r="N2017" s="974"/>
      <c r="O2017" s="185"/>
      <c r="P2017" s="185"/>
      <c r="Q2017" s="185"/>
      <c r="R2017" s="185"/>
      <c r="S2017" s="185"/>
      <c r="T2017" s="185"/>
      <c r="U2017" s="185"/>
      <c r="V2017" s="185"/>
      <c r="W2017" s="185"/>
      <c r="X2017" s="185"/>
      <c r="Y2017" s="185"/>
      <c r="Z2017" s="185"/>
      <c r="AA2017" s="185"/>
      <c r="AB2017" s="185"/>
      <c r="AC2017" s="185"/>
      <c r="AD2017" s="185"/>
      <c r="AE2017" s="185"/>
      <c r="AF2017" s="185"/>
      <c r="AG2017" s="185"/>
      <c r="AH2017" s="185"/>
      <c r="AI2017" s="185"/>
      <c r="AJ2017" s="185"/>
      <c r="AK2017" s="185"/>
      <c r="AL2017" s="185"/>
      <c r="AM2017" s="185"/>
      <c r="AN2017" s="185"/>
      <c r="AO2017" s="185"/>
      <c r="AP2017" s="185"/>
      <c r="AQ2017" s="185"/>
      <c r="AR2017" s="185"/>
      <c r="AS2017" s="185"/>
      <c r="AT2017" s="185"/>
      <c r="AU2017" s="185"/>
      <c r="AV2017" s="185"/>
      <c r="AW2017" s="185"/>
      <c r="AX2017" s="185"/>
      <c r="AY2017" s="185"/>
      <c r="AZ2017" s="185"/>
      <c r="BA2017" s="185"/>
      <c r="BB2017" s="185"/>
      <c r="BC2017" s="185"/>
      <c r="BD2017" s="185"/>
      <c r="BE2017" s="185"/>
      <c r="BF2017" s="185"/>
      <c r="BG2017" s="185"/>
      <c r="BH2017" s="185"/>
      <c r="BI2017" s="185"/>
      <c r="BJ2017" s="185"/>
      <c r="BK2017" s="185"/>
      <c r="BL2017" s="185"/>
      <c r="BM2017" s="185"/>
    </row>
    <row r="2018" spans="13:65" s="181" customFormat="1" x14ac:dyDescent="0.2">
      <c r="M2018" s="40"/>
      <c r="N2018" s="974"/>
      <c r="O2018" s="185"/>
      <c r="P2018" s="185"/>
      <c r="Q2018" s="185"/>
      <c r="R2018" s="185"/>
      <c r="S2018" s="185"/>
      <c r="T2018" s="185"/>
      <c r="U2018" s="185"/>
      <c r="V2018" s="185"/>
      <c r="W2018" s="185"/>
      <c r="X2018" s="185"/>
      <c r="Y2018" s="185"/>
      <c r="Z2018" s="185"/>
      <c r="AA2018" s="185"/>
      <c r="AB2018" s="185"/>
      <c r="AC2018" s="185"/>
      <c r="AD2018" s="185"/>
      <c r="AE2018" s="185"/>
      <c r="AF2018" s="185"/>
      <c r="AG2018" s="185"/>
      <c r="AH2018" s="185"/>
      <c r="AI2018" s="185"/>
      <c r="AJ2018" s="185"/>
      <c r="AK2018" s="185"/>
      <c r="AL2018" s="185"/>
      <c r="AM2018" s="185"/>
      <c r="AN2018" s="185"/>
      <c r="AO2018" s="185"/>
      <c r="AP2018" s="185"/>
      <c r="AQ2018" s="185"/>
      <c r="AR2018" s="185"/>
      <c r="AS2018" s="185"/>
      <c r="AT2018" s="185"/>
      <c r="AU2018" s="185"/>
      <c r="AV2018" s="185"/>
      <c r="AW2018" s="185"/>
      <c r="AX2018" s="185"/>
      <c r="AY2018" s="185"/>
      <c r="AZ2018" s="185"/>
      <c r="BA2018" s="185"/>
      <c r="BB2018" s="185"/>
      <c r="BC2018" s="185"/>
      <c r="BD2018" s="185"/>
      <c r="BE2018" s="185"/>
      <c r="BF2018" s="185"/>
      <c r="BG2018" s="185"/>
      <c r="BH2018" s="185"/>
      <c r="BI2018" s="185"/>
      <c r="BJ2018" s="185"/>
      <c r="BK2018" s="185"/>
      <c r="BL2018" s="185"/>
      <c r="BM2018" s="185"/>
    </row>
    <row r="2019" spans="13:65" s="181" customFormat="1" x14ac:dyDescent="0.2">
      <c r="M2019" s="40"/>
      <c r="N2019" s="974"/>
      <c r="O2019" s="185"/>
      <c r="P2019" s="185"/>
      <c r="Q2019" s="185"/>
      <c r="R2019" s="185"/>
      <c r="S2019" s="185"/>
      <c r="T2019" s="185"/>
      <c r="U2019" s="185"/>
      <c r="V2019" s="185"/>
      <c r="W2019" s="185"/>
      <c r="X2019" s="185"/>
      <c r="Y2019" s="185"/>
      <c r="Z2019" s="185"/>
      <c r="AA2019" s="185"/>
      <c r="AB2019" s="185"/>
      <c r="AC2019" s="185"/>
      <c r="AD2019" s="185"/>
      <c r="AE2019" s="185"/>
      <c r="AF2019" s="185"/>
      <c r="AG2019" s="185"/>
      <c r="AH2019" s="185"/>
      <c r="AI2019" s="185"/>
      <c r="AJ2019" s="185"/>
      <c r="AK2019" s="185"/>
      <c r="AL2019" s="185"/>
      <c r="AM2019" s="185"/>
      <c r="AN2019" s="185"/>
      <c r="AO2019" s="185"/>
      <c r="AP2019" s="185"/>
      <c r="AQ2019" s="185"/>
      <c r="AR2019" s="185"/>
      <c r="AS2019" s="185"/>
      <c r="AT2019" s="185"/>
      <c r="AU2019" s="185"/>
      <c r="AV2019" s="185"/>
      <c r="AW2019" s="185"/>
      <c r="AX2019" s="185"/>
      <c r="AY2019" s="185"/>
      <c r="AZ2019" s="185"/>
      <c r="BA2019" s="185"/>
      <c r="BB2019" s="185"/>
      <c r="BC2019" s="185"/>
      <c r="BD2019" s="185"/>
      <c r="BE2019" s="185"/>
      <c r="BF2019" s="185"/>
      <c r="BG2019" s="185"/>
      <c r="BH2019" s="185"/>
      <c r="BI2019" s="185"/>
      <c r="BJ2019" s="185"/>
      <c r="BK2019" s="185"/>
      <c r="BL2019" s="185"/>
      <c r="BM2019" s="185"/>
    </row>
    <row r="2020" spans="13:65" s="181" customFormat="1" x14ac:dyDescent="0.2">
      <c r="M2020" s="40"/>
      <c r="N2020" s="974"/>
      <c r="O2020" s="185"/>
      <c r="P2020" s="185"/>
      <c r="Q2020" s="185"/>
      <c r="R2020" s="185"/>
      <c r="S2020" s="185"/>
      <c r="T2020" s="185"/>
      <c r="U2020" s="185"/>
      <c r="V2020" s="185"/>
      <c r="W2020" s="185"/>
      <c r="X2020" s="185"/>
      <c r="Y2020" s="185"/>
      <c r="Z2020" s="185"/>
      <c r="AA2020" s="185"/>
      <c r="AB2020" s="185"/>
      <c r="AC2020" s="185"/>
      <c r="AD2020" s="185"/>
      <c r="AE2020" s="185"/>
      <c r="AF2020" s="185"/>
      <c r="AG2020" s="185"/>
      <c r="AH2020" s="185"/>
      <c r="AI2020" s="185"/>
      <c r="AJ2020" s="185"/>
      <c r="AK2020" s="185"/>
      <c r="AL2020" s="185"/>
      <c r="AM2020" s="185"/>
      <c r="AN2020" s="185"/>
      <c r="AO2020" s="185"/>
      <c r="AP2020" s="185"/>
      <c r="AQ2020" s="185"/>
      <c r="AR2020" s="185"/>
      <c r="AS2020" s="185"/>
      <c r="AT2020" s="185"/>
      <c r="AU2020" s="185"/>
      <c r="AV2020" s="185"/>
      <c r="AW2020" s="185"/>
      <c r="AX2020" s="185"/>
      <c r="AY2020" s="185"/>
      <c r="AZ2020" s="185"/>
      <c r="BA2020" s="185"/>
      <c r="BB2020" s="185"/>
      <c r="BC2020" s="185"/>
      <c r="BD2020" s="185"/>
      <c r="BE2020" s="185"/>
      <c r="BF2020" s="185"/>
      <c r="BG2020" s="185"/>
      <c r="BH2020" s="185"/>
      <c r="BI2020" s="185"/>
      <c r="BJ2020" s="185"/>
      <c r="BK2020" s="185"/>
      <c r="BL2020" s="185"/>
      <c r="BM2020" s="185"/>
    </row>
    <row r="2021" spans="13:65" s="181" customFormat="1" x14ac:dyDescent="0.2">
      <c r="M2021" s="40"/>
      <c r="N2021" s="974"/>
      <c r="O2021" s="185"/>
      <c r="P2021" s="185"/>
      <c r="Q2021" s="185"/>
      <c r="R2021" s="185"/>
      <c r="S2021" s="185"/>
      <c r="T2021" s="185"/>
      <c r="U2021" s="185"/>
      <c r="V2021" s="185"/>
      <c r="W2021" s="185"/>
      <c r="X2021" s="185"/>
      <c r="Y2021" s="185"/>
      <c r="Z2021" s="185"/>
      <c r="AA2021" s="185"/>
      <c r="AB2021" s="185"/>
      <c r="AC2021" s="185"/>
      <c r="AD2021" s="185"/>
      <c r="AE2021" s="185"/>
      <c r="AF2021" s="185"/>
      <c r="AG2021" s="185"/>
      <c r="AH2021" s="185"/>
      <c r="AI2021" s="185"/>
      <c r="AJ2021" s="185"/>
      <c r="AK2021" s="185"/>
      <c r="AL2021" s="185"/>
      <c r="AM2021" s="185"/>
      <c r="AN2021" s="185"/>
      <c r="AO2021" s="185"/>
      <c r="AP2021" s="185"/>
      <c r="AQ2021" s="185"/>
      <c r="AR2021" s="185"/>
      <c r="AS2021" s="185"/>
      <c r="AT2021" s="185"/>
      <c r="AU2021" s="185"/>
      <c r="AV2021" s="185"/>
      <c r="AW2021" s="185"/>
      <c r="AX2021" s="185"/>
      <c r="AY2021" s="185"/>
      <c r="AZ2021" s="185"/>
      <c r="BA2021" s="185"/>
      <c r="BB2021" s="185"/>
      <c r="BC2021" s="185"/>
      <c r="BD2021" s="185"/>
      <c r="BE2021" s="185"/>
      <c r="BF2021" s="185"/>
      <c r="BG2021" s="185"/>
      <c r="BH2021" s="185"/>
      <c r="BI2021" s="185"/>
      <c r="BJ2021" s="185"/>
      <c r="BK2021" s="185"/>
      <c r="BL2021" s="185"/>
      <c r="BM2021" s="185"/>
    </row>
    <row r="2022" spans="13:65" s="181" customFormat="1" x14ac:dyDescent="0.2">
      <c r="M2022" s="40"/>
      <c r="N2022" s="974"/>
      <c r="O2022" s="185"/>
      <c r="P2022" s="185"/>
      <c r="Q2022" s="185"/>
      <c r="R2022" s="185"/>
      <c r="S2022" s="185"/>
      <c r="T2022" s="185"/>
      <c r="U2022" s="185"/>
      <c r="V2022" s="185"/>
      <c r="W2022" s="185"/>
      <c r="X2022" s="185"/>
      <c r="Y2022" s="185"/>
      <c r="Z2022" s="185"/>
      <c r="AA2022" s="185"/>
      <c r="AB2022" s="185"/>
      <c r="AC2022" s="185"/>
      <c r="AD2022" s="185"/>
      <c r="AE2022" s="185"/>
      <c r="AF2022" s="185"/>
      <c r="AG2022" s="185"/>
      <c r="AH2022" s="185"/>
      <c r="AI2022" s="185"/>
      <c r="AJ2022" s="185"/>
      <c r="AK2022" s="185"/>
      <c r="AL2022" s="185"/>
      <c r="AM2022" s="185"/>
      <c r="AN2022" s="185"/>
      <c r="AO2022" s="185"/>
      <c r="AP2022" s="185"/>
      <c r="AQ2022" s="185"/>
      <c r="AR2022" s="185"/>
      <c r="AS2022" s="185"/>
      <c r="AT2022" s="185"/>
      <c r="AU2022" s="185"/>
      <c r="AV2022" s="185"/>
      <c r="AW2022" s="185"/>
      <c r="AX2022" s="185"/>
      <c r="AY2022" s="185"/>
      <c r="AZ2022" s="185"/>
      <c r="BA2022" s="185"/>
      <c r="BB2022" s="185"/>
      <c r="BC2022" s="185"/>
      <c r="BD2022" s="185"/>
      <c r="BE2022" s="185"/>
      <c r="BF2022" s="185"/>
      <c r="BG2022" s="185"/>
      <c r="BH2022" s="185"/>
      <c r="BI2022" s="185"/>
      <c r="BJ2022" s="185"/>
      <c r="BK2022" s="185"/>
      <c r="BL2022" s="185"/>
      <c r="BM2022" s="185"/>
    </row>
    <row r="2023" spans="13:65" s="181" customFormat="1" x14ac:dyDescent="0.2">
      <c r="M2023" s="40"/>
      <c r="N2023" s="974"/>
      <c r="O2023" s="185"/>
      <c r="P2023" s="185"/>
      <c r="Q2023" s="185"/>
      <c r="R2023" s="185"/>
      <c r="S2023" s="185"/>
      <c r="T2023" s="185"/>
      <c r="U2023" s="185"/>
      <c r="V2023" s="185"/>
      <c r="W2023" s="185"/>
      <c r="X2023" s="185"/>
      <c r="Y2023" s="185"/>
      <c r="Z2023" s="185"/>
      <c r="AA2023" s="185"/>
      <c r="AB2023" s="185"/>
      <c r="AC2023" s="185"/>
      <c r="AD2023" s="185"/>
      <c r="AE2023" s="185"/>
      <c r="AF2023" s="185"/>
      <c r="AG2023" s="185"/>
      <c r="AH2023" s="185"/>
      <c r="AI2023" s="185"/>
      <c r="AJ2023" s="185"/>
      <c r="AK2023" s="185"/>
      <c r="AL2023" s="185"/>
      <c r="AM2023" s="185"/>
      <c r="AN2023" s="185"/>
      <c r="AO2023" s="185"/>
      <c r="AP2023" s="185"/>
      <c r="AQ2023" s="185"/>
      <c r="AR2023" s="185"/>
      <c r="AS2023" s="185"/>
      <c r="AT2023" s="185"/>
      <c r="AU2023" s="185"/>
      <c r="AV2023" s="185"/>
      <c r="AW2023" s="185"/>
      <c r="AX2023" s="185"/>
      <c r="AY2023" s="185"/>
      <c r="AZ2023" s="185"/>
      <c r="BA2023" s="185"/>
      <c r="BB2023" s="185"/>
      <c r="BC2023" s="185"/>
      <c r="BD2023" s="185"/>
      <c r="BE2023" s="185"/>
      <c r="BF2023" s="185"/>
      <c r="BG2023" s="185"/>
      <c r="BH2023" s="185"/>
      <c r="BI2023" s="185"/>
      <c r="BJ2023" s="185"/>
      <c r="BK2023" s="185"/>
      <c r="BL2023" s="185"/>
      <c r="BM2023" s="185"/>
    </row>
    <row r="2024" spans="13:65" s="181" customFormat="1" x14ac:dyDescent="0.2">
      <c r="M2024" s="40"/>
      <c r="N2024" s="974"/>
      <c r="O2024" s="185"/>
      <c r="P2024" s="185"/>
      <c r="Q2024" s="185"/>
      <c r="R2024" s="185"/>
      <c r="S2024" s="185"/>
      <c r="T2024" s="185"/>
      <c r="U2024" s="185"/>
      <c r="V2024" s="185"/>
      <c r="W2024" s="185"/>
      <c r="X2024" s="185"/>
      <c r="Y2024" s="185"/>
      <c r="Z2024" s="185"/>
      <c r="AA2024" s="185"/>
      <c r="AB2024" s="185"/>
      <c r="AC2024" s="185"/>
      <c r="AD2024" s="185"/>
      <c r="AE2024" s="185"/>
      <c r="AF2024" s="185"/>
      <c r="AG2024" s="185"/>
      <c r="AH2024" s="185"/>
      <c r="AI2024" s="185"/>
      <c r="AJ2024" s="185"/>
      <c r="AK2024" s="185"/>
      <c r="AL2024" s="185"/>
      <c r="AM2024" s="185"/>
      <c r="AN2024" s="185"/>
      <c r="AO2024" s="185"/>
      <c r="AP2024" s="185"/>
      <c r="AQ2024" s="185"/>
      <c r="AR2024" s="185"/>
      <c r="AS2024" s="185"/>
      <c r="AT2024" s="185"/>
      <c r="AU2024" s="185"/>
      <c r="AV2024" s="185"/>
      <c r="AW2024" s="185"/>
      <c r="AX2024" s="185"/>
      <c r="AY2024" s="185"/>
      <c r="AZ2024" s="185"/>
      <c r="BA2024" s="185"/>
      <c r="BB2024" s="185"/>
      <c r="BC2024" s="185"/>
      <c r="BD2024" s="185"/>
      <c r="BE2024" s="185"/>
      <c r="BF2024" s="185"/>
      <c r="BG2024" s="185"/>
      <c r="BH2024" s="185"/>
      <c r="BI2024" s="185"/>
      <c r="BJ2024" s="185"/>
      <c r="BK2024" s="185"/>
      <c r="BL2024" s="185"/>
      <c r="BM2024" s="185"/>
    </row>
    <row r="2025" spans="13:65" s="181" customFormat="1" x14ac:dyDescent="0.2">
      <c r="M2025" s="40"/>
      <c r="N2025" s="974"/>
      <c r="O2025" s="185"/>
      <c r="P2025" s="185"/>
      <c r="Q2025" s="185"/>
      <c r="R2025" s="185"/>
      <c r="S2025" s="185"/>
      <c r="T2025" s="185"/>
      <c r="U2025" s="185"/>
      <c r="V2025" s="185"/>
      <c r="W2025" s="185"/>
      <c r="X2025" s="185"/>
      <c r="Y2025" s="185"/>
      <c r="Z2025" s="185"/>
      <c r="AA2025" s="185"/>
      <c r="AB2025" s="185"/>
      <c r="AC2025" s="185"/>
      <c r="AD2025" s="185"/>
      <c r="AE2025" s="185"/>
      <c r="AF2025" s="185"/>
      <c r="AG2025" s="185"/>
      <c r="AH2025" s="185"/>
      <c r="AI2025" s="185"/>
      <c r="AJ2025" s="185"/>
      <c r="AK2025" s="185"/>
      <c r="AL2025" s="185"/>
      <c r="AM2025" s="185"/>
      <c r="AN2025" s="185"/>
      <c r="AO2025" s="185"/>
      <c r="AP2025" s="185"/>
      <c r="AQ2025" s="185"/>
      <c r="AR2025" s="185"/>
      <c r="AS2025" s="185"/>
      <c r="AT2025" s="185"/>
      <c r="AU2025" s="185"/>
      <c r="AV2025" s="185"/>
      <c r="AW2025" s="185"/>
      <c r="AX2025" s="185"/>
      <c r="AY2025" s="185"/>
      <c r="AZ2025" s="185"/>
      <c r="BA2025" s="185"/>
      <c r="BB2025" s="185"/>
      <c r="BC2025" s="185"/>
      <c r="BD2025" s="185"/>
      <c r="BE2025" s="185"/>
      <c r="BF2025" s="185"/>
      <c r="BG2025" s="185"/>
      <c r="BH2025" s="185"/>
      <c r="BI2025" s="185"/>
      <c r="BJ2025" s="185"/>
      <c r="BK2025" s="185"/>
      <c r="BL2025" s="185"/>
      <c r="BM2025" s="185"/>
    </row>
    <row r="2026" spans="13:65" s="181" customFormat="1" x14ac:dyDescent="0.2">
      <c r="M2026" s="40"/>
      <c r="N2026" s="974"/>
      <c r="O2026" s="185"/>
      <c r="P2026" s="185"/>
      <c r="Q2026" s="185"/>
      <c r="R2026" s="185"/>
      <c r="S2026" s="185"/>
      <c r="T2026" s="185"/>
      <c r="U2026" s="185"/>
      <c r="V2026" s="185"/>
      <c r="W2026" s="185"/>
      <c r="X2026" s="185"/>
      <c r="Y2026" s="185"/>
      <c r="Z2026" s="185"/>
      <c r="AA2026" s="185"/>
      <c r="AB2026" s="185"/>
      <c r="AC2026" s="185"/>
      <c r="AD2026" s="185"/>
      <c r="AE2026" s="185"/>
      <c r="AF2026" s="185"/>
      <c r="AG2026" s="185"/>
      <c r="AH2026" s="185"/>
      <c r="AI2026" s="185"/>
      <c r="AJ2026" s="185"/>
      <c r="AK2026" s="185"/>
      <c r="AL2026" s="185"/>
      <c r="AM2026" s="185"/>
      <c r="AN2026" s="185"/>
      <c r="AO2026" s="185"/>
      <c r="AP2026" s="185"/>
      <c r="AQ2026" s="185"/>
      <c r="AR2026" s="185"/>
      <c r="AS2026" s="185"/>
      <c r="AT2026" s="185"/>
      <c r="AU2026" s="185"/>
      <c r="AV2026" s="185"/>
      <c r="AW2026" s="185"/>
      <c r="AX2026" s="185"/>
      <c r="AY2026" s="185"/>
      <c r="AZ2026" s="185"/>
      <c r="BA2026" s="185"/>
      <c r="BB2026" s="185"/>
      <c r="BC2026" s="185"/>
      <c r="BD2026" s="185"/>
      <c r="BE2026" s="185"/>
      <c r="BF2026" s="185"/>
      <c r="BG2026" s="185"/>
      <c r="BH2026" s="185"/>
      <c r="BI2026" s="185"/>
      <c r="BJ2026" s="185"/>
      <c r="BK2026" s="185"/>
      <c r="BL2026" s="185"/>
      <c r="BM2026" s="185"/>
    </row>
    <row r="2027" spans="13:65" s="181" customFormat="1" x14ac:dyDescent="0.2">
      <c r="M2027" s="40"/>
      <c r="N2027" s="974"/>
      <c r="O2027" s="185"/>
      <c r="P2027" s="185"/>
      <c r="Q2027" s="185"/>
      <c r="R2027" s="185"/>
      <c r="S2027" s="185"/>
      <c r="T2027" s="185"/>
      <c r="U2027" s="185"/>
      <c r="V2027" s="185"/>
      <c r="W2027" s="185"/>
      <c r="X2027" s="185"/>
      <c r="Y2027" s="185"/>
      <c r="Z2027" s="185"/>
      <c r="AA2027" s="185"/>
      <c r="AB2027" s="185"/>
      <c r="AC2027" s="185"/>
      <c r="AD2027" s="185"/>
      <c r="AE2027" s="185"/>
      <c r="AF2027" s="185"/>
      <c r="AG2027" s="185"/>
      <c r="AH2027" s="185"/>
      <c r="AI2027" s="185"/>
      <c r="AJ2027" s="185"/>
      <c r="AK2027" s="185"/>
      <c r="AL2027" s="185"/>
      <c r="AM2027" s="185"/>
      <c r="AN2027" s="185"/>
      <c r="AO2027" s="185"/>
      <c r="AP2027" s="185"/>
      <c r="AQ2027" s="185"/>
      <c r="AR2027" s="185"/>
      <c r="AS2027" s="185"/>
      <c r="AT2027" s="185"/>
      <c r="AU2027" s="185"/>
      <c r="AV2027" s="185"/>
      <c r="AW2027" s="185"/>
      <c r="AX2027" s="185"/>
      <c r="AY2027" s="185"/>
      <c r="AZ2027" s="185"/>
      <c r="BA2027" s="185"/>
      <c r="BB2027" s="185"/>
      <c r="BC2027" s="185"/>
      <c r="BD2027" s="185"/>
      <c r="BE2027" s="185"/>
      <c r="BF2027" s="185"/>
      <c r="BG2027" s="185"/>
      <c r="BH2027" s="185"/>
      <c r="BI2027" s="185"/>
      <c r="BJ2027" s="185"/>
      <c r="BK2027" s="185"/>
      <c r="BL2027" s="185"/>
      <c r="BM2027" s="185"/>
    </row>
    <row r="2028" spans="13:65" s="181" customFormat="1" x14ac:dyDescent="0.2">
      <c r="M2028" s="40"/>
      <c r="N2028" s="974"/>
      <c r="O2028" s="185"/>
      <c r="P2028" s="185"/>
      <c r="Q2028" s="185"/>
      <c r="R2028" s="185"/>
      <c r="S2028" s="185"/>
      <c r="T2028" s="185"/>
      <c r="U2028" s="185"/>
      <c r="V2028" s="185"/>
      <c r="W2028" s="185"/>
      <c r="X2028" s="185"/>
      <c r="Y2028" s="185"/>
      <c r="Z2028" s="185"/>
      <c r="AA2028" s="185"/>
      <c r="AB2028" s="185"/>
      <c r="AC2028" s="185"/>
      <c r="AD2028" s="185"/>
      <c r="AE2028" s="185"/>
      <c r="AF2028" s="185"/>
      <c r="AG2028" s="185"/>
      <c r="AH2028" s="185"/>
      <c r="AI2028" s="185"/>
      <c r="AJ2028" s="185"/>
      <c r="AK2028" s="185"/>
      <c r="AL2028" s="185"/>
      <c r="AM2028" s="185"/>
      <c r="AN2028" s="185"/>
      <c r="AO2028" s="185"/>
      <c r="AP2028" s="185"/>
      <c r="AQ2028" s="185"/>
      <c r="AR2028" s="185"/>
      <c r="AS2028" s="185"/>
      <c r="AT2028" s="185"/>
      <c r="AU2028" s="185"/>
      <c r="AV2028" s="185"/>
      <c r="AW2028" s="185"/>
      <c r="AX2028" s="185"/>
      <c r="AY2028" s="185"/>
      <c r="AZ2028" s="185"/>
      <c r="BA2028" s="185"/>
      <c r="BB2028" s="185"/>
      <c r="BC2028" s="185"/>
      <c r="BD2028" s="185"/>
      <c r="BE2028" s="185"/>
      <c r="BF2028" s="185"/>
      <c r="BG2028" s="185"/>
      <c r="BH2028" s="185"/>
      <c r="BI2028" s="185"/>
      <c r="BJ2028" s="185"/>
      <c r="BK2028" s="185"/>
      <c r="BL2028" s="185"/>
      <c r="BM2028" s="185"/>
    </row>
    <row r="2029" spans="13:65" s="181" customFormat="1" x14ac:dyDescent="0.2">
      <c r="M2029" s="40"/>
      <c r="N2029" s="974"/>
      <c r="O2029" s="185"/>
      <c r="P2029" s="185"/>
      <c r="Q2029" s="185"/>
      <c r="R2029" s="185"/>
      <c r="S2029" s="185"/>
      <c r="T2029" s="185"/>
      <c r="U2029" s="185"/>
      <c r="V2029" s="185"/>
      <c r="W2029" s="185"/>
      <c r="X2029" s="185"/>
      <c r="Y2029" s="185"/>
      <c r="Z2029" s="185"/>
      <c r="AA2029" s="185"/>
      <c r="AB2029" s="185"/>
      <c r="AC2029" s="185"/>
      <c r="AD2029" s="185"/>
      <c r="AE2029" s="185"/>
      <c r="AF2029" s="185"/>
      <c r="AG2029" s="185"/>
      <c r="AH2029" s="185"/>
      <c r="AI2029" s="185"/>
      <c r="AJ2029" s="185"/>
      <c r="AK2029" s="185"/>
      <c r="AL2029" s="185"/>
      <c r="AM2029" s="185"/>
      <c r="AN2029" s="185"/>
      <c r="AO2029" s="185"/>
      <c r="AP2029" s="185"/>
      <c r="AQ2029" s="185"/>
      <c r="AR2029" s="185"/>
      <c r="AS2029" s="185"/>
      <c r="AT2029" s="185"/>
      <c r="AU2029" s="185"/>
      <c r="AV2029" s="185"/>
      <c r="AW2029" s="185"/>
      <c r="AX2029" s="185"/>
      <c r="AY2029" s="185"/>
      <c r="AZ2029" s="185"/>
      <c r="BA2029" s="185"/>
      <c r="BB2029" s="185"/>
      <c r="BC2029" s="185"/>
      <c r="BD2029" s="185"/>
      <c r="BE2029" s="185"/>
      <c r="BF2029" s="185"/>
      <c r="BG2029" s="185"/>
      <c r="BH2029" s="185"/>
      <c r="BI2029" s="185"/>
      <c r="BJ2029" s="185"/>
      <c r="BK2029" s="185"/>
      <c r="BL2029" s="185"/>
      <c r="BM2029" s="185"/>
    </row>
    <row r="2030" spans="13:65" s="181" customFormat="1" x14ac:dyDescent="0.2">
      <c r="M2030" s="40"/>
      <c r="N2030" s="974"/>
      <c r="O2030" s="185"/>
      <c r="P2030" s="185"/>
      <c r="Q2030" s="185"/>
      <c r="R2030" s="185"/>
      <c r="S2030" s="185"/>
      <c r="T2030" s="185"/>
      <c r="U2030" s="185"/>
      <c r="V2030" s="185"/>
      <c r="W2030" s="185"/>
      <c r="X2030" s="185"/>
      <c r="Y2030" s="185"/>
      <c r="Z2030" s="185"/>
      <c r="AA2030" s="185"/>
      <c r="AB2030" s="185"/>
      <c r="AC2030" s="185"/>
      <c r="AD2030" s="185"/>
      <c r="AE2030" s="185"/>
      <c r="AF2030" s="185"/>
      <c r="AG2030" s="185"/>
      <c r="AH2030" s="185"/>
      <c r="AI2030" s="185"/>
      <c r="AJ2030" s="185"/>
      <c r="AK2030" s="185"/>
      <c r="AL2030" s="185"/>
      <c r="AM2030" s="185"/>
      <c r="AN2030" s="185"/>
      <c r="AO2030" s="185"/>
      <c r="AP2030" s="185"/>
      <c r="AQ2030" s="185"/>
      <c r="AR2030" s="185"/>
      <c r="AS2030" s="185"/>
      <c r="AT2030" s="185"/>
      <c r="AU2030" s="185"/>
      <c r="AV2030" s="185"/>
      <c r="AW2030" s="185"/>
      <c r="AX2030" s="185"/>
      <c r="AY2030" s="185"/>
      <c r="AZ2030" s="185"/>
      <c r="BA2030" s="185"/>
      <c r="BB2030" s="185"/>
      <c r="BC2030" s="185"/>
      <c r="BD2030" s="185"/>
      <c r="BE2030" s="185"/>
      <c r="BF2030" s="185"/>
      <c r="BG2030" s="185"/>
      <c r="BH2030" s="185"/>
      <c r="BI2030" s="185"/>
      <c r="BJ2030" s="185"/>
      <c r="BK2030" s="185"/>
      <c r="BL2030" s="185"/>
      <c r="BM2030" s="185"/>
    </row>
    <row r="2031" spans="13:65" s="181" customFormat="1" x14ac:dyDescent="0.2">
      <c r="M2031" s="40"/>
      <c r="N2031" s="974"/>
      <c r="O2031" s="185"/>
      <c r="P2031" s="185"/>
      <c r="Q2031" s="185"/>
      <c r="R2031" s="185"/>
      <c r="S2031" s="185"/>
      <c r="T2031" s="185"/>
      <c r="U2031" s="185"/>
      <c r="V2031" s="185"/>
      <c r="W2031" s="185"/>
      <c r="X2031" s="185"/>
      <c r="Y2031" s="185"/>
      <c r="Z2031" s="185"/>
      <c r="AA2031" s="185"/>
      <c r="AB2031" s="185"/>
      <c r="AC2031" s="185"/>
      <c r="AD2031" s="185"/>
      <c r="AE2031" s="185"/>
      <c r="AF2031" s="185"/>
      <c r="AG2031" s="185"/>
      <c r="AH2031" s="185"/>
      <c r="AI2031" s="185"/>
      <c r="AJ2031" s="185"/>
      <c r="AK2031" s="185"/>
      <c r="AL2031" s="185"/>
      <c r="AM2031" s="185"/>
      <c r="AN2031" s="185"/>
      <c r="AO2031" s="185"/>
      <c r="AP2031" s="185"/>
      <c r="AQ2031" s="185"/>
      <c r="AR2031" s="185"/>
      <c r="AS2031" s="185"/>
      <c r="AT2031" s="185"/>
      <c r="AU2031" s="185"/>
      <c r="AV2031" s="185"/>
      <c r="AW2031" s="185"/>
      <c r="AX2031" s="185"/>
      <c r="AY2031" s="185"/>
      <c r="AZ2031" s="185"/>
      <c r="BA2031" s="185"/>
      <c r="BB2031" s="185"/>
      <c r="BC2031" s="185"/>
      <c r="BD2031" s="185"/>
      <c r="BE2031" s="185"/>
      <c r="BF2031" s="185"/>
      <c r="BG2031" s="185"/>
      <c r="BH2031" s="185"/>
      <c r="BI2031" s="185"/>
      <c r="BJ2031" s="185"/>
      <c r="BK2031" s="185"/>
      <c r="BL2031" s="185"/>
      <c r="BM2031" s="185"/>
    </row>
    <row r="2032" spans="13:65" s="181" customFormat="1" x14ac:dyDescent="0.2">
      <c r="M2032" s="40"/>
      <c r="N2032" s="974"/>
      <c r="O2032" s="185"/>
      <c r="P2032" s="185"/>
      <c r="Q2032" s="185"/>
      <c r="R2032" s="185"/>
      <c r="S2032" s="185"/>
      <c r="T2032" s="185"/>
      <c r="U2032" s="185"/>
      <c r="V2032" s="185"/>
      <c r="W2032" s="185"/>
      <c r="X2032" s="185"/>
      <c r="Y2032" s="185"/>
      <c r="Z2032" s="185"/>
      <c r="AA2032" s="185"/>
      <c r="AB2032" s="185"/>
      <c r="AC2032" s="185"/>
      <c r="AD2032" s="185"/>
      <c r="AE2032" s="185"/>
      <c r="AF2032" s="185"/>
      <c r="AG2032" s="185"/>
      <c r="AH2032" s="185"/>
      <c r="AI2032" s="185"/>
      <c r="AJ2032" s="185"/>
      <c r="AK2032" s="185"/>
      <c r="AL2032" s="185"/>
      <c r="AM2032" s="185"/>
      <c r="AN2032" s="185"/>
      <c r="AO2032" s="185"/>
      <c r="AP2032" s="185"/>
      <c r="AQ2032" s="185"/>
      <c r="AR2032" s="185"/>
      <c r="AS2032" s="185"/>
      <c r="AT2032" s="185"/>
      <c r="AU2032" s="185"/>
      <c r="AV2032" s="185"/>
      <c r="AW2032" s="185"/>
      <c r="AX2032" s="185"/>
      <c r="AY2032" s="185"/>
      <c r="AZ2032" s="185"/>
      <c r="BA2032" s="185"/>
      <c r="BB2032" s="185"/>
      <c r="BC2032" s="185"/>
      <c r="BD2032" s="185"/>
      <c r="BE2032" s="185"/>
      <c r="BF2032" s="185"/>
      <c r="BG2032" s="185"/>
      <c r="BH2032" s="185"/>
      <c r="BI2032" s="185"/>
      <c r="BJ2032" s="185"/>
      <c r="BK2032" s="185"/>
      <c r="BL2032" s="185"/>
      <c r="BM2032" s="185"/>
    </row>
    <row r="2033" spans="13:65" s="181" customFormat="1" x14ac:dyDescent="0.2">
      <c r="M2033" s="40"/>
      <c r="N2033" s="974"/>
      <c r="O2033" s="185"/>
      <c r="P2033" s="185"/>
      <c r="Q2033" s="185"/>
      <c r="R2033" s="185"/>
      <c r="S2033" s="185"/>
      <c r="T2033" s="185"/>
      <c r="U2033" s="185"/>
      <c r="V2033" s="185"/>
      <c r="W2033" s="185"/>
      <c r="X2033" s="185"/>
      <c r="Y2033" s="185"/>
      <c r="Z2033" s="185"/>
      <c r="AA2033" s="185"/>
      <c r="AB2033" s="185"/>
      <c r="AC2033" s="185"/>
      <c r="AD2033" s="185"/>
      <c r="AE2033" s="185"/>
      <c r="AF2033" s="185"/>
      <c r="AG2033" s="185"/>
      <c r="AH2033" s="185"/>
      <c r="AI2033" s="185"/>
      <c r="AJ2033" s="185"/>
      <c r="AK2033" s="185"/>
      <c r="AL2033" s="185"/>
      <c r="AM2033" s="185"/>
      <c r="AN2033" s="185"/>
      <c r="AO2033" s="185"/>
      <c r="AP2033" s="185"/>
      <c r="AQ2033" s="185"/>
      <c r="AR2033" s="185"/>
      <c r="AS2033" s="185"/>
      <c r="AT2033" s="185"/>
      <c r="AU2033" s="185"/>
      <c r="AV2033" s="185"/>
      <c r="AW2033" s="185"/>
      <c r="AX2033" s="185"/>
      <c r="AY2033" s="185"/>
      <c r="AZ2033" s="185"/>
      <c r="BA2033" s="185"/>
      <c r="BB2033" s="185"/>
      <c r="BC2033" s="185"/>
      <c r="BD2033" s="185"/>
      <c r="BE2033" s="185"/>
      <c r="BF2033" s="185"/>
      <c r="BG2033" s="185"/>
      <c r="BH2033" s="185"/>
      <c r="BI2033" s="185"/>
      <c r="BJ2033" s="185"/>
      <c r="BK2033" s="185"/>
      <c r="BL2033" s="185"/>
      <c r="BM2033" s="185"/>
    </row>
    <row r="2034" spans="13:65" s="181" customFormat="1" x14ac:dyDescent="0.2">
      <c r="M2034" s="40"/>
      <c r="N2034" s="974"/>
      <c r="O2034" s="185"/>
      <c r="P2034" s="185"/>
      <c r="Q2034" s="185"/>
      <c r="R2034" s="185"/>
      <c r="S2034" s="185"/>
      <c r="T2034" s="185"/>
      <c r="U2034" s="185"/>
      <c r="V2034" s="185"/>
      <c r="W2034" s="185"/>
      <c r="X2034" s="185"/>
      <c r="Y2034" s="185"/>
      <c r="Z2034" s="185"/>
      <c r="AA2034" s="185"/>
      <c r="AB2034" s="185"/>
      <c r="AC2034" s="185"/>
      <c r="AD2034" s="185"/>
      <c r="AE2034" s="185"/>
      <c r="AF2034" s="185"/>
      <c r="AG2034" s="185"/>
      <c r="AH2034" s="185"/>
      <c r="AI2034" s="185"/>
      <c r="AJ2034" s="185"/>
      <c r="AK2034" s="185"/>
      <c r="AL2034" s="185"/>
      <c r="AM2034" s="185"/>
      <c r="AN2034" s="185"/>
      <c r="AO2034" s="185"/>
      <c r="AP2034" s="185"/>
      <c r="AQ2034" s="185"/>
      <c r="AR2034" s="185"/>
      <c r="AS2034" s="185"/>
      <c r="AT2034" s="185"/>
      <c r="AU2034" s="185"/>
      <c r="AV2034" s="185"/>
      <c r="AW2034" s="185"/>
      <c r="AX2034" s="185"/>
      <c r="AY2034" s="185"/>
      <c r="AZ2034" s="185"/>
      <c r="BA2034" s="185"/>
      <c r="BB2034" s="185"/>
      <c r="BC2034" s="185"/>
      <c r="BD2034" s="185"/>
      <c r="BE2034" s="185"/>
      <c r="BF2034" s="185"/>
      <c r="BG2034" s="185"/>
      <c r="BH2034" s="185"/>
      <c r="BI2034" s="185"/>
      <c r="BJ2034" s="185"/>
      <c r="BK2034" s="185"/>
      <c r="BL2034" s="185"/>
      <c r="BM2034" s="185"/>
    </row>
    <row r="2035" spans="13:65" s="181" customFormat="1" x14ac:dyDescent="0.2">
      <c r="M2035" s="40"/>
      <c r="N2035" s="974"/>
      <c r="O2035" s="185"/>
      <c r="P2035" s="185"/>
      <c r="Q2035" s="185"/>
      <c r="R2035" s="185"/>
      <c r="S2035" s="185"/>
      <c r="T2035" s="185"/>
      <c r="U2035" s="185"/>
      <c r="V2035" s="185"/>
      <c r="W2035" s="185"/>
      <c r="X2035" s="185"/>
      <c r="Y2035" s="185"/>
      <c r="Z2035" s="185"/>
      <c r="AA2035" s="185"/>
      <c r="AB2035" s="185"/>
      <c r="AC2035" s="185"/>
      <c r="AD2035" s="185"/>
      <c r="AE2035" s="185"/>
      <c r="AF2035" s="185"/>
      <c r="AG2035" s="185"/>
      <c r="AH2035" s="185"/>
      <c r="AI2035" s="185"/>
      <c r="AJ2035" s="185"/>
      <c r="AK2035" s="185"/>
      <c r="AL2035" s="185"/>
      <c r="AM2035" s="185"/>
      <c r="AN2035" s="185"/>
      <c r="AO2035" s="185"/>
      <c r="AP2035" s="185"/>
      <c r="AQ2035" s="185"/>
      <c r="AR2035" s="185"/>
      <c r="AS2035" s="185"/>
      <c r="AT2035" s="185"/>
      <c r="AU2035" s="185"/>
      <c r="AV2035" s="185"/>
      <c r="AW2035" s="185"/>
      <c r="AX2035" s="185"/>
      <c r="AY2035" s="185"/>
      <c r="AZ2035" s="185"/>
      <c r="BA2035" s="185"/>
      <c r="BB2035" s="185"/>
      <c r="BC2035" s="185"/>
      <c r="BD2035" s="185"/>
      <c r="BE2035" s="185"/>
      <c r="BF2035" s="185"/>
      <c r="BG2035" s="185"/>
      <c r="BH2035" s="185"/>
      <c r="BI2035" s="185"/>
      <c r="BJ2035" s="185"/>
      <c r="BK2035" s="185"/>
      <c r="BL2035" s="185"/>
      <c r="BM2035" s="185"/>
    </row>
    <row r="2036" spans="13:65" s="181" customFormat="1" x14ac:dyDescent="0.2">
      <c r="M2036" s="40"/>
      <c r="N2036" s="974"/>
      <c r="O2036" s="185"/>
      <c r="P2036" s="185"/>
      <c r="Q2036" s="185"/>
      <c r="R2036" s="185"/>
      <c r="S2036" s="185"/>
      <c r="T2036" s="185"/>
      <c r="U2036" s="185"/>
      <c r="V2036" s="185"/>
      <c r="W2036" s="185"/>
      <c r="X2036" s="185"/>
      <c r="Y2036" s="185"/>
      <c r="Z2036" s="185"/>
      <c r="AA2036" s="185"/>
      <c r="AB2036" s="185"/>
      <c r="AC2036" s="185"/>
      <c r="AD2036" s="185"/>
      <c r="AE2036" s="185"/>
      <c r="AF2036" s="185"/>
      <c r="AG2036" s="185"/>
      <c r="AH2036" s="185"/>
      <c r="AI2036" s="185"/>
      <c r="AJ2036" s="185"/>
      <c r="AK2036" s="185"/>
      <c r="AL2036" s="185"/>
      <c r="AM2036" s="185"/>
      <c r="AN2036" s="185"/>
      <c r="AO2036" s="185"/>
      <c r="AP2036" s="185"/>
      <c r="AQ2036" s="185"/>
      <c r="AR2036" s="185"/>
      <c r="AS2036" s="185"/>
      <c r="AT2036" s="185"/>
      <c r="AU2036" s="185"/>
      <c r="AV2036" s="185"/>
      <c r="AW2036" s="185"/>
      <c r="AX2036" s="185"/>
      <c r="AY2036" s="185"/>
      <c r="AZ2036" s="185"/>
      <c r="BA2036" s="185"/>
      <c r="BB2036" s="185"/>
      <c r="BC2036" s="185"/>
      <c r="BD2036" s="185"/>
      <c r="BE2036" s="185"/>
      <c r="BF2036" s="185"/>
      <c r="BG2036" s="185"/>
      <c r="BH2036" s="185"/>
      <c r="BI2036" s="185"/>
      <c r="BJ2036" s="185"/>
      <c r="BK2036" s="185"/>
      <c r="BL2036" s="185"/>
      <c r="BM2036" s="185"/>
    </row>
    <row r="2037" spans="13:65" s="181" customFormat="1" x14ac:dyDescent="0.2">
      <c r="M2037" s="40"/>
      <c r="N2037" s="974"/>
      <c r="O2037" s="185"/>
      <c r="P2037" s="185"/>
      <c r="Q2037" s="185"/>
      <c r="R2037" s="185"/>
      <c r="S2037" s="185"/>
      <c r="T2037" s="185"/>
      <c r="U2037" s="185"/>
      <c r="V2037" s="185"/>
      <c r="W2037" s="185"/>
      <c r="X2037" s="185"/>
      <c r="Y2037" s="185"/>
      <c r="Z2037" s="185"/>
      <c r="AA2037" s="185"/>
      <c r="AB2037" s="185"/>
      <c r="AC2037" s="185"/>
      <c r="AD2037" s="185"/>
      <c r="AE2037" s="185"/>
      <c r="AF2037" s="185"/>
      <c r="AG2037" s="185"/>
      <c r="AH2037" s="185"/>
      <c r="AI2037" s="185"/>
      <c r="AJ2037" s="185"/>
      <c r="AK2037" s="185"/>
      <c r="AL2037" s="185"/>
      <c r="AM2037" s="185"/>
      <c r="AN2037" s="185"/>
      <c r="AO2037" s="185"/>
      <c r="AP2037" s="185"/>
      <c r="AQ2037" s="185"/>
      <c r="AR2037" s="185"/>
      <c r="AS2037" s="185"/>
      <c r="AT2037" s="185"/>
      <c r="AU2037" s="185"/>
      <c r="AV2037" s="185"/>
      <c r="AW2037" s="185"/>
      <c r="AX2037" s="185"/>
      <c r="AY2037" s="185"/>
      <c r="AZ2037" s="185"/>
      <c r="BA2037" s="185"/>
      <c r="BB2037" s="185"/>
      <c r="BC2037" s="185"/>
      <c r="BD2037" s="185"/>
      <c r="BE2037" s="185"/>
      <c r="BF2037" s="185"/>
      <c r="BG2037" s="185"/>
      <c r="BH2037" s="185"/>
      <c r="BI2037" s="185"/>
      <c r="BJ2037" s="185"/>
      <c r="BK2037" s="185"/>
      <c r="BL2037" s="185"/>
      <c r="BM2037" s="185"/>
    </row>
    <row r="2038" spans="13:65" s="181" customFormat="1" x14ac:dyDescent="0.2">
      <c r="M2038" s="40"/>
      <c r="N2038" s="974"/>
      <c r="O2038" s="185"/>
      <c r="P2038" s="185"/>
      <c r="Q2038" s="185"/>
      <c r="R2038" s="185"/>
      <c r="S2038" s="185"/>
      <c r="T2038" s="185"/>
      <c r="U2038" s="185"/>
      <c r="V2038" s="185"/>
      <c r="W2038" s="185"/>
      <c r="X2038" s="185"/>
      <c r="Y2038" s="185"/>
      <c r="Z2038" s="185"/>
      <c r="AA2038" s="185"/>
      <c r="AB2038" s="185"/>
      <c r="AC2038" s="185"/>
      <c r="AD2038" s="185"/>
      <c r="AE2038" s="185"/>
      <c r="AF2038" s="185"/>
      <c r="AG2038" s="185"/>
      <c r="AH2038" s="185"/>
      <c r="AI2038" s="185"/>
      <c r="AJ2038" s="185"/>
      <c r="AK2038" s="185"/>
      <c r="AL2038" s="185"/>
      <c r="AM2038" s="185"/>
      <c r="AN2038" s="185"/>
      <c r="AO2038" s="185"/>
      <c r="AP2038" s="185"/>
      <c r="AQ2038" s="185"/>
      <c r="AR2038" s="185"/>
      <c r="AS2038" s="185"/>
      <c r="AT2038" s="185"/>
      <c r="AU2038" s="185"/>
      <c r="AV2038" s="185"/>
      <c r="AW2038" s="185"/>
      <c r="AX2038" s="185"/>
      <c r="AY2038" s="185"/>
      <c r="AZ2038" s="185"/>
      <c r="BA2038" s="185"/>
      <c r="BB2038" s="185"/>
      <c r="BC2038" s="185"/>
      <c r="BD2038" s="185"/>
      <c r="BE2038" s="185"/>
      <c r="BF2038" s="185"/>
      <c r="BG2038" s="185"/>
      <c r="BH2038" s="185"/>
      <c r="BI2038" s="185"/>
      <c r="BJ2038" s="185"/>
      <c r="BK2038" s="185"/>
      <c r="BL2038" s="185"/>
      <c r="BM2038" s="185"/>
    </row>
    <row r="2039" spans="13:65" s="181" customFormat="1" x14ac:dyDescent="0.2">
      <c r="M2039" s="40"/>
      <c r="N2039" s="974"/>
      <c r="O2039" s="185"/>
      <c r="P2039" s="185"/>
      <c r="Q2039" s="185"/>
      <c r="R2039" s="185"/>
      <c r="S2039" s="185"/>
      <c r="T2039" s="185"/>
      <c r="U2039" s="185"/>
      <c r="V2039" s="185"/>
      <c r="W2039" s="185"/>
      <c r="X2039" s="185"/>
      <c r="Y2039" s="185"/>
      <c r="Z2039" s="185"/>
      <c r="AA2039" s="185"/>
      <c r="AB2039" s="185"/>
      <c r="AC2039" s="185"/>
      <c r="AD2039" s="185"/>
      <c r="AE2039" s="185"/>
      <c r="AF2039" s="185"/>
      <c r="AG2039" s="185"/>
      <c r="AH2039" s="185"/>
      <c r="AI2039" s="185"/>
      <c r="AJ2039" s="185"/>
      <c r="AK2039" s="185"/>
      <c r="AL2039" s="185"/>
      <c r="AM2039" s="185"/>
      <c r="AN2039" s="185"/>
      <c r="AO2039" s="185"/>
      <c r="AP2039" s="185"/>
      <c r="AQ2039" s="185"/>
      <c r="AR2039" s="185"/>
      <c r="AS2039" s="185"/>
      <c r="AT2039" s="185"/>
      <c r="AU2039" s="185"/>
      <c r="AV2039" s="185"/>
      <c r="AW2039" s="185"/>
      <c r="AX2039" s="185"/>
      <c r="AY2039" s="185"/>
      <c r="AZ2039" s="185"/>
      <c r="BA2039" s="185"/>
      <c r="BB2039" s="185"/>
      <c r="BC2039" s="185"/>
      <c r="BD2039" s="185"/>
      <c r="BE2039" s="185"/>
      <c r="BF2039" s="185"/>
      <c r="BG2039" s="185"/>
      <c r="BH2039" s="185"/>
      <c r="BI2039" s="185"/>
      <c r="BJ2039" s="185"/>
      <c r="BK2039" s="185"/>
      <c r="BL2039" s="185"/>
      <c r="BM2039" s="185"/>
    </row>
    <row r="2040" spans="13:65" s="181" customFormat="1" x14ac:dyDescent="0.2">
      <c r="M2040" s="40"/>
      <c r="N2040" s="974"/>
      <c r="O2040" s="185"/>
      <c r="P2040" s="185"/>
      <c r="Q2040" s="185"/>
      <c r="R2040" s="185"/>
      <c r="S2040" s="185"/>
      <c r="T2040" s="185"/>
      <c r="U2040" s="185"/>
      <c r="V2040" s="185"/>
      <c r="W2040" s="185"/>
      <c r="X2040" s="185"/>
      <c r="Y2040" s="185"/>
      <c r="Z2040" s="185"/>
      <c r="AA2040" s="185"/>
      <c r="AB2040" s="185"/>
      <c r="AC2040" s="185"/>
      <c r="AD2040" s="185"/>
      <c r="AE2040" s="185"/>
      <c r="AF2040" s="185"/>
      <c r="AG2040" s="185"/>
      <c r="AH2040" s="185"/>
      <c r="AI2040" s="185"/>
      <c r="AJ2040" s="185"/>
      <c r="AK2040" s="185"/>
      <c r="AL2040" s="185"/>
      <c r="AM2040" s="185"/>
      <c r="AN2040" s="185"/>
      <c r="AO2040" s="185"/>
      <c r="AP2040" s="185"/>
      <c r="AQ2040" s="185"/>
      <c r="AR2040" s="185"/>
      <c r="AS2040" s="185"/>
      <c r="AT2040" s="185"/>
      <c r="AU2040" s="185"/>
      <c r="AV2040" s="185"/>
      <c r="AW2040" s="185"/>
      <c r="AX2040" s="185"/>
      <c r="AY2040" s="185"/>
      <c r="AZ2040" s="185"/>
      <c r="BA2040" s="185"/>
      <c r="BB2040" s="185"/>
      <c r="BC2040" s="185"/>
      <c r="BD2040" s="185"/>
      <c r="BE2040" s="185"/>
      <c r="BF2040" s="185"/>
      <c r="BG2040" s="185"/>
      <c r="BH2040" s="185"/>
      <c r="BI2040" s="185"/>
      <c r="BJ2040" s="185"/>
      <c r="BK2040" s="185"/>
      <c r="BL2040" s="185"/>
      <c r="BM2040" s="185"/>
    </row>
    <row r="2041" spans="13:65" s="181" customFormat="1" x14ac:dyDescent="0.2">
      <c r="M2041" s="40"/>
      <c r="N2041" s="974"/>
      <c r="O2041" s="185"/>
      <c r="P2041" s="185"/>
      <c r="Q2041" s="185"/>
      <c r="R2041" s="185"/>
      <c r="S2041" s="185"/>
      <c r="T2041" s="185"/>
      <c r="U2041" s="185"/>
      <c r="V2041" s="185"/>
      <c r="W2041" s="185"/>
      <c r="X2041" s="185"/>
      <c r="Y2041" s="185"/>
      <c r="Z2041" s="185"/>
      <c r="AA2041" s="185"/>
      <c r="AB2041" s="185"/>
      <c r="AC2041" s="185"/>
      <c r="AD2041" s="185"/>
      <c r="AE2041" s="185"/>
      <c r="AF2041" s="185"/>
      <c r="AG2041" s="185"/>
      <c r="AH2041" s="185"/>
      <c r="AI2041" s="185"/>
      <c r="AJ2041" s="185"/>
      <c r="AK2041" s="185"/>
      <c r="AL2041" s="185"/>
      <c r="AM2041" s="185"/>
      <c r="AN2041" s="185"/>
      <c r="AO2041" s="185"/>
      <c r="AP2041" s="185"/>
      <c r="AQ2041" s="185"/>
      <c r="AR2041" s="185"/>
      <c r="AS2041" s="185"/>
      <c r="AT2041" s="185"/>
      <c r="AU2041" s="185"/>
      <c r="AV2041" s="185"/>
      <c r="AW2041" s="185"/>
      <c r="AX2041" s="185"/>
      <c r="AY2041" s="185"/>
      <c r="AZ2041" s="185"/>
      <c r="BA2041" s="185"/>
      <c r="BB2041" s="185"/>
      <c r="BC2041" s="185"/>
      <c r="BD2041" s="185"/>
      <c r="BE2041" s="185"/>
      <c r="BF2041" s="185"/>
      <c r="BG2041" s="185"/>
      <c r="BH2041" s="185"/>
      <c r="BI2041" s="185"/>
      <c r="BJ2041" s="185"/>
      <c r="BK2041" s="185"/>
      <c r="BL2041" s="185"/>
      <c r="BM2041" s="185"/>
    </row>
    <row r="2042" spans="13:65" s="181" customFormat="1" x14ac:dyDescent="0.2">
      <c r="M2042" s="40"/>
      <c r="N2042" s="974"/>
      <c r="O2042" s="185"/>
      <c r="P2042" s="185"/>
      <c r="Q2042" s="185"/>
      <c r="R2042" s="185"/>
      <c r="S2042" s="185"/>
      <c r="T2042" s="185"/>
      <c r="U2042" s="185"/>
      <c r="V2042" s="185"/>
      <c r="W2042" s="185"/>
      <c r="X2042" s="185"/>
      <c r="Y2042" s="185"/>
      <c r="Z2042" s="185"/>
      <c r="AA2042" s="185"/>
      <c r="AB2042" s="185"/>
      <c r="AC2042" s="185"/>
      <c r="AD2042" s="185"/>
      <c r="AE2042" s="185"/>
      <c r="AF2042" s="185"/>
      <c r="AG2042" s="185"/>
      <c r="AH2042" s="185"/>
      <c r="AI2042" s="185"/>
      <c r="AJ2042" s="185"/>
      <c r="AK2042" s="185"/>
      <c r="AL2042" s="185"/>
      <c r="AM2042" s="185"/>
      <c r="AN2042" s="185"/>
      <c r="AO2042" s="185"/>
      <c r="AP2042" s="185"/>
      <c r="AQ2042" s="185"/>
      <c r="AR2042" s="185"/>
      <c r="AS2042" s="185"/>
      <c r="AT2042" s="185"/>
      <c r="AU2042" s="185"/>
      <c r="AV2042" s="185"/>
      <c r="AW2042" s="185"/>
      <c r="AX2042" s="185"/>
      <c r="AY2042" s="185"/>
      <c r="AZ2042" s="185"/>
      <c r="BA2042" s="185"/>
      <c r="BB2042" s="185"/>
      <c r="BC2042" s="185"/>
      <c r="BD2042" s="185"/>
      <c r="BE2042" s="185"/>
      <c r="BF2042" s="185"/>
      <c r="BG2042" s="185"/>
      <c r="BH2042" s="185"/>
      <c r="BI2042" s="185"/>
      <c r="BJ2042" s="185"/>
      <c r="BK2042" s="185"/>
      <c r="BL2042" s="185"/>
      <c r="BM2042" s="185"/>
    </row>
    <row r="2043" spans="13:65" s="181" customFormat="1" x14ac:dyDescent="0.2">
      <c r="M2043" s="40"/>
      <c r="N2043" s="974"/>
      <c r="O2043" s="185"/>
      <c r="P2043" s="185"/>
      <c r="Q2043" s="185"/>
      <c r="R2043" s="185"/>
      <c r="S2043" s="185"/>
      <c r="T2043" s="185"/>
      <c r="U2043" s="185"/>
      <c r="V2043" s="185"/>
      <c r="W2043" s="185"/>
      <c r="X2043" s="185"/>
      <c r="Y2043" s="185"/>
      <c r="Z2043" s="185"/>
      <c r="AA2043" s="185"/>
      <c r="AB2043" s="185"/>
      <c r="AC2043" s="185"/>
      <c r="AD2043" s="185"/>
      <c r="AE2043" s="185"/>
      <c r="AF2043" s="185"/>
      <c r="AG2043" s="185"/>
      <c r="AH2043" s="185"/>
      <c r="AI2043" s="185"/>
      <c r="AJ2043" s="185"/>
      <c r="AK2043" s="185"/>
      <c r="AL2043" s="185"/>
      <c r="AM2043" s="185"/>
      <c r="AN2043" s="185"/>
      <c r="AO2043" s="185"/>
      <c r="AP2043" s="185"/>
      <c r="AQ2043" s="185"/>
      <c r="AR2043" s="185"/>
      <c r="AS2043" s="185"/>
      <c r="AT2043" s="185"/>
      <c r="AU2043" s="185"/>
      <c r="AV2043" s="185"/>
      <c r="AW2043" s="185"/>
      <c r="AX2043" s="185"/>
      <c r="AY2043" s="185"/>
      <c r="AZ2043" s="185"/>
      <c r="BA2043" s="185"/>
      <c r="BB2043" s="185"/>
      <c r="BC2043" s="185"/>
      <c r="BD2043" s="185"/>
      <c r="BE2043" s="185"/>
      <c r="BF2043" s="185"/>
      <c r="BG2043" s="185"/>
      <c r="BH2043" s="185"/>
      <c r="BI2043" s="185"/>
      <c r="BJ2043" s="185"/>
      <c r="BK2043" s="185"/>
      <c r="BL2043" s="185"/>
      <c r="BM2043" s="185"/>
    </row>
    <row r="2044" spans="13:65" s="181" customFormat="1" x14ac:dyDescent="0.2">
      <c r="M2044" s="40"/>
      <c r="N2044" s="974"/>
      <c r="O2044" s="185"/>
      <c r="P2044" s="185"/>
      <c r="Q2044" s="185"/>
      <c r="R2044" s="185"/>
      <c r="S2044" s="185"/>
      <c r="T2044" s="185"/>
      <c r="U2044" s="185"/>
      <c r="V2044" s="185"/>
      <c r="W2044" s="185"/>
      <c r="X2044" s="185"/>
      <c r="Y2044" s="185"/>
      <c r="Z2044" s="185"/>
      <c r="AA2044" s="185"/>
      <c r="AB2044" s="185"/>
      <c r="AC2044" s="185"/>
      <c r="AD2044" s="185"/>
      <c r="AE2044" s="185"/>
      <c r="AF2044" s="185"/>
      <c r="AG2044" s="185"/>
      <c r="AH2044" s="185"/>
      <c r="AI2044" s="185"/>
      <c r="AJ2044" s="185"/>
      <c r="AK2044" s="185"/>
      <c r="AL2044" s="185"/>
      <c r="AM2044" s="185"/>
      <c r="AN2044" s="185"/>
      <c r="AO2044" s="185"/>
      <c r="AP2044" s="185"/>
      <c r="AQ2044" s="185"/>
      <c r="AR2044" s="185"/>
      <c r="AS2044" s="185"/>
      <c r="AT2044" s="185"/>
      <c r="AU2044" s="185"/>
      <c r="AV2044" s="185"/>
      <c r="AW2044" s="185"/>
      <c r="AX2044" s="185"/>
      <c r="AY2044" s="185"/>
      <c r="AZ2044" s="185"/>
      <c r="BA2044" s="185"/>
      <c r="BB2044" s="185"/>
      <c r="BC2044" s="185"/>
      <c r="BD2044" s="185"/>
      <c r="BE2044" s="185"/>
      <c r="BF2044" s="185"/>
      <c r="BG2044" s="185"/>
      <c r="BH2044" s="185"/>
      <c r="BI2044" s="185"/>
      <c r="BJ2044" s="185"/>
      <c r="BK2044" s="185"/>
      <c r="BL2044" s="185"/>
      <c r="BM2044" s="185"/>
    </row>
    <row r="2045" spans="13:65" s="181" customFormat="1" x14ac:dyDescent="0.2">
      <c r="M2045" s="40"/>
      <c r="N2045" s="974"/>
      <c r="O2045" s="185"/>
      <c r="P2045" s="185"/>
      <c r="Q2045" s="185"/>
      <c r="R2045" s="185"/>
      <c r="S2045" s="185"/>
      <c r="T2045" s="185"/>
      <c r="U2045" s="185"/>
      <c r="V2045" s="185"/>
      <c r="W2045" s="185"/>
      <c r="X2045" s="185"/>
      <c r="Y2045" s="185"/>
      <c r="Z2045" s="185"/>
      <c r="AA2045" s="185"/>
      <c r="AB2045" s="185"/>
      <c r="AC2045" s="185"/>
      <c r="AD2045" s="185"/>
      <c r="AE2045" s="185"/>
      <c r="AF2045" s="185"/>
      <c r="AG2045" s="185"/>
      <c r="AH2045" s="185"/>
      <c r="AI2045" s="185"/>
      <c r="AJ2045" s="185"/>
      <c r="AK2045" s="185"/>
      <c r="AL2045" s="185"/>
      <c r="AM2045" s="185"/>
      <c r="AN2045" s="185"/>
      <c r="AO2045" s="185"/>
      <c r="AP2045" s="185"/>
      <c r="AQ2045" s="185"/>
      <c r="AR2045" s="185"/>
      <c r="AS2045" s="185"/>
      <c r="AT2045" s="185"/>
      <c r="AU2045" s="185"/>
      <c r="AV2045" s="185"/>
      <c r="AW2045" s="185"/>
      <c r="AX2045" s="185"/>
      <c r="AY2045" s="185"/>
      <c r="AZ2045" s="185"/>
      <c r="BA2045" s="185"/>
      <c r="BB2045" s="185"/>
      <c r="BC2045" s="185"/>
      <c r="BD2045" s="185"/>
      <c r="BE2045" s="185"/>
      <c r="BF2045" s="185"/>
      <c r="BG2045" s="185"/>
      <c r="BH2045" s="185"/>
      <c r="BI2045" s="185"/>
      <c r="BJ2045" s="185"/>
      <c r="BK2045" s="185"/>
      <c r="BL2045" s="185"/>
      <c r="BM2045" s="185"/>
    </row>
    <row r="2046" spans="13:65" s="181" customFormat="1" x14ac:dyDescent="0.2">
      <c r="M2046" s="40"/>
      <c r="N2046" s="974"/>
      <c r="O2046" s="185"/>
      <c r="P2046" s="185"/>
      <c r="Q2046" s="185"/>
      <c r="R2046" s="185"/>
      <c r="S2046" s="185"/>
      <c r="T2046" s="185"/>
      <c r="U2046" s="185"/>
      <c r="V2046" s="185"/>
      <c r="W2046" s="185"/>
      <c r="X2046" s="185"/>
      <c r="Y2046" s="185"/>
      <c r="Z2046" s="185"/>
      <c r="AA2046" s="185"/>
      <c r="AB2046" s="185"/>
      <c r="AC2046" s="185"/>
      <c r="AD2046" s="185"/>
      <c r="AE2046" s="185"/>
      <c r="AF2046" s="185"/>
      <c r="AG2046" s="185"/>
      <c r="AH2046" s="185"/>
      <c r="AI2046" s="185"/>
      <c r="AJ2046" s="185"/>
      <c r="AK2046" s="185"/>
      <c r="AL2046" s="185"/>
      <c r="AM2046" s="185"/>
      <c r="AN2046" s="185"/>
      <c r="AO2046" s="185"/>
      <c r="AP2046" s="185"/>
      <c r="AQ2046" s="185"/>
      <c r="AR2046" s="185"/>
      <c r="AS2046" s="185"/>
      <c r="AT2046" s="185"/>
      <c r="AU2046" s="185"/>
      <c r="AV2046" s="185"/>
      <c r="AW2046" s="185"/>
      <c r="AX2046" s="185"/>
      <c r="AY2046" s="185"/>
      <c r="AZ2046" s="185"/>
      <c r="BA2046" s="185"/>
      <c r="BB2046" s="185"/>
      <c r="BC2046" s="185"/>
      <c r="BD2046" s="185"/>
      <c r="BE2046" s="185"/>
      <c r="BF2046" s="185"/>
      <c r="BG2046" s="185"/>
      <c r="BH2046" s="185"/>
      <c r="BI2046" s="185"/>
      <c r="BJ2046" s="185"/>
      <c r="BK2046" s="185"/>
      <c r="BL2046" s="185"/>
      <c r="BM2046" s="185"/>
    </row>
    <row r="2047" spans="13:65" s="181" customFormat="1" x14ac:dyDescent="0.2">
      <c r="M2047" s="40"/>
      <c r="N2047" s="974"/>
      <c r="O2047" s="185"/>
      <c r="P2047" s="185"/>
      <c r="Q2047" s="185"/>
      <c r="R2047" s="185"/>
      <c r="S2047" s="185"/>
      <c r="T2047" s="185"/>
      <c r="U2047" s="185"/>
      <c r="V2047" s="185"/>
      <c r="W2047" s="185"/>
      <c r="X2047" s="185"/>
      <c r="Y2047" s="185"/>
      <c r="Z2047" s="185"/>
      <c r="AA2047" s="185"/>
      <c r="AB2047" s="185"/>
      <c r="AC2047" s="185"/>
      <c r="AD2047" s="185"/>
      <c r="AE2047" s="185"/>
      <c r="AF2047" s="185"/>
      <c r="AG2047" s="185"/>
      <c r="AH2047" s="185"/>
      <c r="AI2047" s="185"/>
      <c r="AJ2047" s="185"/>
      <c r="AK2047" s="185"/>
      <c r="AL2047" s="185"/>
      <c r="AM2047" s="185"/>
      <c r="AN2047" s="185"/>
      <c r="AO2047" s="185"/>
      <c r="AP2047" s="185"/>
      <c r="AQ2047" s="185"/>
      <c r="AR2047" s="185"/>
      <c r="AS2047" s="185"/>
      <c r="AT2047" s="185"/>
      <c r="AU2047" s="185"/>
      <c r="AV2047" s="185"/>
      <c r="AW2047" s="185"/>
      <c r="AX2047" s="185"/>
      <c r="AY2047" s="185"/>
      <c r="AZ2047" s="185"/>
      <c r="BA2047" s="185"/>
      <c r="BB2047" s="185"/>
      <c r="BC2047" s="185"/>
      <c r="BD2047" s="185"/>
      <c r="BE2047" s="185"/>
      <c r="BF2047" s="185"/>
      <c r="BG2047" s="185"/>
      <c r="BH2047" s="185"/>
      <c r="BI2047" s="185"/>
      <c r="BJ2047" s="185"/>
      <c r="BK2047" s="185"/>
      <c r="BL2047" s="185"/>
      <c r="BM2047" s="185"/>
    </row>
    <row r="2048" spans="13:65" s="181" customFormat="1" x14ac:dyDescent="0.2">
      <c r="M2048" s="40"/>
      <c r="N2048" s="974"/>
      <c r="O2048" s="185"/>
      <c r="P2048" s="185"/>
      <c r="Q2048" s="185"/>
      <c r="R2048" s="185"/>
      <c r="S2048" s="185"/>
      <c r="T2048" s="185"/>
      <c r="U2048" s="185"/>
      <c r="V2048" s="185"/>
      <c r="W2048" s="185"/>
      <c r="X2048" s="185"/>
      <c r="Y2048" s="185"/>
      <c r="Z2048" s="185"/>
      <c r="AA2048" s="185"/>
      <c r="AB2048" s="185"/>
      <c r="AC2048" s="185"/>
      <c r="AD2048" s="185"/>
      <c r="AE2048" s="185"/>
      <c r="AF2048" s="185"/>
      <c r="AG2048" s="185"/>
      <c r="AH2048" s="185"/>
      <c r="AI2048" s="185"/>
      <c r="AJ2048" s="185"/>
      <c r="AK2048" s="185"/>
      <c r="AL2048" s="185"/>
      <c r="AM2048" s="185"/>
      <c r="AN2048" s="185"/>
      <c r="AO2048" s="185"/>
      <c r="AP2048" s="185"/>
      <c r="AQ2048" s="185"/>
      <c r="AR2048" s="185"/>
      <c r="AS2048" s="185"/>
      <c r="AT2048" s="185"/>
      <c r="AU2048" s="185"/>
      <c r="AV2048" s="185"/>
      <c r="AW2048" s="185"/>
      <c r="AX2048" s="185"/>
      <c r="AY2048" s="185"/>
      <c r="AZ2048" s="185"/>
      <c r="BA2048" s="185"/>
      <c r="BB2048" s="185"/>
      <c r="BC2048" s="185"/>
      <c r="BD2048" s="185"/>
      <c r="BE2048" s="185"/>
      <c r="BF2048" s="185"/>
      <c r="BG2048" s="185"/>
      <c r="BH2048" s="185"/>
      <c r="BI2048" s="185"/>
      <c r="BJ2048" s="185"/>
      <c r="BK2048" s="185"/>
      <c r="BL2048" s="185"/>
      <c r="BM2048" s="185"/>
    </row>
    <row r="2049" spans="13:65" s="181" customFormat="1" x14ac:dyDescent="0.2">
      <c r="M2049" s="40"/>
      <c r="N2049" s="974"/>
      <c r="O2049" s="185"/>
      <c r="P2049" s="185"/>
      <c r="Q2049" s="185"/>
      <c r="R2049" s="185"/>
      <c r="S2049" s="185"/>
      <c r="T2049" s="185"/>
      <c r="U2049" s="185"/>
      <c r="V2049" s="185"/>
      <c r="W2049" s="185"/>
      <c r="X2049" s="185"/>
      <c r="Y2049" s="185"/>
      <c r="Z2049" s="185"/>
      <c r="AA2049" s="185"/>
      <c r="AB2049" s="185"/>
      <c r="AC2049" s="185"/>
      <c r="AD2049" s="185"/>
      <c r="AE2049" s="185"/>
      <c r="AF2049" s="185"/>
      <c r="AG2049" s="185"/>
      <c r="AH2049" s="185"/>
      <c r="AI2049" s="185"/>
      <c r="AJ2049" s="185"/>
      <c r="AK2049" s="185"/>
      <c r="AL2049" s="185"/>
      <c r="AM2049" s="185"/>
      <c r="AN2049" s="185"/>
      <c r="AO2049" s="185"/>
      <c r="AP2049" s="185"/>
      <c r="AQ2049" s="185"/>
      <c r="AR2049" s="185"/>
      <c r="AS2049" s="185"/>
      <c r="AT2049" s="185"/>
      <c r="AU2049" s="185"/>
      <c r="AV2049" s="185"/>
      <c r="AW2049" s="185"/>
      <c r="AX2049" s="185"/>
      <c r="AY2049" s="185"/>
      <c r="AZ2049" s="185"/>
      <c r="BA2049" s="185"/>
      <c r="BB2049" s="185"/>
      <c r="BC2049" s="185"/>
      <c r="BD2049" s="185"/>
      <c r="BE2049" s="185"/>
      <c r="BF2049" s="185"/>
      <c r="BG2049" s="185"/>
      <c r="BH2049" s="185"/>
      <c r="BI2049" s="185"/>
      <c r="BJ2049" s="185"/>
      <c r="BK2049" s="185"/>
      <c r="BL2049" s="185"/>
      <c r="BM2049" s="185"/>
    </row>
    <row r="2050" spans="13:65" s="181" customFormat="1" x14ac:dyDescent="0.2">
      <c r="M2050" s="40"/>
      <c r="N2050" s="974"/>
      <c r="O2050" s="185"/>
      <c r="P2050" s="185"/>
      <c r="Q2050" s="185"/>
      <c r="R2050" s="185"/>
      <c r="S2050" s="185"/>
      <c r="T2050" s="185"/>
      <c r="U2050" s="185"/>
      <c r="V2050" s="185"/>
      <c r="W2050" s="185"/>
      <c r="X2050" s="185"/>
      <c r="Y2050" s="185"/>
      <c r="Z2050" s="185"/>
      <c r="AA2050" s="185"/>
      <c r="AB2050" s="185"/>
      <c r="AC2050" s="185"/>
      <c r="AD2050" s="185"/>
      <c r="AE2050" s="185"/>
      <c r="AF2050" s="185"/>
      <c r="AG2050" s="185"/>
      <c r="AH2050" s="185"/>
      <c r="AI2050" s="185"/>
      <c r="AJ2050" s="185"/>
      <c r="AK2050" s="185"/>
      <c r="AL2050" s="185"/>
      <c r="AM2050" s="185"/>
      <c r="AN2050" s="185"/>
      <c r="AO2050" s="185"/>
      <c r="AP2050" s="185"/>
      <c r="AQ2050" s="185"/>
      <c r="AR2050" s="185"/>
      <c r="AS2050" s="185"/>
      <c r="AT2050" s="185"/>
      <c r="AU2050" s="185"/>
      <c r="AV2050" s="185"/>
      <c r="AW2050" s="185"/>
      <c r="AX2050" s="185"/>
      <c r="AY2050" s="185"/>
      <c r="AZ2050" s="185"/>
      <c r="BA2050" s="185"/>
      <c r="BB2050" s="185"/>
      <c r="BC2050" s="185"/>
      <c r="BD2050" s="185"/>
      <c r="BE2050" s="185"/>
      <c r="BF2050" s="185"/>
      <c r="BG2050" s="185"/>
      <c r="BH2050" s="185"/>
      <c r="BI2050" s="185"/>
      <c r="BJ2050" s="185"/>
      <c r="BK2050" s="185"/>
      <c r="BL2050" s="185"/>
      <c r="BM2050" s="185"/>
    </row>
    <row r="2051" spans="13:65" s="181" customFormat="1" x14ac:dyDescent="0.2">
      <c r="M2051" s="40"/>
      <c r="N2051" s="974"/>
      <c r="O2051" s="185"/>
      <c r="P2051" s="185"/>
      <c r="Q2051" s="185"/>
      <c r="R2051" s="185"/>
      <c r="S2051" s="185"/>
      <c r="T2051" s="185"/>
      <c r="U2051" s="185"/>
      <c r="V2051" s="185"/>
      <c r="W2051" s="185"/>
      <c r="X2051" s="185"/>
      <c r="Y2051" s="185"/>
      <c r="Z2051" s="185"/>
      <c r="AA2051" s="185"/>
      <c r="AB2051" s="185"/>
      <c r="AC2051" s="185"/>
      <c r="AD2051" s="185"/>
      <c r="AE2051" s="185"/>
      <c r="AF2051" s="185"/>
      <c r="AG2051" s="185"/>
      <c r="AH2051" s="185"/>
      <c r="AI2051" s="185"/>
      <c r="AJ2051" s="185"/>
      <c r="AK2051" s="185"/>
      <c r="AL2051" s="185"/>
      <c r="AM2051" s="185"/>
      <c r="AN2051" s="185"/>
      <c r="AO2051" s="185"/>
      <c r="AP2051" s="185"/>
      <c r="AQ2051" s="185"/>
      <c r="AR2051" s="185"/>
      <c r="AS2051" s="185"/>
      <c r="AT2051" s="185"/>
      <c r="AU2051" s="185"/>
      <c r="AV2051" s="185"/>
      <c r="AW2051" s="185"/>
      <c r="AX2051" s="185"/>
      <c r="AY2051" s="185"/>
      <c r="AZ2051" s="185"/>
      <c r="BA2051" s="185"/>
      <c r="BB2051" s="185"/>
      <c r="BC2051" s="185"/>
      <c r="BD2051" s="185"/>
      <c r="BE2051" s="185"/>
      <c r="BF2051" s="185"/>
      <c r="BG2051" s="185"/>
      <c r="BH2051" s="185"/>
      <c r="BI2051" s="185"/>
      <c r="BJ2051" s="185"/>
      <c r="BK2051" s="185"/>
      <c r="BL2051" s="185"/>
      <c r="BM2051" s="185"/>
    </row>
    <row r="2052" spans="13:65" s="181" customFormat="1" x14ac:dyDescent="0.2">
      <c r="M2052" s="40"/>
      <c r="N2052" s="974"/>
      <c r="O2052" s="185"/>
      <c r="P2052" s="185"/>
      <c r="Q2052" s="185"/>
      <c r="R2052" s="185"/>
      <c r="S2052" s="185"/>
      <c r="T2052" s="185"/>
      <c r="U2052" s="185"/>
      <c r="V2052" s="185"/>
      <c r="W2052" s="185"/>
      <c r="X2052" s="185"/>
      <c r="Y2052" s="185"/>
      <c r="Z2052" s="185"/>
      <c r="AA2052" s="185"/>
      <c r="AB2052" s="185"/>
      <c r="AC2052" s="185"/>
      <c r="AD2052" s="185"/>
      <c r="AE2052" s="185"/>
      <c r="AF2052" s="185"/>
      <c r="AG2052" s="185"/>
      <c r="AH2052" s="185"/>
      <c r="AI2052" s="185"/>
      <c r="AJ2052" s="185"/>
      <c r="AK2052" s="185"/>
      <c r="AL2052" s="185"/>
      <c r="AM2052" s="185"/>
      <c r="AN2052" s="185"/>
      <c r="AO2052" s="185"/>
      <c r="AP2052" s="185"/>
      <c r="AQ2052" s="185"/>
      <c r="AR2052" s="185"/>
      <c r="AS2052" s="185"/>
      <c r="AT2052" s="185"/>
      <c r="AU2052" s="185"/>
      <c r="AV2052" s="185"/>
      <c r="AW2052" s="185"/>
      <c r="AX2052" s="185"/>
      <c r="AY2052" s="185"/>
      <c r="AZ2052" s="185"/>
      <c r="BA2052" s="185"/>
      <c r="BB2052" s="185"/>
      <c r="BC2052" s="185"/>
      <c r="BD2052" s="185"/>
      <c r="BE2052" s="185"/>
      <c r="BF2052" s="185"/>
      <c r="BG2052" s="185"/>
      <c r="BH2052" s="185"/>
      <c r="BI2052" s="185"/>
      <c r="BJ2052" s="185"/>
      <c r="BK2052" s="185"/>
      <c r="BL2052" s="185"/>
      <c r="BM2052" s="185"/>
    </row>
    <row r="2053" spans="13:65" s="181" customFormat="1" x14ac:dyDescent="0.2">
      <c r="M2053" s="40"/>
      <c r="N2053" s="974"/>
      <c r="O2053" s="185"/>
      <c r="P2053" s="185"/>
      <c r="Q2053" s="185"/>
      <c r="R2053" s="185"/>
      <c r="S2053" s="185"/>
      <c r="T2053" s="185"/>
      <c r="U2053" s="185"/>
      <c r="V2053" s="185"/>
      <c r="W2053" s="185"/>
      <c r="X2053" s="185"/>
      <c r="Y2053" s="185"/>
      <c r="Z2053" s="185"/>
      <c r="AA2053" s="185"/>
      <c r="AB2053" s="185"/>
      <c r="AC2053" s="185"/>
      <c r="AD2053" s="185"/>
      <c r="AE2053" s="185"/>
      <c r="AF2053" s="185"/>
      <c r="AG2053" s="185"/>
      <c r="AH2053" s="185"/>
      <c r="AI2053" s="185"/>
      <c r="AJ2053" s="185"/>
      <c r="AK2053" s="185"/>
      <c r="AL2053" s="185"/>
      <c r="AM2053" s="185"/>
      <c r="AN2053" s="185"/>
      <c r="AO2053" s="185"/>
      <c r="AP2053" s="185"/>
      <c r="AQ2053" s="185"/>
      <c r="AR2053" s="185"/>
      <c r="AS2053" s="185"/>
      <c r="AT2053" s="185"/>
      <c r="AU2053" s="185"/>
      <c r="AV2053" s="185"/>
      <c r="AW2053" s="185"/>
      <c r="AX2053" s="185"/>
      <c r="AY2053" s="185"/>
      <c r="AZ2053" s="185"/>
      <c r="BA2053" s="185"/>
      <c r="BB2053" s="185"/>
      <c r="BC2053" s="185"/>
      <c r="BD2053" s="185"/>
      <c r="BE2053" s="185"/>
      <c r="BF2053" s="185"/>
      <c r="BG2053" s="185"/>
      <c r="BH2053" s="185"/>
      <c r="BI2053" s="185"/>
      <c r="BJ2053" s="185"/>
      <c r="BK2053" s="185"/>
      <c r="BL2053" s="185"/>
      <c r="BM2053" s="185"/>
    </row>
    <row r="2054" spans="13:65" s="181" customFormat="1" x14ac:dyDescent="0.2">
      <c r="M2054" s="40"/>
      <c r="N2054" s="974"/>
      <c r="O2054" s="185"/>
      <c r="P2054" s="185"/>
      <c r="Q2054" s="185"/>
      <c r="R2054" s="185"/>
      <c r="S2054" s="185"/>
      <c r="T2054" s="185"/>
      <c r="U2054" s="185"/>
      <c r="V2054" s="185"/>
      <c r="W2054" s="185"/>
      <c r="X2054" s="185"/>
      <c r="Y2054" s="185"/>
      <c r="Z2054" s="185"/>
      <c r="AA2054" s="185"/>
      <c r="AB2054" s="185"/>
      <c r="AC2054" s="185"/>
      <c r="AD2054" s="185"/>
      <c r="AE2054" s="185"/>
      <c r="AF2054" s="185"/>
      <c r="AG2054" s="185"/>
      <c r="AH2054" s="185"/>
      <c r="AI2054" s="185"/>
      <c r="AJ2054" s="185"/>
      <c r="AK2054" s="185"/>
      <c r="AL2054" s="185"/>
      <c r="AM2054" s="185"/>
      <c r="AN2054" s="185"/>
      <c r="AO2054" s="185"/>
      <c r="AP2054" s="185"/>
      <c r="AQ2054" s="185"/>
      <c r="AR2054" s="185"/>
      <c r="AS2054" s="185"/>
      <c r="AT2054" s="185"/>
      <c r="AU2054" s="185"/>
      <c r="AV2054" s="185"/>
      <c r="AW2054" s="185"/>
      <c r="AX2054" s="185"/>
      <c r="AY2054" s="185"/>
      <c r="AZ2054" s="185"/>
      <c r="BA2054" s="185"/>
      <c r="BB2054" s="185"/>
      <c r="BC2054" s="185"/>
      <c r="BD2054" s="185"/>
      <c r="BE2054" s="185"/>
      <c r="BF2054" s="185"/>
      <c r="BG2054" s="185"/>
      <c r="BH2054" s="185"/>
      <c r="BI2054" s="185"/>
      <c r="BJ2054" s="185"/>
      <c r="BK2054" s="185"/>
      <c r="BL2054" s="185"/>
      <c r="BM2054" s="185"/>
    </row>
    <row r="2055" spans="13:65" s="181" customFormat="1" x14ac:dyDescent="0.2">
      <c r="M2055" s="40"/>
      <c r="N2055" s="974"/>
      <c r="O2055" s="185"/>
      <c r="P2055" s="185"/>
      <c r="Q2055" s="185"/>
      <c r="R2055" s="185"/>
      <c r="S2055" s="185"/>
      <c r="T2055" s="185"/>
      <c r="U2055" s="185"/>
      <c r="V2055" s="185"/>
      <c r="W2055" s="185"/>
      <c r="X2055" s="185"/>
      <c r="Y2055" s="185"/>
      <c r="Z2055" s="185"/>
      <c r="AA2055" s="185"/>
      <c r="AB2055" s="185"/>
      <c r="AC2055" s="185"/>
      <c r="AD2055" s="185"/>
      <c r="AE2055" s="185"/>
      <c r="AF2055" s="185"/>
      <c r="AG2055" s="185"/>
      <c r="AH2055" s="185"/>
      <c r="AI2055" s="185"/>
      <c r="AJ2055" s="185"/>
      <c r="AK2055" s="185"/>
      <c r="AL2055" s="185"/>
      <c r="AM2055" s="185"/>
      <c r="AN2055" s="185"/>
      <c r="AO2055" s="185"/>
      <c r="AP2055" s="185"/>
      <c r="AQ2055" s="185"/>
      <c r="AR2055" s="185"/>
      <c r="AS2055" s="185"/>
      <c r="AT2055" s="185"/>
      <c r="AU2055" s="185"/>
      <c r="AV2055" s="185"/>
      <c r="AW2055" s="185"/>
      <c r="AX2055" s="185"/>
      <c r="AY2055" s="185"/>
      <c r="AZ2055" s="185"/>
      <c r="BA2055" s="185"/>
      <c r="BB2055" s="185"/>
      <c r="BC2055" s="185"/>
      <c r="BD2055" s="185"/>
      <c r="BE2055" s="185"/>
      <c r="BF2055" s="185"/>
      <c r="BG2055" s="185"/>
      <c r="BH2055" s="185"/>
      <c r="BI2055" s="185"/>
      <c r="BJ2055" s="185"/>
      <c r="BK2055" s="185"/>
      <c r="BL2055" s="185"/>
      <c r="BM2055" s="185"/>
    </row>
    <row r="2056" spans="13:65" s="181" customFormat="1" x14ac:dyDescent="0.2">
      <c r="M2056" s="40"/>
      <c r="N2056" s="974"/>
      <c r="O2056" s="185"/>
      <c r="P2056" s="185"/>
      <c r="Q2056" s="185"/>
      <c r="R2056" s="185"/>
      <c r="S2056" s="185"/>
      <c r="T2056" s="185"/>
      <c r="U2056" s="185"/>
      <c r="V2056" s="185"/>
      <c r="W2056" s="185"/>
      <c r="X2056" s="185"/>
      <c r="Y2056" s="185"/>
      <c r="Z2056" s="185"/>
      <c r="AA2056" s="185"/>
      <c r="AB2056" s="185"/>
      <c r="AC2056" s="185"/>
      <c r="AD2056" s="185"/>
      <c r="AE2056" s="185"/>
      <c r="AF2056" s="185"/>
      <c r="AG2056" s="185"/>
      <c r="AH2056" s="185"/>
      <c r="AI2056" s="185"/>
      <c r="AJ2056" s="185"/>
      <c r="AK2056" s="185"/>
      <c r="AL2056" s="185"/>
      <c r="AM2056" s="185"/>
      <c r="AN2056" s="185"/>
      <c r="AO2056" s="185"/>
      <c r="AP2056" s="185"/>
      <c r="AQ2056" s="185"/>
      <c r="AR2056" s="185"/>
      <c r="AS2056" s="185"/>
      <c r="AT2056" s="185"/>
      <c r="AU2056" s="185"/>
      <c r="AV2056" s="185"/>
      <c r="AW2056" s="185"/>
      <c r="AX2056" s="185"/>
      <c r="AY2056" s="185"/>
      <c r="AZ2056" s="185"/>
      <c r="BA2056" s="185"/>
      <c r="BB2056" s="185"/>
      <c r="BC2056" s="185"/>
      <c r="BD2056" s="185"/>
      <c r="BE2056" s="185"/>
      <c r="BF2056" s="185"/>
      <c r="BG2056" s="185"/>
      <c r="BH2056" s="185"/>
      <c r="BI2056" s="185"/>
      <c r="BJ2056" s="185"/>
      <c r="BK2056" s="185"/>
      <c r="BL2056" s="185"/>
      <c r="BM2056" s="185"/>
    </row>
    <row r="2057" spans="13:65" s="181" customFormat="1" x14ac:dyDescent="0.2">
      <c r="M2057" s="40"/>
      <c r="N2057" s="974"/>
      <c r="O2057" s="185"/>
      <c r="P2057" s="185"/>
      <c r="Q2057" s="185"/>
      <c r="R2057" s="185"/>
      <c r="S2057" s="185"/>
      <c r="T2057" s="185"/>
      <c r="U2057" s="185"/>
      <c r="V2057" s="185"/>
      <c r="W2057" s="185"/>
      <c r="X2057" s="185"/>
      <c r="Y2057" s="185"/>
      <c r="Z2057" s="185"/>
      <c r="AA2057" s="185"/>
      <c r="AB2057" s="185"/>
      <c r="AC2057" s="185"/>
      <c r="AD2057" s="185"/>
      <c r="AE2057" s="185"/>
      <c r="AF2057" s="185"/>
      <c r="AG2057" s="185"/>
      <c r="AH2057" s="185"/>
      <c r="AI2057" s="185"/>
      <c r="AJ2057" s="185"/>
      <c r="AK2057" s="185"/>
      <c r="AL2057" s="185"/>
      <c r="AM2057" s="185"/>
      <c r="AN2057" s="185"/>
      <c r="AO2057" s="185"/>
      <c r="AP2057" s="185"/>
      <c r="AQ2057" s="185"/>
      <c r="AR2057" s="185"/>
      <c r="AS2057" s="185"/>
      <c r="AT2057" s="185"/>
      <c r="AU2057" s="185"/>
      <c r="AV2057" s="185"/>
      <c r="AW2057" s="185"/>
      <c r="AX2057" s="185"/>
      <c r="AY2057" s="185"/>
      <c r="AZ2057" s="185"/>
      <c r="BA2057" s="185"/>
      <c r="BB2057" s="185"/>
      <c r="BC2057" s="185"/>
      <c r="BD2057" s="185"/>
      <c r="BE2057" s="185"/>
      <c r="BF2057" s="185"/>
      <c r="BG2057" s="185"/>
      <c r="BH2057" s="185"/>
      <c r="BI2057" s="185"/>
      <c r="BJ2057" s="185"/>
      <c r="BK2057" s="185"/>
      <c r="BL2057" s="185"/>
      <c r="BM2057" s="185"/>
    </row>
    <row r="2058" spans="13:65" s="181" customFormat="1" x14ac:dyDescent="0.2">
      <c r="M2058" s="40"/>
      <c r="N2058" s="974"/>
      <c r="O2058" s="185"/>
      <c r="P2058" s="185"/>
      <c r="Q2058" s="185"/>
      <c r="R2058" s="185"/>
      <c r="S2058" s="185"/>
      <c r="T2058" s="185"/>
      <c r="U2058" s="185"/>
      <c r="V2058" s="185"/>
      <c r="W2058" s="185"/>
      <c r="X2058" s="185"/>
      <c r="Y2058" s="185"/>
      <c r="Z2058" s="185"/>
      <c r="AA2058" s="185"/>
      <c r="AB2058" s="185"/>
      <c r="AC2058" s="185"/>
      <c r="AD2058" s="185"/>
      <c r="AE2058" s="185"/>
      <c r="AF2058" s="185"/>
      <c r="AG2058" s="185"/>
      <c r="AH2058" s="185"/>
      <c r="AI2058" s="185"/>
      <c r="AJ2058" s="185"/>
      <c r="AK2058" s="185"/>
      <c r="AL2058" s="185"/>
      <c r="AM2058" s="185"/>
      <c r="AN2058" s="185"/>
      <c r="AO2058" s="185"/>
      <c r="AP2058" s="185"/>
      <c r="AQ2058" s="185"/>
      <c r="AR2058" s="185"/>
      <c r="AS2058" s="185"/>
      <c r="AT2058" s="185"/>
      <c r="AU2058" s="185"/>
      <c r="AV2058" s="185"/>
      <c r="AW2058" s="185"/>
      <c r="AX2058" s="185"/>
      <c r="AY2058" s="185"/>
      <c r="AZ2058" s="185"/>
      <c r="BA2058" s="185"/>
      <c r="BB2058" s="185"/>
      <c r="BC2058" s="185"/>
      <c r="BD2058" s="185"/>
      <c r="BE2058" s="185"/>
      <c r="BF2058" s="185"/>
      <c r="BG2058" s="185"/>
      <c r="BH2058" s="185"/>
      <c r="BI2058" s="185"/>
      <c r="BJ2058" s="185"/>
      <c r="BK2058" s="185"/>
      <c r="BL2058" s="185"/>
      <c r="BM2058" s="185"/>
    </row>
    <row r="2059" spans="13:65" s="181" customFormat="1" x14ac:dyDescent="0.2">
      <c r="M2059" s="40"/>
      <c r="N2059" s="974"/>
      <c r="O2059" s="185"/>
      <c r="P2059" s="185"/>
      <c r="Q2059" s="185"/>
      <c r="R2059" s="185"/>
      <c r="S2059" s="185"/>
      <c r="T2059" s="185"/>
      <c r="U2059" s="185"/>
      <c r="V2059" s="185"/>
      <c r="W2059" s="185"/>
      <c r="X2059" s="185"/>
      <c r="Y2059" s="185"/>
      <c r="Z2059" s="185"/>
      <c r="AA2059" s="185"/>
      <c r="AB2059" s="185"/>
      <c r="AC2059" s="185"/>
      <c r="AD2059" s="185"/>
      <c r="AE2059" s="185"/>
      <c r="AF2059" s="185"/>
      <c r="AG2059" s="185"/>
      <c r="AH2059" s="185"/>
      <c r="AI2059" s="185"/>
      <c r="AJ2059" s="185"/>
      <c r="AK2059" s="185"/>
      <c r="AL2059" s="185"/>
      <c r="AM2059" s="185"/>
      <c r="AN2059" s="185"/>
      <c r="AO2059" s="185"/>
      <c r="AP2059" s="185"/>
      <c r="AQ2059" s="185"/>
      <c r="AR2059" s="185"/>
      <c r="AS2059" s="185"/>
      <c r="AT2059" s="185"/>
      <c r="AU2059" s="185"/>
      <c r="AV2059" s="185"/>
      <c r="AW2059" s="185"/>
      <c r="AX2059" s="185"/>
      <c r="AY2059" s="185"/>
      <c r="AZ2059" s="185"/>
      <c r="BA2059" s="185"/>
      <c r="BB2059" s="185"/>
      <c r="BC2059" s="185"/>
      <c r="BD2059" s="185"/>
      <c r="BE2059" s="185"/>
      <c r="BF2059" s="185"/>
      <c r="BG2059" s="185"/>
      <c r="BH2059" s="185"/>
      <c r="BI2059" s="185"/>
      <c r="BJ2059" s="185"/>
      <c r="BK2059" s="185"/>
      <c r="BL2059" s="185"/>
      <c r="BM2059" s="185"/>
    </row>
    <row r="2060" spans="13:65" s="181" customFormat="1" x14ac:dyDescent="0.2">
      <c r="M2060" s="40"/>
      <c r="N2060" s="974"/>
      <c r="O2060" s="185"/>
      <c r="P2060" s="185"/>
      <c r="Q2060" s="185"/>
      <c r="R2060" s="185"/>
      <c r="S2060" s="185"/>
      <c r="T2060" s="185"/>
      <c r="U2060" s="185"/>
      <c r="V2060" s="185"/>
      <c r="W2060" s="185"/>
      <c r="X2060" s="185"/>
      <c r="Y2060" s="185"/>
      <c r="Z2060" s="185"/>
      <c r="AA2060" s="185"/>
      <c r="AB2060" s="185"/>
      <c r="AC2060" s="185"/>
      <c r="AD2060" s="185"/>
      <c r="AE2060" s="185"/>
      <c r="AF2060" s="185"/>
      <c r="AG2060" s="185"/>
      <c r="AH2060" s="185"/>
      <c r="AI2060" s="185"/>
      <c r="AJ2060" s="185"/>
      <c r="AK2060" s="185"/>
      <c r="AL2060" s="185"/>
      <c r="AM2060" s="185"/>
      <c r="AN2060" s="185"/>
      <c r="AO2060" s="185"/>
      <c r="AP2060" s="185"/>
      <c r="AQ2060" s="185"/>
      <c r="AR2060" s="185"/>
      <c r="AS2060" s="185"/>
      <c r="AT2060" s="185"/>
      <c r="AU2060" s="185"/>
      <c r="AV2060" s="185"/>
      <c r="AW2060" s="185"/>
      <c r="AX2060" s="185"/>
      <c r="AY2060" s="185"/>
      <c r="AZ2060" s="185"/>
      <c r="BA2060" s="185"/>
      <c r="BB2060" s="185"/>
      <c r="BC2060" s="185"/>
      <c r="BD2060" s="185"/>
      <c r="BE2060" s="185"/>
      <c r="BF2060" s="185"/>
      <c r="BG2060" s="185"/>
      <c r="BH2060" s="185"/>
      <c r="BI2060" s="185"/>
      <c r="BJ2060" s="185"/>
      <c r="BK2060" s="185"/>
      <c r="BL2060" s="185"/>
      <c r="BM2060" s="185"/>
    </row>
    <row r="2061" spans="13:65" s="181" customFormat="1" x14ac:dyDescent="0.2">
      <c r="M2061" s="40"/>
      <c r="N2061" s="974"/>
      <c r="O2061" s="185"/>
      <c r="P2061" s="185"/>
      <c r="Q2061" s="185"/>
      <c r="R2061" s="185"/>
      <c r="S2061" s="185"/>
      <c r="T2061" s="185"/>
      <c r="U2061" s="185"/>
      <c r="V2061" s="185"/>
      <c r="W2061" s="185"/>
      <c r="X2061" s="185"/>
      <c r="Y2061" s="185"/>
      <c r="Z2061" s="185"/>
      <c r="AA2061" s="185"/>
      <c r="AB2061" s="185"/>
      <c r="AC2061" s="185"/>
      <c r="AD2061" s="185"/>
      <c r="AE2061" s="185"/>
      <c r="AF2061" s="185"/>
      <c r="AG2061" s="185"/>
      <c r="AH2061" s="185"/>
      <c r="AI2061" s="185"/>
      <c r="AJ2061" s="185"/>
      <c r="AK2061" s="185"/>
      <c r="AL2061" s="185"/>
      <c r="AM2061" s="185"/>
      <c r="AN2061" s="185"/>
      <c r="AO2061" s="185"/>
      <c r="AP2061" s="185"/>
      <c r="AQ2061" s="185"/>
      <c r="AR2061" s="185"/>
      <c r="AS2061" s="185"/>
      <c r="AT2061" s="185"/>
      <c r="AU2061" s="185"/>
      <c r="AV2061" s="185"/>
      <c r="AW2061" s="185"/>
      <c r="AX2061" s="185"/>
      <c r="AY2061" s="185"/>
      <c r="AZ2061" s="185"/>
      <c r="BA2061" s="185"/>
      <c r="BB2061" s="185"/>
      <c r="BC2061" s="185"/>
      <c r="BD2061" s="185"/>
      <c r="BE2061" s="185"/>
      <c r="BF2061" s="185"/>
      <c r="BG2061" s="185"/>
      <c r="BH2061" s="185"/>
      <c r="BI2061" s="185"/>
      <c r="BJ2061" s="185"/>
      <c r="BK2061" s="185"/>
      <c r="BL2061" s="185"/>
      <c r="BM2061" s="185"/>
    </row>
    <row r="2062" spans="13:65" s="181" customFormat="1" x14ac:dyDescent="0.2">
      <c r="M2062" s="40"/>
      <c r="N2062" s="974"/>
      <c r="O2062" s="185"/>
      <c r="P2062" s="185"/>
      <c r="Q2062" s="185"/>
      <c r="R2062" s="185"/>
      <c r="S2062" s="185"/>
      <c r="T2062" s="185"/>
      <c r="U2062" s="185"/>
      <c r="V2062" s="185"/>
      <c r="W2062" s="185"/>
      <c r="X2062" s="185"/>
      <c r="Y2062" s="185"/>
      <c r="Z2062" s="185"/>
      <c r="AA2062" s="185"/>
      <c r="AB2062" s="185"/>
      <c r="AC2062" s="185"/>
      <c r="AD2062" s="185"/>
      <c r="AE2062" s="185"/>
      <c r="AF2062" s="185"/>
      <c r="AG2062" s="185"/>
      <c r="AH2062" s="185"/>
      <c r="AI2062" s="185"/>
      <c r="AJ2062" s="185"/>
      <c r="AK2062" s="185"/>
      <c r="AL2062" s="185"/>
      <c r="AM2062" s="185"/>
      <c r="AN2062" s="185"/>
      <c r="AO2062" s="185"/>
      <c r="AP2062" s="185"/>
      <c r="AQ2062" s="185"/>
      <c r="AR2062" s="185"/>
      <c r="AS2062" s="185"/>
      <c r="AT2062" s="185"/>
      <c r="AU2062" s="185"/>
      <c r="AV2062" s="185"/>
      <c r="AW2062" s="185"/>
      <c r="AX2062" s="185"/>
      <c r="AY2062" s="185"/>
      <c r="AZ2062" s="185"/>
      <c r="BA2062" s="185"/>
      <c r="BB2062" s="185"/>
      <c r="BC2062" s="185"/>
      <c r="BD2062" s="185"/>
      <c r="BE2062" s="185"/>
      <c r="BF2062" s="185"/>
      <c r="BG2062" s="185"/>
      <c r="BH2062" s="185"/>
      <c r="BI2062" s="185"/>
      <c r="BJ2062" s="185"/>
      <c r="BK2062" s="185"/>
      <c r="BL2062" s="185"/>
      <c r="BM2062" s="185"/>
    </row>
    <row r="2063" spans="13:65" s="181" customFormat="1" x14ac:dyDescent="0.2">
      <c r="M2063" s="40"/>
      <c r="N2063" s="974"/>
      <c r="O2063" s="185"/>
      <c r="P2063" s="185"/>
      <c r="Q2063" s="185"/>
      <c r="R2063" s="185"/>
      <c r="S2063" s="185"/>
      <c r="T2063" s="185"/>
      <c r="U2063" s="185"/>
      <c r="V2063" s="185"/>
      <c r="W2063" s="185"/>
      <c r="X2063" s="185"/>
      <c r="Y2063" s="185"/>
      <c r="Z2063" s="185"/>
      <c r="AA2063" s="185"/>
      <c r="AB2063" s="185"/>
      <c r="AC2063" s="185"/>
      <c r="AD2063" s="185"/>
      <c r="AE2063" s="185"/>
      <c r="AF2063" s="185"/>
      <c r="AG2063" s="185"/>
      <c r="AH2063" s="185"/>
      <c r="AI2063" s="185"/>
      <c r="AJ2063" s="185"/>
      <c r="AK2063" s="185"/>
      <c r="AL2063" s="185"/>
      <c r="AM2063" s="185"/>
      <c r="AN2063" s="185"/>
      <c r="AO2063" s="185"/>
      <c r="AP2063" s="185"/>
      <c r="AQ2063" s="185"/>
      <c r="AR2063" s="185"/>
      <c r="AS2063" s="185"/>
      <c r="AT2063" s="185"/>
      <c r="AU2063" s="185"/>
      <c r="AV2063" s="185"/>
      <c r="AW2063" s="185"/>
      <c r="AX2063" s="185"/>
      <c r="AY2063" s="185"/>
      <c r="AZ2063" s="185"/>
      <c r="BA2063" s="185"/>
      <c r="BB2063" s="185"/>
      <c r="BC2063" s="185"/>
      <c r="BD2063" s="185"/>
      <c r="BE2063" s="185"/>
      <c r="BF2063" s="185"/>
      <c r="BG2063" s="185"/>
      <c r="BH2063" s="185"/>
      <c r="BI2063" s="185"/>
      <c r="BJ2063" s="185"/>
      <c r="BK2063" s="185"/>
      <c r="BL2063" s="185"/>
      <c r="BM2063" s="185"/>
    </row>
    <row r="2064" spans="13:65" s="181" customFormat="1" x14ac:dyDescent="0.2">
      <c r="M2064" s="40"/>
      <c r="N2064" s="974"/>
      <c r="O2064" s="185"/>
      <c r="P2064" s="185"/>
      <c r="Q2064" s="185"/>
      <c r="R2064" s="185"/>
      <c r="S2064" s="185"/>
      <c r="T2064" s="185"/>
      <c r="U2064" s="185"/>
      <c r="V2064" s="185"/>
      <c r="W2064" s="185"/>
      <c r="X2064" s="185"/>
      <c r="Y2064" s="185"/>
      <c r="Z2064" s="185"/>
      <c r="AA2064" s="185"/>
      <c r="AB2064" s="185"/>
      <c r="AC2064" s="185"/>
      <c r="AD2064" s="185"/>
      <c r="AE2064" s="185"/>
      <c r="AF2064" s="185"/>
      <c r="AG2064" s="185"/>
      <c r="AH2064" s="185"/>
      <c r="AI2064" s="185"/>
      <c r="AJ2064" s="185"/>
      <c r="AK2064" s="185"/>
      <c r="AL2064" s="185"/>
      <c r="AM2064" s="185"/>
      <c r="AN2064" s="185"/>
      <c r="AO2064" s="185"/>
      <c r="AP2064" s="185"/>
      <c r="AQ2064" s="185"/>
      <c r="AR2064" s="185"/>
      <c r="AS2064" s="185"/>
      <c r="AT2064" s="185"/>
      <c r="AU2064" s="185"/>
      <c r="AV2064" s="185"/>
      <c r="AW2064" s="185"/>
      <c r="AX2064" s="185"/>
      <c r="AY2064" s="185"/>
      <c r="AZ2064" s="185"/>
      <c r="BA2064" s="185"/>
      <c r="BB2064" s="185"/>
      <c r="BC2064" s="185"/>
      <c r="BD2064" s="185"/>
      <c r="BE2064" s="185"/>
      <c r="BF2064" s="185"/>
      <c r="BG2064" s="185"/>
      <c r="BH2064" s="185"/>
      <c r="BI2064" s="185"/>
      <c r="BJ2064" s="185"/>
      <c r="BK2064" s="185"/>
      <c r="BL2064" s="185"/>
      <c r="BM2064" s="185"/>
    </row>
    <row r="2065" spans="13:65" s="181" customFormat="1" x14ac:dyDescent="0.2">
      <c r="M2065" s="40"/>
      <c r="N2065" s="974"/>
      <c r="O2065" s="185"/>
      <c r="P2065" s="185"/>
      <c r="Q2065" s="185"/>
      <c r="R2065" s="185"/>
      <c r="S2065" s="185"/>
      <c r="T2065" s="185"/>
      <c r="U2065" s="185"/>
      <c r="V2065" s="185"/>
      <c r="W2065" s="185"/>
      <c r="X2065" s="185"/>
      <c r="Y2065" s="185"/>
      <c r="Z2065" s="185"/>
      <c r="AA2065" s="185"/>
      <c r="AB2065" s="185"/>
      <c r="AC2065" s="185"/>
      <c r="AD2065" s="185"/>
      <c r="AE2065" s="185"/>
      <c r="AF2065" s="185"/>
      <c r="AG2065" s="185"/>
      <c r="AH2065" s="185"/>
      <c r="AI2065" s="185"/>
      <c r="AJ2065" s="185"/>
      <c r="AK2065" s="185"/>
      <c r="AL2065" s="185"/>
      <c r="AM2065" s="185"/>
      <c r="AN2065" s="185"/>
      <c r="AO2065" s="185"/>
      <c r="AP2065" s="185"/>
      <c r="AQ2065" s="185"/>
      <c r="AR2065" s="185"/>
      <c r="AS2065" s="185"/>
      <c r="AT2065" s="185"/>
      <c r="AU2065" s="185"/>
      <c r="AV2065" s="185"/>
      <c r="AW2065" s="185"/>
      <c r="AX2065" s="185"/>
      <c r="AY2065" s="185"/>
      <c r="AZ2065" s="185"/>
      <c r="BA2065" s="185"/>
      <c r="BB2065" s="185"/>
      <c r="BC2065" s="185"/>
      <c r="BD2065" s="185"/>
      <c r="BE2065" s="185"/>
      <c r="BF2065" s="185"/>
      <c r="BG2065" s="185"/>
      <c r="BH2065" s="185"/>
      <c r="BI2065" s="185"/>
      <c r="BJ2065" s="185"/>
      <c r="BK2065" s="185"/>
      <c r="BL2065" s="185"/>
      <c r="BM2065" s="185"/>
    </row>
    <row r="2066" spans="13:65" s="181" customFormat="1" x14ac:dyDescent="0.2">
      <c r="M2066" s="40"/>
      <c r="N2066" s="974"/>
      <c r="O2066" s="185"/>
      <c r="P2066" s="185"/>
      <c r="Q2066" s="185"/>
      <c r="R2066" s="185"/>
      <c r="S2066" s="185"/>
      <c r="T2066" s="185"/>
      <c r="U2066" s="185"/>
      <c r="V2066" s="185"/>
      <c r="W2066" s="185"/>
      <c r="X2066" s="185"/>
      <c r="Y2066" s="185"/>
      <c r="Z2066" s="185"/>
      <c r="AA2066" s="185"/>
      <c r="AB2066" s="185"/>
      <c r="AC2066" s="185"/>
      <c r="AD2066" s="185"/>
      <c r="AE2066" s="185"/>
      <c r="AF2066" s="185"/>
      <c r="AG2066" s="185"/>
      <c r="AH2066" s="185"/>
      <c r="AI2066" s="185"/>
      <c r="AJ2066" s="185"/>
      <c r="AK2066" s="185"/>
      <c r="AL2066" s="185"/>
      <c r="AM2066" s="185"/>
      <c r="AN2066" s="185"/>
      <c r="AO2066" s="185"/>
      <c r="AP2066" s="185"/>
      <c r="AQ2066" s="185"/>
      <c r="AR2066" s="185"/>
      <c r="AS2066" s="185"/>
      <c r="AT2066" s="185"/>
      <c r="AU2066" s="185"/>
      <c r="AV2066" s="185"/>
      <c r="AW2066" s="185"/>
      <c r="AX2066" s="185"/>
      <c r="AY2066" s="185"/>
      <c r="AZ2066" s="185"/>
      <c r="BA2066" s="185"/>
      <c r="BB2066" s="185"/>
      <c r="BC2066" s="185"/>
      <c r="BD2066" s="185"/>
      <c r="BE2066" s="185"/>
      <c r="BF2066" s="185"/>
      <c r="BG2066" s="185"/>
      <c r="BH2066" s="185"/>
      <c r="BI2066" s="185"/>
      <c r="BJ2066" s="185"/>
      <c r="BK2066" s="185"/>
      <c r="BL2066" s="185"/>
      <c r="BM2066" s="185"/>
    </row>
    <row r="2067" spans="13:65" s="181" customFormat="1" x14ac:dyDescent="0.2">
      <c r="M2067" s="40"/>
      <c r="N2067" s="974"/>
      <c r="O2067" s="185"/>
      <c r="P2067" s="185"/>
      <c r="Q2067" s="185"/>
      <c r="R2067" s="185"/>
      <c r="S2067" s="185"/>
      <c r="T2067" s="185"/>
      <c r="U2067" s="185"/>
      <c r="V2067" s="185"/>
      <c r="W2067" s="185"/>
      <c r="X2067" s="185"/>
      <c r="Y2067" s="185"/>
      <c r="Z2067" s="185"/>
      <c r="AA2067" s="185"/>
      <c r="AB2067" s="185"/>
      <c r="AC2067" s="185"/>
      <c r="AD2067" s="185"/>
      <c r="AE2067" s="185"/>
      <c r="AF2067" s="185"/>
      <c r="AG2067" s="185"/>
      <c r="AH2067" s="185"/>
      <c r="AI2067" s="185"/>
      <c r="AJ2067" s="185"/>
      <c r="AK2067" s="185"/>
      <c r="AL2067" s="185"/>
      <c r="AM2067" s="185"/>
      <c r="AN2067" s="185"/>
      <c r="AO2067" s="185"/>
      <c r="AP2067" s="185"/>
      <c r="AQ2067" s="185"/>
      <c r="AR2067" s="185"/>
      <c r="AS2067" s="185"/>
      <c r="AT2067" s="185"/>
      <c r="AU2067" s="185"/>
      <c r="AV2067" s="185"/>
      <c r="AW2067" s="185"/>
      <c r="AX2067" s="185"/>
      <c r="AY2067" s="185"/>
      <c r="AZ2067" s="185"/>
      <c r="BA2067" s="185"/>
      <c r="BB2067" s="185"/>
      <c r="BC2067" s="185"/>
      <c r="BD2067" s="185"/>
      <c r="BE2067" s="185"/>
      <c r="BF2067" s="185"/>
      <c r="BG2067" s="185"/>
      <c r="BH2067" s="185"/>
      <c r="BI2067" s="185"/>
      <c r="BJ2067" s="185"/>
      <c r="BK2067" s="185"/>
      <c r="BL2067" s="185"/>
      <c r="BM2067" s="185"/>
    </row>
    <row r="2068" spans="13:65" s="181" customFormat="1" x14ac:dyDescent="0.2">
      <c r="M2068" s="40"/>
      <c r="N2068" s="974"/>
      <c r="O2068" s="185"/>
      <c r="P2068" s="185"/>
      <c r="Q2068" s="185"/>
      <c r="R2068" s="185"/>
      <c r="S2068" s="185"/>
      <c r="T2068" s="185"/>
      <c r="U2068" s="185"/>
      <c r="V2068" s="185"/>
      <c r="W2068" s="185"/>
      <c r="X2068" s="185"/>
      <c r="Y2068" s="185"/>
      <c r="Z2068" s="185"/>
      <c r="AA2068" s="185"/>
      <c r="AB2068" s="185"/>
      <c r="AC2068" s="185"/>
      <c r="AD2068" s="185"/>
      <c r="AE2068" s="185"/>
      <c r="AF2068" s="185"/>
      <c r="AG2068" s="185"/>
      <c r="AH2068" s="185"/>
      <c r="AI2068" s="185"/>
      <c r="AJ2068" s="185"/>
      <c r="AK2068" s="185"/>
      <c r="AL2068" s="185"/>
      <c r="AM2068" s="185"/>
      <c r="AN2068" s="185"/>
      <c r="AO2068" s="185"/>
      <c r="AP2068" s="185"/>
      <c r="AQ2068" s="185"/>
      <c r="AR2068" s="185"/>
      <c r="AS2068" s="185"/>
      <c r="AT2068" s="185"/>
      <c r="AU2068" s="185"/>
      <c r="AV2068" s="185"/>
      <c r="AW2068" s="185"/>
      <c r="AX2068" s="185"/>
      <c r="AY2068" s="185"/>
      <c r="AZ2068" s="185"/>
      <c r="BA2068" s="185"/>
      <c r="BB2068" s="185"/>
      <c r="BC2068" s="185"/>
      <c r="BD2068" s="185"/>
      <c r="BE2068" s="185"/>
      <c r="BF2068" s="185"/>
      <c r="BG2068" s="185"/>
      <c r="BH2068" s="185"/>
      <c r="BI2068" s="185"/>
      <c r="BJ2068" s="185"/>
      <c r="BK2068" s="185"/>
      <c r="BL2068" s="185"/>
      <c r="BM2068" s="185"/>
    </row>
    <row r="2069" spans="13:65" s="181" customFormat="1" x14ac:dyDescent="0.2">
      <c r="M2069" s="40"/>
      <c r="N2069" s="974"/>
      <c r="O2069" s="185"/>
      <c r="P2069" s="185"/>
      <c r="Q2069" s="185"/>
      <c r="R2069" s="185"/>
      <c r="S2069" s="185"/>
      <c r="T2069" s="185"/>
      <c r="U2069" s="185"/>
      <c r="V2069" s="185"/>
      <c r="W2069" s="185"/>
      <c r="X2069" s="185"/>
      <c r="Y2069" s="185"/>
      <c r="Z2069" s="185"/>
      <c r="AA2069" s="185"/>
      <c r="AB2069" s="185"/>
      <c r="AC2069" s="185"/>
      <c r="AD2069" s="185"/>
      <c r="AE2069" s="185"/>
      <c r="AF2069" s="185"/>
      <c r="AG2069" s="185"/>
      <c r="AH2069" s="185"/>
      <c r="AI2069" s="185"/>
      <c r="AJ2069" s="185"/>
      <c r="AK2069" s="185"/>
      <c r="AL2069" s="185"/>
      <c r="AM2069" s="185"/>
      <c r="AN2069" s="185"/>
      <c r="AO2069" s="185"/>
      <c r="AP2069" s="185"/>
      <c r="AQ2069" s="185"/>
      <c r="AR2069" s="185"/>
      <c r="AS2069" s="185"/>
      <c r="AT2069" s="185"/>
      <c r="AU2069" s="185"/>
      <c r="AV2069" s="185"/>
      <c r="AW2069" s="185"/>
      <c r="AX2069" s="185"/>
      <c r="AY2069" s="185"/>
      <c r="AZ2069" s="185"/>
      <c r="BA2069" s="185"/>
      <c r="BB2069" s="185"/>
      <c r="BC2069" s="185"/>
      <c r="BD2069" s="185"/>
      <c r="BE2069" s="185"/>
      <c r="BF2069" s="185"/>
      <c r="BG2069" s="185"/>
      <c r="BH2069" s="185"/>
      <c r="BI2069" s="185"/>
      <c r="BJ2069" s="185"/>
      <c r="BK2069" s="185"/>
      <c r="BL2069" s="185"/>
      <c r="BM2069" s="185"/>
    </row>
    <row r="2070" spans="13:65" s="181" customFormat="1" x14ac:dyDescent="0.2">
      <c r="M2070" s="40"/>
      <c r="N2070" s="974"/>
      <c r="O2070" s="185"/>
      <c r="P2070" s="185"/>
      <c r="Q2070" s="185"/>
      <c r="R2070" s="185"/>
      <c r="S2070" s="185"/>
      <c r="T2070" s="185"/>
      <c r="U2070" s="185"/>
      <c r="V2070" s="185"/>
      <c r="W2070" s="185"/>
      <c r="X2070" s="185"/>
      <c r="Y2070" s="185"/>
      <c r="Z2070" s="185"/>
      <c r="AA2070" s="185"/>
      <c r="AB2070" s="185"/>
      <c r="AC2070" s="185"/>
      <c r="AD2070" s="185"/>
      <c r="AE2070" s="185"/>
      <c r="AF2070" s="185"/>
      <c r="AG2070" s="185"/>
      <c r="AH2070" s="185"/>
      <c r="AI2070" s="185"/>
      <c r="AJ2070" s="185"/>
      <c r="AK2070" s="185"/>
      <c r="AL2070" s="185"/>
      <c r="AM2070" s="185"/>
      <c r="AN2070" s="185"/>
      <c r="AO2070" s="185"/>
      <c r="AP2070" s="185"/>
      <c r="AQ2070" s="185"/>
      <c r="AR2070" s="185"/>
      <c r="AS2070" s="185"/>
      <c r="AT2070" s="185"/>
      <c r="AU2070" s="185"/>
      <c r="AV2070" s="185"/>
      <c r="AW2070" s="185"/>
      <c r="AX2070" s="185"/>
      <c r="AY2070" s="185"/>
      <c r="AZ2070" s="185"/>
      <c r="BA2070" s="185"/>
      <c r="BB2070" s="185"/>
      <c r="BC2070" s="185"/>
      <c r="BD2070" s="185"/>
      <c r="BE2070" s="185"/>
      <c r="BF2070" s="185"/>
      <c r="BG2070" s="185"/>
      <c r="BH2070" s="185"/>
      <c r="BI2070" s="185"/>
      <c r="BJ2070" s="185"/>
      <c r="BK2070" s="185"/>
      <c r="BL2070" s="185"/>
      <c r="BM2070" s="185"/>
    </row>
    <row r="2071" spans="13:65" s="181" customFormat="1" x14ac:dyDescent="0.2">
      <c r="M2071" s="40"/>
      <c r="N2071" s="974"/>
      <c r="O2071" s="185"/>
      <c r="P2071" s="185"/>
      <c r="Q2071" s="185"/>
      <c r="R2071" s="185"/>
      <c r="S2071" s="185"/>
      <c r="T2071" s="185"/>
      <c r="U2071" s="185"/>
      <c r="V2071" s="185"/>
      <c r="W2071" s="185"/>
      <c r="X2071" s="185"/>
      <c r="Y2071" s="185"/>
      <c r="Z2071" s="185"/>
      <c r="AA2071" s="185"/>
      <c r="AB2071" s="185"/>
      <c r="AC2071" s="185"/>
      <c r="AD2071" s="185"/>
      <c r="AE2071" s="185"/>
      <c r="AF2071" s="185"/>
      <c r="AG2071" s="185"/>
      <c r="AH2071" s="185"/>
      <c r="AI2071" s="185"/>
      <c r="AJ2071" s="185"/>
      <c r="AK2071" s="185"/>
      <c r="AL2071" s="185"/>
      <c r="AM2071" s="185"/>
      <c r="AN2071" s="185"/>
      <c r="AO2071" s="185"/>
      <c r="AP2071" s="185"/>
      <c r="AQ2071" s="185"/>
      <c r="AR2071" s="185"/>
      <c r="AS2071" s="185"/>
      <c r="AT2071" s="185"/>
      <c r="AU2071" s="185"/>
      <c r="AV2071" s="185"/>
      <c r="AW2071" s="185"/>
      <c r="AX2071" s="185"/>
      <c r="AY2071" s="185"/>
      <c r="AZ2071" s="185"/>
      <c r="BA2071" s="185"/>
      <c r="BB2071" s="185"/>
      <c r="BC2071" s="185"/>
      <c r="BD2071" s="185"/>
      <c r="BE2071" s="185"/>
      <c r="BF2071" s="185"/>
      <c r="BG2071" s="185"/>
      <c r="BH2071" s="185"/>
      <c r="BI2071" s="185"/>
      <c r="BJ2071" s="185"/>
      <c r="BK2071" s="185"/>
      <c r="BL2071" s="185"/>
      <c r="BM2071" s="185"/>
    </row>
    <row r="2072" spans="13:65" s="181" customFormat="1" x14ac:dyDescent="0.2">
      <c r="M2072" s="40"/>
      <c r="N2072" s="974"/>
      <c r="O2072" s="185"/>
      <c r="P2072" s="185"/>
      <c r="Q2072" s="185"/>
      <c r="R2072" s="185"/>
      <c r="S2072" s="185"/>
      <c r="T2072" s="185"/>
      <c r="U2072" s="185"/>
      <c r="V2072" s="185"/>
      <c r="W2072" s="185"/>
      <c r="X2072" s="185"/>
      <c r="Y2072" s="185"/>
      <c r="Z2072" s="185"/>
      <c r="AA2072" s="185"/>
      <c r="AB2072" s="185"/>
      <c r="AC2072" s="185"/>
      <c r="AD2072" s="185"/>
      <c r="AE2072" s="185"/>
      <c r="AF2072" s="185"/>
      <c r="AG2072" s="185"/>
      <c r="AH2072" s="185"/>
      <c r="AI2072" s="185"/>
      <c r="AJ2072" s="185"/>
      <c r="AK2072" s="185"/>
      <c r="AL2072" s="185"/>
      <c r="AM2072" s="185"/>
      <c r="AN2072" s="185"/>
      <c r="AO2072" s="185"/>
      <c r="AP2072" s="185"/>
      <c r="AQ2072" s="185"/>
      <c r="AR2072" s="185"/>
      <c r="AS2072" s="185"/>
      <c r="AT2072" s="185"/>
      <c r="AU2072" s="185"/>
      <c r="AV2072" s="185"/>
      <c r="AW2072" s="185"/>
      <c r="AX2072" s="185"/>
      <c r="AY2072" s="185"/>
      <c r="AZ2072" s="185"/>
      <c r="BA2072" s="185"/>
      <c r="BB2072" s="185"/>
      <c r="BC2072" s="185"/>
      <c r="BD2072" s="185"/>
      <c r="BE2072" s="185"/>
      <c r="BF2072" s="185"/>
      <c r="BG2072" s="185"/>
      <c r="BH2072" s="185"/>
      <c r="BI2072" s="185"/>
      <c r="BJ2072" s="185"/>
      <c r="BK2072" s="185"/>
      <c r="BL2072" s="185"/>
      <c r="BM2072" s="185"/>
    </row>
    <row r="2073" spans="13:65" s="181" customFormat="1" x14ac:dyDescent="0.2">
      <c r="M2073" s="40"/>
      <c r="N2073" s="974"/>
      <c r="O2073" s="185"/>
      <c r="P2073" s="185"/>
      <c r="Q2073" s="185"/>
      <c r="R2073" s="185"/>
      <c r="S2073" s="185"/>
      <c r="T2073" s="185"/>
      <c r="U2073" s="185"/>
      <c r="V2073" s="185"/>
      <c r="W2073" s="185"/>
      <c r="X2073" s="185"/>
      <c r="Y2073" s="185"/>
      <c r="Z2073" s="185"/>
      <c r="AA2073" s="185"/>
      <c r="AB2073" s="185"/>
      <c r="AC2073" s="185"/>
      <c r="AD2073" s="185"/>
      <c r="AE2073" s="185"/>
      <c r="AF2073" s="185"/>
      <c r="AG2073" s="185"/>
      <c r="AH2073" s="185"/>
      <c r="AI2073" s="185"/>
      <c r="AJ2073" s="185"/>
      <c r="AK2073" s="185"/>
      <c r="AL2073" s="185"/>
      <c r="AM2073" s="185"/>
      <c r="AN2073" s="185"/>
      <c r="AO2073" s="185"/>
      <c r="AP2073" s="185"/>
      <c r="AQ2073" s="185"/>
      <c r="AR2073" s="185"/>
      <c r="AS2073" s="185"/>
      <c r="AT2073" s="185"/>
      <c r="AU2073" s="185"/>
      <c r="AV2073" s="185"/>
      <c r="AW2073" s="185"/>
      <c r="AX2073" s="185"/>
      <c r="AY2073" s="185"/>
      <c r="AZ2073" s="185"/>
      <c r="BA2073" s="185"/>
      <c r="BB2073" s="185"/>
      <c r="BC2073" s="185"/>
      <c r="BD2073" s="185"/>
      <c r="BE2073" s="185"/>
      <c r="BF2073" s="185"/>
      <c r="BG2073" s="185"/>
      <c r="BH2073" s="185"/>
      <c r="BI2073" s="185"/>
      <c r="BJ2073" s="185"/>
      <c r="BK2073" s="185"/>
      <c r="BL2073" s="185"/>
      <c r="BM2073" s="185"/>
    </row>
    <row r="2074" spans="13:65" s="181" customFormat="1" x14ac:dyDescent="0.2">
      <c r="M2074" s="40"/>
      <c r="N2074" s="974"/>
      <c r="O2074" s="185"/>
      <c r="P2074" s="185"/>
      <c r="Q2074" s="185"/>
      <c r="R2074" s="185"/>
      <c r="S2074" s="185"/>
      <c r="T2074" s="185"/>
      <c r="U2074" s="185"/>
      <c r="V2074" s="185"/>
      <c r="W2074" s="185"/>
      <c r="X2074" s="185"/>
      <c r="Y2074" s="185"/>
      <c r="Z2074" s="185"/>
      <c r="AA2074" s="185"/>
      <c r="AB2074" s="185"/>
      <c r="AC2074" s="185"/>
      <c r="AD2074" s="185"/>
      <c r="AE2074" s="185"/>
      <c r="AF2074" s="185"/>
      <c r="AG2074" s="185"/>
      <c r="AH2074" s="185"/>
      <c r="AI2074" s="185"/>
      <c r="AJ2074" s="185"/>
      <c r="AK2074" s="185"/>
      <c r="AL2074" s="185"/>
      <c r="AM2074" s="185"/>
      <c r="AN2074" s="185"/>
      <c r="AO2074" s="185"/>
      <c r="AP2074" s="185"/>
      <c r="AQ2074" s="185"/>
      <c r="AR2074" s="185"/>
      <c r="AS2074" s="185"/>
      <c r="AT2074" s="185"/>
      <c r="AU2074" s="185"/>
      <c r="AV2074" s="185"/>
      <c r="AW2074" s="185"/>
      <c r="AX2074" s="185"/>
      <c r="AY2074" s="185"/>
      <c r="AZ2074" s="185"/>
      <c r="BA2074" s="185"/>
      <c r="BB2074" s="185"/>
      <c r="BC2074" s="185"/>
      <c r="BD2074" s="185"/>
      <c r="BE2074" s="185"/>
      <c r="BF2074" s="185"/>
      <c r="BG2074" s="185"/>
      <c r="BH2074" s="185"/>
      <c r="BI2074" s="185"/>
      <c r="BJ2074" s="185"/>
      <c r="BK2074" s="185"/>
      <c r="BL2074" s="185"/>
      <c r="BM2074" s="185"/>
    </row>
    <row r="2075" spans="13:65" s="181" customFormat="1" x14ac:dyDescent="0.2">
      <c r="M2075" s="40"/>
      <c r="N2075" s="974"/>
      <c r="O2075" s="185"/>
      <c r="P2075" s="185"/>
      <c r="Q2075" s="185"/>
      <c r="R2075" s="185"/>
      <c r="S2075" s="185"/>
      <c r="T2075" s="185"/>
      <c r="U2075" s="185"/>
      <c r="V2075" s="185"/>
      <c r="W2075" s="185"/>
      <c r="X2075" s="185"/>
      <c r="Y2075" s="185"/>
      <c r="Z2075" s="185"/>
      <c r="AA2075" s="185"/>
      <c r="AB2075" s="185"/>
      <c r="AC2075" s="185"/>
      <c r="AD2075" s="185"/>
      <c r="AE2075" s="185"/>
      <c r="AF2075" s="185"/>
      <c r="AG2075" s="185"/>
      <c r="AH2075" s="185"/>
      <c r="AI2075" s="185"/>
      <c r="AJ2075" s="185"/>
      <c r="AK2075" s="185"/>
      <c r="AL2075" s="185"/>
      <c r="AM2075" s="185"/>
      <c r="AN2075" s="185"/>
      <c r="AO2075" s="185"/>
      <c r="AP2075" s="185"/>
      <c r="AQ2075" s="185"/>
      <c r="AR2075" s="185"/>
      <c r="AS2075" s="185"/>
      <c r="AT2075" s="185"/>
      <c r="AU2075" s="185"/>
      <c r="AV2075" s="185"/>
      <c r="AW2075" s="185"/>
      <c r="AX2075" s="185"/>
      <c r="AY2075" s="185"/>
      <c r="AZ2075" s="185"/>
      <c r="BA2075" s="185"/>
      <c r="BB2075" s="185"/>
      <c r="BC2075" s="185"/>
      <c r="BD2075" s="185"/>
      <c r="BE2075" s="185"/>
      <c r="BF2075" s="185"/>
      <c r="BG2075" s="185"/>
      <c r="BH2075" s="185"/>
      <c r="BI2075" s="185"/>
      <c r="BJ2075" s="185"/>
      <c r="BK2075" s="185"/>
      <c r="BL2075" s="185"/>
      <c r="BM2075" s="185"/>
    </row>
    <row r="2076" spans="13:65" s="181" customFormat="1" x14ac:dyDescent="0.2">
      <c r="M2076" s="40"/>
      <c r="N2076" s="974"/>
      <c r="O2076" s="185"/>
      <c r="P2076" s="185"/>
      <c r="Q2076" s="185"/>
      <c r="R2076" s="185"/>
      <c r="S2076" s="185"/>
      <c r="T2076" s="185"/>
      <c r="U2076" s="185"/>
      <c r="V2076" s="185"/>
      <c r="W2076" s="185"/>
      <c r="X2076" s="185"/>
      <c r="Y2076" s="185"/>
      <c r="Z2076" s="185"/>
      <c r="AA2076" s="185"/>
      <c r="AB2076" s="185"/>
      <c r="AC2076" s="185"/>
      <c r="AD2076" s="185"/>
      <c r="AE2076" s="185"/>
      <c r="AF2076" s="185"/>
      <c r="AG2076" s="185"/>
      <c r="AH2076" s="185"/>
      <c r="AI2076" s="185"/>
      <c r="AJ2076" s="185"/>
      <c r="AK2076" s="185"/>
      <c r="AL2076" s="185"/>
      <c r="AM2076" s="185"/>
      <c r="AN2076" s="185"/>
      <c r="AO2076" s="185"/>
      <c r="AP2076" s="185"/>
      <c r="AQ2076" s="185"/>
      <c r="AR2076" s="185"/>
      <c r="AS2076" s="185"/>
      <c r="AT2076" s="185"/>
      <c r="AU2076" s="185"/>
      <c r="AV2076" s="185"/>
      <c r="AW2076" s="185"/>
      <c r="AX2076" s="185"/>
      <c r="AY2076" s="185"/>
      <c r="AZ2076" s="185"/>
      <c r="BA2076" s="185"/>
      <c r="BB2076" s="185"/>
      <c r="BC2076" s="185"/>
      <c r="BD2076" s="185"/>
      <c r="BE2076" s="185"/>
      <c r="BF2076" s="185"/>
      <c r="BG2076" s="185"/>
      <c r="BH2076" s="185"/>
      <c r="BI2076" s="185"/>
      <c r="BJ2076" s="185"/>
      <c r="BK2076" s="185"/>
      <c r="BL2076" s="185"/>
      <c r="BM2076" s="185"/>
    </row>
    <row r="2077" spans="13:65" s="181" customFormat="1" x14ac:dyDescent="0.2">
      <c r="M2077" s="40"/>
      <c r="N2077" s="974"/>
      <c r="O2077" s="185"/>
      <c r="P2077" s="185"/>
      <c r="Q2077" s="185"/>
      <c r="R2077" s="185"/>
      <c r="S2077" s="185"/>
      <c r="T2077" s="185"/>
      <c r="U2077" s="185"/>
      <c r="V2077" s="185"/>
      <c r="W2077" s="185"/>
      <c r="X2077" s="185"/>
      <c r="Y2077" s="185"/>
      <c r="Z2077" s="185"/>
      <c r="AA2077" s="185"/>
      <c r="AB2077" s="185"/>
      <c r="AC2077" s="185"/>
      <c r="AD2077" s="185"/>
      <c r="AE2077" s="185"/>
      <c r="AF2077" s="185"/>
      <c r="AG2077" s="185"/>
      <c r="AH2077" s="185"/>
      <c r="AI2077" s="185"/>
      <c r="AJ2077" s="185"/>
      <c r="AK2077" s="185"/>
      <c r="AL2077" s="185"/>
      <c r="AM2077" s="185"/>
      <c r="AN2077" s="185"/>
      <c r="AO2077" s="185"/>
      <c r="AP2077" s="185"/>
      <c r="AQ2077" s="185"/>
      <c r="AR2077" s="185"/>
      <c r="AS2077" s="185"/>
      <c r="AT2077" s="185"/>
      <c r="AU2077" s="185"/>
      <c r="AV2077" s="185"/>
      <c r="AW2077" s="185"/>
      <c r="AX2077" s="185"/>
      <c r="AY2077" s="185"/>
      <c r="AZ2077" s="185"/>
      <c r="BA2077" s="185"/>
      <c r="BB2077" s="185"/>
      <c r="BC2077" s="185"/>
      <c r="BD2077" s="185"/>
      <c r="BE2077" s="185"/>
      <c r="BF2077" s="185"/>
      <c r="BG2077" s="185"/>
      <c r="BH2077" s="185"/>
      <c r="BI2077" s="185"/>
      <c r="BJ2077" s="185"/>
      <c r="BK2077" s="185"/>
      <c r="BL2077" s="185"/>
      <c r="BM2077" s="185"/>
    </row>
    <row r="2078" spans="13:65" s="181" customFormat="1" x14ac:dyDescent="0.2">
      <c r="M2078" s="40"/>
      <c r="N2078" s="974"/>
      <c r="O2078" s="185"/>
      <c r="P2078" s="185"/>
      <c r="Q2078" s="185"/>
      <c r="R2078" s="185"/>
      <c r="S2078" s="185"/>
      <c r="T2078" s="185"/>
      <c r="U2078" s="185"/>
      <c r="V2078" s="185"/>
      <c r="W2078" s="185"/>
      <c r="X2078" s="185"/>
      <c r="Y2078" s="185"/>
      <c r="Z2078" s="185"/>
      <c r="AA2078" s="185"/>
      <c r="AB2078" s="185"/>
      <c r="AC2078" s="185"/>
      <c r="AD2078" s="185"/>
      <c r="AE2078" s="185"/>
      <c r="AF2078" s="185"/>
      <c r="AG2078" s="185"/>
      <c r="AH2078" s="185"/>
      <c r="AI2078" s="185"/>
      <c r="AJ2078" s="185"/>
      <c r="AK2078" s="185"/>
      <c r="AL2078" s="185"/>
      <c r="AM2078" s="185"/>
      <c r="AN2078" s="185"/>
      <c r="AO2078" s="185"/>
      <c r="AP2078" s="185"/>
      <c r="AQ2078" s="185"/>
      <c r="AR2078" s="185"/>
      <c r="AS2078" s="185"/>
      <c r="AT2078" s="185"/>
      <c r="AU2078" s="185"/>
      <c r="AV2078" s="185"/>
      <c r="AW2078" s="185"/>
      <c r="AX2078" s="185"/>
      <c r="AY2078" s="185"/>
      <c r="AZ2078" s="185"/>
      <c r="BA2078" s="185"/>
      <c r="BB2078" s="185"/>
      <c r="BC2078" s="185"/>
      <c r="BD2078" s="185"/>
      <c r="BE2078" s="185"/>
      <c r="BF2078" s="185"/>
      <c r="BG2078" s="185"/>
      <c r="BH2078" s="185"/>
      <c r="BI2078" s="185"/>
      <c r="BJ2078" s="185"/>
      <c r="BK2078" s="185"/>
      <c r="BL2078" s="185"/>
      <c r="BM2078" s="185"/>
    </row>
    <row r="2079" spans="13:65" s="181" customFormat="1" x14ac:dyDescent="0.2">
      <c r="M2079" s="40"/>
      <c r="N2079" s="974"/>
      <c r="O2079" s="185"/>
      <c r="P2079" s="185"/>
      <c r="Q2079" s="185"/>
      <c r="R2079" s="185"/>
      <c r="S2079" s="185"/>
      <c r="T2079" s="185"/>
      <c r="U2079" s="185"/>
      <c r="V2079" s="185"/>
      <c r="W2079" s="185"/>
      <c r="X2079" s="185"/>
      <c r="Y2079" s="185"/>
      <c r="Z2079" s="185"/>
      <c r="AA2079" s="185"/>
      <c r="AB2079" s="185"/>
      <c r="AC2079" s="185"/>
      <c r="AD2079" s="185"/>
      <c r="AE2079" s="185"/>
      <c r="AF2079" s="185"/>
      <c r="AG2079" s="185"/>
      <c r="AH2079" s="185"/>
      <c r="AI2079" s="185"/>
      <c r="AJ2079" s="185"/>
      <c r="AK2079" s="185"/>
      <c r="AL2079" s="185"/>
      <c r="AM2079" s="185"/>
      <c r="AN2079" s="185"/>
      <c r="AO2079" s="185"/>
      <c r="AP2079" s="185"/>
      <c r="AQ2079" s="185"/>
      <c r="AR2079" s="185"/>
      <c r="AS2079" s="185"/>
      <c r="AT2079" s="185"/>
      <c r="AU2079" s="185"/>
      <c r="AV2079" s="185"/>
      <c r="AW2079" s="185"/>
      <c r="AX2079" s="185"/>
      <c r="AY2079" s="185"/>
      <c r="AZ2079" s="185"/>
      <c r="BA2079" s="185"/>
      <c r="BB2079" s="185"/>
      <c r="BC2079" s="185"/>
      <c r="BD2079" s="185"/>
      <c r="BE2079" s="185"/>
      <c r="BF2079" s="185"/>
      <c r="BG2079" s="185"/>
      <c r="BH2079" s="185"/>
      <c r="BI2079" s="185"/>
      <c r="BJ2079" s="185"/>
      <c r="BK2079" s="185"/>
      <c r="BL2079" s="185"/>
      <c r="BM2079" s="185"/>
    </row>
    <row r="2080" spans="13:65" s="181" customFormat="1" x14ac:dyDescent="0.2">
      <c r="M2080" s="40"/>
      <c r="N2080" s="974"/>
      <c r="O2080" s="185"/>
      <c r="P2080" s="185"/>
      <c r="Q2080" s="185"/>
      <c r="R2080" s="185"/>
      <c r="S2080" s="185"/>
      <c r="T2080" s="185"/>
      <c r="U2080" s="185"/>
      <c r="V2080" s="185"/>
      <c r="W2080" s="185"/>
      <c r="X2080" s="185"/>
      <c r="Y2080" s="185"/>
      <c r="Z2080" s="185"/>
      <c r="AA2080" s="185"/>
      <c r="AB2080" s="185"/>
      <c r="AC2080" s="185"/>
      <c r="AD2080" s="185"/>
      <c r="AE2080" s="185"/>
      <c r="AF2080" s="185"/>
      <c r="AG2080" s="185"/>
      <c r="AH2080" s="185"/>
      <c r="AI2080" s="185"/>
      <c r="AJ2080" s="185"/>
      <c r="AK2080" s="185"/>
      <c r="AL2080" s="185"/>
      <c r="AM2080" s="185"/>
      <c r="AN2080" s="185"/>
      <c r="AO2080" s="185"/>
      <c r="AP2080" s="185"/>
      <c r="AQ2080" s="185"/>
      <c r="AR2080" s="185"/>
      <c r="AS2080" s="185"/>
      <c r="AT2080" s="185"/>
      <c r="AU2080" s="185"/>
      <c r="AV2080" s="185"/>
      <c r="AW2080" s="185"/>
      <c r="AX2080" s="185"/>
      <c r="AY2080" s="185"/>
      <c r="AZ2080" s="185"/>
      <c r="BA2080" s="185"/>
      <c r="BB2080" s="185"/>
      <c r="BC2080" s="185"/>
      <c r="BD2080" s="185"/>
      <c r="BE2080" s="185"/>
      <c r="BF2080" s="185"/>
      <c r="BG2080" s="185"/>
      <c r="BH2080" s="185"/>
      <c r="BI2080" s="185"/>
      <c r="BJ2080" s="185"/>
      <c r="BK2080" s="185"/>
      <c r="BL2080" s="185"/>
      <c r="BM2080" s="185"/>
    </row>
    <row r="2081" spans="13:65" s="181" customFormat="1" x14ac:dyDescent="0.2">
      <c r="M2081" s="40"/>
      <c r="N2081" s="974"/>
      <c r="O2081" s="185"/>
      <c r="P2081" s="185"/>
      <c r="Q2081" s="185"/>
      <c r="R2081" s="185"/>
      <c r="S2081" s="185"/>
      <c r="T2081" s="185"/>
      <c r="U2081" s="185"/>
      <c r="V2081" s="185"/>
      <c r="W2081" s="185"/>
      <c r="X2081" s="185"/>
      <c r="Y2081" s="185"/>
      <c r="Z2081" s="185"/>
      <c r="AA2081" s="185"/>
      <c r="AB2081" s="185"/>
      <c r="AC2081" s="185"/>
      <c r="AD2081" s="185"/>
      <c r="AE2081" s="185"/>
      <c r="AF2081" s="185"/>
      <c r="AG2081" s="185"/>
      <c r="AH2081" s="185"/>
      <c r="AI2081" s="185"/>
      <c r="AJ2081" s="185"/>
      <c r="AK2081" s="185"/>
      <c r="AL2081" s="185"/>
      <c r="AM2081" s="185"/>
      <c r="AN2081" s="185"/>
      <c r="AO2081" s="185"/>
      <c r="AP2081" s="185"/>
      <c r="AQ2081" s="185"/>
      <c r="AR2081" s="185"/>
      <c r="AS2081" s="185"/>
      <c r="AT2081" s="185"/>
      <c r="AU2081" s="185"/>
      <c r="AV2081" s="185"/>
      <c r="AW2081" s="185"/>
      <c r="AX2081" s="185"/>
      <c r="AY2081" s="185"/>
      <c r="AZ2081" s="185"/>
      <c r="BA2081" s="185"/>
      <c r="BB2081" s="185"/>
      <c r="BC2081" s="185"/>
      <c r="BD2081" s="185"/>
      <c r="BE2081" s="185"/>
      <c r="BF2081" s="185"/>
      <c r="BG2081" s="185"/>
      <c r="BH2081" s="185"/>
      <c r="BI2081" s="185"/>
      <c r="BJ2081" s="185"/>
      <c r="BK2081" s="185"/>
      <c r="BL2081" s="185"/>
      <c r="BM2081" s="185"/>
    </row>
    <row r="2082" spans="13:65" s="181" customFormat="1" x14ac:dyDescent="0.2">
      <c r="M2082" s="40"/>
      <c r="N2082" s="974"/>
      <c r="O2082" s="185"/>
      <c r="P2082" s="185"/>
      <c r="Q2082" s="185"/>
      <c r="R2082" s="185"/>
      <c r="S2082" s="185"/>
      <c r="T2082" s="185"/>
      <c r="U2082" s="185"/>
      <c r="V2082" s="185"/>
      <c r="W2082" s="185"/>
      <c r="X2082" s="185"/>
      <c r="Y2082" s="185"/>
      <c r="Z2082" s="185"/>
      <c r="AA2082" s="185"/>
      <c r="AB2082" s="185"/>
      <c r="AC2082" s="185"/>
      <c r="AD2082" s="185"/>
      <c r="AE2082" s="185"/>
      <c r="AF2082" s="185"/>
      <c r="AG2082" s="185"/>
      <c r="AH2082" s="185"/>
      <c r="AI2082" s="185"/>
      <c r="AJ2082" s="185"/>
      <c r="AK2082" s="185"/>
      <c r="AL2082" s="185"/>
      <c r="AM2082" s="185"/>
      <c r="AN2082" s="185"/>
      <c r="AO2082" s="185"/>
      <c r="AP2082" s="185"/>
      <c r="AQ2082" s="185"/>
      <c r="AR2082" s="185"/>
      <c r="AS2082" s="185"/>
      <c r="AT2082" s="185"/>
      <c r="AU2082" s="185"/>
      <c r="AV2082" s="185"/>
      <c r="AW2082" s="185"/>
      <c r="AX2082" s="185"/>
      <c r="AY2082" s="185"/>
      <c r="AZ2082" s="185"/>
      <c r="BA2082" s="185"/>
      <c r="BB2082" s="185"/>
      <c r="BC2082" s="185"/>
      <c r="BD2082" s="185"/>
      <c r="BE2082" s="185"/>
      <c r="BF2082" s="185"/>
      <c r="BG2082" s="185"/>
      <c r="BH2082" s="185"/>
      <c r="BI2082" s="185"/>
      <c r="BJ2082" s="185"/>
      <c r="BK2082" s="185"/>
      <c r="BL2082" s="185"/>
      <c r="BM2082" s="185"/>
    </row>
    <row r="2083" spans="13:65" s="181" customFormat="1" x14ac:dyDescent="0.2">
      <c r="M2083" s="40"/>
      <c r="N2083" s="974"/>
      <c r="O2083" s="185"/>
      <c r="P2083" s="185"/>
      <c r="Q2083" s="185"/>
      <c r="R2083" s="185"/>
      <c r="S2083" s="185"/>
      <c r="T2083" s="185"/>
      <c r="U2083" s="185"/>
      <c r="V2083" s="185"/>
      <c r="W2083" s="185"/>
      <c r="X2083" s="185"/>
      <c r="Y2083" s="185"/>
      <c r="Z2083" s="185"/>
      <c r="AA2083" s="185"/>
      <c r="AB2083" s="185"/>
      <c r="AC2083" s="185"/>
      <c r="AD2083" s="185"/>
      <c r="AE2083" s="185"/>
      <c r="AF2083" s="185"/>
      <c r="AG2083" s="185"/>
      <c r="AH2083" s="185"/>
      <c r="AI2083" s="185"/>
      <c r="AJ2083" s="185"/>
      <c r="AK2083" s="185"/>
      <c r="AL2083" s="185"/>
      <c r="AM2083" s="185"/>
      <c r="AN2083" s="185"/>
      <c r="AO2083" s="185"/>
      <c r="AP2083" s="185"/>
      <c r="AQ2083" s="185"/>
      <c r="AR2083" s="185"/>
      <c r="AS2083" s="185"/>
      <c r="AT2083" s="185"/>
      <c r="AU2083" s="185"/>
      <c r="AV2083" s="185"/>
      <c r="AW2083" s="185"/>
      <c r="AX2083" s="185"/>
      <c r="AY2083" s="185"/>
      <c r="AZ2083" s="185"/>
      <c r="BA2083" s="185"/>
      <c r="BB2083" s="185"/>
      <c r="BC2083" s="185"/>
      <c r="BD2083" s="185"/>
      <c r="BE2083" s="185"/>
      <c r="BF2083" s="185"/>
      <c r="BG2083" s="185"/>
      <c r="BH2083" s="185"/>
      <c r="BI2083" s="185"/>
      <c r="BJ2083" s="185"/>
      <c r="BK2083" s="185"/>
      <c r="BL2083" s="185"/>
      <c r="BM2083" s="185"/>
    </row>
    <row r="2084" spans="13:65" s="181" customFormat="1" x14ac:dyDescent="0.2">
      <c r="M2084" s="40"/>
      <c r="N2084" s="974"/>
      <c r="O2084" s="185"/>
      <c r="P2084" s="185"/>
      <c r="Q2084" s="185"/>
      <c r="R2084" s="185"/>
      <c r="S2084" s="185"/>
      <c r="T2084" s="185"/>
      <c r="U2084" s="185"/>
      <c r="V2084" s="185"/>
      <c r="W2084" s="185"/>
      <c r="X2084" s="185"/>
      <c r="Y2084" s="185"/>
      <c r="Z2084" s="185"/>
      <c r="AA2084" s="185"/>
      <c r="AB2084" s="185"/>
      <c r="AC2084" s="185"/>
      <c r="AD2084" s="185"/>
      <c r="AE2084" s="185"/>
      <c r="AF2084" s="185"/>
      <c r="AG2084" s="185"/>
      <c r="AH2084" s="185"/>
      <c r="AI2084" s="185"/>
      <c r="AJ2084" s="185"/>
      <c r="AK2084" s="185"/>
      <c r="AL2084" s="185"/>
      <c r="AM2084" s="185"/>
      <c r="AN2084" s="185"/>
      <c r="AO2084" s="185"/>
      <c r="AP2084" s="185"/>
      <c r="AQ2084" s="185"/>
      <c r="AR2084" s="185"/>
      <c r="AS2084" s="185"/>
      <c r="AT2084" s="185"/>
      <c r="AU2084" s="185"/>
      <c r="AV2084" s="185"/>
      <c r="AW2084" s="185"/>
      <c r="AX2084" s="185"/>
      <c r="AY2084" s="185"/>
      <c r="AZ2084" s="185"/>
      <c r="BA2084" s="185"/>
      <c r="BB2084" s="185"/>
      <c r="BC2084" s="185"/>
      <c r="BD2084" s="185"/>
      <c r="BE2084" s="185"/>
      <c r="BF2084" s="185"/>
      <c r="BG2084" s="185"/>
      <c r="BH2084" s="185"/>
      <c r="BI2084" s="185"/>
      <c r="BJ2084" s="185"/>
      <c r="BK2084" s="185"/>
      <c r="BL2084" s="185"/>
      <c r="BM2084" s="185"/>
    </row>
    <row r="2085" spans="13:65" s="181" customFormat="1" x14ac:dyDescent="0.2">
      <c r="M2085" s="40"/>
      <c r="N2085" s="974"/>
      <c r="O2085" s="185"/>
      <c r="P2085" s="185"/>
      <c r="Q2085" s="185"/>
      <c r="R2085" s="185"/>
      <c r="S2085" s="185"/>
      <c r="T2085" s="185"/>
      <c r="U2085" s="185"/>
      <c r="V2085" s="185"/>
      <c r="W2085" s="185"/>
      <c r="X2085" s="185"/>
      <c r="Y2085" s="185"/>
      <c r="Z2085" s="185"/>
      <c r="AA2085" s="185"/>
      <c r="AB2085" s="185"/>
      <c r="AC2085" s="185"/>
      <c r="AD2085" s="185"/>
      <c r="AE2085" s="185"/>
      <c r="AF2085" s="185"/>
      <c r="AG2085" s="185"/>
      <c r="AH2085" s="185"/>
      <c r="AI2085" s="185"/>
      <c r="AJ2085" s="185"/>
      <c r="AK2085" s="185"/>
      <c r="AL2085" s="185"/>
      <c r="AM2085" s="185"/>
      <c r="AN2085" s="185"/>
      <c r="AO2085" s="185"/>
      <c r="AP2085" s="185"/>
      <c r="AQ2085" s="185"/>
      <c r="AR2085" s="185"/>
      <c r="AS2085" s="185"/>
      <c r="AT2085" s="185"/>
      <c r="AU2085" s="185"/>
      <c r="AV2085" s="185"/>
      <c r="AW2085" s="185"/>
      <c r="AX2085" s="185"/>
      <c r="AY2085" s="185"/>
      <c r="AZ2085" s="185"/>
      <c r="BA2085" s="185"/>
      <c r="BB2085" s="185"/>
      <c r="BC2085" s="185"/>
      <c r="BD2085" s="185"/>
      <c r="BE2085" s="185"/>
      <c r="BF2085" s="185"/>
      <c r="BG2085" s="185"/>
      <c r="BH2085" s="185"/>
      <c r="BI2085" s="185"/>
      <c r="BJ2085" s="185"/>
      <c r="BK2085" s="185"/>
      <c r="BL2085" s="185"/>
      <c r="BM2085" s="185"/>
    </row>
    <row r="2086" spans="13:65" s="181" customFormat="1" x14ac:dyDescent="0.2">
      <c r="M2086" s="40"/>
      <c r="N2086" s="974"/>
      <c r="O2086" s="185"/>
      <c r="P2086" s="185"/>
      <c r="Q2086" s="185"/>
      <c r="R2086" s="185"/>
      <c r="S2086" s="185"/>
      <c r="T2086" s="185"/>
      <c r="U2086" s="185"/>
      <c r="V2086" s="185"/>
      <c r="W2086" s="185"/>
      <c r="X2086" s="185"/>
      <c r="Y2086" s="185"/>
      <c r="Z2086" s="185"/>
      <c r="AA2086" s="185"/>
      <c r="AB2086" s="185"/>
      <c r="AC2086" s="185"/>
      <c r="AD2086" s="185"/>
      <c r="AE2086" s="185"/>
      <c r="AF2086" s="185"/>
      <c r="AG2086" s="185"/>
      <c r="AH2086" s="185"/>
      <c r="AI2086" s="185"/>
      <c r="AJ2086" s="185"/>
      <c r="AK2086" s="185"/>
      <c r="AL2086" s="185"/>
      <c r="AM2086" s="185"/>
      <c r="AN2086" s="185"/>
      <c r="AO2086" s="185"/>
      <c r="AP2086" s="185"/>
      <c r="AQ2086" s="185"/>
      <c r="AR2086" s="185"/>
      <c r="AS2086" s="185"/>
      <c r="AT2086" s="185"/>
      <c r="AU2086" s="185"/>
      <c r="AV2086" s="185"/>
      <c r="AW2086" s="185"/>
      <c r="AX2086" s="185"/>
      <c r="AY2086" s="185"/>
      <c r="AZ2086" s="185"/>
      <c r="BA2086" s="185"/>
      <c r="BB2086" s="185"/>
      <c r="BC2086" s="185"/>
      <c r="BD2086" s="185"/>
      <c r="BE2086" s="185"/>
      <c r="BF2086" s="185"/>
      <c r="BG2086" s="185"/>
      <c r="BH2086" s="185"/>
      <c r="BI2086" s="185"/>
      <c r="BJ2086" s="185"/>
      <c r="BK2086" s="185"/>
      <c r="BL2086" s="185"/>
      <c r="BM2086" s="185"/>
    </row>
    <row r="2087" spans="13:65" s="181" customFormat="1" x14ac:dyDescent="0.2">
      <c r="M2087" s="40"/>
      <c r="N2087" s="974"/>
      <c r="O2087" s="185"/>
      <c r="P2087" s="185"/>
      <c r="Q2087" s="185"/>
      <c r="R2087" s="185"/>
      <c r="S2087" s="185"/>
      <c r="T2087" s="185"/>
      <c r="U2087" s="185"/>
      <c r="V2087" s="185"/>
      <c r="W2087" s="185"/>
      <c r="X2087" s="185"/>
      <c r="Y2087" s="185"/>
      <c r="Z2087" s="185"/>
      <c r="AA2087" s="185"/>
      <c r="AB2087" s="185"/>
      <c r="AC2087" s="185"/>
      <c r="AD2087" s="185"/>
      <c r="AE2087" s="185"/>
      <c r="AF2087" s="185"/>
      <c r="AG2087" s="185"/>
      <c r="AH2087" s="185"/>
      <c r="AI2087" s="185"/>
      <c r="AJ2087" s="185"/>
      <c r="AK2087" s="185"/>
      <c r="AL2087" s="185"/>
      <c r="AM2087" s="185"/>
      <c r="AN2087" s="185"/>
      <c r="AO2087" s="185"/>
      <c r="AP2087" s="185"/>
      <c r="AQ2087" s="185"/>
      <c r="AR2087" s="185"/>
      <c r="AS2087" s="185"/>
      <c r="AT2087" s="185"/>
      <c r="AU2087" s="185"/>
      <c r="AV2087" s="185"/>
      <c r="AW2087" s="185"/>
      <c r="AX2087" s="185"/>
      <c r="AY2087" s="185"/>
      <c r="AZ2087" s="185"/>
      <c r="BA2087" s="185"/>
      <c r="BB2087" s="185"/>
      <c r="BC2087" s="185"/>
      <c r="BD2087" s="185"/>
      <c r="BE2087" s="185"/>
      <c r="BF2087" s="185"/>
      <c r="BG2087" s="185"/>
      <c r="BH2087" s="185"/>
      <c r="BI2087" s="185"/>
      <c r="BJ2087" s="185"/>
      <c r="BK2087" s="185"/>
      <c r="BL2087" s="185"/>
      <c r="BM2087" s="185"/>
    </row>
    <row r="2088" spans="13:65" s="181" customFormat="1" x14ac:dyDescent="0.2">
      <c r="M2088" s="40"/>
      <c r="N2088" s="974"/>
      <c r="O2088" s="185"/>
      <c r="P2088" s="185"/>
      <c r="Q2088" s="185"/>
      <c r="R2088" s="185"/>
      <c r="S2088" s="185"/>
      <c r="T2088" s="185"/>
      <c r="U2088" s="185"/>
      <c r="V2088" s="185"/>
      <c r="W2088" s="185"/>
      <c r="X2088" s="185"/>
      <c r="Y2088" s="185"/>
      <c r="Z2088" s="185"/>
      <c r="AA2088" s="185"/>
      <c r="AB2088" s="185"/>
      <c r="AC2088" s="185"/>
      <c r="AD2088" s="185"/>
      <c r="AE2088" s="185"/>
      <c r="AF2088" s="185"/>
      <c r="AG2088" s="185"/>
      <c r="AH2088" s="185"/>
      <c r="AI2088" s="185"/>
      <c r="AJ2088" s="185"/>
      <c r="AK2088" s="185"/>
      <c r="AL2088" s="185"/>
      <c r="AM2088" s="185"/>
      <c r="AN2088" s="185"/>
      <c r="AO2088" s="185"/>
      <c r="AP2088" s="185"/>
      <c r="AQ2088" s="185"/>
      <c r="AR2088" s="185"/>
      <c r="AS2088" s="185"/>
      <c r="AT2088" s="185"/>
      <c r="AU2088" s="185"/>
      <c r="AV2088" s="185"/>
      <c r="AW2088" s="185"/>
      <c r="AX2088" s="185"/>
      <c r="AY2088" s="185"/>
      <c r="AZ2088" s="185"/>
      <c r="BA2088" s="185"/>
      <c r="BB2088" s="185"/>
      <c r="BC2088" s="185"/>
      <c r="BD2088" s="185"/>
      <c r="BE2088" s="185"/>
      <c r="BF2088" s="185"/>
      <c r="BG2088" s="185"/>
      <c r="BH2088" s="185"/>
      <c r="BI2088" s="185"/>
      <c r="BJ2088" s="185"/>
      <c r="BK2088" s="185"/>
      <c r="BL2088" s="185"/>
      <c r="BM2088" s="185"/>
    </row>
    <row r="2089" spans="13:65" s="181" customFormat="1" x14ac:dyDescent="0.2">
      <c r="M2089" s="40"/>
      <c r="N2089" s="974"/>
      <c r="O2089" s="185"/>
      <c r="P2089" s="185"/>
      <c r="Q2089" s="185"/>
      <c r="R2089" s="185"/>
      <c r="S2089" s="185"/>
      <c r="T2089" s="185"/>
      <c r="U2089" s="185"/>
      <c r="V2089" s="185"/>
      <c r="W2089" s="185"/>
      <c r="X2089" s="185"/>
      <c r="Y2089" s="185"/>
      <c r="Z2089" s="185"/>
      <c r="AA2089" s="185"/>
      <c r="AB2089" s="185"/>
      <c r="AC2089" s="185"/>
      <c r="AD2089" s="185"/>
      <c r="AE2089" s="185"/>
      <c r="AF2089" s="185"/>
      <c r="AG2089" s="185"/>
      <c r="AH2089" s="185"/>
      <c r="AI2089" s="185"/>
      <c r="AJ2089" s="185"/>
      <c r="AK2089" s="185"/>
      <c r="AL2089" s="185"/>
      <c r="AM2089" s="185"/>
      <c r="AN2089" s="185"/>
      <c r="AO2089" s="185"/>
      <c r="AP2089" s="185"/>
      <c r="AQ2089" s="185"/>
      <c r="AR2089" s="185"/>
      <c r="AS2089" s="185"/>
      <c r="AT2089" s="185"/>
      <c r="AU2089" s="185"/>
      <c r="AV2089" s="185"/>
      <c r="AW2089" s="185"/>
      <c r="AX2089" s="185"/>
      <c r="AY2089" s="185"/>
      <c r="AZ2089" s="185"/>
      <c r="BA2089" s="185"/>
      <c r="BB2089" s="185"/>
      <c r="BC2089" s="185"/>
      <c r="BD2089" s="185"/>
      <c r="BE2089" s="185"/>
      <c r="BF2089" s="185"/>
      <c r="BG2089" s="185"/>
      <c r="BH2089" s="185"/>
      <c r="BI2089" s="185"/>
      <c r="BJ2089" s="185"/>
      <c r="BK2089" s="185"/>
      <c r="BL2089" s="185"/>
      <c r="BM2089" s="185"/>
    </row>
    <row r="2090" spans="13:65" s="181" customFormat="1" x14ac:dyDescent="0.2">
      <c r="M2090" s="40"/>
      <c r="N2090" s="974"/>
      <c r="O2090" s="185"/>
      <c r="P2090" s="185"/>
      <c r="Q2090" s="185"/>
      <c r="R2090" s="185"/>
      <c r="S2090" s="185"/>
      <c r="T2090" s="185"/>
      <c r="U2090" s="185"/>
      <c r="V2090" s="185"/>
      <c r="W2090" s="185"/>
      <c r="X2090" s="185"/>
      <c r="Y2090" s="185"/>
      <c r="Z2090" s="185"/>
      <c r="AA2090" s="185"/>
      <c r="AB2090" s="185"/>
      <c r="AC2090" s="185"/>
      <c r="AD2090" s="185"/>
      <c r="AE2090" s="185"/>
      <c r="AF2090" s="185"/>
      <c r="AG2090" s="185"/>
      <c r="AH2090" s="185"/>
      <c r="AI2090" s="185"/>
      <c r="AJ2090" s="185"/>
      <c r="AK2090" s="185"/>
      <c r="AL2090" s="185"/>
      <c r="AM2090" s="185"/>
      <c r="AN2090" s="185"/>
      <c r="AO2090" s="185"/>
      <c r="AP2090" s="185"/>
      <c r="AQ2090" s="185"/>
      <c r="AR2090" s="185"/>
      <c r="AS2090" s="185"/>
      <c r="AT2090" s="185"/>
      <c r="AU2090" s="185"/>
      <c r="AV2090" s="185"/>
      <c r="AW2090" s="185"/>
      <c r="AX2090" s="185"/>
      <c r="AY2090" s="185"/>
      <c r="AZ2090" s="185"/>
      <c r="BA2090" s="185"/>
      <c r="BB2090" s="185"/>
      <c r="BC2090" s="185"/>
      <c r="BD2090" s="185"/>
      <c r="BE2090" s="185"/>
      <c r="BF2090" s="185"/>
      <c r="BG2090" s="185"/>
      <c r="BH2090" s="185"/>
      <c r="BI2090" s="185"/>
      <c r="BJ2090" s="185"/>
      <c r="BK2090" s="185"/>
      <c r="BL2090" s="185"/>
      <c r="BM2090" s="185"/>
    </row>
    <row r="2091" spans="13:65" s="181" customFormat="1" x14ac:dyDescent="0.2">
      <c r="M2091" s="40"/>
      <c r="N2091" s="974"/>
      <c r="O2091" s="185"/>
      <c r="P2091" s="185"/>
      <c r="Q2091" s="185"/>
      <c r="R2091" s="185"/>
      <c r="S2091" s="185"/>
      <c r="T2091" s="185"/>
      <c r="U2091" s="185"/>
      <c r="V2091" s="185"/>
      <c r="W2091" s="185"/>
      <c r="X2091" s="185"/>
      <c r="Y2091" s="185"/>
      <c r="Z2091" s="185"/>
      <c r="AA2091" s="185"/>
      <c r="AB2091" s="185"/>
      <c r="AC2091" s="185"/>
      <c r="AD2091" s="185"/>
      <c r="AE2091" s="185"/>
      <c r="AF2091" s="185"/>
      <c r="AG2091" s="185"/>
      <c r="AH2091" s="185"/>
      <c r="AI2091" s="185"/>
      <c r="AJ2091" s="185"/>
      <c r="AK2091" s="185"/>
      <c r="AL2091" s="185"/>
      <c r="AM2091" s="185"/>
      <c r="AN2091" s="185"/>
      <c r="AO2091" s="185"/>
      <c r="AP2091" s="185"/>
      <c r="AQ2091" s="185"/>
      <c r="AR2091" s="185"/>
      <c r="AS2091" s="185"/>
      <c r="AT2091" s="185"/>
      <c r="AU2091" s="185"/>
      <c r="AV2091" s="185"/>
      <c r="AW2091" s="185"/>
      <c r="AX2091" s="185"/>
      <c r="AY2091" s="185"/>
      <c r="AZ2091" s="185"/>
      <c r="BA2091" s="185"/>
      <c r="BB2091" s="185"/>
      <c r="BC2091" s="185"/>
      <c r="BD2091" s="185"/>
      <c r="BE2091" s="185"/>
      <c r="BF2091" s="185"/>
      <c r="BG2091" s="185"/>
      <c r="BH2091" s="185"/>
      <c r="BI2091" s="185"/>
      <c r="BJ2091" s="185"/>
      <c r="BK2091" s="185"/>
      <c r="BL2091" s="185"/>
      <c r="BM2091" s="185"/>
    </row>
    <row r="2092" spans="13:65" s="181" customFormat="1" x14ac:dyDescent="0.2">
      <c r="M2092" s="40"/>
      <c r="N2092" s="974"/>
      <c r="O2092" s="185"/>
      <c r="P2092" s="185"/>
      <c r="Q2092" s="185"/>
      <c r="R2092" s="185"/>
      <c r="S2092" s="185"/>
      <c r="T2092" s="185"/>
      <c r="U2092" s="185"/>
      <c r="V2092" s="185"/>
      <c r="W2092" s="185"/>
      <c r="X2092" s="185"/>
      <c r="Y2092" s="185"/>
      <c r="Z2092" s="185"/>
      <c r="AA2092" s="185"/>
      <c r="AB2092" s="185"/>
      <c r="AC2092" s="185"/>
      <c r="AD2092" s="185"/>
      <c r="AE2092" s="185"/>
      <c r="AF2092" s="185"/>
      <c r="AG2092" s="185"/>
      <c r="AH2092" s="185"/>
      <c r="AI2092" s="185"/>
      <c r="AJ2092" s="185"/>
      <c r="AK2092" s="185"/>
      <c r="AL2092" s="185"/>
      <c r="AM2092" s="185"/>
      <c r="AN2092" s="185"/>
      <c r="AO2092" s="185"/>
      <c r="AP2092" s="185"/>
      <c r="AQ2092" s="185"/>
      <c r="AR2092" s="185"/>
      <c r="AS2092" s="185"/>
      <c r="AT2092" s="185"/>
      <c r="AU2092" s="185"/>
      <c r="AV2092" s="185"/>
      <c r="AW2092" s="185"/>
      <c r="AX2092" s="185"/>
      <c r="AY2092" s="185"/>
      <c r="AZ2092" s="185"/>
      <c r="BA2092" s="185"/>
      <c r="BB2092" s="185"/>
      <c r="BC2092" s="185"/>
      <c r="BD2092" s="185"/>
      <c r="BE2092" s="185"/>
      <c r="BF2092" s="185"/>
      <c r="BG2092" s="185"/>
      <c r="BH2092" s="185"/>
      <c r="BI2092" s="185"/>
      <c r="BJ2092" s="185"/>
      <c r="BK2092" s="185"/>
      <c r="BL2092" s="185"/>
      <c r="BM2092" s="185"/>
    </row>
    <row r="2093" spans="13:65" s="181" customFormat="1" x14ac:dyDescent="0.2">
      <c r="M2093" s="40"/>
      <c r="N2093" s="974"/>
      <c r="O2093" s="185"/>
      <c r="P2093" s="185"/>
      <c r="Q2093" s="185"/>
      <c r="R2093" s="185"/>
      <c r="S2093" s="185"/>
      <c r="T2093" s="185"/>
      <c r="U2093" s="185"/>
      <c r="V2093" s="185"/>
      <c r="W2093" s="185"/>
      <c r="X2093" s="185"/>
      <c r="Y2093" s="185"/>
      <c r="Z2093" s="185"/>
      <c r="AA2093" s="185"/>
      <c r="AB2093" s="185"/>
      <c r="AC2093" s="185"/>
      <c r="AD2093" s="185"/>
      <c r="AE2093" s="185"/>
      <c r="AF2093" s="185"/>
      <c r="AG2093" s="185"/>
      <c r="AH2093" s="185"/>
      <c r="AI2093" s="185"/>
      <c r="AJ2093" s="185"/>
      <c r="AK2093" s="185"/>
      <c r="AL2093" s="185"/>
      <c r="AM2093" s="185"/>
      <c r="AN2093" s="185"/>
      <c r="AO2093" s="185"/>
      <c r="AP2093" s="185"/>
      <c r="AQ2093" s="185"/>
      <c r="AR2093" s="185"/>
      <c r="AS2093" s="185"/>
      <c r="AT2093" s="185"/>
      <c r="AU2093" s="185"/>
      <c r="AV2093" s="185"/>
      <c r="AW2093" s="185"/>
      <c r="AX2093" s="185"/>
      <c r="AY2093" s="185"/>
      <c r="AZ2093" s="185"/>
      <c r="BA2093" s="185"/>
      <c r="BB2093" s="185"/>
      <c r="BC2093" s="185"/>
      <c r="BD2093" s="185"/>
      <c r="BE2093" s="185"/>
      <c r="BF2093" s="185"/>
      <c r="BG2093" s="185"/>
      <c r="BH2093" s="185"/>
      <c r="BI2093" s="185"/>
      <c r="BJ2093" s="185"/>
      <c r="BK2093" s="185"/>
      <c r="BL2093" s="185"/>
      <c r="BM2093" s="185"/>
    </row>
    <row r="2094" spans="13:65" s="181" customFormat="1" x14ac:dyDescent="0.2">
      <c r="M2094" s="40"/>
      <c r="N2094" s="974"/>
      <c r="O2094" s="185"/>
      <c r="P2094" s="185"/>
      <c r="Q2094" s="185"/>
      <c r="R2094" s="185"/>
      <c r="S2094" s="185"/>
      <c r="T2094" s="185"/>
      <c r="U2094" s="185"/>
      <c r="V2094" s="185"/>
      <c r="W2094" s="185"/>
      <c r="X2094" s="185"/>
      <c r="Y2094" s="185"/>
      <c r="Z2094" s="185"/>
      <c r="AA2094" s="185"/>
      <c r="AB2094" s="185"/>
      <c r="AC2094" s="185"/>
      <c r="AD2094" s="185"/>
      <c r="AE2094" s="185"/>
      <c r="AF2094" s="185"/>
      <c r="AG2094" s="185"/>
      <c r="AH2094" s="185"/>
      <c r="AI2094" s="185"/>
      <c r="AJ2094" s="185"/>
      <c r="AK2094" s="185"/>
      <c r="AL2094" s="185"/>
      <c r="AM2094" s="185"/>
      <c r="AN2094" s="185"/>
      <c r="AO2094" s="185"/>
      <c r="AP2094" s="185"/>
      <c r="AQ2094" s="185"/>
      <c r="AR2094" s="185"/>
      <c r="AS2094" s="185"/>
      <c r="AT2094" s="185"/>
      <c r="AU2094" s="185"/>
      <c r="AV2094" s="185"/>
      <c r="AW2094" s="185"/>
      <c r="AX2094" s="185"/>
      <c r="AY2094" s="185"/>
      <c r="AZ2094" s="185"/>
      <c r="BA2094" s="185"/>
      <c r="BB2094" s="185"/>
      <c r="BC2094" s="185"/>
      <c r="BD2094" s="185"/>
      <c r="BE2094" s="185"/>
      <c r="BF2094" s="185"/>
      <c r="BG2094" s="185"/>
      <c r="BH2094" s="185"/>
      <c r="BI2094" s="185"/>
      <c r="BJ2094" s="185"/>
      <c r="BK2094" s="185"/>
      <c r="BL2094" s="185"/>
      <c r="BM2094" s="185"/>
    </row>
    <row r="2095" spans="13:65" s="181" customFormat="1" x14ac:dyDescent="0.2">
      <c r="M2095" s="40"/>
      <c r="N2095" s="974"/>
      <c r="O2095" s="185"/>
      <c r="P2095" s="185"/>
      <c r="Q2095" s="185"/>
      <c r="R2095" s="185"/>
      <c r="S2095" s="185"/>
      <c r="T2095" s="185"/>
      <c r="U2095" s="185"/>
      <c r="V2095" s="185"/>
      <c r="W2095" s="185"/>
      <c r="X2095" s="185"/>
      <c r="Y2095" s="185"/>
      <c r="Z2095" s="185"/>
      <c r="AA2095" s="185"/>
      <c r="AB2095" s="185"/>
      <c r="AC2095" s="185"/>
      <c r="AD2095" s="185"/>
      <c r="AE2095" s="185"/>
      <c r="AF2095" s="185"/>
      <c r="AG2095" s="185"/>
      <c r="AH2095" s="185"/>
      <c r="AI2095" s="185"/>
      <c r="AJ2095" s="185"/>
      <c r="AK2095" s="185"/>
      <c r="AL2095" s="185"/>
      <c r="AM2095" s="185"/>
      <c r="AN2095" s="185"/>
      <c r="AO2095" s="185"/>
      <c r="AP2095" s="185"/>
      <c r="AQ2095" s="185"/>
      <c r="AR2095" s="185"/>
      <c r="AS2095" s="185"/>
      <c r="AT2095" s="185"/>
      <c r="AU2095" s="185"/>
      <c r="AV2095" s="185"/>
      <c r="AW2095" s="185"/>
      <c r="AX2095" s="185"/>
      <c r="AY2095" s="185"/>
      <c r="AZ2095" s="185"/>
      <c r="BA2095" s="185"/>
      <c r="BB2095" s="185"/>
      <c r="BC2095" s="185"/>
      <c r="BD2095" s="185"/>
      <c r="BE2095" s="185"/>
      <c r="BF2095" s="185"/>
      <c r="BG2095" s="185"/>
      <c r="BH2095" s="185"/>
      <c r="BI2095" s="185"/>
      <c r="BJ2095" s="185"/>
      <c r="BK2095" s="185"/>
      <c r="BL2095" s="185"/>
      <c r="BM2095" s="185"/>
    </row>
    <row r="2096" spans="13:65" s="181" customFormat="1" x14ac:dyDescent="0.2">
      <c r="M2096" s="40"/>
      <c r="N2096" s="974"/>
      <c r="O2096" s="185"/>
      <c r="P2096" s="185"/>
      <c r="Q2096" s="185"/>
      <c r="R2096" s="185"/>
      <c r="S2096" s="185"/>
      <c r="T2096" s="185"/>
      <c r="U2096" s="185"/>
      <c r="V2096" s="185"/>
      <c r="W2096" s="185"/>
      <c r="X2096" s="185"/>
      <c r="Y2096" s="185"/>
      <c r="Z2096" s="185"/>
      <c r="AA2096" s="185"/>
      <c r="AB2096" s="185"/>
      <c r="AC2096" s="185"/>
      <c r="AD2096" s="185"/>
      <c r="AE2096" s="185"/>
      <c r="AF2096" s="185"/>
      <c r="AG2096" s="185"/>
      <c r="AH2096" s="185"/>
      <c r="AI2096" s="185"/>
      <c r="AJ2096" s="185"/>
      <c r="AK2096" s="185"/>
      <c r="AL2096" s="185"/>
      <c r="AM2096" s="185"/>
      <c r="AN2096" s="185"/>
      <c r="AO2096" s="185"/>
      <c r="AP2096" s="185"/>
      <c r="AQ2096" s="185"/>
      <c r="AR2096" s="185"/>
      <c r="AS2096" s="185"/>
      <c r="AT2096" s="185"/>
      <c r="AU2096" s="185"/>
      <c r="AV2096" s="185"/>
      <c r="AW2096" s="185"/>
      <c r="AX2096" s="185"/>
      <c r="AY2096" s="185"/>
      <c r="AZ2096" s="185"/>
      <c r="BA2096" s="185"/>
      <c r="BB2096" s="185"/>
      <c r="BC2096" s="185"/>
      <c r="BD2096" s="185"/>
      <c r="BE2096" s="185"/>
      <c r="BF2096" s="185"/>
      <c r="BG2096" s="185"/>
      <c r="BH2096" s="185"/>
      <c r="BI2096" s="185"/>
      <c r="BJ2096" s="185"/>
      <c r="BK2096" s="185"/>
      <c r="BL2096" s="185"/>
      <c r="BM2096" s="185"/>
    </row>
    <row r="2097" spans="13:65" s="181" customFormat="1" x14ac:dyDescent="0.2">
      <c r="M2097" s="40"/>
      <c r="N2097" s="974"/>
      <c r="O2097" s="185"/>
      <c r="P2097" s="185"/>
      <c r="Q2097" s="185"/>
      <c r="R2097" s="185"/>
      <c r="S2097" s="185"/>
      <c r="T2097" s="185"/>
      <c r="U2097" s="185"/>
      <c r="V2097" s="185"/>
      <c r="W2097" s="185"/>
      <c r="X2097" s="185"/>
      <c r="Y2097" s="185"/>
      <c r="Z2097" s="185"/>
      <c r="AA2097" s="185"/>
      <c r="AB2097" s="185"/>
      <c r="AC2097" s="185"/>
      <c r="AD2097" s="185"/>
      <c r="AE2097" s="185"/>
      <c r="AF2097" s="185"/>
      <c r="AG2097" s="185"/>
      <c r="AH2097" s="185"/>
      <c r="AI2097" s="185"/>
      <c r="AJ2097" s="185"/>
      <c r="AK2097" s="185"/>
      <c r="AL2097" s="185"/>
      <c r="AM2097" s="185"/>
      <c r="AN2097" s="185"/>
      <c r="AO2097" s="185"/>
      <c r="AP2097" s="185"/>
      <c r="AQ2097" s="185"/>
      <c r="AR2097" s="185"/>
      <c r="AS2097" s="185"/>
      <c r="AT2097" s="185"/>
      <c r="AU2097" s="185"/>
      <c r="AV2097" s="185"/>
      <c r="AW2097" s="185"/>
      <c r="AX2097" s="185"/>
      <c r="AY2097" s="185"/>
      <c r="AZ2097" s="185"/>
      <c r="BA2097" s="185"/>
      <c r="BB2097" s="185"/>
      <c r="BC2097" s="185"/>
      <c r="BD2097" s="185"/>
      <c r="BE2097" s="185"/>
      <c r="BF2097" s="185"/>
      <c r="BG2097" s="185"/>
      <c r="BH2097" s="185"/>
      <c r="BI2097" s="185"/>
      <c r="BJ2097" s="185"/>
      <c r="BK2097" s="185"/>
      <c r="BL2097" s="185"/>
      <c r="BM2097" s="185"/>
    </row>
    <row r="2098" spans="13:65" s="181" customFormat="1" x14ac:dyDescent="0.2">
      <c r="M2098" s="40"/>
      <c r="N2098" s="974"/>
      <c r="O2098" s="185"/>
      <c r="P2098" s="185"/>
      <c r="Q2098" s="185"/>
      <c r="R2098" s="185"/>
      <c r="S2098" s="185"/>
      <c r="T2098" s="185"/>
      <c r="U2098" s="185"/>
      <c r="V2098" s="185"/>
      <c r="W2098" s="185"/>
      <c r="X2098" s="185"/>
      <c r="Y2098" s="185"/>
      <c r="Z2098" s="185"/>
      <c r="AA2098" s="185"/>
      <c r="AB2098" s="185"/>
      <c r="AC2098" s="185"/>
      <c r="AD2098" s="185"/>
      <c r="AE2098" s="185"/>
      <c r="AF2098" s="185"/>
      <c r="AG2098" s="185"/>
      <c r="AH2098" s="185"/>
      <c r="AI2098" s="185"/>
      <c r="AJ2098" s="185"/>
      <c r="AK2098" s="185"/>
      <c r="AL2098" s="185"/>
      <c r="AM2098" s="185"/>
      <c r="AN2098" s="185"/>
      <c r="AO2098" s="185"/>
      <c r="AP2098" s="185"/>
      <c r="AQ2098" s="185"/>
      <c r="AR2098" s="185"/>
      <c r="AS2098" s="185"/>
      <c r="AT2098" s="185"/>
      <c r="AU2098" s="185"/>
      <c r="AV2098" s="185"/>
      <c r="AW2098" s="185"/>
      <c r="AX2098" s="185"/>
      <c r="AY2098" s="185"/>
      <c r="AZ2098" s="185"/>
      <c r="BA2098" s="185"/>
      <c r="BB2098" s="185"/>
      <c r="BC2098" s="185"/>
      <c r="BD2098" s="185"/>
      <c r="BE2098" s="185"/>
      <c r="BF2098" s="185"/>
      <c r="BG2098" s="185"/>
      <c r="BH2098" s="185"/>
      <c r="BI2098" s="185"/>
      <c r="BJ2098" s="185"/>
      <c r="BK2098" s="185"/>
      <c r="BL2098" s="185"/>
      <c r="BM2098" s="185"/>
    </row>
    <row r="2099" spans="13:65" s="181" customFormat="1" x14ac:dyDescent="0.2">
      <c r="M2099" s="40"/>
      <c r="N2099" s="974"/>
      <c r="O2099" s="185"/>
      <c r="P2099" s="185"/>
      <c r="Q2099" s="185"/>
      <c r="R2099" s="185"/>
      <c r="S2099" s="185"/>
      <c r="T2099" s="185"/>
      <c r="U2099" s="185"/>
      <c r="V2099" s="185"/>
      <c r="W2099" s="185"/>
      <c r="X2099" s="185"/>
      <c r="Y2099" s="185"/>
      <c r="Z2099" s="185"/>
      <c r="AA2099" s="185"/>
      <c r="AB2099" s="185"/>
      <c r="AC2099" s="185"/>
      <c r="AD2099" s="185"/>
      <c r="AE2099" s="185"/>
      <c r="AF2099" s="185"/>
      <c r="AG2099" s="185"/>
      <c r="AH2099" s="185"/>
      <c r="AI2099" s="185"/>
      <c r="AJ2099" s="185"/>
      <c r="AK2099" s="185"/>
      <c r="AL2099" s="185"/>
      <c r="AM2099" s="185"/>
      <c r="AN2099" s="185"/>
      <c r="AO2099" s="185"/>
      <c r="AP2099" s="185"/>
      <c r="AQ2099" s="185"/>
      <c r="AR2099" s="185"/>
      <c r="AS2099" s="185"/>
      <c r="AT2099" s="185"/>
      <c r="AU2099" s="185"/>
      <c r="AV2099" s="185"/>
      <c r="AW2099" s="185"/>
      <c r="AX2099" s="185"/>
      <c r="AY2099" s="185"/>
      <c r="AZ2099" s="185"/>
      <c r="BA2099" s="185"/>
      <c r="BB2099" s="185"/>
      <c r="BC2099" s="185"/>
      <c r="BD2099" s="185"/>
      <c r="BE2099" s="185"/>
      <c r="BF2099" s="185"/>
      <c r="BG2099" s="185"/>
      <c r="BH2099" s="185"/>
      <c r="BI2099" s="185"/>
      <c r="BJ2099" s="185"/>
      <c r="BK2099" s="185"/>
      <c r="BL2099" s="185"/>
      <c r="BM2099" s="185"/>
    </row>
    <row r="2100" spans="13:65" s="181" customFormat="1" x14ac:dyDescent="0.2">
      <c r="M2100" s="40"/>
      <c r="N2100" s="974"/>
      <c r="O2100" s="185"/>
      <c r="P2100" s="185"/>
      <c r="Q2100" s="185"/>
      <c r="R2100" s="185"/>
      <c r="S2100" s="185"/>
      <c r="T2100" s="185"/>
      <c r="U2100" s="185"/>
      <c r="V2100" s="185"/>
      <c r="W2100" s="185"/>
      <c r="X2100" s="185"/>
      <c r="Y2100" s="185"/>
      <c r="Z2100" s="185"/>
      <c r="AA2100" s="185"/>
      <c r="AB2100" s="185"/>
      <c r="AC2100" s="185"/>
      <c r="AD2100" s="185"/>
      <c r="AE2100" s="185"/>
      <c r="AF2100" s="185"/>
      <c r="AG2100" s="185"/>
      <c r="AH2100" s="185"/>
      <c r="AI2100" s="185"/>
      <c r="AJ2100" s="185"/>
      <c r="AK2100" s="185"/>
      <c r="AL2100" s="185"/>
      <c r="AM2100" s="185"/>
      <c r="AN2100" s="185"/>
      <c r="AO2100" s="185"/>
      <c r="AP2100" s="185"/>
      <c r="AQ2100" s="185"/>
      <c r="AR2100" s="185"/>
      <c r="AS2100" s="185"/>
      <c r="AT2100" s="185"/>
      <c r="AU2100" s="185"/>
      <c r="AV2100" s="185"/>
      <c r="AW2100" s="185"/>
      <c r="AX2100" s="185"/>
      <c r="AY2100" s="185"/>
      <c r="AZ2100" s="185"/>
      <c r="BA2100" s="185"/>
      <c r="BB2100" s="185"/>
      <c r="BC2100" s="185"/>
      <c r="BD2100" s="185"/>
      <c r="BE2100" s="185"/>
      <c r="BF2100" s="185"/>
      <c r="BG2100" s="185"/>
      <c r="BH2100" s="185"/>
      <c r="BI2100" s="185"/>
      <c r="BJ2100" s="185"/>
      <c r="BK2100" s="185"/>
      <c r="BL2100" s="185"/>
      <c r="BM2100" s="185"/>
    </row>
    <row r="2101" spans="13:65" s="181" customFormat="1" x14ac:dyDescent="0.2">
      <c r="M2101" s="40"/>
      <c r="N2101" s="974"/>
      <c r="O2101" s="185"/>
      <c r="P2101" s="185"/>
      <c r="Q2101" s="185"/>
      <c r="R2101" s="185"/>
      <c r="S2101" s="185"/>
      <c r="T2101" s="185"/>
      <c r="U2101" s="185"/>
      <c r="V2101" s="185"/>
      <c r="W2101" s="185"/>
      <c r="X2101" s="185"/>
      <c r="Y2101" s="185"/>
      <c r="Z2101" s="185"/>
      <c r="AA2101" s="185"/>
      <c r="AB2101" s="185"/>
      <c r="AC2101" s="185"/>
      <c r="AD2101" s="185"/>
      <c r="AE2101" s="185"/>
      <c r="AF2101" s="185"/>
      <c r="AG2101" s="185"/>
      <c r="AH2101" s="185"/>
      <c r="AI2101" s="185"/>
      <c r="AJ2101" s="185"/>
      <c r="AK2101" s="185"/>
      <c r="AL2101" s="185"/>
      <c r="AM2101" s="185"/>
      <c r="AN2101" s="185"/>
      <c r="AO2101" s="185"/>
      <c r="AP2101" s="185"/>
      <c r="AQ2101" s="185"/>
      <c r="AR2101" s="185"/>
      <c r="AS2101" s="185"/>
      <c r="AT2101" s="185"/>
      <c r="AU2101" s="185"/>
      <c r="AV2101" s="185"/>
      <c r="AW2101" s="185"/>
      <c r="AX2101" s="185"/>
      <c r="AY2101" s="185"/>
      <c r="AZ2101" s="185"/>
      <c r="BA2101" s="185"/>
      <c r="BB2101" s="185"/>
      <c r="BC2101" s="185"/>
      <c r="BD2101" s="185"/>
      <c r="BE2101" s="185"/>
      <c r="BF2101" s="185"/>
      <c r="BG2101" s="185"/>
      <c r="BH2101" s="185"/>
      <c r="BI2101" s="185"/>
      <c r="BJ2101" s="185"/>
      <c r="BK2101" s="185"/>
      <c r="BL2101" s="185"/>
      <c r="BM2101" s="185"/>
    </row>
    <row r="2102" spans="13:65" s="181" customFormat="1" x14ac:dyDescent="0.2">
      <c r="M2102" s="40"/>
      <c r="N2102" s="974"/>
      <c r="O2102" s="185"/>
      <c r="P2102" s="185"/>
      <c r="Q2102" s="185"/>
      <c r="R2102" s="185"/>
      <c r="S2102" s="185"/>
      <c r="T2102" s="185"/>
      <c r="U2102" s="185"/>
      <c r="V2102" s="185"/>
      <c r="W2102" s="185"/>
      <c r="X2102" s="185"/>
      <c r="Y2102" s="185"/>
      <c r="Z2102" s="185"/>
      <c r="AA2102" s="185"/>
      <c r="AB2102" s="185"/>
      <c r="AC2102" s="185"/>
      <c r="AD2102" s="185"/>
      <c r="AE2102" s="185"/>
      <c r="AF2102" s="185"/>
      <c r="AG2102" s="185"/>
      <c r="AH2102" s="185"/>
      <c r="AI2102" s="185"/>
      <c r="AJ2102" s="185"/>
      <c r="AK2102" s="185"/>
      <c r="AL2102" s="185"/>
      <c r="AM2102" s="185"/>
      <c r="AN2102" s="185"/>
      <c r="AO2102" s="185"/>
      <c r="AP2102" s="185"/>
      <c r="AQ2102" s="185"/>
      <c r="AR2102" s="185"/>
      <c r="AS2102" s="185"/>
      <c r="AT2102" s="185"/>
      <c r="AU2102" s="185"/>
      <c r="AV2102" s="185"/>
      <c r="AW2102" s="185"/>
      <c r="AX2102" s="185"/>
      <c r="AY2102" s="185"/>
      <c r="AZ2102" s="185"/>
      <c r="BA2102" s="185"/>
      <c r="BB2102" s="185"/>
      <c r="BC2102" s="185"/>
      <c r="BD2102" s="185"/>
      <c r="BE2102" s="185"/>
      <c r="BF2102" s="185"/>
      <c r="BG2102" s="185"/>
      <c r="BH2102" s="185"/>
      <c r="BI2102" s="185"/>
      <c r="BJ2102" s="185"/>
      <c r="BK2102" s="185"/>
      <c r="BL2102" s="185"/>
      <c r="BM2102" s="185"/>
    </row>
    <row r="2103" spans="13:65" s="181" customFormat="1" x14ac:dyDescent="0.2">
      <c r="M2103" s="40"/>
      <c r="N2103" s="974"/>
      <c r="O2103" s="185"/>
      <c r="P2103" s="185"/>
      <c r="Q2103" s="185"/>
      <c r="R2103" s="185"/>
      <c r="S2103" s="185"/>
      <c r="T2103" s="185"/>
      <c r="U2103" s="185"/>
      <c r="V2103" s="185"/>
      <c r="W2103" s="185"/>
      <c r="X2103" s="185"/>
      <c r="Y2103" s="185"/>
      <c r="Z2103" s="185"/>
      <c r="AA2103" s="185"/>
      <c r="AB2103" s="185"/>
      <c r="AC2103" s="185"/>
      <c r="AD2103" s="185"/>
      <c r="AE2103" s="185"/>
      <c r="AF2103" s="185"/>
      <c r="AG2103" s="185"/>
      <c r="AH2103" s="185"/>
      <c r="AI2103" s="185"/>
      <c r="AJ2103" s="185"/>
      <c r="AK2103" s="185"/>
      <c r="AL2103" s="185"/>
      <c r="AM2103" s="185"/>
      <c r="AN2103" s="185"/>
      <c r="AO2103" s="185"/>
      <c r="AP2103" s="185"/>
      <c r="AQ2103" s="185"/>
      <c r="AR2103" s="185"/>
      <c r="AS2103" s="185"/>
      <c r="AT2103" s="185"/>
      <c r="AU2103" s="185"/>
      <c r="AV2103" s="185"/>
      <c r="AW2103" s="185"/>
      <c r="AX2103" s="185"/>
      <c r="AY2103" s="185"/>
      <c r="AZ2103" s="185"/>
      <c r="BA2103" s="185"/>
      <c r="BB2103" s="185"/>
      <c r="BC2103" s="185"/>
      <c r="BD2103" s="185"/>
      <c r="BE2103" s="185"/>
      <c r="BF2103" s="185"/>
      <c r="BG2103" s="185"/>
      <c r="BH2103" s="185"/>
      <c r="BI2103" s="185"/>
      <c r="BJ2103" s="185"/>
      <c r="BK2103" s="185"/>
      <c r="BL2103" s="185"/>
      <c r="BM2103" s="185"/>
    </row>
    <row r="2104" spans="13:65" s="181" customFormat="1" x14ac:dyDescent="0.2">
      <c r="M2104" s="40"/>
      <c r="N2104" s="974"/>
      <c r="O2104" s="185"/>
      <c r="P2104" s="185"/>
      <c r="Q2104" s="185"/>
      <c r="R2104" s="185"/>
      <c r="S2104" s="185"/>
      <c r="T2104" s="185"/>
      <c r="U2104" s="185"/>
      <c r="V2104" s="185"/>
      <c r="W2104" s="185"/>
      <c r="X2104" s="185"/>
      <c r="Y2104" s="185"/>
      <c r="Z2104" s="185"/>
      <c r="AA2104" s="185"/>
      <c r="AB2104" s="185"/>
      <c r="AC2104" s="185"/>
      <c r="AD2104" s="185"/>
      <c r="AE2104" s="185"/>
      <c r="AF2104" s="185"/>
      <c r="AG2104" s="185"/>
      <c r="AH2104" s="185"/>
      <c r="AI2104" s="185"/>
      <c r="AJ2104" s="185"/>
      <c r="AK2104" s="185"/>
      <c r="AL2104" s="185"/>
      <c r="AM2104" s="185"/>
      <c r="AN2104" s="185"/>
      <c r="AO2104" s="185"/>
      <c r="AP2104" s="185"/>
      <c r="AQ2104" s="185"/>
      <c r="AR2104" s="185"/>
      <c r="AS2104" s="185"/>
      <c r="AT2104" s="185"/>
      <c r="AU2104" s="185"/>
      <c r="AV2104" s="185"/>
      <c r="AW2104" s="185"/>
      <c r="AX2104" s="185"/>
      <c r="AY2104" s="185"/>
      <c r="AZ2104" s="185"/>
      <c r="BA2104" s="185"/>
      <c r="BB2104" s="185"/>
      <c r="BC2104" s="185"/>
      <c r="BD2104" s="185"/>
      <c r="BE2104" s="185"/>
      <c r="BF2104" s="185"/>
      <c r="BG2104" s="185"/>
      <c r="BH2104" s="185"/>
      <c r="BI2104" s="185"/>
      <c r="BJ2104" s="185"/>
      <c r="BK2104" s="185"/>
      <c r="BL2104" s="185"/>
      <c r="BM2104" s="185"/>
    </row>
    <row r="2105" spans="13:65" s="181" customFormat="1" x14ac:dyDescent="0.2">
      <c r="M2105" s="40"/>
      <c r="N2105" s="974"/>
      <c r="O2105" s="185"/>
      <c r="P2105" s="185"/>
      <c r="Q2105" s="185"/>
      <c r="R2105" s="185"/>
      <c r="S2105" s="185"/>
      <c r="T2105" s="185"/>
      <c r="U2105" s="185"/>
      <c r="V2105" s="185"/>
      <c r="W2105" s="185"/>
      <c r="X2105" s="185"/>
      <c r="Y2105" s="185"/>
      <c r="Z2105" s="185"/>
      <c r="AA2105" s="185"/>
      <c r="AB2105" s="185"/>
      <c r="AC2105" s="185"/>
      <c r="AD2105" s="185"/>
      <c r="AE2105" s="185"/>
      <c r="AF2105" s="185"/>
      <c r="AG2105" s="185"/>
      <c r="AH2105" s="185"/>
      <c r="AI2105" s="185"/>
      <c r="AJ2105" s="185"/>
      <c r="AK2105" s="185"/>
      <c r="AL2105" s="185"/>
      <c r="AM2105" s="185"/>
      <c r="AN2105" s="185"/>
      <c r="AO2105" s="185"/>
      <c r="AP2105" s="185"/>
      <c r="AQ2105" s="185"/>
      <c r="AR2105" s="185"/>
      <c r="AS2105" s="185"/>
      <c r="AT2105" s="185"/>
      <c r="AU2105" s="185"/>
      <c r="AV2105" s="185"/>
      <c r="AW2105" s="185"/>
      <c r="AX2105" s="185"/>
      <c r="AY2105" s="185"/>
      <c r="AZ2105" s="185"/>
      <c r="BA2105" s="185"/>
      <c r="BB2105" s="185"/>
      <c r="BC2105" s="185"/>
      <c r="BD2105" s="185"/>
      <c r="BE2105" s="185"/>
      <c r="BF2105" s="185"/>
      <c r="BG2105" s="185"/>
      <c r="BH2105" s="185"/>
      <c r="BI2105" s="185"/>
      <c r="BJ2105" s="185"/>
      <c r="BK2105" s="185"/>
      <c r="BL2105" s="185"/>
      <c r="BM2105" s="185"/>
    </row>
    <row r="2106" spans="13:65" s="181" customFormat="1" x14ac:dyDescent="0.2">
      <c r="M2106" s="40"/>
      <c r="N2106" s="974"/>
      <c r="O2106" s="185"/>
      <c r="P2106" s="185"/>
      <c r="Q2106" s="185"/>
      <c r="R2106" s="185"/>
      <c r="S2106" s="185"/>
      <c r="T2106" s="185"/>
      <c r="U2106" s="185"/>
      <c r="V2106" s="185"/>
      <c r="W2106" s="185"/>
      <c r="X2106" s="185"/>
      <c r="Y2106" s="185"/>
      <c r="Z2106" s="185"/>
      <c r="AA2106" s="185"/>
      <c r="AB2106" s="185"/>
      <c r="AC2106" s="185"/>
      <c r="AD2106" s="185"/>
      <c r="AE2106" s="185"/>
      <c r="AF2106" s="185"/>
      <c r="AG2106" s="185"/>
      <c r="AH2106" s="185"/>
      <c r="AI2106" s="185"/>
      <c r="AJ2106" s="185"/>
      <c r="AK2106" s="185"/>
      <c r="AL2106" s="185"/>
      <c r="AM2106" s="185"/>
      <c r="AN2106" s="185"/>
      <c r="AO2106" s="185"/>
      <c r="AP2106" s="185"/>
      <c r="AQ2106" s="185"/>
      <c r="AR2106" s="185"/>
      <c r="AS2106" s="185"/>
      <c r="AT2106" s="185"/>
      <c r="AU2106" s="185"/>
      <c r="AV2106" s="185"/>
      <c r="AW2106" s="185"/>
      <c r="AX2106" s="185"/>
      <c r="AY2106" s="185"/>
      <c r="AZ2106" s="185"/>
      <c r="BA2106" s="185"/>
      <c r="BB2106" s="185"/>
      <c r="BC2106" s="185"/>
      <c r="BD2106" s="185"/>
      <c r="BE2106" s="185"/>
      <c r="BF2106" s="185"/>
      <c r="BG2106" s="185"/>
      <c r="BH2106" s="185"/>
      <c r="BI2106" s="185"/>
      <c r="BJ2106" s="185"/>
      <c r="BK2106" s="185"/>
      <c r="BL2106" s="185"/>
      <c r="BM2106" s="185"/>
    </row>
    <row r="2107" spans="13:65" s="181" customFormat="1" x14ac:dyDescent="0.2">
      <c r="M2107" s="40"/>
      <c r="N2107" s="974"/>
      <c r="O2107" s="185"/>
      <c r="P2107" s="185"/>
      <c r="Q2107" s="185"/>
      <c r="R2107" s="185"/>
      <c r="S2107" s="185"/>
      <c r="T2107" s="185"/>
      <c r="U2107" s="185"/>
      <c r="V2107" s="185"/>
      <c r="W2107" s="185"/>
      <c r="X2107" s="185"/>
      <c r="Y2107" s="185"/>
      <c r="Z2107" s="185"/>
      <c r="AA2107" s="185"/>
      <c r="AB2107" s="185"/>
      <c r="AC2107" s="185"/>
      <c r="AD2107" s="185"/>
      <c r="AE2107" s="185"/>
      <c r="AF2107" s="185"/>
      <c r="AG2107" s="185"/>
      <c r="AH2107" s="185"/>
      <c r="AI2107" s="185"/>
      <c r="AJ2107" s="185"/>
      <c r="AK2107" s="185"/>
      <c r="AL2107" s="185"/>
      <c r="AM2107" s="185"/>
      <c r="AN2107" s="185"/>
      <c r="AO2107" s="185"/>
      <c r="AP2107" s="185"/>
      <c r="AQ2107" s="185"/>
      <c r="AR2107" s="185"/>
      <c r="AS2107" s="185"/>
      <c r="AT2107" s="185"/>
      <c r="AU2107" s="185"/>
      <c r="AV2107" s="185"/>
      <c r="AW2107" s="185"/>
      <c r="AX2107" s="185"/>
      <c r="AY2107" s="185"/>
      <c r="AZ2107" s="185"/>
      <c r="BA2107" s="185"/>
      <c r="BB2107" s="185"/>
      <c r="BC2107" s="185"/>
      <c r="BD2107" s="185"/>
      <c r="BE2107" s="185"/>
      <c r="BF2107" s="185"/>
      <c r="BG2107" s="185"/>
      <c r="BH2107" s="185"/>
      <c r="BI2107" s="185"/>
      <c r="BJ2107" s="185"/>
      <c r="BK2107" s="185"/>
      <c r="BL2107" s="185"/>
      <c r="BM2107" s="185"/>
    </row>
    <row r="2108" spans="13:65" s="181" customFormat="1" x14ac:dyDescent="0.2">
      <c r="M2108" s="40"/>
      <c r="N2108" s="974"/>
      <c r="O2108" s="185"/>
      <c r="P2108" s="185"/>
      <c r="Q2108" s="185"/>
      <c r="R2108" s="185"/>
      <c r="S2108" s="185"/>
      <c r="T2108" s="185"/>
      <c r="U2108" s="185"/>
      <c r="V2108" s="185"/>
      <c r="W2108" s="185"/>
      <c r="X2108" s="185"/>
      <c r="Y2108" s="185"/>
      <c r="Z2108" s="185"/>
      <c r="AA2108" s="185"/>
      <c r="AB2108" s="185"/>
      <c r="AC2108" s="185"/>
      <c r="AD2108" s="185"/>
      <c r="AE2108" s="185"/>
      <c r="AF2108" s="185"/>
      <c r="AG2108" s="185"/>
      <c r="AH2108" s="185"/>
      <c r="AI2108" s="185"/>
      <c r="AJ2108" s="185"/>
      <c r="AK2108" s="185"/>
      <c r="AL2108" s="185"/>
      <c r="AM2108" s="185"/>
      <c r="AN2108" s="185"/>
      <c r="AO2108" s="185"/>
      <c r="AP2108" s="185"/>
      <c r="AQ2108" s="185"/>
      <c r="AR2108" s="185"/>
      <c r="AS2108" s="185"/>
      <c r="AT2108" s="185"/>
      <c r="AU2108" s="185"/>
      <c r="AV2108" s="185"/>
      <c r="AW2108" s="185"/>
      <c r="AX2108" s="185"/>
      <c r="AY2108" s="185"/>
      <c r="AZ2108" s="185"/>
      <c r="BA2108" s="185"/>
      <c r="BB2108" s="185"/>
      <c r="BC2108" s="185"/>
      <c r="BD2108" s="185"/>
      <c r="BE2108" s="185"/>
      <c r="BF2108" s="185"/>
      <c r="BG2108" s="185"/>
      <c r="BH2108" s="185"/>
      <c r="BI2108" s="185"/>
      <c r="BJ2108" s="185"/>
      <c r="BK2108" s="185"/>
      <c r="BL2108" s="185"/>
      <c r="BM2108" s="185"/>
    </row>
    <row r="2109" spans="13:65" s="181" customFormat="1" x14ac:dyDescent="0.2">
      <c r="M2109" s="40"/>
      <c r="N2109" s="974"/>
      <c r="O2109" s="185"/>
      <c r="P2109" s="185"/>
      <c r="Q2109" s="185"/>
      <c r="R2109" s="185"/>
      <c r="S2109" s="185"/>
      <c r="T2109" s="185"/>
      <c r="U2109" s="185"/>
      <c r="V2109" s="185"/>
      <c r="W2109" s="185"/>
      <c r="X2109" s="185"/>
      <c r="Y2109" s="185"/>
      <c r="Z2109" s="185"/>
      <c r="AA2109" s="185"/>
      <c r="AB2109" s="185"/>
      <c r="AC2109" s="185"/>
      <c r="AD2109" s="185"/>
      <c r="AE2109" s="185"/>
      <c r="AF2109" s="185"/>
      <c r="AG2109" s="185"/>
      <c r="AH2109" s="185"/>
      <c r="AI2109" s="185"/>
      <c r="AJ2109" s="185"/>
      <c r="AK2109" s="185"/>
      <c r="AL2109" s="185"/>
      <c r="AM2109" s="185"/>
      <c r="AN2109" s="185"/>
      <c r="AO2109" s="185"/>
      <c r="AP2109" s="185"/>
      <c r="AQ2109" s="185"/>
      <c r="AR2109" s="185"/>
      <c r="AS2109" s="185"/>
      <c r="AT2109" s="185"/>
      <c r="AU2109" s="185"/>
      <c r="AV2109" s="185"/>
      <c r="AW2109" s="185"/>
      <c r="AX2109" s="185"/>
      <c r="AY2109" s="185"/>
      <c r="AZ2109" s="185"/>
      <c r="BA2109" s="185"/>
      <c r="BB2109" s="185"/>
      <c r="BC2109" s="185"/>
      <c r="BD2109" s="185"/>
      <c r="BE2109" s="185"/>
      <c r="BF2109" s="185"/>
      <c r="BG2109" s="185"/>
      <c r="BH2109" s="185"/>
      <c r="BI2109" s="185"/>
      <c r="BJ2109" s="185"/>
      <c r="BK2109" s="185"/>
      <c r="BL2109" s="185"/>
      <c r="BM2109" s="185"/>
    </row>
    <row r="2110" spans="13:65" s="181" customFormat="1" x14ac:dyDescent="0.2">
      <c r="M2110" s="40"/>
      <c r="N2110" s="974"/>
      <c r="O2110" s="185"/>
      <c r="P2110" s="185"/>
      <c r="Q2110" s="185"/>
      <c r="R2110" s="185"/>
      <c r="S2110" s="185"/>
      <c r="T2110" s="185"/>
      <c r="U2110" s="185"/>
      <c r="V2110" s="185"/>
      <c r="W2110" s="185"/>
      <c r="X2110" s="185"/>
      <c r="Y2110" s="185"/>
      <c r="Z2110" s="185"/>
      <c r="AA2110" s="185"/>
      <c r="AB2110" s="185"/>
      <c r="AC2110" s="185"/>
      <c r="AD2110" s="185"/>
      <c r="AE2110" s="185"/>
      <c r="AF2110" s="185"/>
      <c r="AG2110" s="185"/>
      <c r="AH2110" s="185"/>
      <c r="AI2110" s="185"/>
      <c r="AJ2110" s="185"/>
      <c r="AK2110" s="185"/>
      <c r="AL2110" s="185"/>
      <c r="AM2110" s="185"/>
      <c r="AN2110" s="185"/>
      <c r="AO2110" s="185"/>
      <c r="AP2110" s="185"/>
      <c r="AQ2110" s="185"/>
      <c r="AR2110" s="185"/>
      <c r="AS2110" s="185"/>
      <c r="AT2110" s="185"/>
      <c r="AU2110" s="185"/>
      <c r="AV2110" s="185"/>
      <c r="AW2110" s="185"/>
      <c r="AX2110" s="185"/>
      <c r="AY2110" s="185"/>
      <c r="AZ2110" s="185"/>
      <c r="BA2110" s="185"/>
      <c r="BB2110" s="185"/>
      <c r="BC2110" s="185"/>
      <c r="BD2110" s="185"/>
      <c r="BE2110" s="185"/>
      <c r="BF2110" s="185"/>
      <c r="BG2110" s="185"/>
      <c r="BH2110" s="185"/>
      <c r="BI2110" s="185"/>
      <c r="BJ2110" s="185"/>
      <c r="BK2110" s="185"/>
      <c r="BL2110" s="185"/>
      <c r="BM2110" s="185"/>
    </row>
    <row r="2111" spans="13:65" s="181" customFormat="1" x14ac:dyDescent="0.2">
      <c r="M2111" s="40"/>
      <c r="N2111" s="974"/>
      <c r="O2111" s="185"/>
      <c r="P2111" s="185"/>
      <c r="Q2111" s="185"/>
      <c r="R2111" s="185"/>
      <c r="S2111" s="185"/>
      <c r="T2111" s="185"/>
      <c r="U2111" s="185"/>
      <c r="V2111" s="185"/>
      <c r="W2111" s="185"/>
      <c r="X2111" s="185"/>
      <c r="Y2111" s="185"/>
      <c r="Z2111" s="185"/>
      <c r="AA2111" s="185"/>
      <c r="AB2111" s="185"/>
      <c r="AC2111" s="185"/>
      <c r="AD2111" s="185"/>
      <c r="AE2111" s="185"/>
      <c r="AF2111" s="185"/>
      <c r="AG2111" s="185"/>
      <c r="AH2111" s="185"/>
      <c r="AI2111" s="185"/>
      <c r="AJ2111" s="185"/>
      <c r="AK2111" s="185"/>
      <c r="AL2111" s="185"/>
      <c r="AM2111" s="185"/>
      <c r="AN2111" s="185"/>
      <c r="AO2111" s="185"/>
      <c r="AP2111" s="185"/>
      <c r="AQ2111" s="185"/>
      <c r="AR2111" s="185"/>
      <c r="AS2111" s="185"/>
      <c r="AT2111" s="185"/>
      <c r="AU2111" s="185"/>
      <c r="AV2111" s="185"/>
      <c r="AW2111" s="185"/>
      <c r="AX2111" s="185"/>
      <c r="AY2111" s="185"/>
      <c r="AZ2111" s="185"/>
      <c r="BA2111" s="185"/>
      <c r="BB2111" s="185"/>
      <c r="BC2111" s="185"/>
      <c r="BD2111" s="185"/>
      <c r="BE2111" s="185"/>
      <c r="BF2111" s="185"/>
      <c r="BG2111" s="185"/>
      <c r="BH2111" s="185"/>
      <c r="BI2111" s="185"/>
      <c r="BJ2111" s="185"/>
      <c r="BK2111" s="185"/>
      <c r="BL2111" s="185"/>
      <c r="BM2111" s="185"/>
    </row>
    <row r="2112" spans="13:65" s="181" customFormat="1" x14ac:dyDescent="0.2">
      <c r="M2112" s="40"/>
      <c r="N2112" s="974"/>
      <c r="O2112" s="185"/>
      <c r="P2112" s="185"/>
      <c r="Q2112" s="185"/>
      <c r="R2112" s="185"/>
      <c r="S2112" s="185"/>
      <c r="T2112" s="185"/>
      <c r="U2112" s="185"/>
      <c r="V2112" s="185"/>
      <c r="W2112" s="185"/>
      <c r="X2112" s="185"/>
      <c r="Y2112" s="185"/>
      <c r="Z2112" s="185"/>
      <c r="AA2112" s="185"/>
      <c r="AB2112" s="185"/>
      <c r="AC2112" s="185"/>
      <c r="AD2112" s="185"/>
      <c r="AE2112" s="185"/>
      <c r="AF2112" s="185"/>
      <c r="AG2112" s="185"/>
      <c r="AH2112" s="185"/>
      <c r="AI2112" s="185"/>
      <c r="AJ2112" s="185"/>
      <c r="AK2112" s="185"/>
      <c r="AL2112" s="185"/>
      <c r="AM2112" s="185"/>
      <c r="AN2112" s="185"/>
      <c r="AO2112" s="185"/>
      <c r="AP2112" s="185"/>
      <c r="AQ2112" s="185"/>
      <c r="AR2112" s="185"/>
      <c r="AS2112" s="185"/>
      <c r="AT2112" s="185"/>
      <c r="AU2112" s="185"/>
      <c r="AV2112" s="185"/>
      <c r="AW2112" s="185"/>
      <c r="AX2112" s="185"/>
      <c r="AY2112" s="185"/>
      <c r="AZ2112" s="185"/>
      <c r="BA2112" s="185"/>
      <c r="BB2112" s="185"/>
      <c r="BC2112" s="185"/>
      <c r="BD2112" s="185"/>
      <c r="BE2112" s="185"/>
      <c r="BF2112" s="185"/>
      <c r="BG2112" s="185"/>
      <c r="BH2112" s="185"/>
      <c r="BI2112" s="185"/>
      <c r="BJ2112" s="185"/>
      <c r="BK2112" s="185"/>
      <c r="BL2112" s="185"/>
      <c r="BM2112" s="185"/>
    </row>
    <row r="2113" spans="13:65" s="181" customFormat="1" x14ac:dyDescent="0.2">
      <c r="M2113" s="40"/>
      <c r="N2113" s="974"/>
      <c r="O2113" s="185"/>
      <c r="P2113" s="185"/>
      <c r="Q2113" s="185"/>
      <c r="R2113" s="185"/>
      <c r="S2113" s="185"/>
      <c r="T2113" s="185"/>
      <c r="U2113" s="185"/>
      <c r="V2113" s="185"/>
      <c r="W2113" s="185"/>
      <c r="X2113" s="185"/>
      <c r="Y2113" s="185"/>
      <c r="Z2113" s="185"/>
      <c r="AA2113" s="185"/>
      <c r="AB2113" s="185"/>
      <c r="AC2113" s="185"/>
      <c r="AD2113" s="185"/>
      <c r="AE2113" s="185"/>
      <c r="AF2113" s="185"/>
      <c r="AG2113" s="185"/>
      <c r="AH2113" s="185"/>
      <c r="AI2113" s="185"/>
      <c r="AJ2113" s="185"/>
      <c r="AK2113" s="185"/>
      <c r="AL2113" s="185"/>
      <c r="AM2113" s="185"/>
      <c r="AN2113" s="185"/>
      <c r="AO2113" s="185"/>
      <c r="AP2113" s="185"/>
      <c r="AQ2113" s="185"/>
      <c r="AR2113" s="185"/>
      <c r="AS2113" s="185"/>
      <c r="AT2113" s="185"/>
      <c r="AU2113" s="185"/>
      <c r="AV2113" s="185"/>
      <c r="AW2113" s="185"/>
      <c r="AX2113" s="185"/>
      <c r="AY2113" s="185"/>
      <c r="AZ2113" s="185"/>
      <c r="BA2113" s="185"/>
      <c r="BB2113" s="185"/>
      <c r="BC2113" s="185"/>
      <c r="BD2113" s="185"/>
      <c r="BE2113" s="185"/>
      <c r="BF2113" s="185"/>
      <c r="BG2113" s="185"/>
      <c r="BH2113" s="185"/>
      <c r="BI2113" s="185"/>
      <c r="BJ2113" s="185"/>
      <c r="BK2113" s="185"/>
      <c r="BL2113" s="185"/>
      <c r="BM2113" s="185"/>
    </row>
    <row r="2114" spans="13:65" s="181" customFormat="1" x14ac:dyDescent="0.2">
      <c r="M2114" s="40"/>
      <c r="N2114" s="974"/>
      <c r="O2114" s="185"/>
      <c r="P2114" s="185"/>
      <c r="Q2114" s="185"/>
      <c r="R2114" s="185"/>
      <c r="S2114" s="185"/>
      <c r="T2114" s="185"/>
      <c r="U2114" s="185"/>
      <c r="V2114" s="185"/>
      <c r="W2114" s="185"/>
      <c r="X2114" s="185"/>
      <c r="Y2114" s="185"/>
      <c r="Z2114" s="185"/>
      <c r="AA2114" s="185"/>
      <c r="AB2114" s="185"/>
      <c r="AC2114" s="185"/>
      <c r="AD2114" s="185"/>
      <c r="AE2114" s="185"/>
      <c r="AF2114" s="185"/>
      <c r="AG2114" s="185"/>
      <c r="AH2114" s="185"/>
      <c r="AI2114" s="185"/>
      <c r="AJ2114" s="185"/>
      <c r="AK2114" s="185"/>
      <c r="AL2114" s="185"/>
      <c r="AM2114" s="185"/>
      <c r="AN2114" s="185"/>
      <c r="AO2114" s="185"/>
      <c r="AP2114" s="185"/>
      <c r="AQ2114" s="185"/>
      <c r="AR2114" s="185"/>
      <c r="AS2114" s="185"/>
      <c r="AT2114" s="185"/>
      <c r="AU2114" s="185"/>
      <c r="AV2114" s="185"/>
      <c r="AW2114" s="185"/>
      <c r="AX2114" s="185"/>
      <c r="AY2114" s="185"/>
      <c r="AZ2114" s="185"/>
      <c r="BA2114" s="185"/>
      <c r="BB2114" s="185"/>
      <c r="BC2114" s="185"/>
      <c r="BD2114" s="185"/>
      <c r="BE2114" s="185"/>
      <c r="BF2114" s="185"/>
      <c r="BG2114" s="185"/>
      <c r="BH2114" s="185"/>
      <c r="BI2114" s="185"/>
      <c r="BJ2114" s="185"/>
      <c r="BK2114" s="185"/>
      <c r="BL2114" s="185"/>
      <c r="BM2114" s="185"/>
    </row>
    <row r="2115" spans="13:65" s="181" customFormat="1" x14ac:dyDescent="0.2">
      <c r="M2115" s="40"/>
      <c r="N2115" s="974"/>
      <c r="O2115" s="185"/>
      <c r="P2115" s="185"/>
      <c r="Q2115" s="185"/>
      <c r="R2115" s="185"/>
      <c r="S2115" s="185"/>
      <c r="T2115" s="185"/>
      <c r="U2115" s="185"/>
      <c r="V2115" s="185"/>
      <c r="W2115" s="185"/>
      <c r="X2115" s="185"/>
      <c r="Y2115" s="185"/>
      <c r="Z2115" s="185"/>
      <c r="AA2115" s="185"/>
      <c r="AB2115" s="185"/>
      <c r="AC2115" s="185"/>
      <c r="AD2115" s="185"/>
      <c r="AE2115" s="185"/>
      <c r="AF2115" s="185"/>
      <c r="AG2115" s="185"/>
      <c r="AH2115" s="185"/>
      <c r="AI2115" s="185"/>
      <c r="AJ2115" s="185"/>
      <c r="AK2115" s="185"/>
      <c r="AL2115" s="185"/>
      <c r="AM2115" s="185"/>
      <c r="AN2115" s="185"/>
      <c r="AO2115" s="185"/>
      <c r="AP2115" s="185"/>
      <c r="AQ2115" s="185"/>
      <c r="AR2115" s="185"/>
      <c r="AS2115" s="185"/>
      <c r="AT2115" s="185"/>
      <c r="AU2115" s="185"/>
      <c r="AV2115" s="185"/>
      <c r="AW2115" s="185"/>
      <c r="AX2115" s="185"/>
      <c r="AY2115" s="185"/>
      <c r="AZ2115" s="185"/>
      <c r="BA2115" s="185"/>
      <c r="BB2115" s="185"/>
      <c r="BC2115" s="185"/>
      <c r="BD2115" s="185"/>
      <c r="BE2115" s="185"/>
      <c r="BF2115" s="185"/>
      <c r="BG2115" s="185"/>
      <c r="BH2115" s="185"/>
      <c r="BI2115" s="185"/>
      <c r="BJ2115" s="185"/>
      <c r="BK2115" s="185"/>
      <c r="BL2115" s="185"/>
      <c r="BM2115" s="185"/>
    </row>
    <row r="2116" spans="13:65" s="181" customFormat="1" x14ac:dyDescent="0.2">
      <c r="M2116" s="40"/>
      <c r="N2116" s="974"/>
      <c r="O2116" s="185"/>
      <c r="P2116" s="185"/>
      <c r="Q2116" s="185"/>
      <c r="R2116" s="185"/>
      <c r="S2116" s="185"/>
      <c r="T2116" s="185"/>
      <c r="U2116" s="185"/>
      <c r="V2116" s="185"/>
      <c r="W2116" s="185"/>
      <c r="X2116" s="185"/>
      <c r="Y2116" s="185"/>
      <c r="Z2116" s="185"/>
      <c r="AA2116" s="185"/>
      <c r="AB2116" s="185"/>
      <c r="AC2116" s="185"/>
      <c r="AD2116" s="185"/>
      <c r="AE2116" s="185"/>
      <c r="AF2116" s="185"/>
      <c r="AG2116" s="185"/>
      <c r="AH2116" s="185"/>
      <c r="AI2116" s="185"/>
      <c r="AJ2116" s="185"/>
      <c r="AK2116" s="185"/>
      <c r="AL2116" s="185"/>
      <c r="AM2116" s="185"/>
      <c r="AN2116" s="185"/>
      <c r="AO2116" s="185"/>
      <c r="AP2116" s="185"/>
      <c r="AQ2116" s="185"/>
      <c r="AR2116" s="185"/>
      <c r="AS2116" s="185"/>
      <c r="AT2116" s="185"/>
      <c r="AU2116" s="185"/>
      <c r="AV2116" s="185"/>
      <c r="AW2116" s="185"/>
      <c r="AX2116" s="185"/>
      <c r="AY2116" s="185"/>
      <c r="AZ2116" s="185"/>
      <c r="BA2116" s="185"/>
      <c r="BB2116" s="185"/>
      <c r="BC2116" s="185"/>
      <c r="BD2116" s="185"/>
      <c r="BE2116" s="185"/>
      <c r="BF2116" s="185"/>
      <c r="BG2116" s="185"/>
      <c r="BH2116" s="185"/>
      <c r="BI2116" s="185"/>
      <c r="BJ2116" s="185"/>
      <c r="BK2116" s="185"/>
      <c r="BL2116" s="185"/>
      <c r="BM2116" s="185"/>
    </row>
    <row r="2117" spans="13:65" s="181" customFormat="1" x14ac:dyDescent="0.2">
      <c r="M2117" s="40"/>
      <c r="N2117" s="974"/>
      <c r="O2117" s="185"/>
      <c r="P2117" s="185"/>
      <c r="Q2117" s="185"/>
      <c r="R2117" s="185"/>
      <c r="S2117" s="185"/>
      <c r="T2117" s="185"/>
      <c r="U2117" s="185"/>
      <c r="V2117" s="185"/>
      <c r="W2117" s="185"/>
      <c r="X2117" s="185"/>
      <c r="Y2117" s="185"/>
      <c r="Z2117" s="185"/>
      <c r="AA2117" s="185"/>
      <c r="AB2117" s="185"/>
      <c r="AC2117" s="185"/>
      <c r="AD2117" s="185"/>
      <c r="AE2117" s="185"/>
      <c r="AF2117" s="185"/>
      <c r="AG2117" s="185"/>
      <c r="AH2117" s="185"/>
      <c r="AI2117" s="185"/>
      <c r="AJ2117" s="185"/>
      <c r="AK2117" s="185"/>
      <c r="AL2117" s="185"/>
      <c r="AM2117" s="185"/>
      <c r="AN2117" s="185"/>
      <c r="AO2117" s="185"/>
      <c r="AP2117" s="185"/>
      <c r="AQ2117" s="185"/>
      <c r="AR2117" s="185"/>
      <c r="AS2117" s="185"/>
      <c r="AT2117" s="185"/>
      <c r="AU2117" s="185"/>
      <c r="AV2117" s="185"/>
      <c r="AW2117" s="185"/>
      <c r="AX2117" s="185"/>
      <c r="AY2117" s="185"/>
      <c r="AZ2117" s="185"/>
      <c r="BA2117" s="185"/>
      <c r="BB2117" s="185"/>
      <c r="BC2117" s="185"/>
      <c r="BD2117" s="185"/>
      <c r="BE2117" s="185"/>
      <c r="BF2117" s="185"/>
      <c r="BG2117" s="185"/>
      <c r="BH2117" s="185"/>
      <c r="BI2117" s="185"/>
      <c r="BJ2117" s="185"/>
      <c r="BK2117" s="185"/>
      <c r="BL2117" s="185"/>
      <c r="BM2117" s="185"/>
    </row>
    <row r="2118" spans="13:65" s="181" customFormat="1" x14ac:dyDescent="0.2">
      <c r="M2118" s="40"/>
      <c r="N2118" s="974"/>
      <c r="O2118" s="185"/>
      <c r="P2118" s="185"/>
      <c r="Q2118" s="185"/>
      <c r="R2118" s="185"/>
      <c r="S2118" s="185"/>
      <c r="T2118" s="185"/>
      <c r="U2118" s="185"/>
      <c r="V2118" s="185"/>
      <c r="W2118" s="185"/>
      <c r="X2118" s="185"/>
      <c r="Y2118" s="185"/>
      <c r="Z2118" s="185"/>
      <c r="AA2118" s="185"/>
      <c r="AB2118" s="185"/>
      <c r="AC2118" s="185"/>
      <c r="AD2118" s="185"/>
      <c r="AE2118" s="185"/>
      <c r="AF2118" s="185"/>
      <c r="AG2118" s="185"/>
      <c r="AH2118" s="185"/>
      <c r="AI2118" s="185"/>
      <c r="AJ2118" s="185"/>
      <c r="AK2118" s="185"/>
      <c r="AL2118" s="185"/>
      <c r="AM2118" s="185"/>
      <c r="AN2118" s="185"/>
      <c r="AO2118" s="185"/>
      <c r="AP2118" s="185"/>
      <c r="AQ2118" s="185"/>
      <c r="AR2118" s="185"/>
      <c r="AS2118" s="185"/>
      <c r="AT2118" s="185"/>
      <c r="AU2118" s="185"/>
      <c r="AV2118" s="185"/>
      <c r="AW2118" s="185"/>
      <c r="AX2118" s="185"/>
      <c r="AY2118" s="185"/>
      <c r="AZ2118" s="185"/>
      <c r="BA2118" s="185"/>
      <c r="BB2118" s="185"/>
      <c r="BC2118" s="185"/>
      <c r="BD2118" s="185"/>
      <c r="BE2118" s="185"/>
      <c r="BF2118" s="185"/>
      <c r="BG2118" s="185"/>
      <c r="BH2118" s="185"/>
      <c r="BI2118" s="185"/>
      <c r="BJ2118" s="185"/>
      <c r="BK2118" s="185"/>
      <c r="BL2118" s="185"/>
      <c r="BM2118" s="185"/>
    </row>
    <row r="2119" spans="13:65" s="181" customFormat="1" x14ac:dyDescent="0.2">
      <c r="M2119" s="40"/>
      <c r="N2119" s="974"/>
      <c r="O2119" s="185"/>
      <c r="P2119" s="185"/>
      <c r="Q2119" s="185"/>
      <c r="R2119" s="185"/>
      <c r="S2119" s="185"/>
      <c r="T2119" s="185"/>
      <c r="U2119" s="185"/>
      <c r="V2119" s="185"/>
      <c r="W2119" s="185"/>
      <c r="X2119" s="185"/>
      <c r="Y2119" s="185"/>
      <c r="Z2119" s="185"/>
      <c r="AA2119" s="185"/>
      <c r="AB2119" s="185"/>
      <c r="AC2119" s="185"/>
      <c r="AD2119" s="185"/>
      <c r="AE2119" s="185"/>
      <c r="AF2119" s="185"/>
      <c r="AG2119" s="185"/>
      <c r="AH2119" s="185"/>
      <c r="AI2119" s="185"/>
      <c r="AJ2119" s="185"/>
      <c r="AK2119" s="185"/>
      <c r="AL2119" s="185"/>
      <c r="AM2119" s="185"/>
      <c r="AN2119" s="185"/>
      <c r="AO2119" s="185"/>
      <c r="AP2119" s="185"/>
      <c r="AQ2119" s="185"/>
      <c r="AR2119" s="185"/>
      <c r="AS2119" s="185"/>
      <c r="AT2119" s="185"/>
      <c r="AU2119" s="185"/>
      <c r="AV2119" s="185"/>
      <c r="AW2119" s="185"/>
      <c r="AX2119" s="185"/>
      <c r="AY2119" s="185"/>
      <c r="AZ2119" s="185"/>
      <c r="BA2119" s="185"/>
      <c r="BB2119" s="185"/>
      <c r="BC2119" s="185"/>
      <c r="BD2119" s="185"/>
      <c r="BE2119" s="185"/>
      <c r="BF2119" s="185"/>
      <c r="BG2119" s="185"/>
      <c r="BH2119" s="185"/>
      <c r="BI2119" s="185"/>
      <c r="BJ2119" s="185"/>
      <c r="BK2119" s="185"/>
      <c r="BL2119" s="185"/>
      <c r="BM2119" s="185"/>
    </row>
    <row r="2120" spans="13:65" s="181" customFormat="1" x14ac:dyDescent="0.2">
      <c r="M2120" s="40"/>
      <c r="N2120" s="974"/>
      <c r="O2120" s="185"/>
      <c r="P2120" s="185"/>
      <c r="Q2120" s="185"/>
      <c r="R2120" s="185"/>
      <c r="S2120" s="185"/>
      <c r="T2120" s="185"/>
      <c r="U2120" s="185"/>
      <c r="V2120" s="185"/>
      <c r="W2120" s="185"/>
      <c r="X2120" s="185"/>
      <c r="Y2120" s="185"/>
      <c r="Z2120" s="185"/>
      <c r="AA2120" s="185"/>
      <c r="AB2120" s="185"/>
      <c r="AC2120" s="185"/>
      <c r="AD2120" s="185"/>
      <c r="AE2120" s="185"/>
      <c r="AF2120" s="185"/>
      <c r="AG2120" s="185"/>
      <c r="AH2120" s="185"/>
      <c r="AI2120" s="185"/>
      <c r="AJ2120" s="185"/>
      <c r="AK2120" s="185"/>
      <c r="AL2120" s="185"/>
      <c r="AM2120" s="185"/>
      <c r="AN2120" s="185"/>
      <c r="AO2120" s="185"/>
      <c r="AP2120" s="185"/>
      <c r="AQ2120" s="185"/>
      <c r="AR2120" s="185"/>
      <c r="AS2120" s="185"/>
      <c r="AT2120" s="185"/>
      <c r="AU2120" s="185"/>
      <c r="AV2120" s="185"/>
      <c r="AW2120" s="185"/>
      <c r="AX2120" s="185"/>
      <c r="AY2120" s="185"/>
      <c r="AZ2120" s="185"/>
      <c r="BA2120" s="185"/>
      <c r="BB2120" s="185"/>
      <c r="BC2120" s="185"/>
      <c r="BD2120" s="185"/>
      <c r="BE2120" s="185"/>
      <c r="BF2120" s="185"/>
      <c r="BG2120" s="185"/>
      <c r="BH2120" s="185"/>
      <c r="BI2120" s="185"/>
      <c r="BJ2120" s="185"/>
      <c r="BK2120" s="185"/>
      <c r="BL2120" s="185"/>
      <c r="BM2120" s="185"/>
    </row>
    <row r="2121" spans="13:65" s="181" customFormat="1" x14ac:dyDescent="0.2">
      <c r="M2121" s="40"/>
      <c r="N2121" s="974"/>
      <c r="O2121" s="185"/>
      <c r="P2121" s="185"/>
      <c r="Q2121" s="185"/>
      <c r="R2121" s="185"/>
      <c r="S2121" s="185"/>
      <c r="T2121" s="185"/>
      <c r="U2121" s="185"/>
      <c r="V2121" s="185"/>
      <c r="W2121" s="185"/>
      <c r="X2121" s="185"/>
      <c r="Y2121" s="185"/>
      <c r="Z2121" s="185"/>
      <c r="AA2121" s="185"/>
      <c r="AB2121" s="185"/>
      <c r="AC2121" s="185"/>
      <c r="AD2121" s="185"/>
      <c r="AE2121" s="185"/>
      <c r="AF2121" s="185"/>
      <c r="AG2121" s="185"/>
      <c r="AH2121" s="185"/>
      <c r="AI2121" s="185"/>
      <c r="AJ2121" s="185"/>
      <c r="AK2121" s="185"/>
      <c r="AL2121" s="185"/>
      <c r="AM2121" s="185"/>
      <c r="AN2121" s="185"/>
      <c r="AO2121" s="185"/>
      <c r="AP2121" s="185"/>
      <c r="AQ2121" s="185"/>
      <c r="AR2121" s="185"/>
      <c r="AS2121" s="185"/>
      <c r="AT2121" s="185"/>
      <c r="AU2121" s="185"/>
      <c r="AV2121" s="185"/>
      <c r="AW2121" s="185"/>
      <c r="AX2121" s="185"/>
      <c r="AY2121" s="185"/>
      <c r="AZ2121" s="185"/>
      <c r="BA2121" s="185"/>
      <c r="BB2121" s="185"/>
      <c r="BC2121" s="185"/>
      <c r="BD2121" s="185"/>
      <c r="BE2121" s="185"/>
      <c r="BF2121" s="185"/>
      <c r="BG2121" s="185"/>
      <c r="BH2121" s="185"/>
      <c r="BI2121" s="185"/>
      <c r="BJ2121" s="185"/>
      <c r="BK2121" s="185"/>
      <c r="BL2121" s="185"/>
      <c r="BM2121" s="185"/>
    </row>
    <row r="2122" spans="13:65" s="181" customFormat="1" x14ac:dyDescent="0.2">
      <c r="M2122" s="40"/>
      <c r="N2122" s="974"/>
      <c r="O2122" s="185"/>
      <c r="P2122" s="185"/>
      <c r="Q2122" s="185"/>
      <c r="R2122" s="185"/>
      <c r="S2122" s="185"/>
      <c r="T2122" s="185"/>
      <c r="U2122" s="185"/>
      <c r="V2122" s="185"/>
      <c r="W2122" s="185"/>
      <c r="X2122" s="185"/>
      <c r="Y2122" s="185"/>
      <c r="Z2122" s="185"/>
      <c r="AA2122" s="185"/>
      <c r="AB2122" s="185"/>
      <c r="AC2122" s="185"/>
      <c r="AD2122" s="185"/>
      <c r="AE2122" s="185"/>
      <c r="AF2122" s="185"/>
      <c r="AG2122" s="185"/>
      <c r="AH2122" s="185"/>
      <c r="AI2122" s="185"/>
      <c r="AJ2122" s="185"/>
      <c r="AK2122" s="185"/>
      <c r="AL2122" s="185"/>
      <c r="AM2122" s="185"/>
      <c r="AN2122" s="185"/>
      <c r="AO2122" s="185"/>
      <c r="AP2122" s="185"/>
      <c r="AQ2122" s="185"/>
      <c r="AR2122" s="185"/>
      <c r="AS2122" s="185"/>
      <c r="AT2122" s="185"/>
      <c r="AU2122" s="185"/>
      <c r="AV2122" s="185"/>
      <c r="AW2122" s="185"/>
      <c r="AX2122" s="185"/>
      <c r="AY2122" s="185"/>
      <c r="AZ2122" s="185"/>
      <c r="BA2122" s="185"/>
      <c r="BB2122" s="185"/>
      <c r="BC2122" s="185"/>
      <c r="BD2122" s="185"/>
      <c r="BE2122" s="185"/>
      <c r="BF2122" s="185"/>
      <c r="BG2122" s="185"/>
      <c r="BH2122" s="185"/>
      <c r="BI2122" s="185"/>
      <c r="BJ2122" s="185"/>
      <c r="BK2122" s="185"/>
      <c r="BL2122" s="185"/>
      <c r="BM2122" s="185"/>
    </row>
    <row r="2123" spans="13:65" s="181" customFormat="1" x14ac:dyDescent="0.2">
      <c r="M2123" s="40"/>
      <c r="N2123" s="974"/>
      <c r="O2123" s="185"/>
      <c r="P2123" s="185"/>
      <c r="Q2123" s="185"/>
      <c r="R2123" s="185"/>
      <c r="S2123" s="185"/>
      <c r="T2123" s="185"/>
      <c r="U2123" s="185"/>
      <c r="V2123" s="185"/>
      <c r="W2123" s="185"/>
      <c r="X2123" s="185"/>
      <c r="Y2123" s="185"/>
      <c r="Z2123" s="185"/>
      <c r="AA2123" s="185"/>
      <c r="AB2123" s="185"/>
      <c r="AC2123" s="185"/>
      <c r="AD2123" s="185"/>
      <c r="AE2123" s="185"/>
      <c r="AF2123" s="185"/>
      <c r="AG2123" s="185"/>
      <c r="AH2123" s="185"/>
      <c r="AI2123" s="185"/>
      <c r="AJ2123" s="185"/>
      <c r="AK2123" s="185"/>
      <c r="AL2123" s="185"/>
      <c r="AM2123" s="185"/>
      <c r="AN2123" s="185"/>
      <c r="AO2123" s="185"/>
      <c r="AP2123" s="185"/>
      <c r="AQ2123" s="185"/>
      <c r="AR2123" s="185"/>
      <c r="AS2123" s="185"/>
      <c r="AT2123" s="185"/>
      <c r="AU2123" s="185"/>
      <c r="AV2123" s="185"/>
      <c r="AW2123" s="185"/>
      <c r="AX2123" s="185"/>
      <c r="AY2123" s="185"/>
      <c r="AZ2123" s="185"/>
      <c r="BA2123" s="185"/>
      <c r="BB2123" s="185"/>
      <c r="BC2123" s="185"/>
      <c r="BD2123" s="185"/>
      <c r="BE2123" s="185"/>
      <c r="BF2123" s="185"/>
      <c r="BG2123" s="185"/>
      <c r="BH2123" s="185"/>
      <c r="BI2123" s="185"/>
      <c r="BJ2123" s="185"/>
      <c r="BK2123" s="185"/>
      <c r="BL2123" s="185"/>
      <c r="BM2123" s="185"/>
    </row>
    <row r="2124" spans="13:65" s="181" customFormat="1" x14ac:dyDescent="0.2">
      <c r="M2124" s="40"/>
      <c r="N2124" s="974"/>
      <c r="O2124" s="185"/>
      <c r="P2124" s="185"/>
      <c r="Q2124" s="185"/>
      <c r="R2124" s="185"/>
      <c r="S2124" s="185"/>
      <c r="T2124" s="185"/>
      <c r="U2124" s="185"/>
      <c r="V2124" s="185"/>
      <c r="W2124" s="185"/>
      <c r="X2124" s="185"/>
      <c r="Y2124" s="185"/>
      <c r="Z2124" s="185"/>
      <c r="AA2124" s="185"/>
      <c r="AB2124" s="185"/>
      <c r="AC2124" s="185"/>
      <c r="AD2124" s="185"/>
      <c r="AE2124" s="185"/>
      <c r="AF2124" s="185"/>
      <c r="AG2124" s="185"/>
      <c r="AH2124" s="185"/>
      <c r="AI2124" s="185"/>
      <c r="AJ2124" s="185"/>
      <c r="AK2124" s="185"/>
      <c r="AL2124" s="185"/>
      <c r="AM2124" s="185"/>
      <c r="AN2124" s="185"/>
      <c r="AO2124" s="185"/>
      <c r="AP2124" s="185"/>
      <c r="AQ2124" s="185"/>
      <c r="AR2124" s="185"/>
      <c r="AS2124" s="185"/>
      <c r="AT2124" s="185"/>
      <c r="AU2124" s="185"/>
      <c r="AV2124" s="185"/>
      <c r="AW2124" s="185"/>
      <c r="AX2124" s="185"/>
      <c r="AY2124" s="185"/>
      <c r="AZ2124" s="185"/>
      <c r="BA2124" s="185"/>
      <c r="BB2124" s="185"/>
      <c r="BC2124" s="185"/>
      <c r="BD2124" s="185"/>
      <c r="BE2124" s="185"/>
      <c r="BF2124" s="185"/>
      <c r="BG2124" s="185"/>
      <c r="BH2124" s="185"/>
      <c r="BI2124" s="185"/>
      <c r="BJ2124" s="185"/>
      <c r="BK2124" s="185"/>
      <c r="BL2124" s="185"/>
      <c r="BM2124" s="185"/>
    </row>
    <row r="2125" spans="13:65" s="181" customFormat="1" x14ac:dyDescent="0.2">
      <c r="M2125" s="40"/>
      <c r="N2125" s="974"/>
      <c r="O2125" s="185"/>
      <c r="P2125" s="185"/>
      <c r="Q2125" s="185"/>
      <c r="R2125" s="185"/>
      <c r="S2125" s="185"/>
      <c r="T2125" s="185"/>
      <c r="U2125" s="185"/>
      <c r="V2125" s="185"/>
      <c r="W2125" s="185"/>
      <c r="X2125" s="185"/>
      <c r="Y2125" s="185"/>
      <c r="Z2125" s="185"/>
      <c r="AA2125" s="185"/>
      <c r="AB2125" s="185"/>
      <c r="AC2125" s="185"/>
      <c r="AD2125" s="185"/>
      <c r="AE2125" s="185"/>
      <c r="AF2125" s="185"/>
      <c r="AG2125" s="185"/>
      <c r="AH2125" s="185"/>
      <c r="AI2125" s="185"/>
      <c r="AJ2125" s="185"/>
      <c r="AK2125" s="185"/>
      <c r="AL2125" s="185"/>
      <c r="AM2125" s="185"/>
      <c r="AN2125" s="185"/>
      <c r="AO2125" s="185"/>
      <c r="AP2125" s="185"/>
      <c r="AQ2125" s="185"/>
      <c r="AR2125" s="185"/>
      <c r="AS2125" s="185"/>
      <c r="AT2125" s="185"/>
      <c r="AU2125" s="185"/>
      <c r="AV2125" s="185"/>
      <c r="AW2125" s="185"/>
      <c r="AX2125" s="185"/>
      <c r="AY2125" s="185"/>
      <c r="AZ2125" s="185"/>
      <c r="BA2125" s="185"/>
      <c r="BB2125" s="185"/>
      <c r="BC2125" s="185"/>
      <c r="BD2125" s="185"/>
      <c r="BE2125" s="185"/>
      <c r="BF2125" s="185"/>
      <c r="BG2125" s="185"/>
      <c r="BH2125" s="185"/>
      <c r="BI2125" s="185"/>
      <c r="BJ2125" s="185"/>
      <c r="BK2125" s="185"/>
      <c r="BL2125" s="185"/>
      <c r="BM2125" s="185"/>
    </row>
    <row r="2126" spans="13:65" s="181" customFormat="1" x14ac:dyDescent="0.2">
      <c r="M2126" s="40"/>
      <c r="N2126" s="974"/>
      <c r="O2126" s="185"/>
      <c r="P2126" s="185"/>
      <c r="Q2126" s="185"/>
      <c r="R2126" s="185"/>
      <c r="S2126" s="185"/>
      <c r="T2126" s="185"/>
      <c r="U2126" s="185"/>
      <c r="V2126" s="185"/>
      <c r="W2126" s="185"/>
      <c r="X2126" s="185"/>
      <c r="Y2126" s="185"/>
      <c r="Z2126" s="185"/>
      <c r="AA2126" s="185"/>
      <c r="AB2126" s="185"/>
      <c r="AC2126" s="185"/>
      <c r="AD2126" s="185"/>
      <c r="AE2126" s="185"/>
      <c r="AF2126" s="185"/>
      <c r="AG2126" s="185"/>
      <c r="AH2126" s="185"/>
      <c r="AI2126" s="185"/>
      <c r="AJ2126" s="185"/>
      <c r="AK2126" s="185"/>
      <c r="AL2126" s="185"/>
      <c r="AM2126" s="185"/>
      <c r="AN2126" s="185"/>
      <c r="AO2126" s="185"/>
      <c r="AP2126" s="185"/>
      <c r="AQ2126" s="185"/>
      <c r="AR2126" s="185"/>
      <c r="AS2126" s="185"/>
      <c r="AT2126" s="185"/>
      <c r="AU2126" s="185"/>
      <c r="AV2126" s="185"/>
      <c r="AW2126" s="185"/>
      <c r="AX2126" s="185"/>
      <c r="AY2126" s="185"/>
      <c r="AZ2126" s="185"/>
      <c r="BA2126" s="185"/>
      <c r="BB2126" s="185"/>
      <c r="BC2126" s="185"/>
      <c r="BD2126" s="185"/>
      <c r="BE2126" s="185"/>
      <c r="BF2126" s="185"/>
      <c r="BG2126" s="185"/>
      <c r="BH2126" s="185"/>
      <c r="BI2126" s="185"/>
      <c r="BJ2126" s="185"/>
      <c r="BK2126" s="185"/>
      <c r="BL2126" s="185"/>
      <c r="BM2126" s="185"/>
    </row>
    <row r="2127" spans="13:65" s="181" customFormat="1" x14ac:dyDescent="0.2">
      <c r="M2127" s="40"/>
      <c r="N2127" s="974"/>
      <c r="O2127" s="185"/>
      <c r="P2127" s="185"/>
      <c r="Q2127" s="185"/>
      <c r="R2127" s="185"/>
      <c r="S2127" s="185"/>
      <c r="T2127" s="185"/>
      <c r="U2127" s="185"/>
      <c r="V2127" s="185"/>
      <c r="W2127" s="185"/>
      <c r="X2127" s="185"/>
      <c r="Y2127" s="185"/>
      <c r="Z2127" s="185"/>
      <c r="AA2127" s="185"/>
      <c r="AB2127" s="185"/>
      <c r="AC2127" s="185"/>
      <c r="AD2127" s="185"/>
      <c r="AE2127" s="185"/>
      <c r="AF2127" s="185"/>
      <c r="AG2127" s="185"/>
      <c r="AH2127" s="185"/>
      <c r="AI2127" s="185"/>
      <c r="AJ2127" s="185"/>
      <c r="AK2127" s="185"/>
      <c r="AL2127" s="185"/>
      <c r="AM2127" s="185"/>
      <c r="AN2127" s="185"/>
      <c r="AO2127" s="185"/>
      <c r="AP2127" s="185"/>
      <c r="AQ2127" s="185"/>
      <c r="AR2127" s="185"/>
      <c r="AS2127" s="185"/>
      <c r="AT2127" s="185"/>
      <c r="AU2127" s="185"/>
      <c r="AV2127" s="185"/>
      <c r="AW2127" s="185"/>
      <c r="AX2127" s="185"/>
      <c r="AY2127" s="185"/>
      <c r="AZ2127" s="185"/>
      <c r="BA2127" s="185"/>
      <c r="BB2127" s="185"/>
      <c r="BC2127" s="185"/>
      <c r="BD2127" s="185"/>
      <c r="BE2127" s="185"/>
      <c r="BF2127" s="185"/>
      <c r="BG2127" s="185"/>
      <c r="BH2127" s="185"/>
      <c r="BI2127" s="185"/>
      <c r="BJ2127" s="185"/>
      <c r="BK2127" s="185"/>
      <c r="BL2127" s="185"/>
      <c r="BM2127" s="185"/>
    </row>
    <row r="2128" spans="13:65" s="181" customFormat="1" x14ac:dyDescent="0.2">
      <c r="M2128" s="40"/>
      <c r="N2128" s="974"/>
      <c r="O2128" s="185"/>
      <c r="P2128" s="185"/>
      <c r="Q2128" s="185"/>
      <c r="R2128" s="185"/>
      <c r="S2128" s="185"/>
      <c r="T2128" s="185"/>
      <c r="U2128" s="185"/>
      <c r="V2128" s="185"/>
      <c r="W2128" s="185"/>
      <c r="X2128" s="185"/>
      <c r="Y2128" s="185"/>
      <c r="Z2128" s="185"/>
      <c r="AA2128" s="185"/>
      <c r="AB2128" s="185"/>
      <c r="AC2128" s="185"/>
      <c r="AD2128" s="185"/>
      <c r="AE2128" s="185"/>
      <c r="AF2128" s="185"/>
      <c r="AG2128" s="185"/>
      <c r="AH2128" s="185"/>
      <c r="AI2128" s="185"/>
      <c r="AJ2128" s="185"/>
      <c r="AK2128" s="185"/>
      <c r="AL2128" s="185"/>
      <c r="AM2128" s="185"/>
      <c r="AN2128" s="185"/>
      <c r="AO2128" s="185"/>
      <c r="AP2128" s="185"/>
      <c r="AQ2128" s="185"/>
      <c r="AR2128" s="185"/>
      <c r="AS2128" s="185"/>
      <c r="AT2128" s="185"/>
      <c r="AU2128" s="185"/>
      <c r="AV2128" s="185"/>
      <c r="AW2128" s="185"/>
      <c r="AX2128" s="185"/>
      <c r="AY2128" s="185"/>
      <c r="AZ2128" s="185"/>
      <c r="BA2128" s="185"/>
      <c r="BB2128" s="185"/>
      <c r="BC2128" s="185"/>
      <c r="BD2128" s="185"/>
      <c r="BE2128" s="185"/>
      <c r="BF2128" s="185"/>
      <c r="BG2128" s="185"/>
      <c r="BH2128" s="185"/>
      <c r="BI2128" s="185"/>
      <c r="BJ2128" s="185"/>
      <c r="BK2128" s="185"/>
      <c r="BL2128" s="185"/>
      <c r="BM2128" s="185"/>
    </row>
    <row r="2129" spans="13:65" s="181" customFormat="1" x14ac:dyDescent="0.2">
      <c r="M2129" s="40"/>
      <c r="N2129" s="974"/>
      <c r="O2129" s="185"/>
      <c r="P2129" s="185"/>
      <c r="Q2129" s="185"/>
      <c r="R2129" s="185"/>
      <c r="S2129" s="185"/>
      <c r="T2129" s="185"/>
      <c r="U2129" s="185"/>
      <c r="V2129" s="185"/>
      <c r="W2129" s="185"/>
      <c r="X2129" s="185"/>
      <c r="Y2129" s="185"/>
      <c r="Z2129" s="185"/>
      <c r="AA2129" s="185"/>
      <c r="AB2129" s="185"/>
      <c r="AC2129" s="185"/>
      <c r="AD2129" s="185"/>
      <c r="AE2129" s="185"/>
      <c r="AF2129" s="185"/>
      <c r="AG2129" s="185"/>
      <c r="AH2129" s="185"/>
      <c r="AI2129" s="185"/>
      <c r="AJ2129" s="185"/>
      <c r="AK2129" s="185"/>
      <c r="AL2129" s="185"/>
      <c r="AM2129" s="185"/>
      <c r="AN2129" s="185"/>
      <c r="AO2129" s="185"/>
      <c r="AP2129" s="185"/>
      <c r="AQ2129" s="185"/>
      <c r="AR2129" s="185"/>
      <c r="AS2129" s="185"/>
      <c r="AT2129" s="185"/>
      <c r="AU2129" s="185"/>
      <c r="AV2129" s="185"/>
      <c r="AW2129" s="185"/>
      <c r="AX2129" s="185"/>
      <c r="AY2129" s="185"/>
      <c r="AZ2129" s="185"/>
      <c r="BA2129" s="185"/>
      <c r="BB2129" s="185"/>
      <c r="BC2129" s="185"/>
      <c r="BD2129" s="185"/>
      <c r="BE2129" s="185"/>
      <c r="BF2129" s="185"/>
      <c r="BG2129" s="185"/>
      <c r="BH2129" s="185"/>
      <c r="BI2129" s="185"/>
      <c r="BJ2129" s="185"/>
      <c r="BK2129" s="185"/>
      <c r="BL2129" s="185"/>
      <c r="BM2129" s="185"/>
    </row>
    <row r="2130" spans="13:65" s="181" customFormat="1" x14ac:dyDescent="0.2">
      <c r="M2130" s="40"/>
      <c r="N2130" s="974"/>
      <c r="O2130" s="185"/>
      <c r="P2130" s="185"/>
      <c r="Q2130" s="185"/>
      <c r="R2130" s="185"/>
      <c r="S2130" s="185"/>
      <c r="T2130" s="185"/>
      <c r="U2130" s="185"/>
      <c r="V2130" s="185"/>
      <c r="W2130" s="185"/>
      <c r="X2130" s="185"/>
      <c r="Y2130" s="185"/>
      <c r="Z2130" s="185"/>
      <c r="AA2130" s="185"/>
      <c r="AB2130" s="185"/>
      <c r="AC2130" s="185"/>
      <c r="AD2130" s="185"/>
      <c r="AE2130" s="185"/>
      <c r="AF2130" s="185"/>
      <c r="AG2130" s="185"/>
      <c r="AH2130" s="185"/>
      <c r="AI2130" s="185"/>
      <c r="AJ2130" s="185"/>
      <c r="AK2130" s="185"/>
      <c r="AL2130" s="185"/>
      <c r="AM2130" s="185"/>
      <c r="AN2130" s="185"/>
      <c r="AO2130" s="185"/>
      <c r="AP2130" s="185"/>
      <c r="AQ2130" s="185"/>
      <c r="AR2130" s="185"/>
      <c r="AS2130" s="185"/>
      <c r="AT2130" s="185"/>
      <c r="AU2130" s="185"/>
      <c r="AV2130" s="185"/>
      <c r="AW2130" s="185"/>
      <c r="AX2130" s="185"/>
      <c r="AY2130" s="185"/>
      <c r="AZ2130" s="185"/>
      <c r="BA2130" s="185"/>
      <c r="BB2130" s="185"/>
      <c r="BC2130" s="185"/>
      <c r="BD2130" s="185"/>
      <c r="BE2130" s="185"/>
      <c r="BF2130" s="185"/>
      <c r="BG2130" s="185"/>
      <c r="BH2130" s="185"/>
      <c r="BI2130" s="185"/>
      <c r="BJ2130" s="185"/>
      <c r="BK2130" s="185"/>
      <c r="BL2130" s="185"/>
      <c r="BM2130" s="185"/>
    </row>
    <row r="2131" spans="13:65" s="181" customFormat="1" x14ac:dyDescent="0.2">
      <c r="M2131" s="40"/>
      <c r="N2131" s="974"/>
      <c r="O2131" s="185"/>
      <c r="P2131" s="185"/>
      <c r="Q2131" s="185"/>
      <c r="R2131" s="185"/>
      <c r="S2131" s="185"/>
      <c r="T2131" s="185"/>
      <c r="U2131" s="185"/>
      <c r="V2131" s="185"/>
      <c r="W2131" s="185"/>
      <c r="X2131" s="185"/>
      <c r="Y2131" s="185"/>
      <c r="Z2131" s="185"/>
      <c r="AA2131" s="185"/>
      <c r="AB2131" s="185"/>
      <c r="AC2131" s="185"/>
      <c r="AD2131" s="185"/>
      <c r="AE2131" s="185"/>
      <c r="AF2131" s="185"/>
      <c r="AG2131" s="185"/>
      <c r="AH2131" s="185"/>
      <c r="AI2131" s="185"/>
      <c r="AJ2131" s="185"/>
      <c r="AK2131" s="185"/>
      <c r="AL2131" s="185"/>
      <c r="AM2131" s="185"/>
      <c r="AN2131" s="185"/>
      <c r="AO2131" s="185"/>
      <c r="AP2131" s="185"/>
      <c r="AQ2131" s="185"/>
      <c r="AR2131" s="185"/>
      <c r="AS2131" s="185"/>
      <c r="AT2131" s="185"/>
      <c r="AU2131" s="185"/>
      <c r="AV2131" s="185"/>
      <c r="AW2131" s="185"/>
      <c r="AX2131" s="185"/>
      <c r="AY2131" s="185"/>
      <c r="AZ2131" s="185"/>
      <c r="BA2131" s="185"/>
      <c r="BB2131" s="185"/>
      <c r="BC2131" s="185"/>
      <c r="BD2131" s="185"/>
      <c r="BE2131" s="185"/>
      <c r="BF2131" s="185"/>
      <c r="BG2131" s="185"/>
      <c r="BH2131" s="185"/>
      <c r="BI2131" s="185"/>
      <c r="BJ2131" s="185"/>
      <c r="BK2131" s="185"/>
      <c r="BL2131" s="185"/>
      <c r="BM2131" s="185"/>
    </row>
    <row r="2132" spans="13:65" s="181" customFormat="1" x14ac:dyDescent="0.2">
      <c r="M2132" s="40"/>
      <c r="N2132" s="974"/>
      <c r="O2132" s="185"/>
      <c r="P2132" s="185"/>
      <c r="Q2132" s="185"/>
      <c r="R2132" s="185"/>
      <c r="S2132" s="185"/>
      <c r="T2132" s="185"/>
      <c r="U2132" s="185"/>
      <c r="V2132" s="185"/>
      <c r="W2132" s="185"/>
      <c r="X2132" s="185"/>
      <c r="Y2132" s="185"/>
      <c r="Z2132" s="185"/>
      <c r="AA2132" s="185"/>
      <c r="AB2132" s="185"/>
      <c r="AC2132" s="185"/>
      <c r="AD2132" s="185"/>
      <c r="AE2132" s="185"/>
      <c r="AF2132" s="185"/>
      <c r="AG2132" s="185"/>
      <c r="AH2132" s="185"/>
      <c r="AI2132" s="185"/>
      <c r="AJ2132" s="185"/>
      <c r="AK2132" s="185"/>
      <c r="AL2132" s="185"/>
      <c r="AM2132" s="185"/>
      <c r="AN2132" s="185"/>
      <c r="AO2132" s="185"/>
      <c r="AP2132" s="185"/>
      <c r="AQ2132" s="185"/>
      <c r="AR2132" s="185"/>
      <c r="AS2132" s="185"/>
      <c r="AT2132" s="185"/>
      <c r="AU2132" s="185"/>
      <c r="AV2132" s="185"/>
      <c r="AW2132" s="185"/>
      <c r="AX2132" s="185"/>
      <c r="AY2132" s="185"/>
      <c r="AZ2132" s="185"/>
      <c r="BA2132" s="185"/>
      <c r="BB2132" s="185"/>
      <c r="BC2132" s="185"/>
      <c r="BD2132" s="185"/>
      <c r="BE2132" s="185"/>
      <c r="BF2132" s="185"/>
      <c r="BG2132" s="185"/>
      <c r="BH2132" s="185"/>
      <c r="BI2132" s="185"/>
      <c r="BJ2132" s="185"/>
      <c r="BK2132" s="185"/>
      <c r="BL2132" s="185"/>
      <c r="BM2132" s="185"/>
    </row>
    <row r="2133" spans="13:65" s="181" customFormat="1" x14ac:dyDescent="0.2">
      <c r="M2133" s="40"/>
      <c r="N2133" s="974"/>
      <c r="O2133" s="185"/>
      <c r="P2133" s="185"/>
      <c r="Q2133" s="185"/>
      <c r="R2133" s="185"/>
      <c r="S2133" s="185"/>
      <c r="T2133" s="185"/>
      <c r="U2133" s="185"/>
      <c r="V2133" s="185"/>
      <c r="W2133" s="185"/>
      <c r="X2133" s="185"/>
      <c r="Y2133" s="185"/>
      <c r="Z2133" s="185"/>
      <c r="AA2133" s="185"/>
      <c r="AB2133" s="185"/>
      <c r="AC2133" s="185"/>
      <c r="AD2133" s="185"/>
      <c r="AE2133" s="185"/>
      <c r="AF2133" s="185"/>
      <c r="AG2133" s="185"/>
      <c r="AH2133" s="185"/>
      <c r="AI2133" s="185"/>
      <c r="AJ2133" s="185"/>
      <c r="AK2133" s="185"/>
      <c r="AL2133" s="185"/>
      <c r="AM2133" s="185"/>
      <c r="AN2133" s="185"/>
      <c r="AO2133" s="185"/>
      <c r="AP2133" s="185"/>
      <c r="AQ2133" s="185"/>
      <c r="AR2133" s="185"/>
      <c r="AS2133" s="185"/>
      <c r="AT2133" s="185"/>
      <c r="AU2133" s="185"/>
      <c r="AV2133" s="185"/>
      <c r="AW2133" s="185"/>
      <c r="AX2133" s="185"/>
      <c r="AY2133" s="185"/>
      <c r="AZ2133" s="185"/>
      <c r="BA2133" s="185"/>
      <c r="BB2133" s="185"/>
      <c r="BC2133" s="185"/>
      <c r="BD2133" s="185"/>
      <c r="BE2133" s="185"/>
      <c r="BF2133" s="185"/>
      <c r="BG2133" s="185"/>
      <c r="BH2133" s="185"/>
      <c r="BI2133" s="185"/>
      <c r="BJ2133" s="185"/>
      <c r="BK2133" s="185"/>
      <c r="BL2133" s="185"/>
      <c r="BM2133" s="185"/>
    </row>
    <row r="2134" spans="13:65" s="181" customFormat="1" x14ac:dyDescent="0.2">
      <c r="M2134" s="40"/>
      <c r="N2134" s="974"/>
      <c r="O2134" s="185"/>
      <c r="P2134" s="185"/>
      <c r="Q2134" s="185"/>
      <c r="R2134" s="185"/>
      <c r="S2134" s="185"/>
      <c r="T2134" s="185"/>
      <c r="U2134" s="185"/>
      <c r="V2134" s="185"/>
      <c r="W2134" s="185"/>
      <c r="X2134" s="185"/>
      <c r="Y2134" s="185"/>
      <c r="Z2134" s="185"/>
      <c r="AA2134" s="185"/>
      <c r="AB2134" s="185"/>
      <c r="AC2134" s="185"/>
      <c r="AD2134" s="185"/>
      <c r="AE2134" s="185"/>
      <c r="AF2134" s="185"/>
      <c r="AG2134" s="185"/>
      <c r="AH2134" s="185"/>
      <c r="AI2134" s="185"/>
      <c r="AJ2134" s="185"/>
      <c r="AK2134" s="185"/>
      <c r="AL2134" s="185"/>
      <c r="AM2134" s="185"/>
      <c r="AN2134" s="185"/>
      <c r="AO2134" s="185"/>
      <c r="AP2134" s="185"/>
      <c r="AQ2134" s="185"/>
      <c r="AR2134" s="185"/>
      <c r="AS2134" s="185"/>
      <c r="AT2134" s="185"/>
      <c r="AU2134" s="185"/>
      <c r="AV2134" s="185"/>
      <c r="AW2134" s="185"/>
      <c r="AX2134" s="185"/>
      <c r="AY2134" s="185"/>
      <c r="AZ2134" s="185"/>
      <c r="BA2134" s="185"/>
      <c r="BB2134" s="185"/>
      <c r="BC2134" s="185"/>
      <c r="BD2134" s="185"/>
      <c r="BE2134" s="185"/>
      <c r="BF2134" s="185"/>
      <c r="BG2134" s="185"/>
      <c r="BH2134" s="185"/>
      <c r="BI2134" s="185"/>
      <c r="BJ2134" s="185"/>
      <c r="BK2134" s="185"/>
      <c r="BL2134" s="185"/>
      <c r="BM2134" s="185"/>
    </row>
    <row r="2135" spans="13:65" s="181" customFormat="1" x14ac:dyDescent="0.2">
      <c r="M2135" s="40"/>
      <c r="N2135" s="974"/>
      <c r="O2135" s="185"/>
      <c r="P2135" s="185"/>
      <c r="Q2135" s="185"/>
      <c r="R2135" s="185"/>
      <c r="S2135" s="185"/>
      <c r="T2135" s="185"/>
      <c r="U2135" s="185"/>
      <c r="V2135" s="185"/>
      <c r="W2135" s="185"/>
      <c r="X2135" s="185"/>
      <c r="Y2135" s="185"/>
      <c r="Z2135" s="185"/>
      <c r="AA2135" s="185"/>
      <c r="AB2135" s="185"/>
      <c r="AC2135" s="185"/>
      <c r="AD2135" s="185"/>
      <c r="AE2135" s="185"/>
      <c r="AF2135" s="185"/>
      <c r="AG2135" s="185"/>
      <c r="AH2135" s="185"/>
      <c r="AI2135" s="185"/>
      <c r="AJ2135" s="185"/>
      <c r="AK2135" s="185"/>
      <c r="AL2135" s="185"/>
      <c r="AM2135" s="185"/>
      <c r="AN2135" s="185"/>
      <c r="AO2135" s="185"/>
      <c r="AP2135" s="185"/>
      <c r="AQ2135" s="185"/>
      <c r="AR2135" s="185"/>
      <c r="AS2135" s="185"/>
      <c r="AT2135" s="185"/>
      <c r="AU2135" s="185"/>
      <c r="AV2135" s="185"/>
      <c r="AW2135" s="185"/>
      <c r="AX2135" s="185"/>
      <c r="AY2135" s="185"/>
      <c r="AZ2135" s="185"/>
      <c r="BA2135" s="185"/>
      <c r="BB2135" s="185"/>
      <c r="BC2135" s="185"/>
      <c r="BD2135" s="185"/>
      <c r="BE2135" s="185"/>
      <c r="BF2135" s="185"/>
      <c r="BG2135" s="185"/>
      <c r="BH2135" s="185"/>
      <c r="BI2135" s="185"/>
      <c r="BJ2135" s="185"/>
      <c r="BK2135" s="185"/>
      <c r="BL2135" s="185"/>
      <c r="BM2135" s="185"/>
    </row>
    <row r="2136" spans="13:65" s="181" customFormat="1" x14ac:dyDescent="0.2">
      <c r="M2136" s="40"/>
      <c r="N2136" s="974"/>
      <c r="O2136" s="185"/>
      <c r="P2136" s="185"/>
      <c r="Q2136" s="185"/>
      <c r="R2136" s="185"/>
      <c r="S2136" s="185"/>
      <c r="T2136" s="185"/>
      <c r="U2136" s="185"/>
      <c r="V2136" s="185"/>
      <c r="W2136" s="185"/>
      <c r="X2136" s="185"/>
      <c r="Y2136" s="185"/>
      <c r="Z2136" s="185"/>
      <c r="AA2136" s="185"/>
      <c r="AB2136" s="185"/>
      <c r="AC2136" s="185"/>
      <c r="AD2136" s="185"/>
      <c r="AE2136" s="185"/>
      <c r="AF2136" s="185"/>
      <c r="AG2136" s="185"/>
      <c r="AH2136" s="185"/>
      <c r="AI2136" s="185"/>
      <c r="AJ2136" s="185"/>
      <c r="AK2136" s="185"/>
      <c r="AL2136" s="185"/>
      <c r="AM2136" s="185"/>
      <c r="AN2136" s="185"/>
      <c r="AO2136" s="185"/>
      <c r="AP2136" s="185"/>
      <c r="AQ2136" s="185"/>
      <c r="AR2136" s="185"/>
      <c r="AS2136" s="185"/>
      <c r="AT2136" s="185"/>
      <c r="AU2136" s="185"/>
      <c r="AV2136" s="185"/>
      <c r="AW2136" s="185"/>
      <c r="AX2136" s="185"/>
      <c r="AY2136" s="185"/>
      <c r="AZ2136" s="185"/>
      <c r="BA2136" s="185"/>
      <c r="BB2136" s="185"/>
      <c r="BC2136" s="185"/>
      <c r="BD2136" s="185"/>
      <c r="BE2136" s="185"/>
      <c r="BF2136" s="185"/>
      <c r="BG2136" s="185"/>
      <c r="BH2136" s="185"/>
      <c r="BI2136" s="185"/>
      <c r="BJ2136" s="185"/>
      <c r="BK2136" s="185"/>
      <c r="BL2136" s="185"/>
      <c r="BM2136" s="185"/>
    </row>
    <row r="2137" spans="13:65" s="181" customFormat="1" x14ac:dyDescent="0.2">
      <c r="M2137" s="40"/>
      <c r="N2137" s="974"/>
      <c r="O2137" s="185"/>
      <c r="P2137" s="185"/>
      <c r="Q2137" s="185"/>
      <c r="R2137" s="185"/>
      <c r="S2137" s="185"/>
      <c r="T2137" s="185"/>
      <c r="U2137" s="185"/>
      <c r="V2137" s="185"/>
      <c r="W2137" s="185"/>
      <c r="X2137" s="185"/>
      <c r="Y2137" s="185"/>
      <c r="Z2137" s="185"/>
      <c r="AA2137" s="185"/>
      <c r="AB2137" s="185"/>
      <c r="AC2137" s="185"/>
      <c r="AD2137" s="185"/>
      <c r="AE2137" s="185"/>
      <c r="AF2137" s="185"/>
      <c r="AG2137" s="185"/>
      <c r="AH2137" s="185"/>
      <c r="AI2137" s="185"/>
      <c r="AJ2137" s="185"/>
      <c r="AK2137" s="185"/>
      <c r="AL2137" s="185"/>
      <c r="AM2137" s="185"/>
      <c r="AN2137" s="185"/>
      <c r="AO2137" s="185"/>
      <c r="AP2137" s="185"/>
      <c r="AQ2137" s="185"/>
      <c r="AR2137" s="185"/>
      <c r="AS2137" s="185"/>
      <c r="AT2137" s="185"/>
      <c r="AU2137" s="185"/>
      <c r="AV2137" s="185"/>
      <c r="AW2137" s="185"/>
      <c r="AX2137" s="185"/>
      <c r="AY2137" s="185"/>
      <c r="AZ2137" s="185"/>
      <c r="BA2137" s="185"/>
      <c r="BB2137" s="185"/>
      <c r="BC2137" s="185"/>
      <c r="BD2137" s="185"/>
      <c r="BE2137" s="185"/>
      <c r="BF2137" s="185"/>
      <c r="BG2137" s="185"/>
      <c r="BH2137" s="185"/>
      <c r="BI2137" s="185"/>
      <c r="BJ2137" s="185"/>
      <c r="BK2137" s="185"/>
      <c r="BL2137" s="185"/>
      <c r="BM2137" s="185"/>
    </row>
    <row r="2138" spans="13:65" s="181" customFormat="1" x14ac:dyDescent="0.2">
      <c r="M2138" s="40"/>
      <c r="N2138" s="974"/>
      <c r="O2138" s="185"/>
      <c r="P2138" s="185"/>
      <c r="Q2138" s="185"/>
      <c r="R2138" s="185"/>
      <c r="S2138" s="185"/>
      <c r="T2138" s="185"/>
      <c r="U2138" s="185"/>
      <c r="V2138" s="185"/>
      <c r="W2138" s="185"/>
      <c r="X2138" s="185"/>
      <c r="Y2138" s="185"/>
      <c r="Z2138" s="185"/>
      <c r="AA2138" s="185"/>
      <c r="AB2138" s="185"/>
      <c r="AC2138" s="185"/>
      <c r="AD2138" s="185"/>
      <c r="AE2138" s="185"/>
      <c r="AF2138" s="185"/>
      <c r="AG2138" s="185"/>
      <c r="AH2138" s="185"/>
      <c r="AI2138" s="185"/>
      <c r="AJ2138" s="185"/>
      <c r="AK2138" s="185"/>
      <c r="AL2138" s="185"/>
      <c r="AM2138" s="185"/>
      <c r="AN2138" s="185"/>
      <c r="AO2138" s="185"/>
      <c r="AP2138" s="185"/>
      <c r="AQ2138" s="185"/>
      <c r="AR2138" s="185"/>
      <c r="AS2138" s="185"/>
      <c r="AT2138" s="185"/>
      <c r="AU2138" s="185"/>
      <c r="AV2138" s="185"/>
      <c r="AW2138" s="185"/>
      <c r="AX2138" s="185"/>
      <c r="AY2138" s="185"/>
      <c r="AZ2138" s="185"/>
      <c r="BA2138" s="185"/>
      <c r="BB2138" s="185"/>
      <c r="BC2138" s="185"/>
      <c r="BD2138" s="185"/>
      <c r="BE2138" s="185"/>
      <c r="BF2138" s="185"/>
      <c r="BG2138" s="185"/>
      <c r="BH2138" s="185"/>
      <c r="BI2138" s="185"/>
      <c r="BJ2138" s="185"/>
      <c r="BK2138" s="185"/>
      <c r="BL2138" s="185"/>
      <c r="BM2138" s="185"/>
    </row>
    <row r="2139" spans="13:65" s="181" customFormat="1" x14ac:dyDescent="0.2">
      <c r="M2139" s="40"/>
      <c r="N2139" s="974"/>
      <c r="O2139" s="185"/>
      <c r="P2139" s="185"/>
      <c r="Q2139" s="185"/>
      <c r="R2139" s="185"/>
      <c r="S2139" s="185"/>
      <c r="T2139" s="185"/>
      <c r="U2139" s="185"/>
      <c r="V2139" s="185"/>
      <c r="W2139" s="185"/>
      <c r="X2139" s="185"/>
      <c r="Y2139" s="185"/>
      <c r="Z2139" s="185"/>
      <c r="AA2139" s="185"/>
      <c r="AB2139" s="185"/>
      <c r="AC2139" s="185"/>
      <c r="AD2139" s="185"/>
      <c r="AE2139" s="185"/>
      <c r="AF2139" s="185"/>
      <c r="AG2139" s="185"/>
      <c r="AH2139" s="185"/>
      <c r="AI2139" s="185"/>
      <c r="AJ2139" s="185"/>
      <c r="AK2139" s="185"/>
      <c r="AL2139" s="185"/>
      <c r="AM2139" s="185"/>
      <c r="AN2139" s="185"/>
      <c r="AO2139" s="185"/>
      <c r="AP2139" s="185"/>
      <c r="AQ2139" s="185"/>
      <c r="AR2139" s="185"/>
      <c r="AS2139" s="185"/>
      <c r="AT2139" s="185"/>
      <c r="AU2139" s="185"/>
      <c r="AV2139" s="185"/>
      <c r="AW2139" s="185"/>
      <c r="AX2139" s="185"/>
      <c r="AY2139" s="185"/>
      <c r="AZ2139" s="185"/>
      <c r="BA2139" s="185"/>
      <c r="BB2139" s="185"/>
      <c r="BC2139" s="185"/>
      <c r="BD2139" s="185"/>
      <c r="BE2139" s="185"/>
      <c r="BF2139" s="185"/>
      <c r="BG2139" s="185"/>
      <c r="BH2139" s="185"/>
      <c r="BI2139" s="185"/>
      <c r="BJ2139" s="185"/>
      <c r="BK2139" s="185"/>
      <c r="BL2139" s="185"/>
      <c r="BM2139" s="185"/>
    </row>
    <row r="2140" spans="13:65" s="181" customFormat="1" x14ac:dyDescent="0.2">
      <c r="M2140" s="40"/>
      <c r="N2140" s="974"/>
      <c r="O2140" s="185"/>
      <c r="P2140" s="185"/>
      <c r="Q2140" s="185"/>
      <c r="R2140" s="185"/>
      <c r="S2140" s="185"/>
      <c r="T2140" s="185"/>
      <c r="U2140" s="185"/>
      <c r="V2140" s="185"/>
      <c r="W2140" s="185"/>
      <c r="X2140" s="185"/>
      <c r="Y2140" s="185"/>
      <c r="Z2140" s="185"/>
      <c r="AA2140" s="185"/>
      <c r="AB2140" s="185"/>
      <c r="AC2140" s="185"/>
      <c r="AD2140" s="185"/>
      <c r="AE2140" s="185"/>
      <c r="AF2140" s="185"/>
      <c r="AG2140" s="185"/>
      <c r="AH2140" s="185"/>
      <c r="AI2140" s="185"/>
      <c r="AJ2140" s="185"/>
      <c r="AK2140" s="185"/>
      <c r="AL2140" s="185"/>
      <c r="AM2140" s="185"/>
      <c r="AN2140" s="185"/>
      <c r="AO2140" s="185"/>
      <c r="AP2140" s="185"/>
      <c r="AQ2140" s="185"/>
      <c r="AR2140" s="185"/>
      <c r="AS2140" s="185"/>
      <c r="AT2140" s="185"/>
      <c r="AU2140" s="185"/>
      <c r="AV2140" s="185"/>
      <c r="AW2140" s="185"/>
      <c r="AX2140" s="185"/>
      <c r="AY2140" s="185"/>
      <c r="AZ2140" s="185"/>
      <c r="BA2140" s="185"/>
      <c r="BB2140" s="185"/>
      <c r="BC2140" s="185"/>
      <c r="BD2140" s="185"/>
      <c r="BE2140" s="185"/>
      <c r="BF2140" s="185"/>
      <c r="BG2140" s="185"/>
      <c r="BH2140" s="185"/>
      <c r="BI2140" s="185"/>
      <c r="BJ2140" s="185"/>
      <c r="BK2140" s="185"/>
      <c r="BL2140" s="185"/>
      <c r="BM2140" s="185"/>
    </row>
    <row r="2141" spans="13:65" s="181" customFormat="1" x14ac:dyDescent="0.2">
      <c r="M2141" s="40"/>
      <c r="N2141" s="974"/>
      <c r="O2141" s="185"/>
      <c r="P2141" s="185"/>
      <c r="Q2141" s="185"/>
      <c r="R2141" s="185"/>
      <c r="S2141" s="185"/>
      <c r="T2141" s="185"/>
      <c r="U2141" s="185"/>
      <c r="V2141" s="185"/>
      <c r="W2141" s="185"/>
      <c r="X2141" s="185"/>
      <c r="Y2141" s="185"/>
      <c r="Z2141" s="185"/>
      <c r="AA2141" s="185"/>
      <c r="AB2141" s="185"/>
      <c r="AC2141" s="185"/>
      <c r="AD2141" s="185"/>
      <c r="AE2141" s="185"/>
      <c r="AF2141" s="185"/>
      <c r="AG2141" s="185"/>
      <c r="AH2141" s="185"/>
      <c r="AI2141" s="185"/>
      <c r="AJ2141" s="185"/>
      <c r="AK2141" s="185"/>
      <c r="AL2141" s="185"/>
      <c r="AM2141" s="185"/>
      <c r="AN2141" s="185"/>
      <c r="AO2141" s="185"/>
      <c r="AP2141" s="185"/>
      <c r="AQ2141" s="185"/>
      <c r="AR2141" s="185"/>
      <c r="AS2141" s="185"/>
      <c r="AT2141" s="185"/>
      <c r="AU2141" s="185"/>
      <c r="AV2141" s="185"/>
      <c r="AW2141" s="185"/>
      <c r="AX2141" s="185"/>
      <c r="AY2141" s="185"/>
      <c r="AZ2141" s="185"/>
      <c r="BA2141" s="185"/>
      <c r="BB2141" s="185"/>
      <c r="BC2141" s="185"/>
      <c r="BD2141" s="185"/>
      <c r="BE2141" s="185"/>
      <c r="BF2141" s="185"/>
      <c r="BG2141" s="185"/>
      <c r="BH2141" s="185"/>
      <c r="BI2141" s="185"/>
      <c r="BJ2141" s="185"/>
      <c r="BK2141" s="185"/>
      <c r="BL2141" s="185"/>
      <c r="BM2141" s="185"/>
    </row>
    <row r="2142" spans="13:65" s="181" customFormat="1" x14ac:dyDescent="0.2">
      <c r="M2142" s="40"/>
      <c r="N2142" s="974"/>
      <c r="O2142" s="185"/>
      <c r="P2142" s="185"/>
      <c r="Q2142" s="185"/>
      <c r="R2142" s="185"/>
      <c r="S2142" s="185"/>
      <c r="T2142" s="185"/>
      <c r="U2142" s="185"/>
      <c r="V2142" s="185"/>
      <c r="W2142" s="185"/>
      <c r="X2142" s="185"/>
      <c r="Y2142" s="185"/>
      <c r="Z2142" s="185"/>
      <c r="AA2142" s="185"/>
      <c r="AB2142" s="185"/>
      <c r="AC2142" s="185"/>
      <c r="AD2142" s="185"/>
      <c r="AE2142" s="185"/>
      <c r="AF2142" s="185"/>
      <c r="AG2142" s="185"/>
      <c r="AH2142" s="185"/>
      <c r="AI2142" s="185"/>
      <c r="AJ2142" s="185"/>
      <c r="AK2142" s="185"/>
      <c r="AL2142" s="185"/>
      <c r="AM2142" s="185"/>
      <c r="AN2142" s="185"/>
      <c r="AO2142" s="185"/>
      <c r="AP2142" s="185"/>
      <c r="AQ2142" s="185"/>
      <c r="AR2142" s="185"/>
      <c r="AS2142" s="185"/>
      <c r="AT2142" s="185"/>
      <c r="AU2142" s="185"/>
      <c r="AV2142" s="185"/>
      <c r="AW2142" s="185"/>
      <c r="AX2142" s="185"/>
      <c r="AY2142" s="185"/>
      <c r="AZ2142" s="185"/>
      <c r="BA2142" s="185"/>
      <c r="BB2142" s="185"/>
      <c r="BC2142" s="185"/>
      <c r="BD2142" s="185"/>
      <c r="BE2142" s="185"/>
      <c r="BF2142" s="185"/>
      <c r="BG2142" s="185"/>
      <c r="BH2142" s="185"/>
      <c r="BI2142" s="185"/>
      <c r="BJ2142" s="185"/>
      <c r="BK2142" s="185"/>
      <c r="BL2142" s="185"/>
      <c r="BM2142" s="185"/>
    </row>
    <row r="2143" spans="13:65" s="181" customFormat="1" x14ac:dyDescent="0.2">
      <c r="M2143" s="40"/>
      <c r="N2143" s="974"/>
      <c r="O2143" s="185"/>
      <c r="P2143" s="185"/>
      <c r="Q2143" s="185"/>
      <c r="R2143" s="185"/>
      <c r="S2143" s="185"/>
      <c r="T2143" s="185"/>
      <c r="U2143" s="185"/>
      <c r="V2143" s="185"/>
      <c r="W2143" s="185"/>
      <c r="X2143" s="185"/>
      <c r="Y2143" s="185"/>
      <c r="Z2143" s="185"/>
      <c r="AA2143" s="185"/>
      <c r="AB2143" s="185"/>
      <c r="AC2143" s="185"/>
      <c r="AD2143" s="185"/>
      <c r="AE2143" s="185"/>
      <c r="AF2143" s="185"/>
      <c r="AG2143" s="185"/>
      <c r="AH2143" s="185"/>
      <c r="AI2143" s="185"/>
      <c r="AJ2143" s="185"/>
      <c r="AK2143" s="185"/>
      <c r="AL2143" s="185"/>
      <c r="AM2143" s="185"/>
      <c r="AN2143" s="185"/>
      <c r="AO2143" s="185"/>
      <c r="AP2143" s="185"/>
      <c r="AQ2143" s="185"/>
      <c r="AR2143" s="185"/>
      <c r="AS2143" s="185"/>
      <c r="AT2143" s="185"/>
      <c r="AU2143" s="185"/>
      <c r="AV2143" s="185"/>
      <c r="AW2143" s="185"/>
      <c r="AX2143" s="185"/>
      <c r="AY2143" s="185"/>
      <c r="AZ2143" s="185"/>
      <c r="BA2143" s="185"/>
      <c r="BB2143" s="185"/>
      <c r="BC2143" s="185"/>
      <c r="BD2143" s="185"/>
      <c r="BE2143" s="185"/>
      <c r="BF2143" s="185"/>
      <c r="BG2143" s="185"/>
      <c r="BH2143" s="185"/>
      <c r="BI2143" s="185"/>
      <c r="BJ2143" s="185"/>
      <c r="BK2143" s="185"/>
      <c r="BL2143" s="185"/>
      <c r="BM2143" s="185"/>
    </row>
    <row r="2144" spans="13:65" s="181" customFormat="1" x14ac:dyDescent="0.2">
      <c r="M2144" s="40"/>
      <c r="N2144" s="974"/>
      <c r="O2144" s="185"/>
      <c r="P2144" s="185"/>
      <c r="Q2144" s="185"/>
      <c r="R2144" s="185"/>
      <c r="S2144" s="185"/>
      <c r="T2144" s="185"/>
      <c r="U2144" s="185"/>
      <c r="V2144" s="185"/>
      <c r="W2144" s="185"/>
      <c r="X2144" s="185"/>
      <c r="Y2144" s="185"/>
      <c r="Z2144" s="185"/>
      <c r="AA2144" s="185"/>
      <c r="AB2144" s="185"/>
      <c r="AC2144" s="185"/>
      <c r="AD2144" s="185"/>
      <c r="AE2144" s="185"/>
      <c r="AF2144" s="185"/>
      <c r="AG2144" s="185"/>
      <c r="AH2144" s="185"/>
      <c r="AI2144" s="185"/>
      <c r="AJ2144" s="185"/>
      <c r="AK2144" s="185"/>
      <c r="AL2144" s="185"/>
      <c r="AM2144" s="185"/>
      <c r="AN2144" s="185"/>
      <c r="AO2144" s="185"/>
      <c r="AP2144" s="185"/>
      <c r="AQ2144" s="185"/>
      <c r="AR2144" s="185"/>
      <c r="AS2144" s="185"/>
      <c r="AT2144" s="185"/>
      <c r="AU2144" s="185"/>
      <c r="AV2144" s="185"/>
      <c r="AW2144" s="185"/>
      <c r="AX2144" s="185"/>
      <c r="AY2144" s="185"/>
      <c r="AZ2144" s="185"/>
      <c r="BA2144" s="185"/>
      <c r="BB2144" s="185"/>
      <c r="BC2144" s="185"/>
      <c r="BD2144" s="185"/>
      <c r="BE2144" s="185"/>
      <c r="BF2144" s="185"/>
      <c r="BG2144" s="185"/>
      <c r="BH2144" s="185"/>
      <c r="BI2144" s="185"/>
      <c r="BJ2144" s="185"/>
      <c r="BK2144" s="185"/>
      <c r="BL2144" s="185"/>
      <c r="BM2144" s="185"/>
    </row>
    <row r="2145" spans="13:65" s="181" customFormat="1" x14ac:dyDescent="0.2">
      <c r="M2145" s="40"/>
      <c r="N2145" s="974"/>
      <c r="O2145" s="185"/>
      <c r="P2145" s="185"/>
      <c r="Q2145" s="185"/>
      <c r="R2145" s="185"/>
      <c r="S2145" s="185"/>
      <c r="T2145" s="185"/>
      <c r="U2145" s="185"/>
      <c r="V2145" s="185"/>
      <c r="W2145" s="185"/>
      <c r="X2145" s="185"/>
      <c r="Y2145" s="185"/>
      <c r="Z2145" s="185"/>
      <c r="AA2145" s="185"/>
      <c r="AB2145" s="185"/>
      <c r="AC2145" s="185"/>
      <c r="AD2145" s="185"/>
      <c r="AE2145" s="185"/>
      <c r="AF2145" s="185"/>
      <c r="AG2145" s="185"/>
      <c r="AH2145" s="185"/>
      <c r="AI2145" s="185"/>
      <c r="AJ2145" s="185"/>
      <c r="AK2145" s="185"/>
      <c r="AL2145" s="185"/>
      <c r="AM2145" s="185"/>
      <c r="AN2145" s="185"/>
      <c r="AO2145" s="185"/>
      <c r="AP2145" s="185"/>
      <c r="AQ2145" s="185"/>
      <c r="AR2145" s="185"/>
      <c r="AS2145" s="185"/>
      <c r="AT2145" s="185"/>
      <c r="AU2145" s="185"/>
      <c r="AV2145" s="185"/>
      <c r="AW2145" s="185"/>
      <c r="AX2145" s="185"/>
      <c r="AY2145" s="185"/>
      <c r="AZ2145" s="185"/>
      <c r="BA2145" s="185"/>
      <c r="BB2145" s="185"/>
      <c r="BC2145" s="185"/>
      <c r="BD2145" s="185"/>
      <c r="BE2145" s="185"/>
      <c r="BF2145" s="185"/>
      <c r="BG2145" s="185"/>
      <c r="BH2145" s="185"/>
      <c r="BI2145" s="185"/>
      <c r="BJ2145" s="185"/>
      <c r="BK2145" s="185"/>
      <c r="BL2145" s="185"/>
      <c r="BM2145" s="185"/>
    </row>
    <row r="2146" spans="13:65" s="181" customFormat="1" x14ac:dyDescent="0.2">
      <c r="M2146" s="40"/>
      <c r="N2146" s="974"/>
      <c r="O2146" s="185"/>
      <c r="P2146" s="185"/>
      <c r="Q2146" s="185"/>
      <c r="R2146" s="185"/>
      <c r="S2146" s="185"/>
      <c r="T2146" s="185"/>
      <c r="U2146" s="185"/>
      <c r="V2146" s="185"/>
      <c r="W2146" s="185"/>
      <c r="X2146" s="185"/>
      <c r="Y2146" s="185"/>
      <c r="Z2146" s="185"/>
      <c r="AA2146" s="185"/>
      <c r="AB2146" s="185"/>
      <c r="AC2146" s="185"/>
      <c r="AD2146" s="185"/>
      <c r="AE2146" s="185"/>
      <c r="AF2146" s="185"/>
      <c r="AG2146" s="185"/>
      <c r="AH2146" s="185"/>
      <c r="AI2146" s="185"/>
      <c r="AJ2146" s="185"/>
      <c r="AK2146" s="185"/>
      <c r="AL2146" s="185"/>
      <c r="AM2146" s="185"/>
      <c r="AN2146" s="185"/>
      <c r="AO2146" s="185"/>
      <c r="AP2146" s="185"/>
      <c r="AQ2146" s="185"/>
      <c r="AR2146" s="185"/>
      <c r="AS2146" s="185"/>
      <c r="AT2146" s="185"/>
      <c r="AU2146" s="185"/>
      <c r="AV2146" s="185"/>
      <c r="AW2146" s="185"/>
      <c r="AX2146" s="185"/>
      <c r="AY2146" s="185"/>
      <c r="AZ2146" s="185"/>
      <c r="BA2146" s="185"/>
      <c r="BB2146" s="185"/>
      <c r="BC2146" s="185"/>
      <c r="BD2146" s="185"/>
      <c r="BE2146" s="185"/>
      <c r="BF2146" s="185"/>
      <c r="BG2146" s="185"/>
      <c r="BH2146" s="185"/>
      <c r="BI2146" s="185"/>
      <c r="BJ2146" s="185"/>
      <c r="BK2146" s="185"/>
      <c r="BL2146" s="185"/>
      <c r="BM2146" s="185"/>
    </row>
    <row r="2147" spans="13:65" s="181" customFormat="1" x14ac:dyDescent="0.2">
      <c r="M2147" s="40"/>
      <c r="N2147" s="974"/>
      <c r="O2147" s="185"/>
      <c r="P2147" s="185"/>
      <c r="Q2147" s="185"/>
      <c r="R2147" s="185"/>
      <c r="S2147" s="185"/>
      <c r="T2147" s="185"/>
      <c r="U2147" s="185"/>
      <c r="V2147" s="185"/>
      <c r="W2147" s="185"/>
      <c r="X2147" s="185"/>
      <c r="Y2147" s="185"/>
      <c r="Z2147" s="185"/>
      <c r="AA2147" s="185"/>
      <c r="AB2147" s="185"/>
      <c r="AC2147" s="185"/>
      <c r="AD2147" s="185"/>
      <c r="AE2147" s="185"/>
      <c r="AF2147" s="185"/>
      <c r="AG2147" s="185"/>
      <c r="AH2147" s="185"/>
      <c r="AI2147" s="185"/>
      <c r="AJ2147" s="185"/>
      <c r="AK2147" s="185"/>
      <c r="AL2147" s="185"/>
      <c r="AM2147" s="185"/>
      <c r="AN2147" s="185"/>
      <c r="AO2147" s="185"/>
      <c r="AP2147" s="185"/>
      <c r="AQ2147" s="185"/>
      <c r="AR2147" s="185"/>
      <c r="AS2147" s="185"/>
      <c r="AT2147" s="185"/>
      <c r="AU2147" s="185"/>
      <c r="AV2147" s="185"/>
      <c r="AW2147" s="185"/>
      <c r="AX2147" s="185"/>
      <c r="AY2147" s="185"/>
      <c r="AZ2147" s="185"/>
      <c r="BA2147" s="185"/>
      <c r="BB2147" s="185"/>
      <c r="BC2147" s="185"/>
      <c r="BD2147" s="185"/>
      <c r="BE2147" s="185"/>
      <c r="BF2147" s="185"/>
      <c r="BG2147" s="185"/>
      <c r="BH2147" s="185"/>
      <c r="BI2147" s="185"/>
      <c r="BJ2147" s="185"/>
      <c r="BK2147" s="185"/>
      <c r="BL2147" s="185"/>
      <c r="BM2147" s="185"/>
    </row>
    <row r="2148" spans="13:65" s="181" customFormat="1" x14ac:dyDescent="0.2">
      <c r="M2148" s="40"/>
      <c r="N2148" s="974"/>
      <c r="O2148" s="185"/>
      <c r="P2148" s="185"/>
      <c r="Q2148" s="185"/>
      <c r="R2148" s="185"/>
      <c r="S2148" s="185"/>
      <c r="T2148" s="185"/>
      <c r="U2148" s="185"/>
      <c r="V2148" s="185"/>
      <c r="W2148" s="185"/>
      <c r="X2148" s="185"/>
      <c r="Y2148" s="185"/>
      <c r="Z2148" s="185"/>
      <c r="AA2148" s="185"/>
      <c r="AB2148" s="185"/>
      <c r="AC2148" s="185"/>
      <c r="AD2148" s="185"/>
      <c r="AE2148" s="185"/>
      <c r="AF2148" s="185"/>
      <c r="AG2148" s="185"/>
      <c r="AH2148" s="185"/>
      <c r="AI2148" s="185"/>
      <c r="AJ2148" s="185"/>
      <c r="AK2148" s="185"/>
      <c r="AL2148" s="185"/>
      <c r="AM2148" s="185"/>
      <c r="AN2148" s="185"/>
      <c r="AO2148" s="185"/>
      <c r="AP2148" s="185"/>
      <c r="AQ2148" s="185"/>
      <c r="AR2148" s="185"/>
      <c r="AS2148" s="185"/>
      <c r="AT2148" s="185"/>
      <c r="AU2148" s="185"/>
      <c r="AV2148" s="185"/>
      <c r="AW2148" s="185"/>
      <c r="AX2148" s="185"/>
      <c r="AY2148" s="185"/>
      <c r="AZ2148" s="185"/>
      <c r="BA2148" s="185"/>
      <c r="BB2148" s="185"/>
      <c r="BC2148" s="185"/>
      <c r="BD2148" s="185"/>
      <c r="BE2148" s="185"/>
      <c r="BF2148" s="185"/>
      <c r="BG2148" s="185"/>
      <c r="BH2148" s="185"/>
      <c r="BI2148" s="185"/>
      <c r="BJ2148" s="185"/>
      <c r="BK2148" s="185"/>
      <c r="BL2148" s="185"/>
      <c r="BM2148" s="185"/>
    </row>
    <row r="2149" spans="13:65" s="181" customFormat="1" x14ac:dyDescent="0.2">
      <c r="M2149" s="40"/>
      <c r="N2149" s="974"/>
      <c r="O2149" s="185"/>
      <c r="P2149" s="185"/>
      <c r="Q2149" s="185"/>
      <c r="R2149" s="185"/>
      <c r="S2149" s="185"/>
      <c r="T2149" s="185"/>
      <c r="U2149" s="185"/>
      <c r="V2149" s="185"/>
      <c r="W2149" s="185"/>
      <c r="X2149" s="185"/>
      <c r="Y2149" s="185"/>
      <c r="Z2149" s="185"/>
      <c r="AA2149" s="185"/>
      <c r="AB2149" s="185"/>
      <c r="AC2149" s="185"/>
      <c r="AD2149" s="185"/>
      <c r="AE2149" s="185"/>
      <c r="AF2149" s="185"/>
      <c r="AG2149" s="185"/>
      <c r="AH2149" s="185"/>
      <c r="AI2149" s="185"/>
      <c r="AJ2149" s="185"/>
      <c r="AK2149" s="185"/>
      <c r="AL2149" s="185"/>
      <c r="AM2149" s="185"/>
      <c r="AN2149" s="185"/>
      <c r="AO2149" s="185"/>
      <c r="AP2149" s="185"/>
      <c r="AQ2149" s="185"/>
      <c r="AR2149" s="185"/>
      <c r="AS2149" s="185"/>
      <c r="AT2149" s="185"/>
      <c r="AU2149" s="185"/>
      <c r="AV2149" s="185"/>
      <c r="AW2149" s="185"/>
      <c r="AX2149" s="185"/>
      <c r="AY2149" s="185"/>
      <c r="AZ2149" s="185"/>
      <c r="BA2149" s="185"/>
      <c r="BB2149" s="185"/>
      <c r="BC2149" s="185"/>
      <c r="BD2149" s="185"/>
      <c r="BE2149" s="185"/>
      <c r="BF2149" s="185"/>
      <c r="BG2149" s="185"/>
      <c r="BH2149" s="185"/>
      <c r="BI2149" s="185"/>
      <c r="BJ2149" s="185"/>
      <c r="BK2149" s="185"/>
      <c r="BL2149" s="185"/>
      <c r="BM2149" s="185"/>
    </row>
    <row r="2150" spans="13:65" s="181" customFormat="1" x14ac:dyDescent="0.2">
      <c r="M2150" s="40"/>
      <c r="N2150" s="974"/>
      <c r="O2150" s="185"/>
      <c r="P2150" s="185"/>
      <c r="Q2150" s="185"/>
      <c r="R2150" s="185"/>
      <c r="S2150" s="185"/>
      <c r="T2150" s="185"/>
      <c r="U2150" s="185"/>
      <c r="V2150" s="185"/>
      <c r="W2150" s="185"/>
      <c r="X2150" s="185"/>
      <c r="Y2150" s="185"/>
      <c r="Z2150" s="185"/>
      <c r="AA2150" s="185"/>
      <c r="AB2150" s="185"/>
      <c r="AC2150" s="185"/>
      <c r="AD2150" s="185"/>
      <c r="AE2150" s="185"/>
      <c r="AF2150" s="185"/>
      <c r="AG2150" s="185"/>
      <c r="AH2150" s="185"/>
      <c r="AI2150" s="185"/>
      <c r="AJ2150" s="185"/>
      <c r="AK2150" s="185"/>
      <c r="AL2150" s="185"/>
      <c r="AM2150" s="185"/>
      <c r="AN2150" s="185"/>
      <c r="AO2150" s="185"/>
      <c r="AP2150" s="185"/>
      <c r="AQ2150" s="185"/>
      <c r="AR2150" s="185"/>
      <c r="AS2150" s="185"/>
      <c r="AT2150" s="185"/>
      <c r="AU2150" s="185"/>
      <c r="AV2150" s="185"/>
      <c r="AW2150" s="185"/>
      <c r="AX2150" s="185"/>
      <c r="AY2150" s="185"/>
      <c r="AZ2150" s="185"/>
      <c r="BA2150" s="185"/>
      <c r="BB2150" s="185"/>
      <c r="BC2150" s="185"/>
      <c r="BD2150" s="185"/>
      <c r="BE2150" s="185"/>
      <c r="BF2150" s="185"/>
      <c r="BG2150" s="185"/>
      <c r="BH2150" s="185"/>
      <c r="BI2150" s="185"/>
      <c r="BJ2150" s="185"/>
      <c r="BK2150" s="185"/>
      <c r="BL2150" s="185"/>
      <c r="BM2150" s="185"/>
    </row>
    <row r="2151" spans="13:65" s="181" customFormat="1" x14ac:dyDescent="0.2">
      <c r="M2151" s="40"/>
      <c r="N2151" s="974"/>
      <c r="O2151" s="185"/>
      <c r="P2151" s="185"/>
      <c r="Q2151" s="185"/>
      <c r="R2151" s="185"/>
      <c r="S2151" s="185"/>
      <c r="T2151" s="185"/>
      <c r="U2151" s="185"/>
      <c r="V2151" s="185"/>
      <c r="W2151" s="185"/>
      <c r="X2151" s="185"/>
      <c r="Y2151" s="185"/>
      <c r="Z2151" s="185"/>
      <c r="AA2151" s="185"/>
      <c r="AB2151" s="185"/>
      <c r="AC2151" s="185"/>
      <c r="AD2151" s="185"/>
      <c r="AE2151" s="185"/>
      <c r="AF2151" s="185"/>
      <c r="AG2151" s="185"/>
      <c r="AH2151" s="185"/>
      <c r="AI2151" s="185"/>
      <c r="AJ2151" s="185"/>
      <c r="AK2151" s="185"/>
      <c r="AL2151" s="185"/>
      <c r="AM2151" s="185"/>
      <c r="AN2151" s="185"/>
      <c r="AO2151" s="185"/>
      <c r="AP2151" s="185"/>
      <c r="AQ2151" s="185"/>
      <c r="AR2151" s="185"/>
      <c r="AS2151" s="185"/>
      <c r="AT2151" s="185"/>
      <c r="AU2151" s="185"/>
      <c r="AV2151" s="185"/>
      <c r="AW2151" s="185"/>
      <c r="AX2151" s="185"/>
      <c r="AY2151" s="185"/>
      <c r="AZ2151" s="185"/>
      <c r="BA2151" s="185"/>
      <c r="BB2151" s="185"/>
      <c r="BC2151" s="185"/>
      <c r="BD2151" s="185"/>
      <c r="BE2151" s="185"/>
      <c r="BF2151" s="185"/>
      <c r="BG2151" s="185"/>
      <c r="BH2151" s="185"/>
      <c r="BI2151" s="185"/>
      <c r="BJ2151" s="185"/>
      <c r="BK2151" s="185"/>
      <c r="BL2151" s="185"/>
      <c r="BM2151" s="185"/>
    </row>
    <row r="2152" spans="13:65" s="181" customFormat="1" x14ac:dyDescent="0.2">
      <c r="M2152" s="40"/>
      <c r="N2152" s="974"/>
      <c r="O2152" s="185"/>
      <c r="P2152" s="185"/>
      <c r="Q2152" s="185"/>
      <c r="R2152" s="185"/>
      <c r="S2152" s="185"/>
      <c r="T2152" s="185"/>
      <c r="U2152" s="185"/>
      <c r="V2152" s="185"/>
      <c r="W2152" s="185"/>
      <c r="X2152" s="185"/>
      <c r="Y2152" s="185"/>
      <c r="Z2152" s="185"/>
      <c r="AA2152" s="185"/>
      <c r="AB2152" s="185"/>
      <c r="AC2152" s="185"/>
      <c r="AD2152" s="185"/>
      <c r="AE2152" s="185"/>
      <c r="AF2152" s="185"/>
      <c r="AG2152" s="185"/>
      <c r="AH2152" s="185"/>
      <c r="AI2152" s="185"/>
      <c r="AJ2152" s="185"/>
      <c r="AK2152" s="185"/>
      <c r="AL2152" s="185"/>
      <c r="AM2152" s="185"/>
      <c r="AN2152" s="185"/>
      <c r="AO2152" s="185"/>
      <c r="AP2152" s="185"/>
      <c r="AQ2152" s="185"/>
      <c r="AR2152" s="185"/>
      <c r="AS2152" s="185"/>
      <c r="AT2152" s="185"/>
      <c r="AU2152" s="185"/>
      <c r="AV2152" s="185"/>
      <c r="AW2152" s="185"/>
      <c r="AX2152" s="185"/>
      <c r="AY2152" s="185"/>
      <c r="AZ2152" s="185"/>
      <c r="BA2152" s="185"/>
      <c r="BB2152" s="185"/>
      <c r="BC2152" s="185"/>
      <c r="BD2152" s="185"/>
      <c r="BE2152" s="185"/>
      <c r="BF2152" s="185"/>
      <c r="BG2152" s="185"/>
      <c r="BH2152" s="185"/>
      <c r="BI2152" s="185"/>
      <c r="BJ2152" s="185"/>
      <c r="BK2152" s="185"/>
      <c r="BL2152" s="185"/>
      <c r="BM2152" s="185"/>
    </row>
    <row r="2153" spans="13:65" s="181" customFormat="1" x14ac:dyDescent="0.2">
      <c r="M2153" s="40"/>
      <c r="N2153" s="974"/>
      <c r="O2153" s="185"/>
      <c r="P2153" s="185"/>
      <c r="Q2153" s="185"/>
      <c r="R2153" s="185"/>
      <c r="S2153" s="185"/>
      <c r="T2153" s="185"/>
      <c r="U2153" s="185"/>
      <c r="V2153" s="185"/>
      <c r="W2153" s="185"/>
      <c r="X2153" s="185"/>
      <c r="Y2153" s="185"/>
      <c r="Z2153" s="185"/>
      <c r="AA2153" s="185"/>
      <c r="AB2153" s="185"/>
      <c r="AC2153" s="185"/>
      <c r="AD2153" s="185"/>
      <c r="AE2153" s="185"/>
      <c r="AF2153" s="185"/>
      <c r="AG2153" s="185"/>
      <c r="AH2153" s="185"/>
      <c r="AI2153" s="185"/>
      <c r="AJ2153" s="185"/>
      <c r="AK2153" s="185"/>
      <c r="AL2153" s="185"/>
      <c r="AM2153" s="185"/>
      <c r="AN2153" s="185"/>
      <c r="AO2153" s="185"/>
      <c r="AP2153" s="185"/>
      <c r="AQ2153" s="185"/>
      <c r="AR2153" s="185"/>
      <c r="AS2153" s="185"/>
      <c r="AT2153" s="185"/>
      <c r="AU2153" s="185"/>
      <c r="AV2153" s="185"/>
      <c r="AW2153" s="185"/>
      <c r="AX2153" s="185"/>
      <c r="AY2153" s="185"/>
      <c r="AZ2153" s="185"/>
      <c r="BA2153" s="185"/>
      <c r="BB2153" s="185"/>
      <c r="BC2153" s="185"/>
      <c r="BD2153" s="185"/>
      <c r="BE2153" s="185"/>
      <c r="BF2153" s="185"/>
      <c r="BG2153" s="185"/>
      <c r="BH2153" s="185"/>
      <c r="BI2153" s="185"/>
      <c r="BJ2153" s="185"/>
      <c r="BK2153" s="185"/>
      <c r="BL2153" s="185"/>
      <c r="BM2153" s="185"/>
    </row>
    <row r="2154" spans="13:65" s="181" customFormat="1" x14ac:dyDescent="0.2">
      <c r="M2154" s="40"/>
      <c r="N2154" s="974"/>
      <c r="O2154" s="185"/>
      <c r="P2154" s="185"/>
      <c r="Q2154" s="185"/>
      <c r="R2154" s="185"/>
      <c r="S2154" s="185"/>
      <c r="T2154" s="185"/>
      <c r="U2154" s="185"/>
      <c r="V2154" s="185"/>
      <c r="W2154" s="185"/>
      <c r="X2154" s="185"/>
      <c r="Y2154" s="185"/>
      <c r="Z2154" s="185"/>
      <c r="AA2154" s="185"/>
      <c r="AB2154" s="185"/>
      <c r="AC2154" s="185"/>
      <c r="AD2154" s="185"/>
      <c r="AE2154" s="185"/>
      <c r="AF2154" s="185"/>
      <c r="AG2154" s="185"/>
      <c r="AH2154" s="185"/>
      <c r="AI2154" s="185"/>
      <c r="AJ2154" s="185"/>
      <c r="AK2154" s="185"/>
      <c r="AL2154" s="185"/>
      <c r="AM2154" s="185"/>
      <c r="AN2154" s="185"/>
      <c r="AO2154" s="185"/>
      <c r="AP2154" s="185"/>
      <c r="AQ2154" s="185"/>
      <c r="AR2154" s="185"/>
      <c r="AS2154" s="185"/>
      <c r="AT2154" s="185"/>
      <c r="AU2154" s="185"/>
      <c r="AV2154" s="185"/>
      <c r="AW2154" s="185"/>
      <c r="AX2154" s="185"/>
      <c r="AY2154" s="185"/>
      <c r="AZ2154" s="185"/>
      <c r="BA2154" s="185"/>
      <c r="BB2154" s="185"/>
      <c r="BC2154" s="185"/>
      <c r="BD2154" s="185"/>
      <c r="BE2154" s="185"/>
      <c r="BF2154" s="185"/>
      <c r="BG2154" s="185"/>
      <c r="BH2154" s="185"/>
      <c r="BI2154" s="185"/>
      <c r="BJ2154" s="185"/>
      <c r="BK2154" s="185"/>
      <c r="BL2154" s="185"/>
      <c r="BM2154" s="185"/>
    </row>
    <row r="2155" spans="13:65" s="181" customFormat="1" x14ac:dyDescent="0.2">
      <c r="M2155" s="40"/>
      <c r="N2155" s="974"/>
      <c r="O2155" s="185"/>
      <c r="P2155" s="185"/>
      <c r="Q2155" s="185"/>
      <c r="R2155" s="185"/>
      <c r="S2155" s="185"/>
      <c r="T2155" s="185"/>
      <c r="U2155" s="185"/>
      <c r="V2155" s="185"/>
      <c r="W2155" s="185"/>
      <c r="X2155" s="185"/>
      <c r="Y2155" s="185"/>
      <c r="Z2155" s="185"/>
      <c r="AA2155" s="185"/>
      <c r="AB2155" s="185"/>
      <c r="AC2155" s="185"/>
      <c r="AD2155" s="185"/>
      <c r="AE2155" s="185"/>
      <c r="AF2155" s="185"/>
      <c r="AG2155" s="185"/>
      <c r="AH2155" s="185"/>
      <c r="AI2155" s="185"/>
      <c r="AJ2155" s="185"/>
      <c r="AK2155" s="185"/>
      <c r="AL2155" s="185"/>
      <c r="AM2155" s="185"/>
      <c r="AN2155" s="185"/>
      <c r="AO2155" s="185"/>
      <c r="AP2155" s="185"/>
      <c r="AQ2155" s="185"/>
      <c r="AR2155" s="185"/>
      <c r="AS2155" s="185"/>
      <c r="AT2155" s="185"/>
      <c r="AU2155" s="185"/>
      <c r="AV2155" s="185"/>
      <c r="AW2155" s="185"/>
      <c r="AX2155" s="185"/>
      <c r="AY2155" s="185"/>
      <c r="AZ2155" s="185"/>
      <c r="BA2155" s="185"/>
      <c r="BB2155" s="185"/>
      <c r="BC2155" s="185"/>
      <c r="BD2155" s="185"/>
      <c r="BE2155" s="185"/>
      <c r="BF2155" s="185"/>
      <c r="BG2155" s="185"/>
      <c r="BH2155" s="185"/>
      <c r="BI2155" s="185"/>
      <c r="BJ2155" s="185"/>
      <c r="BK2155" s="185"/>
      <c r="BL2155" s="185"/>
      <c r="BM2155" s="185"/>
    </row>
    <row r="2156" spans="13:65" s="181" customFormat="1" x14ac:dyDescent="0.2">
      <c r="M2156" s="40"/>
      <c r="N2156" s="974"/>
      <c r="O2156" s="185"/>
      <c r="P2156" s="185"/>
      <c r="Q2156" s="185"/>
      <c r="R2156" s="185"/>
      <c r="S2156" s="185"/>
      <c r="T2156" s="185"/>
      <c r="U2156" s="185"/>
      <c r="V2156" s="185"/>
      <c r="W2156" s="185"/>
      <c r="X2156" s="185"/>
      <c r="Y2156" s="185"/>
      <c r="Z2156" s="185"/>
      <c r="AA2156" s="185"/>
      <c r="AB2156" s="185"/>
      <c r="AC2156" s="185"/>
      <c r="AD2156" s="185"/>
      <c r="AE2156" s="185"/>
      <c r="AF2156" s="185"/>
      <c r="AG2156" s="185"/>
      <c r="AH2156" s="185"/>
      <c r="AI2156" s="185"/>
      <c r="AJ2156" s="185"/>
      <c r="AK2156" s="185"/>
      <c r="AL2156" s="185"/>
      <c r="AM2156" s="185"/>
      <c r="AN2156" s="185"/>
      <c r="AO2156" s="185"/>
      <c r="AP2156" s="185"/>
      <c r="AQ2156" s="185"/>
      <c r="AR2156" s="185"/>
      <c r="AS2156" s="185"/>
      <c r="AT2156" s="185"/>
      <c r="AU2156" s="185"/>
      <c r="AV2156" s="185"/>
      <c r="AW2156" s="185"/>
      <c r="AX2156" s="185"/>
      <c r="AY2156" s="185"/>
      <c r="AZ2156" s="185"/>
      <c r="BA2156" s="185"/>
      <c r="BB2156" s="185"/>
      <c r="BC2156" s="185"/>
      <c r="BD2156" s="185"/>
      <c r="BE2156" s="185"/>
      <c r="BF2156" s="185"/>
      <c r="BG2156" s="185"/>
      <c r="BH2156" s="185"/>
      <c r="BI2156" s="185"/>
      <c r="BJ2156" s="185"/>
      <c r="BK2156" s="185"/>
      <c r="BL2156" s="185"/>
      <c r="BM2156" s="185"/>
    </row>
    <row r="2157" spans="13:65" s="181" customFormat="1" x14ac:dyDescent="0.2">
      <c r="M2157" s="40"/>
      <c r="N2157" s="974"/>
      <c r="O2157" s="185"/>
      <c r="P2157" s="185"/>
      <c r="Q2157" s="185"/>
      <c r="R2157" s="185"/>
      <c r="S2157" s="185"/>
      <c r="T2157" s="185"/>
      <c r="U2157" s="185"/>
      <c r="V2157" s="185"/>
      <c r="W2157" s="185"/>
      <c r="X2157" s="185"/>
      <c r="Y2157" s="185"/>
      <c r="Z2157" s="185"/>
      <c r="AA2157" s="185"/>
      <c r="AB2157" s="185"/>
      <c r="AC2157" s="185"/>
      <c r="AD2157" s="185"/>
      <c r="AE2157" s="185"/>
      <c r="AF2157" s="185"/>
      <c r="AG2157" s="185"/>
      <c r="AH2157" s="185"/>
      <c r="AI2157" s="185"/>
      <c r="AJ2157" s="185"/>
      <c r="AK2157" s="185"/>
      <c r="AL2157" s="185"/>
      <c r="AM2157" s="185"/>
      <c r="AN2157" s="185"/>
      <c r="AO2157" s="185"/>
      <c r="AP2157" s="185"/>
      <c r="AQ2157" s="185"/>
      <c r="AR2157" s="185"/>
      <c r="AS2157" s="185"/>
      <c r="AT2157" s="185"/>
      <c r="AU2157" s="185"/>
      <c r="AV2157" s="185"/>
      <c r="AW2157" s="185"/>
      <c r="AX2157" s="185"/>
      <c r="AY2157" s="185"/>
      <c r="AZ2157" s="185"/>
      <c r="BA2157" s="185"/>
      <c r="BB2157" s="185"/>
      <c r="BC2157" s="185"/>
      <c r="BD2157" s="185"/>
      <c r="BE2157" s="185"/>
      <c r="BF2157" s="185"/>
      <c r="BG2157" s="185"/>
      <c r="BH2157" s="185"/>
      <c r="BI2157" s="185"/>
      <c r="BJ2157" s="185"/>
      <c r="BK2157" s="185"/>
      <c r="BL2157" s="185"/>
      <c r="BM2157" s="185"/>
    </row>
    <row r="2158" spans="13:65" s="181" customFormat="1" x14ac:dyDescent="0.2">
      <c r="M2158" s="40"/>
      <c r="N2158" s="974"/>
      <c r="O2158" s="185"/>
      <c r="P2158" s="185"/>
      <c r="Q2158" s="185"/>
      <c r="R2158" s="185"/>
      <c r="S2158" s="185"/>
      <c r="T2158" s="185"/>
      <c r="U2158" s="185"/>
      <c r="V2158" s="185"/>
      <c r="W2158" s="185"/>
      <c r="X2158" s="185"/>
      <c r="Y2158" s="185"/>
      <c r="Z2158" s="185"/>
      <c r="AA2158" s="185"/>
      <c r="AB2158" s="185"/>
      <c r="AC2158" s="185"/>
      <c r="AD2158" s="185"/>
      <c r="AE2158" s="185"/>
      <c r="AF2158" s="185"/>
      <c r="AG2158" s="185"/>
      <c r="AH2158" s="185"/>
      <c r="AI2158" s="185"/>
      <c r="AJ2158" s="185"/>
      <c r="AK2158" s="185"/>
      <c r="AL2158" s="185"/>
      <c r="AM2158" s="185"/>
      <c r="AN2158" s="185"/>
      <c r="AO2158" s="185"/>
      <c r="AP2158" s="185"/>
      <c r="AQ2158" s="185"/>
      <c r="AR2158" s="185"/>
      <c r="AS2158" s="185"/>
      <c r="AT2158" s="185"/>
      <c r="AU2158" s="185"/>
      <c r="AV2158" s="185"/>
      <c r="AW2158" s="185"/>
      <c r="AX2158" s="185"/>
      <c r="AY2158" s="185"/>
      <c r="AZ2158" s="185"/>
      <c r="BA2158" s="185"/>
      <c r="BB2158" s="185"/>
      <c r="BC2158" s="185"/>
      <c r="BD2158" s="185"/>
      <c r="BE2158" s="185"/>
      <c r="BF2158" s="185"/>
      <c r="BG2158" s="185"/>
      <c r="BH2158" s="185"/>
      <c r="BI2158" s="185"/>
      <c r="BJ2158" s="185"/>
      <c r="BK2158" s="185"/>
      <c r="BL2158" s="185"/>
      <c r="BM2158" s="185"/>
    </row>
    <row r="2159" spans="13:65" s="181" customFormat="1" x14ac:dyDescent="0.2">
      <c r="M2159" s="40"/>
      <c r="N2159" s="974"/>
      <c r="O2159" s="185"/>
      <c r="P2159" s="185"/>
      <c r="Q2159" s="185"/>
      <c r="R2159" s="185"/>
      <c r="S2159" s="185"/>
      <c r="T2159" s="185"/>
      <c r="U2159" s="185"/>
      <c r="V2159" s="185"/>
      <c r="W2159" s="185"/>
      <c r="X2159" s="185"/>
      <c r="Y2159" s="185"/>
      <c r="Z2159" s="185"/>
      <c r="AA2159" s="185"/>
      <c r="AB2159" s="185"/>
      <c r="AC2159" s="185"/>
      <c r="AD2159" s="185"/>
      <c r="AE2159" s="185"/>
      <c r="AF2159" s="185"/>
      <c r="AG2159" s="185"/>
      <c r="AH2159" s="185"/>
      <c r="AI2159" s="185"/>
      <c r="AJ2159" s="185"/>
      <c r="AK2159" s="185"/>
      <c r="AL2159" s="185"/>
      <c r="AM2159" s="185"/>
      <c r="AN2159" s="185"/>
      <c r="AO2159" s="185"/>
      <c r="AP2159" s="185"/>
      <c r="AQ2159" s="185"/>
      <c r="AR2159" s="185"/>
      <c r="AS2159" s="185"/>
      <c r="AT2159" s="185"/>
      <c r="AU2159" s="185"/>
      <c r="AV2159" s="185"/>
      <c r="AW2159" s="185"/>
      <c r="AX2159" s="185"/>
      <c r="AY2159" s="185"/>
      <c r="AZ2159" s="185"/>
      <c r="BA2159" s="185"/>
      <c r="BB2159" s="185"/>
      <c r="BC2159" s="185"/>
      <c r="BD2159" s="185"/>
      <c r="BE2159" s="185"/>
      <c r="BF2159" s="185"/>
      <c r="BG2159" s="185"/>
      <c r="BH2159" s="185"/>
      <c r="BI2159" s="185"/>
      <c r="BJ2159" s="185"/>
      <c r="BK2159" s="185"/>
      <c r="BL2159" s="185"/>
      <c r="BM2159" s="185"/>
    </row>
    <row r="2160" spans="13:65" s="181" customFormat="1" x14ac:dyDescent="0.2">
      <c r="M2160" s="40"/>
      <c r="N2160" s="974"/>
      <c r="O2160" s="185"/>
      <c r="P2160" s="185"/>
      <c r="Q2160" s="185"/>
      <c r="R2160" s="185"/>
      <c r="S2160" s="185"/>
      <c r="T2160" s="185"/>
      <c r="U2160" s="185"/>
      <c r="V2160" s="185"/>
      <c r="W2160" s="185"/>
      <c r="X2160" s="185"/>
      <c r="Y2160" s="185"/>
      <c r="Z2160" s="185"/>
      <c r="AA2160" s="185"/>
      <c r="AB2160" s="185"/>
      <c r="AC2160" s="185"/>
      <c r="AD2160" s="185"/>
      <c r="AE2160" s="185"/>
      <c r="AF2160" s="185"/>
      <c r="AG2160" s="185"/>
      <c r="AH2160" s="185"/>
      <c r="AI2160" s="185"/>
      <c r="AJ2160" s="185"/>
      <c r="AK2160" s="185"/>
      <c r="AL2160" s="185"/>
      <c r="AM2160" s="185"/>
      <c r="AN2160" s="185"/>
      <c r="AO2160" s="185"/>
      <c r="AP2160" s="185"/>
      <c r="AQ2160" s="185"/>
      <c r="AR2160" s="185"/>
      <c r="AS2160" s="185"/>
      <c r="AT2160" s="185"/>
      <c r="AU2160" s="185"/>
      <c r="AV2160" s="185"/>
      <c r="AW2160" s="185"/>
      <c r="AX2160" s="185"/>
      <c r="AY2160" s="185"/>
      <c r="AZ2160" s="185"/>
      <c r="BA2160" s="185"/>
      <c r="BB2160" s="185"/>
      <c r="BC2160" s="185"/>
      <c r="BD2160" s="185"/>
      <c r="BE2160" s="185"/>
      <c r="BF2160" s="185"/>
      <c r="BG2160" s="185"/>
      <c r="BH2160" s="185"/>
      <c r="BI2160" s="185"/>
      <c r="BJ2160" s="185"/>
      <c r="BK2160" s="185"/>
      <c r="BL2160" s="185"/>
      <c r="BM2160" s="185"/>
    </row>
    <row r="2161" spans="13:65" s="181" customFormat="1" x14ac:dyDescent="0.2">
      <c r="M2161" s="40"/>
      <c r="N2161" s="974"/>
      <c r="O2161" s="185"/>
      <c r="P2161" s="185"/>
      <c r="Q2161" s="185"/>
      <c r="R2161" s="185"/>
      <c r="S2161" s="185"/>
      <c r="T2161" s="185"/>
      <c r="U2161" s="185"/>
      <c r="V2161" s="185"/>
      <c r="W2161" s="185"/>
      <c r="X2161" s="185"/>
      <c r="Y2161" s="185"/>
      <c r="Z2161" s="185"/>
      <c r="AA2161" s="185"/>
      <c r="AB2161" s="185"/>
      <c r="AC2161" s="185"/>
      <c r="AD2161" s="185"/>
      <c r="AE2161" s="185"/>
      <c r="AF2161" s="185"/>
      <c r="AG2161" s="185"/>
      <c r="AH2161" s="185"/>
      <c r="AI2161" s="185"/>
      <c r="AJ2161" s="185"/>
      <c r="AK2161" s="185"/>
      <c r="AL2161" s="185"/>
      <c r="AM2161" s="185"/>
      <c r="AN2161" s="185"/>
      <c r="AO2161" s="185"/>
      <c r="AP2161" s="185"/>
      <c r="AQ2161" s="185"/>
      <c r="AR2161" s="185"/>
      <c r="AS2161" s="185"/>
      <c r="AT2161" s="185"/>
      <c r="AU2161" s="185"/>
      <c r="AV2161" s="185"/>
      <c r="AW2161" s="185"/>
      <c r="AX2161" s="185"/>
      <c r="AY2161" s="185"/>
      <c r="AZ2161" s="185"/>
      <c r="BA2161" s="185"/>
      <c r="BB2161" s="185"/>
      <c r="BC2161" s="185"/>
      <c r="BD2161" s="185"/>
      <c r="BE2161" s="185"/>
      <c r="BF2161" s="185"/>
      <c r="BG2161" s="185"/>
      <c r="BH2161" s="185"/>
      <c r="BI2161" s="185"/>
      <c r="BJ2161" s="185"/>
      <c r="BK2161" s="185"/>
      <c r="BL2161" s="185"/>
      <c r="BM2161" s="185"/>
    </row>
    <row r="2162" spans="13:65" s="181" customFormat="1" x14ac:dyDescent="0.2">
      <c r="M2162" s="40"/>
      <c r="N2162" s="974"/>
      <c r="O2162" s="185"/>
      <c r="P2162" s="185"/>
      <c r="Q2162" s="185"/>
      <c r="R2162" s="185"/>
      <c r="S2162" s="185"/>
      <c r="T2162" s="185"/>
      <c r="U2162" s="185"/>
      <c r="V2162" s="185"/>
      <c r="W2162" s="185"/>
      <c r="X2162" s="185"/>
      <c r="Y2162" s="185"/>
      <c r="Z2162" s="185"/>
      <c r="AA2162" s="185"/>
      <c r="AB2162" s="185"/>
      <c r="AC2162" s="185"/>
      <c r="AD2162" s="185"/>
      <c r="AE2162" s="185"/>
      <c r="AF2162" s="185"/>
      <c r="AG2162" s="185"/>
      <c r="AH2162" s="185"/>
      <c r="AI2162" s="185"/>
      <c r="AJ2162" s="185"/>
      <c r="AK2162" s="185"/>
      <c r="AL2162" s="185"/>
      <c r="AM2162" s="185"/>
      <c r="AN2162" s="185"/>
      <c r="AO2162" s="185"/>
      <c r="AP2162" s="185"/>
      <c r="AQ2162" s="185"/>
      <c r="AR2162" s="185"/>
      <c r="AS2162" s="185"/>
      <c r="AT2162" s="185"/>
      <c r="AU2162" s="185"/>
      <c r="AV2162" s="185"/>
      <c r="AW2162" s="185"/>
      <c r="AX2162" s="185"/>
      <c r="AY2162" s="185"/>
      <c r="AZ2162" s="185"/>
      <c r="BA2162" s="185"/>
      <c r="BB2162" s="185"/>
      <c r="BC2162" s="185"/>
      <c r="BD2162" s="185"/>
      <c r="BE2162" s="185"/>
      <c r="BF2162" s="185"/>
      <c r="BG2162" s="185"/>
      <c r="BH2162" s="185"/>
      <c r="BI2162" s="185"/>
      <c r="BJ2162" s="185"/>
      <c r="BK2162" s="185"/>
      <c r="BL2162" s="185"/>
      <c r="BM2162" s="185"/>
    </row>
    <row r="2163" spans="13:65" s="181" customFormat="1" x14ac:dyDescent="0.2">
      <c r="M2163" s="40"/>
      <c r="N2163" s="974"/>
      <c r="O2163" s="185"/>
      <c r="P2163" s="185"/>
      <c r="Q2163" s="185"/>
      <c r="R2163" s="185"/>
      <c r="S2163" s="185"/>
      <c r="T2163" s="185"/>
      <c r="U2163" s="185"/>
      <c r="V2163" s="185"/>
      <c r="W2163" s="185"/>
      <c r="X2163" s="185"/>
      <c r="Y2163" s="185"/>
      <c r="Z2163" s="185"/>
      <c r="AA2163" s="185"/>
      <c r="AB2163" s="185"/>
      <c r="AC2163" s="185"/>
      <c r="AD2163" s="185"/>
      <c r="AE2163" s="185"/>
      <c r="AF2163" s="185"/>
      <c r="AG2163" s="185"/>
      <c r="AH2163" s="185"/>
      <c r="AI2163" s="185"/>
      <c r="AJ2163" s="185"/>
      <c r="AK2163" s="185"/>
      <c r="AL2163" s="185"/>
      <c r="AM2163" s="185"/>
      <c r="AN2163" s="185"/>
      <c r="AO2163" s="185"/>
      <c r="AP2163" s="185"/>
      <c r="AQ2163" s="185"/>
      <c r="AR2163" s="185"/>
      <c r="AS2163" s="185"/>
      <c r="AT2163" s="185"/>
      <c r="AU2163" s="185"/>
      <c r="AV2163" s="185"/>
      <c r="AW2163" s="185"/>
      <c r="AX2163" s="185"/>
      <c r="AY2163" s="185"/>
      <c r="AZ2163" s="185"/>
      <c r="BA2163" s="185"/>
      <c r="BB2163" s="185"/>
      <c r="BC2163" s="185"/>
      <c r="BD2163" s="185"/>
      <c r="BE2163" s="185"/>
      <c r="BF2163" s="185"/>
      <c r="BG2163" s="185"/>
      <c r="BH2163" s="185"/>
      <c r="BI2163" s="185"/>
      <c r="BJ2163" s="185"/>
      <c r="BK2163" s="185"/>
      <c r="BL2163" s="185"/>
      <c r="BM2163" s="185"/>
    </row>
    <row r="2164" spans="13:65" s="181" customFormat="1" x14ac:dyDescent="0.2">
      <c r="M2164" s="40"/>
      <c r="N2164" s="974"/>
      <c r="O2164" s="185"/>
      <c r="P2164" s="185"/>
      <c r="Q2164" s="185"/>
      <c r="R2164" s="185"/>
      <c r="S2164" s="185"/>
      <c r="T2164" s="185"/>
      <c r="U2164" s="185"/>
      <c r="V2164" s="185"/>
      <c r="W2164" s="185"/>
      <c r="X2164" s="185"/>
      <c r="Y2164" s="185"/>
      <c r="Z2164" s="185"/>
      <c r="AA2164" s="185"/>
      <c r="AB2164" s="185"/>
      <c r="AC2164" s="185"/>
      <c r="AD2164" s="185"/>
      <c r="AE2164" s="185"/>
      <c r="AF2164" s="185"/>
      <c r="AG2164" s="185"/>
      <c r="AH2164" s="185"/>
      <c r="AI2164" s="185"/>
      <c r="AJ2164" s="185"/>
      <c r="AK2164" s="185"/>
      <c r="AL2164" s="185"/>
      <c r="AM2164" s="185"/>
      <c r="AN2164" s="185"/>
      <c r="AO2164" s="185"/>
      <c r="AP2164" s="185"/>
      <c r="AQ2164" s="185"/>
      <c r="AR2164" s="185"/>
      <c r="AS2164" s="185"/>
      <c r="AT2164" s="185"/>
      <c r="AU2164" s="185"/>
      <c r="AV2164" s="185"/>
      <c r="AW2164" s="185"/>
      <c r="AX2164" s="185"/>
      <c r="AY2164" s="185"/>
      <c r="AZ2164" s="185"/>
      <c r="BA2164" s="185"/>
      <c r="BB2164" s="185"/>
      <c r="BC2164" s="185"/>
      <c r="BD2164" s="185"/>
      <c r="BE2164" s="185"/>
      <c r="BF2164" s="185"/>
      <c r="BG2164" s="185"/>
      <c r="BH2164" s="185"/>
      <c r="BI2164" s="185"/>
      <c r="BJ2164" s="185"/>
      <c r="BK2164" s="185"/>
      <c r="BL2164" s="185"/>
      <c r="BM2164" s="185"/>
    </row>
    <row r="2165" spans="13:65" s="181" customFormat="1" x14ac:dyDescent="0.2">
      <c r="M2165" s="40"/>
      <c r="N2165" s="974"/>
      <c r="O2165" s="185"/>
      <c r="P2165" s="185"/>
      <c r="Q2165" s="185"/>
      <c r="R2165" s="185"/>
      <c r="S2165" s="185"/>
      <c r="T2165" s="185"/>
      <c r="U2165" s="185"/>
      <c r="V2165" s="185"/>
      <c r="W2165" s="185"/>
      <c r="X2165" s="185"/>
      <c r="Y2165" s="185"/>
      <c r="Z2165" s="185"/>
      <c r="AA2165" s="185"/>
      <c r="AB2165" s="185"/>
      <c r="AC2165" s="185"/>
      <c r="AD2165" s="185"/>
      <c r="AE2165" s="185"/>
      <c r="AF2165" s="185"/>
      <c r="AG2165" s="185"/>
      <c r="AH2165" s="185"/>
      <c r="AI2165" s="185"/>
      <c r="AJ2165" s="185"/>
      <c r="AK2165" s="185"/>
      <c r="AL2165" s="185"/>
      <c r="AM2165" s="185"/>
      <c r="AN2165" s="185"/>
      <c r="AO2165" s="185"/>
      <c r="AP2165" s="185"/>
      <c r="AQ2165" s="185"/>
      <c r="AR2165" s="185"/>
      <c r="AS2165" s="185"/>
      <c r="AT2165" s="185"/>
      <c r="AU2165" s="185"/>
      <c r="AV2165" s="185"/>
      <c r="AW2165" s="185"/>
      <c r="AX2165" s="185"/>
      <c r="AY2165" s="185"/>
      <c r="AZ2165" s="185"/>
      <c r="BA2165" s="185"/>
      <c r="BB2165" s="185"/>
      <c r="BC2165" s="185"/>
      <c r="BD2165" s="185"/>
      <c r="BE2165" s="185"/>
      <c r="BF2165" s="185"/>
      <c r="BG2165" s="185"/>
      <c r="BH2165" s="185"/>
      <c r="BI2165" s="185"/>
      <c r="BJ2165" s="185"/>
      <c r="BK2165" s="185"/>
      <c r="BL2165" s="185"/>
      <c r="BM2165" s="185"/>
    </row>
    <row r="2166" spans="13:65" s="181" customFormat="1" x14ac:dyDescent="0.2">
      <c r="M2166" s="40"/>
      <c r="N2166" s="974"/>
      <c r="O2166" s="185"/>
      <c r="P2166" s="185"/>
      <c r="Q2166" s="185"/>
      <c r="R2166" s="185"/>
      <c r="S2166" s="185"/>
      <c r="T2166" s="185"/>
      <c r="U2166" s="185"/>
      <c r="V2166" s="185"/>
      <c r="W2166" s="185"/>
      <c r="X2166" s="185"/>
      <c r="Y2166" s="185"/>
      <c r="Z2166" s="185"/>
      <c r="AA2166" s="185"/>
      <c r="AB2166" s="185"/>
      <c r="AC2166" s="185"/>
      <c r="AD2166" s="185"/>
      <c r="AE2166" s="185"/>
      <c r="AF2166" s="185"/>
      <c r="AG2166" s="185"/>
      <c r="AH2166" s="185"/>
      <c r="AI2166" s="185"/>
      <c r="AJ2166" s="185"/>
      <c r="AK2166" s="185"/>
      <c r="AL2166" s="185"/>
      <c r="AM2166" s="185"/>
      <c r="AN2166" s="185"/>
      <c r="AO2166" s="185"/>
      <c r="AP2166" s="185"/>
      <c r="AQ2166" s="185"/>
      <c r="AR2166" s="185"/>
      <c r="AS2166" s="185"/>
      <c r="AT2166" s="185"/>
      <c r="AU2166" s="185"/>
      <c r="AV2166" s="185"/>
      <c r="AW2166" s="185"/>
      <c r="AX2166" s="185"/>
      <c r="AY2166" s="185"/>
      <c r="AZ2166" s="185"/>
      <c r="BA2166" s="185"/>
      <c r="BB2166" s="185"/>
      <c r="BC2166" s="185"/>
      <c r="BD2166" s="185"/>
      <c r="BE2166" s="185"/>
      <c r="BF2166" s="185"/>
      <c r="BG2166" s="185"/>
      <c r="BH2166" s="185"/>
      <c r="BI2166" s="185"/>
      <c r="BJ2166" s="185"/>
      <c r="BK2166" s="185"/>
      <c r="BL2166" s="185"/>
      <c r="BM2166" s="185"/>
    </row>
    <row r="2167" spans="13:65" s="181" customFormat="1" x14ac:dyDescent="0.2">
      <c r="M2167" s="40"/>
      <c r="N2167" s="974"/>
      <c r="O2167" s="185"/>
      <c r="P2167" s="185"/>
      <c r="Q2167" s="185"/>
      <c r="R2167" s="185"/>
      <c r="S2167" s="185"/>
      <c r="T2167" s="185"/>
      <c r="U2167" s="185"/>
      <c r="V2167" s="185"/>
      <c r="W2167" s="185"/>
      <c r="X2167" s="185"/>
      <c r="Y2167" s="185"/>
      <c r="Z2167" s="185"/>
      <c r="AA2167" s="185"/>
      <c r="AB2167" s="185"/>
      <c r="AC2167" s="185"/>
      <c r="AD2167" s="185"/>
      <c r="AE2167" s="185"/>
      <c r="AF2167" s="185"/>
      <c r="AG2167" s="185"/>
      <c r="AH2167" s="185"/>
      <c r="AI2167" s="185"/>
      <c r="AJ2167" s="185"/>
      <c r="AK2167" s="185"/>
      <c r="AL2167" s="185"/>
      <c r="AM2167" s="185"/>
      <c r="AN2167" s="185"/>
      <c r="AO2167" s="185"/>
      <c r="AP2167" s="185"/>
      <c r="AQ2167" s="185"/>
      <c r="AR2167" s="185"/>
      <c r="AS2167" s="185"/>
      <c r="AT2167" s="185"/>
      <c r="AU2167" s="185"/>
      <c r="AV2167" s="185"/>
      <c r="AW2167" s="185"/>
      <c r="AX2167" s="185"/>
      <c r="AY2167" s="185"/>
      <c r="AZ2167" s="185"/>
      <c r="BA2167" s="185"/>
      <c r="BB2167" s="185"/>
      <c r="BC2167" s="185"/>
      <c r="BD2167" s="185"/>
      <c r="BE2167" s="185"/>
      <c r="BF2167" s="185"/>
      <c r="BG2167" s="185"/>
      <c r="BH2167" s="185"/>
      <c r="BI2167" s="185"/>
      <c r="BJ2167" s="185"/>
      <c r="BK2167" s="185"/>
      <c r="BL2167" s="185"/>
      <c r="BM2167" s="185"/>
    </row>
    <row r="2168" spans="13:65" s="181" customFormat="1" x14ac:dyDescent="0.2">
      <c r="M2168" s="40"/>
      <c r="N2168" s="974"/>
      <c r="O2168" s="185"/>
      <c r="P2168" s="185"/>
      <c r="Q2168" s="185"/>
      <c r="R2168" s="185"/>
      <c r="S2168" s="185"/>
      <c r="T2168" s="185"/>
      <c r="U2168" s="185"/>
      <c r="V2168" s="185"/>
      <c r="W2168" s="185"/>
      <c r="X2168" s="185"/>
      <c r="Y2168" s="185"/>
      <c r="Z2168" s="185"/>
      <c r="AA2168" s="185"/>
      <c r="AB2168" s="185"/>
      <c r="AC2168" s="185"/>
      <c r="AD2168" s="185"/>
      <c r="AE2168" s="185"/>
      <c r="AF2168" s="185"/>
      <c r="AG2168" s="185"/>
      <c r="AH2168" s="185"/>
      <c r="AI2168" s="185"/>
      <c r="AJ2168" s="185"/>
      <c r="AK2168" s="185"/>
      <c r="AL2168" s="185"/>
      <c r="AM2168" s="185"/>
      <c r="AN2168" s="185"/>
      <c r="AO2168" s="185"/>
      <c r="AP2168" s="185"/>
      <c r="AQ2168" s="185"/>
      <c r="AR2168" s="185"/>
      <c r="AS2168" s="185"/>
      <c r="AT2168" s="185"/>
      <c r="AU2168" s="185"/>
      <c r="AV2168" s="185"/>
      <c r="AW2168" s="185"/>
      <c r="AX2168" s="185"/>
      <c r="AY2168" s="185"/>
      <c r="AZ2168" s="185"/>
      <c r="BA2168" s="185"/>
      <c r="BB2168" s="185"/>
      <c r="BC2168" s="185"/>
      <c r="BD2168" s="185"/>
      <c r="BE2168" s="185"/>
      <c r="BF2168" s="185"/>
      <c r="BG2168" s="185"/>
      <c r="BH2168" s="185"/>
      <c r="BI2168" s="185"/>
      <c r="BJ2168" s="185"/>
      <c r="BK2168" s="185"/>
      <c r="BL2168" s="185"/>
      <c r="BM2168" s="185"/>
    </row>
    <row r="2169" spans="13:65" s="181" customFormat="1" x14ac:dyDescent="0.2">
      <c r="M2169" s="40"/>
      <c r="N2169" s="974"/>
      <c r="O2169" s="185"/>
      <c r="P2169" s="185"/>
      <c r="Q2169" s="185"/>
      <c r="R2169" s="185"/>
      <c r="S2169" s="185"/>
      <c r="T2169" s="185"/>
      <c r="U2169" s="185"/>
      <c r="V2169" s="185"/>
      <c r="W2169" s="185"/>
      <c r="X2169" s="185"/>
      <c r="Y2169" s="185"/>
      <c r="Z2169" s="185"/>
      <c r="AA2169" s="185"/>
      <c r="AB2169" s="185"/>
      <c r="AC2169" s="185"/>
      <c r="AD2169" s="185"/>
      <c r="AE2169" s="185"/>
      <c r="AF2169" s="185"/>
      <c r="AG2169" s="185"/>
      <c r="AH2169" s="185"/>
      <c r="AI2169" s="185"/>
      <c r="AJ2169" s="185"/>
      <c r="AK2169" s="185"/>
      <c r="AL2169" s="185"/>
      <c r="AM2169" s="185"/>
      <c r="AN2169" s="185"/>
      <c r="AO2169" s="185"/>
      <c r="AP2169" s="185"/>
      <c r="AQ2169" s="185"/>
      <c r="AR2169" s="185"/>
      <c r="AS2169" s="185"/>
      <c r="AT2169" s="185"/>
      <c r="AU2169" s="185"/>
      <c r="AV2169" s="185"/>
      <c r="AW2169" s="185"/>
      <c r="AX2169" s="185"/>
      <c r="AY2169" s="185"/>
      <c r="AZ2169" s="185"/>
      <c r="BA2169" s="185"/>
      <c r="BB2169" s="185"/>
      <c r="BC2169" s="185"/>
      <c r="BD2169" s="185"/>
      <c r="BE2169" s="185"/>
      <c r="BF2169" s="185"/>
      <c r="BG2169" s="185"/>
      <c r="BH2169" s="185"/>
      <c r="BI2169" s="185"/>
      <c r="BJ2169" s="185"/>
      <c r="BK2169" s="185"/>
      <c r="BL2169" s="185"/>
      <c r="BM2169" s="185"/>
    </row>
    <row r="2170" spans="13:65" s="181" customFormat="1" x14ac:dyDescent="0.2">
      <c r="M2170" s="40"/>
      <c r="N2170" s="974"/>
      <c r="O2170" s="185"/>
      <c r="P2170" s="185"/>
      <c r="Q2170" s="185"/>
      <c r="R2170" s="185"/>
      <c r="S2170" s="185"/>
      <c r="T2170" s="185"/>
      <c r="U2170" s="185"/>
      <c r="V2170" s="185"/>
      <c r="W2170" s="185"/>
      <c r="X2170" s="185"/>
      <c r="Y2170" s="185"/>
      <c r="Z2170" s="185"/>
      <c r="AA2170" s="185"/>
      <c r="AB2170" s="185"/>
      <c r="AC2170" s="185"/>
      <c r="AD2170" s="185"/>
      <c r="AE2170" s="185"/>
      <c r="AF2170" s="185"/>
      <c r="AG2170" s="185"/>
      <c r="AH2170" s="185"/>
      <c r="AI2170" s="185"/>
      <c r="AJ2170" s="185"/>
      <c r="AK2170" s="185"/>
      <c r="AL2170" s="185"/>
      <c r="AM2170" s="185"/>
      <c r="AN2170" s="185"/>
      <c r="AO2170" s="185"/>
      <c r="AP2170" s="185"/>
      <c r="AQ2170" s="185"/>
      <c r="AR2170" s="185"/>
      <c r="AS2170" s="185"/>
      <c r="AT2170" s="185"/>
      <c r="AU2170" s="185"/>
      <c r="AV2170" s="185"/>
      <c r="AW2170" s="185"/>
      <c r="AX2170" s="185"/>
      <c r="AY2170" s="185"/>
      <c r="AZ2170" s="185"/>
      <c r="BA2170" s="185"/>
      <c r="BB2170" s="185"/>
      <c r="BC2170" s="185"/>
      <c r="BD2170" s="185"/>
      <c r="BE2170" s="185"/>
      <c r="BF2170" s="185"/>
      <c r="BG2170" s="185"/>
      <c r="BH2170" s="185"/>
      <c r="BI2170" s="185"/>
      <c r="BJ2170" s="185"/>
      <c r="BK2170" s="185"/>
      <c r="BL2170" s="185"/>
      <c r="BM2170" s="185"/>
    </row>
    <row r="2171" spans="13:65" s="181" customFormat="1" x14ac:dyDescent="0.2">
      <c r="M2171" s="40"/>
      <c r="N2171" s="974"/>
      <c r="O2171" s="185"/>
      <c r="P2171" s="185"/>
      <c r="Q2171" s="185"/>
      <c r="R2171" s="185"/>
      <c r="S2171" s="185"/>
      <c r="T2171" s="185"/>
      <c r="U2171" s="185"/>
      <c r="V2171" s="185"/>
      <c r="W2171" s="185"/>
      <c r="X2171" s="185"/>
      <c r="Y2171" s="185"/>
      <c r="Z2171" s="185"/>
      <c r="AA2171" s="185"/>
      <c r="AB2171" s="185"/>
      <c r="AC2171" s="185"/>
      <c r="AD2171" s="185"/>
      <c r="AE2171" s="185"/>
      <c r="AF2171" s="185"/>
      <c r="AG2171" s="185"/>
      <c r="AH2171" s="185"/>
      <c r="AI2171" s="185"/>
      <c r="AJ2171" s="185"/>
      <c r="AK2171" s="185"/>
      <c r="AL2171" s="185"/>
      <c r="AM2171" s="185"/>
      <c r="AN2171" s="185"/>
      <c r="AO2171" s="185"/>
      <c r="AP2171" s="185"/>
      <c r="AQ2171" s="185"/>
      <c r="AR2171" s="185"/>
      <c r="AS2171" s="185"/>
      <c r="AT2171" s="185"/>
      <c r="AU2171" s="185"/>
      <c r="AV2171" s="185"/>
      <c r="AW2171" s="185"/>
      <c r="AX2171" s="185"/>
      <c r="AY2171" s="185"/>
      <c r="AZ2171" s="185"/>
      <c r="BA2171" s="185"/>
      <c r="BB2171" s="185"/>
      <c r="BC2171" s="185"/>
      <c r="BD2171" s="185"/>
      <c r="BE2171" s="185"/>
      <c r="BF2171" s="185"/>
      <c r="BG2171" s="185"/>
      <c r="BH2171" s="185"/>
      <c r="BI2171" s="185"/>
      <c r="BJ2171" s="185"/>
      <c r="BK2171" s="185"/>
      <c r="BL2171" s="185"/>
      <c r="BM2171" s="185"/>
    </row>
    <row r="2172" spans="13:65" s="181" customFormat="1" x14ac:dyDescent="0.2">
      <c r="M2172" s="40"/>
      <c r="N2172" s="974"/>
      <c r="O2172" s="185"/>
      <c r="P2172" s="185"/>
      <c r="Q2172" s="185"/>
      <c r="R2172" s="185"/>
      <c r="S2172" s="185"/>
      <c r="T2172" s="185"/>
      <c r="U2172" s="185"/>
      <c r="V2172" s="185"/>
      <c r="W2172" s="185"/>
      <c r="X2172" s="185"/>
      <c r="Y2172" s="185"/>
      <c r="Z2172" s="185"/>
      <c r="AA2172" s="185"/>
      <c r="AB2172" s="185"/>
      <c r="AC2172" s="185"/>
      <c r="AD2172" s="185"/>
      <c r="AE2172" s="185"/>
      <c r="AF2172" s="185"/>
      <c r="AG2172" s="185"/>
      <c r="AH2172" s="185"/>
      <c r="AI2172" s="185"/>
      <c r="AJ2172" s="185"/>
      <c r="AK2172" s="185"/>
      <c r="AL2172" s="185"/>
      <c r="AM2172" s="185"/>
      <c r="AN2172" s="185"/>
      <c r="AO2172" s="185"/>
      <c r="AP2172" s="185"/>
      <c r="AQ2172" s="185"/>
      <c r="AR2172" s="185"/>
      <c r="AS2172" s="185"/>
      <c r="AT2172" s="185"/>
      <c r="AU2172" s="185"/>
      <c r="AV2172" s="185"/>
      <c r="AW2172" s="185"/>
      <c r="AX2172" s="185"/>
      <c r="AY2172" s="185"/>
      <c r="AZ2172" s="185"/>
      <c r="BA2172" s="185"/>
      <c r="BB2172" s="185"/>
      <c r="BC2172" s="185"/>
      <c r="BD2172" s="185"/>
      <c r="BE2172" s="185"/>
      <c r="BF2172" s="185"/>
      <c r="BG2172" s="185"/>
      <c r="BH2172" s="185"/>
      <c r="BI2172" s="185"/>
      <c r="BJ2172" s="185"/>
      <c r="BK2172" s="185"/>
      <c r="BL2172" s="185"/>
      <c r="BM2172" s="185"/>
    </row>
    <row r="2173" spans="13:65" s="181" customFormat="1" x14ac:dyDescent="0.2">
      <c r="M2173" s="40"/>
      <c r="N2173" s="974"/>
      <c r="O2173" s="185"/>
      <c r="P2173" s="185"/>
      <c r="Q2173" s="185"/>
      <c r="R2173" s="185"/>
      <c r="S2173" s="185"/>
      <c r="T2173" s="185"/>
      <c r="U2173" s="185"/>
      <c r="V2173" s="185"/>
      <c r="W2173" s="185"/>
      <c r="X2173" s="185"/>
      <c r="Y2173" s="185"/>
      <c r="Z2173" s="185"/>
      <c r="AA2173" s="185"/>
      <c r="AB2173" s="185"/>
      <c r="AC2173" s="185"/>
      <c r="AD2173" s="185"/>
      <c r="AE2173" s="185"/>
      <c r="AF2173" s="185"/>
      <c r="AG2173" s="185"/>
      <c r="AH2173" s="185"/>
      <c r="AI2173" s="185"/>
      <c r="AJ2173" s="185"/>
      <c r="AK2173" s="185"/>
      <c r="AL2173" s="185"/>
      <c r="AM2173" s="185"/>
      <c r="AN2173" s="185"/>
      <c r="AO2173" s="185"/>
      <c r="AP2173" s="185"/>
      <c r="AQ2173" s="185"/>
      <c r="AR2173" s="185"/>
      <c r="AS2173" s="185"/>
      <c r="AT2173" s="185"/>
      <c r="AU2173" s="185"/>
      <c r="AV2173" s="185"/>
      <c r="AW2173" s="185"/>
      <c r="AX2173" s="185"/>
      <c r="AY2173" s="185"/>
      <c r="AZ2173" s="185"/>
      <c r="BA2173" s="185"/>
      <c r="BB2173" s="185"/>
      <c r="BC2173" s="185"/>
      <c r="BD2173" s="185"/>
      <c r="BE2173" s="185"/>
      <c r="BF2173" s="185"/>
      <c r="BG2173" s="185"/>
      <c r="BH2173" s="185"/>
      <c r="BI2173" s="185"/>
      <c r="BJ2173" s="185"/>
      <c r="BK2173" s="185"/>
      <c r="BL2173" s="185"/>
      <c r="BM2173" s="185"/>
    </row>
    <row r="2174" spans="13:65" s="181" customFormat="1" x14ac:dyDescent="0.2">
      <c r="M2174" s="40"/>
      <c r="N2174" s="974"/>
      <c r="O2174" s="185"/>
      <c r="P2174" s="185"/>
      <c r="Q2174" s="185"/>
      <c r="R2174" s="185"/>
      <c r="S2174" s="185"/>
      <c r="T2174" s="185"/>
      <c r="U2174" s="185"/>
      <c r="V2174" s="185"/>
      <c r="W2174" s="185"/>
      <c r="X2174" s="185"/>
      <c r="Y2174" s="185"/>
      <c r="Z2174" s="185"/>
      <c r="AA2174" s="185"/>
      <c r="AB2174" s="185"/>
      <c r="AC2174" s="185"/>
      <c r="AD2174" s="185"/>
      <c r="AE2174" s="185"/>
      <c r="AF2174" s="185"/>
      <c r="AG2174" s="185"/>
      <c r="AH2174" s="185"/>
      <c r="AI2174" s="185"/>
      <c r="AJ2174" s="185"/>
      <c r="AK2174" s="185"/>
      <c r="AL2174" s="185"/>
      <c r="AM2174" s="185"/>
      <c r="AN2174" s="185"/>
      <c r="AO2174" s="185"/>
      <c r="AP2174" s="185"/>
      <c r="AQ2174" s="185"/>
      <c r="AR2174" s="185"/>
      <c r="AS2174" s="185"/>
      <c r="AT2174" s="185"/>
      <c r="AU2174" s="185"/>
      <c r="AV2174" s="185"/>
      <c r="AW2174" s="185"/>
      <c r="AX2174" s="185"/>
      <c r="AY2174" s="185"/>
      <c r="AZ2174" s="185"/>
      <c r="BA2174" s="185"/>
      <c r="BB2174" s="185"/>
      <c r="BC2174" s="185"/>
      <c r="BD2174" s="185"/>
      <c r="BE2174" s="185"/>
      <c r="BF2174" s="185"/>
      <c r="BG2174" s="185"/>
      <c r="BH2174" s="185"/>
      <c r="BI2174" s="185"/>
      <c r="BJ2174" s="185"/>
      <c r="BK2174" s="185"/>
      <c r="BL2174" s="185"/>
      <c r="BM2174" s="185"/>
    </row>
    <row r="2175" spans="13:65" s="181" customFormat="1" x14ac:dyDescent="0.2">
      <c r="M2175" s="40"/>
      <c r="N2175" s="974"/>
      <c r="O2175" s="185"/>
      <c r="P2175" s="185"/>
      <c r="Q2175" s="185"/>
      <c r="R2175" s="185"/>
      <c r="S2175" s="185"/>
      <c r="T2175" s="185"/>
      <c r="U2175" s="185"/>
      <c r="V2175" s="185"/>
      <c r="W2175" s="185"/>
      <c r="X2175" s="185"/>
      <c r="Y2175" s="185"/>
      <c r="Z2175" s="185"/>
      <c r="AA2175" s="185"/>
      <c r="AB2175" s="185"/>
      <c r="AC2175" s="185"/>
      <c r="AD2175" s="185"/>
      <c r="AE2175" s="185"/>
      <c r="AF2175" s="185"/>
      <c r="AG2175" s="185"/>
      <c r="AH2175" s="185"/>
      <c r="AI2175" s="185"/>
      <c r="AJ2175" s="185"/>
      <c r="AK2175" s="185"/>
      <c r="AL2175" s="185"/>
      <c r="AM2175" s="185"/>
      <c r="AN2175" s="185"/>
      <c r="AO2175" s="185"/>
      <c r="AP2175" s="185"/>
      <c r="AQ2175" s="185"/>
      <c r="AR2175" s="185"/>
      <c r="AS2175" s="185"/>
      <c r="AT2175" s="185"/>
      <c r="AU2175" s="185"/>
      <c r="AV2175" s="185"/>
      <c r="AW2175" s="185"/>
      <c r="AX2175" s="185"/>
      <c r="AY2175" s="185"/>
      <c r="AZ2175" s="185"/>
      <c r="BA2175" s="185"/>
      <c r="BB2175" s="185"/>
      <c r="BC2175" s="185"/>
      <c r="BD2175" s="185"/>
      <c r="BE2175" s="185"/>
      <c r="BF2175" s="185"/>
      <c r="BG2175" s="185"/>
      <c r="BH2175" s="185"/>
      <c r="BI2175" s="185"/>
      <c r="BJ2175" s="185"/>
      <c r="BK2175" s="185"/>
      <c r="BL2175" s="185"/>
      <c r="BM2175" s="185"/>
    </row>
    <row r="2176" spans="13:65" s="181" customFormat="1" x14ac:dyDescent="0.2">
      <c r="M2176" s="40"/>
      <c r="N2176" s="974"/>
      <c r="O2176" s="185"/>
      <c r="P2176" s="185"/>
      <c r="Q2176" s="185"/>
      <c r="R2176" s="185"/>
      <c r="S2176" s="185"/>
      <c r="T2176" s="185"/>
      <c r="U2176" s="185"/>
      <c r="V2176" s="185"/>
      <c r="W2176" s="185"/>
      <c r="X2176" s="185"/>
      <c r="Y2176" s="185"/>
      <c r="Z2176" s="185"/>
      <c r="AA2176" s="185"/>
      <c r="AB2176" s="185"/>
      <c r="AC2176" s="185"/>
      <c r="AD2176" s="185"/>
      <c r="AE2176" s="185"/>
      <c r="AF2176" s="185"/>
      <c r="AG2176" s="185"/>
      <c r="AH2176" s="185"/>
      <c r="AI2176" s="185"/>
      <c r="AJ2176" s="185"/>
      <c r="AK2176" s="185"/>
      <c r="AL2176" s="185"/>
      <c r="AM2176" s="185"/>
      <c r="AN2176" s="185"/>
      <c r="AO2176" s="185"/>
      <c r="AP2176" s="185"/>
      <c r="AQ2176" s="185"/>
      <c r="AR2176" s="185"/>
      <c r="AS2176" s="185"/>
      <c r="AT2176" s="185"/>
      <c r="AU2176" s="185"/>
      <c r="AV2176" s="185"/>
      <c r="AW2176" s="185"/>
      <c r="AX2176" s="185"/>
      <c r="AY2176" s="185"/>
      <c r="AZ2176" s="185"/>
      <c r="BA2176" s="185"/>
      <c r="BB2176" s="185"/>
      <c r="BC2176" s="185"/>
      <c r="BD2176" s="185"/>
      <c r="BE2176" s="185"/>
      <c r="BF2176" s="185"/>
      <c r="BG2176" s="185"/>
      <c r="BH2176" s="185"/>
      <c r="BI2176" s="185"/>
      <c r="BJ2176" s="185"/>
      <c r="BK2176" s="185"/>
      <c r="BL2176" s="185"/>
      <c r="BM2176" s="185"/>
    </row>
    <row r="2177" spans="13:65" s="181" customFormat="1" x14ac:dyDescent="0.2">
      <c r="M2177" s="40"/>
      <c r="N2177" s="974"/>
      <c r="O2177" s="185"/>
      <c r="P2177" s="185"/>
      <c r="Q2177" s="185"/>
      <c r="R2177" s="185"/>
      <c r="S2177" s="185"/>
      <c r="T2177" s="185"/>
      <c r="U2177" s="185"/>
      <c r="V2177" s="185"/>
      <c r="W2177" s="185"/>
      <c r="X2177" s="185"/>
      <c r="Y2177" s="185"/>
      <c r="Z2177" s="185"/>
      <c r="AA2177" s="185"/>
      <c r="AB2177" s="185"/>
      <c r="AC2177" s="185"/>
      <c r="AD2177" s="185"/>
      <c r="AE2177" s="185"/>
      <c r="AF2177" s="185"/>
      <c r="AG2177" s="185"/>
      <c r="AH2177" s="185"/>
      <c r="AI2177" s="185"/>
      <c r="AJ2177" s="185"/>
      <c r="AK2177" s="185"/>
      <c r="AL2177" s="185"/>
      <c r="AM2177" s="185"/>
      <c r="AN2177" s="185"/>
      <c r="AO2177" s="185"/>
      <c r="AP2177" s="185"/>
      <c r="AQ2177" s="185"/>
      <c r="AR2177" s="185"/>
      <c r="AS2177" s="185"/>
      <c r="AT2177" s="185"/>
      <c r="AU2177" s="185"/>
      <c r="AV2177" s="185"/>
      <c r="AW2177" s="185"/>
      <c r="AX2177" s="185"/>
      <c r="AY2177" s="185"/>
      <c r="AZ2177" s="185"/>
      <c r="BA2177" s="185"/>
      <c r="BB2177" s="185"/>
      <c r="BC2177" s="185"/>
      <c r="BD2177" s="185"/>
      <c r="BE2177" s="185"/>
      <c r="BF2177" s="185"/>
      <c r="BG2177" s="185"/>
      <c r="BH2177" s="185"/>
      <c r="BI2177" s="185"/>
      <c r="BJ2177" s="185"/>
      <c r="BK2177" s="185"/>
      <c r="BL2177" s="185"/>
      <c r="BM2177" s="185"/>
    </row>
    <row r="2178" spans="13:65" s="181" customFormat="1" x14ac:dyDescent="0.2">
      <c r="M2178" s="40"/>
      <c r="N2178" s="974"/>
      <c r="O2178" s="185"/>
      <c r="P2178" s="185"/>
      <c r="Q2178" s="185"/>
      <c r="R2178" s="185"/>
      <c r="S2178" s="185"/>
      <c r="T2178" s="185"/>
      <c r="U2178" s="185"/>
      <c r="V2178" s="185"/>
      <c r="W2178" s="185"/>
      <c r="X2178" s="185"/>
      <c r="Y2178" s="185"/>
      <c r="Z2178" s="185"/>
      <c r="AA2178" s="185"/>
      <c r="AB2178" s="185"/>
      <c r="AC2178" s="185"/>
      <c r="AD2178" s="185"/>
      <c r="AE2178" s="185"/>
      <c r="AF2178" s="185"/>
      <c r="AG2178" s="185"/>
      <c r="AH2178" s="185"/>
      <c r="AI2178" s="185"/>
      <c r="AJ2178" s="185"/>
      <c r="AK2178" s="185"/>
      <c r="AL2178" s="185"/>
      <c r="AM2178" s="185"/>
      <c r="AN2178" s="185"/>
      <c r="AO2178" s="185"/>
      <c r="AP2178" s="185"/>
      <c r="AQ2178" s="185"/>
      <c r="AR2178" s="185"/>
      <c r="AS2178" s="185"/>
      <c r="AT2178" s="185"/>
      <c r="AU2178" s="185"/>
      <c r="AV2178" s="185"/>
      <c r="AW2178" s="185"/>
      <c r="AX2178" s="185"/>
      <c r="AY2178" s="185"/>
      <c r="AZ2178" s="185"/>
      <c r="BA2178" s="185"/>
      <c r="BB2178" s="185"/>
      <c r="BC2178" s="185"/>
      <c r="BD2178" s="185"/>
      <c r="BE2178" s="185"/>
      <c r="BF2178" s="185"/>
      <c r="BG2178" s="185"/>
      <c r="BH2178" s="185"/>
      <c r="BI2178" s="185"/>
      <c r="BJ2178" s="185"/>
      <c r="BK2178" s="185"/>
      <c r="BL2178" s="185"/>
      <c r="BM2178" s="185"/>
    </row>
    <row r="2179" spans="13:65" s="181" customFormat="1" x14ac:dyDescent="0.2">
      <c r="M2179" s="40"/>
      <c r="N2179" s="974"/>
      <c r="O2179" s="185"/>
      <c r="P2179" s="185"/>
      <c r="Q2179" s="185"/>
      <c r="R2179" s="185"/>
      <c r="S2179" s="185"/>
      <c r="T2179" s="185"/>
      <c r="U2179" s="185"/>
      <c r="V2179" s="185"/>
      <c r="W2179" s="185"/>
      <c r="X2179" s="185"/>
      <c r="Y2179" s="185"/>
      <c r="Z2179" s="185"/>
      <c r="AA2179" s="185"/>
      <c r="AB2179" s="185"/>
      <c r="AC2179" s="185"/>
      <c r="AD2179" s="185"/>
      <c r="AE2179" s="185"/>
      <c r="AF2179" s="185"/>
      <c r="AG2179" s="185"/>
      <c r="AH2179" s="185"/>
      <c r="AI2179" s="185"/>
      <c r="AJ2179" s="185"/>
      <c r="AK2179" s="185"/>
      <c r="AL2179" s="185"/>
      <c r="AM2179" s="185"/>
      <c r="AN2179" s="185"/>
      <c r="AO2179" s="185"/>
      <c r="AP2179" s="185"/>
      <c r="AQ2179" s="185"/>
      <c r="AR2179" s="185"/>
      <c r="AS2179" s="185"/>
      <c r="AT2179" s="185"/>
      <c r="AU2179" s="185"/>
      <c r="AV2179" s="185"/>
      <c r="AW2179" s="185"/>
      <c r="AX2179" s="185"/>
      <c r="AY2179" s="185"/>
      <c r="AZ2179" s="185"/>
      <c r="BA2179" s="185"/>
      <c r="BB2179" s="185"/>
      <c r="BC2179" s="185"/>
      <c r="BD2179" s="185"/>
      <c r="BE2179" s="185"/>
      <c r="BF2179" s="185"/>
      <c r="BG2179" s="185"/>
      <c r="BH2179" s="185"/>
      <c r="BI2179" s="185"/>
      <c r="BJ2179" s="185"/>
      <c r="BK2179" s="185"/>
      <c r="BL2179" s="185"/>
      <c r="BM2179" s="185"/>
    </row>
    <row r="2180" spans="13:65" s="181" customFormat="1" x14ac:dyDescent="0.2">
      <c r="M2180" s="40"/>
      <c r="N2180" s="974"/>
      <c r="O2180" s="185"/>
      <c r="P2180" s="185"/>
      <c r="Q2180" s="185"/>
      <c r="R2180" s="185"/>
      <c r="S2180" s="185"/>
      <c r="T2180" s="185"/>
      <c r="U2180" s="185"/>
      <c r="V2180" s="185"/>
      <c r="W2180" s="185"/>
      <c r="X2180" s="185"/>
      <c r="Y2180" s="185"/>
      <c r="Z2180" s="185"/>
      <c r="AA2180" s="185"/>
      <c r="AB2180" s="185"/>
      <c r="AC2180" s="185"/>
      <c r="AD2180" s="185"/>
      <c r="AE2180" s="185"/>
      <c r="AF2180" s="185"/>
      <c r="AG2180" s="185"/>
      <c r="AH2180" s="185"/>
      <c r="AI2180" s="185"/>
      <c r="AJ2180" s="185"/>
      <c r="AK2180" s="185"/>
      <c r="AL2180" s="185"/>
      <c r="AM2180" s="185"/>
      <c r="AN2180" s="185"/>
      <c r="AO2180" s="185"/>
      <c r="AP2180" s="185"/>
      <c r="AQ2180" s="185"/>
      <c r="AR2180" s="185"/>
      <c r="AS2180" s="185"/>
      <c r="AT2180" s="185"/>
      <c r="AU2180" s="185"/>
      <c r="AV2180" s="185"/>
      <c r="AW2180" s="185"/>
      <c r="AX2180" s="185"/>
      <c r="AY2180" s="185"/>
      <c r="AZ2180" s="185"/>
      <c r="BA2180" s="185"/>
      <c r="BB2180" s="185"/>
      <c r="BC2180" s="185"/>
      <c r="BD2180" s="185"/>
      <c r="BE2180" s="185"/>
      <c r="BF2180" s="185"/>
      <c r="BG2180" s="185"/>
      <c r="BH2180" s="185"/>
      <c r="BI2180" s="185"/>
      <c r="BJ2180" s="185"/>
      <c r="BK2180" s="185"/>
      <c r="BL2180" s="185"/>
      <c r="BM2180" s="185"/>
    </row>
    <row r="2181" spans="13:65" s="181" customFormat="1" x14ac:dyDescent="0.2">
      <c r="M2181" s="40"/>
      <c r="N2181" s="974"/>
      <c r="O2181" s="185"/>
      <c r="P2181" s="185"/>
      <c r="Q2181" s="185"/>
      <c r="R2181" s="185"/>
      <c r="S2181" s="185"/>
      <c r="T2181" s="185"/>
      <c r="U2181" s="185"/>
      <c r="V2181" s="185"/>
      <c r="W2181" s="185"/>
      <c r="X2181" s="185"/>
      <c r="Y2181" s="185"/>
      <c r="Z2181" s="185"/>
      <c r="AA2181" s="185"/>
      <c r="AB2181" s="185"/>
      <c r="AC2181" s="185"/>
      <c r="AD2181" s="185"/>
      <c r="AE2181" s="185"/>
      <c r="AF2181" s="185"/>
      <c r="AG2181" s="185"/>
      <c r="AH2181" s="185"/>
      <c r="AI2181" s="185"/>
      <c r="AJ2181" s="185"/>
      <c r="AK2181" s="185"/>
      <c r="AL2181" s="185"/>
      <c r="AM2181" s="185"/>
      <c r="AN2181" s="185"/>
      <c r="AO2181" s="185"/>
      <c r="AP2181" s="185"/>
      <c r="AQ2181" s="185"/>
      <c r="AR2181" s="185"/>
      <c r="AS2181" s="185"/>
      <c r="AT2181" s="185"/>
      <c r="AU2181" s="185"/>
      <c r="AV2181" s="185"/>
      <c r="AW2181" s="185"/>
      <c r="AX2181" s="185"/>
      <c r="AY2181" s="185"/>
      <c r="AZ2181" s="185"/>
      <c r="BA2181" s="185"/>
      <c r="BB2181" s="185"/>
      <c r="BC2181" s="185"/>
      <c r="BD2181" s="185"/>
      <c r="BE2181" s="185"/>
      <c r="BF2181" s="185"/>
      <c r="BG2181" s="185"/>
      <c r="BH2181" s="185"/>
      <c r="BI2181" s="185"/>
      <c r="BJ2181" s="185"/>
      <c r="BK2181" s="185"/>
      <c r="BL2181" s="185"/>
      <c r="BM2181" s="185"/>
    </row>
    <row r="2182" spans="13:65" s="181" customFormat="1" x14ac:dyDescent="0.2">
      <c r="M2182" s="40"/>
      <c r="N2182" s="974"/>
      <c r="O2182" s="185"/>
      <c r="P2182" s="185"/>
      <c r="Q2182" s="185"/>
      <c r="R2182" s="185"/>
      <c r="S2182" s="185"/>
      <c r="T2182" s="185"/>
      <c r="U2182" s="185"/>
      <c r="V2182" s="185"/>
      <c r="W2182" s="185"/>
      <c r="X2182" s="185"/>
      <c r="Y2182" s="185"/>
      <c r="Z2182" s="185"/>
      <c r="AA2182" s="185"/>
      <c r="AB2182" s="185"/>
      <c r="AC2182" s="185"/>
      <c r="AD2182" s="185"/>
      <c r="AE2182" s="185"/>
      <c r="AF2182" s="185"/>
      <c r="AG2182" s="185"/>
      <c r="AH2182" s="185"/>
      <c r="AI2182" s="185"/>
      <c r="AJ2182" s="185"/>
      <c r="AK2182" s="185"/>
      <c r="AL2182" s="185"/>
      <c r="AM2182" s="185"/>
      <c r="AN2182" s="185"/>
      <c r="AO2182" s="185"/>
      <c r="AP2182" s="185"/>
      <c r="AQ2182" s="185"/>
      <c r="AR2182" s="185"/>
      <c r="AS2182" s="185"/>
      <c r="AT2182" s="185"/>
      <c r="AU2182" s="185"/>
      <c r="AV2182" s="185"/>
      <c r="AW2182" s="185"/>
      <c r="AX2182" s="185"/>
      <c r="AY2182" s="185"/>
      <c r="AZ2182" s="185"/>
      <c r="BA2182" s="185"/>
      <c r="BB2182" s="185"/>
      <c r="BC2182" s="185"/>
      <c r="BD2182" s="185"/>
      <c r="BE2182" s="185"/>
      <c r="BF2182" s="185"/>
      <c r="BG2182" s="185"/>
      <c r="BH2182" s="185"/>
      <c r="BI2182" s="185"/>
      <c r="BJ2182" s="185"/>
      <c r="BK2182" s="185"/>
      <c r="BL2182" s="185"/>
      <c r="BM2182" s="185"/>
    </row>
    <row r="2183" spans="13:65" s="181" customFormat="1" x14ac:dyDescent="0.2">
      <c r="M2183" s="40"/>
      <c r="N2183" s="974"/>
      <c r="O2183" s="185"/>
      <c r="P2183" s="185"/>
      <c r="Q2183" s="185"/>
      <c r="R2183" s="185"/>
      <c r="S2183" s="185"/>
      <c r="T2183" s="185"/>
      <c r="U2183" s="185"/>
      <c r="V2183" s="185"/>
      <c r="W2183" s="185"/>
      <c r="X2183" s="185"/>
      <c r="Y2183" s="185"/>
      <c r="Z2183" s="185"/>
      <c r="AA2183" s="185"/>
      <c r="AB2183" s="185"/>
      <c r="AC2183" s="185"/>
      <c r="AD2183" s="185"/>
      <c r="AE2183" s="185"/>
      <c r="AF2183" s="185"/>
      <c r="AG2183" s="185"/>
      <c r="AH2183" s="185"/>
      <c r="AI2183" s="185"/>
      <c r="AJ2183" s="185"/>
      <c r="AK2183" s="185"/>
      <c r="AL2183" s="185"/>
      <c r="AM2183" s="185"/>
      <c r="AN2183" s="185"/>
      <c r="AO2183" s="185"/>
      <c r="AP2183" s="185"/>
      <c r="AQ2183" s="185"/>
      <c r="AR2183" s="185"/>
      <c r="AS2183" s="185"/>
      <c r="AT2183" s="185"/>
      <c r="AU2183" s="185"/>
      <c r="AV2183" s="185"/>
      <c r="AW2183" s="185"/>
      <c r="AX2183" s="185"/>
      <c r="AY2183" s="185"/>
      <c r="AZ2183" s="185"/>
      <c r="BA2183" s="185"/>
      <c r="BB2183" s="185"/>
      <c r="BC2183" s="185"/>
      <c r="BD2183" s="185"/>
      <c r="BE2183" s="185"/>
      <c r="BF2183" s="185"/>
      <c r="BG2183" s="185"/>
      <c r="BH2183" s="185"/>
      <c r="BI2183" s="185"/>
      <c r="BJ2183" s="185"/>
      <c r="BK2183" s="185"/>
      <c r="BL2183" s="185"/>
      <c r="BM2183" s="185"/>
    </row>
    <row r="2184" spans="13:65" s="181" customFormat="1" x14ac:dyDescent="0.2">
      <c r="M2184" s="40"/>
      <c r="N2184" s="974"/>
      <c r="O2184" s="185"/>
      <c r="P2184" s="185"/>
      <c r="Q2184" s="185"/>
      <c r="R2184" s="185"/>
      <c r="S2184" s="185"/>
      <c r="T2184" s="185"/>
      <c r="U2184" s="185"/>
      <c r="V2184" s="185"/>
      <c r="W2184" s="185"/>
      <c r="X2184" s="185"/>
      <c r="Y2184" s="185"/>
      <c r="Z2184" s="185"/>
      <c r="AA2184" s="185"/>
      <c r="AB2184" s="185"/>
      <c r="AC2184" s="185"/>
      <c r="AD2184" s="185"/>
      <c r="AE2184" s="185"/>
      <c r="AF2184" s="185"/>
      <c r="AG2184" s="185"/>
      <c r="AH2184" s="185"/>
      <c r="AI2184" s="185"/>
      <c r="AJ2184" s="185"/>
      <c r="AK2184" s="185"/>
      <c r="AL2184" s="185"/>
      <c r="AM2184" s="185"/>
      <c r="AN2184" s="185"/>
      <c r="AO2184" s="185"/>
      <c r="AP2184" s="185"/>
      <c r="AQ2184" s="185"/>
      <c r="AR2184" s="185"/>
      <c r="AS2184" s="185"/>
      <c r="AT2184" s="185"/>
      <c r="AU2184" s="185"/>
      <c r="AV2184" s="185"/>
      <c r="AW2184" s="185"/>
      <c r="AX2184" s="185"/>
      <c r="AY2184" s="185"/>
      <c r="AZ2184" s="185"/>
      <c r="BA2184" s="185"/>
      <c r="BB2184" s="185"/>
      <c r="BC2184" s="185"/>
      <c r="BD2184" s="185"/>
      <c r="BE2184" s="185"/>
      <c r="BF2184" s="185"/>
      <c r="BG2184" s="185"/>
      <c r="BH2184" s="185"/>
      <c r="BI2184" s="185"/>
      <c r="BJ2184" s="185"/>
      <c r="BK2184" s="185"/>
      <c r="BL2184" s="185"/>
      <c r="BM2184" s="185"/>
    </row>
    <row r="2185" spans="13:65" s="181" customFormat="1" x14ac:dyDescent="0.2">
      <c r="M2185" s="40"/>
      <c r="N2185" s="974"/>
      <c r="O2185" s="185"/>
      <c r="P2185" s="185"/>
      <c r="Q2185" s="185"/>
      <c r="R2185" s="185"/>
      <c r="S2185" s="185"/>
      <c r="T2185" s="185"/>
      <c r="U2185" s="185"/>
      <c r="V2185" s="185"/>
      <c r="W2185" s="185"/>
      <c r="X2185" s="185"/>
      <c r="Y2185" s="185"/>
      <c r="Z2185" s="185"/>
      <c r="AA2185" s="185"/>
      <c r="AB2185" s="185"/>
      <c r="AC2185" s="185"/>
      <c r="AD2185" s="185"/>
      <c r="AE2185" s="185"/>
      <c r="AF2185" s="185"/>
      <c r="AG2185" s="185"/>
      <c r="AH2185" s="185"/>
      <c r="AI2185" s="185"/>
      <c r="AJ2185" s="185"/>
      <c r="AK2185" s="185"/>
      <c r="AL2185" s="185"/>
      <c r="AM2185" s="185"/>
      <c r="AN2185" s="185"/>
      <c r="AO2185" s="185"/>
      <c r="AP2185" s="185"/>
      <c r="AQ2185" s="185"/>
      <c r="AR2185" s="185"/>
      <c r="AS2185" s="185"/>
      <c r="AT2185" s="185"/>
      <c r="AU2185" s="185"/>
      <c r="AV2185" s="185"/>
      <c r="AW2185" s="185"/>
      <c r="AX2185" s="185"/>
      <c r="AY2185" s="185"/>
      <c r="AZ2185" s="185"/>
      <c r="BA2185" s="185"/>
      <c r="BB2185" s="185"/>
      <c r="BC2185" s="185"/>
      <c r="BD2185" s="185"/>
      <c r="BE2185" s="185"/>
      <c r="BF2185" s="185"/>
      <c r="BG2185" s="185"/>
      <c r="BH2185" s="185"/>
      <c r="BI2185" s="185"/>
      <c r="BJ2185" s="185"/>
      <c r="BK2185" s="185"/>
      <c r="BL2185" s="185"/>
      <c r="BM2185" s="185"/>
    </row>
    <row r="2186" spans="13:65" s="181" customFormat="1" x14ac:dyDescent="0.2">
      <c r="M2186" s="40"/>
      <c r="N2186" s="974"/>
      <c r="O2186" s="185"/>
      <c r="P2186" s="185"/>
      <c r="Q2186" s="185"/>
      <c r="R2186" s="185"/>
      <c r="S2186" s="185"/>
      <c r="T2186" s="185"/>
      <c r="U2186" s="185"/>
      <c r="V2186" s="185"/>
      <c r="W2186" s="185"/>
      <c r="X2186" s="185"/>
      <c r="Y2186" s="185"/>
      <c r="Z2186" s="185"/>
      <c r="AA2186" s="185"/>
      <c r="AB2186" s="185"/>
      <c r="AC2186" s="185"/>
      <c r="AD2186" s="185"/>
      <c r="AE2186" s="185"/>
      <c r="AF2186" s="185"/>
      <c r="AG2186" s="185"/>
      <c r="AH2186" s="185"/>
      <c r="AI2186" s="185"/>
      <c r="AJ2186" s="185"/>
      <c r="AK2186" s="185"/>
      <c r="AL2186" s="185"/>
      <c r="AM2186" s="185"/>
      <c r="AN2186" s="185"/>
      <c r="AO2186" s="185"/>
      <c r="AP2186" s="185"/>
      <c r="AQ2186" s="185"/>
      <c r="AR2186" s="185"/>
      <c r="AS2186" s="185"/>
      <c r="AT2186" s="185"/>
      <c r="AU2186" s="185"/>
      <c r="AV2186" s="185"/>
      <c r="AW2186" s="185"/>
      <c r="AX2186" s="185"/>
      <c r="AY2186" s="185"/>
      <c r="AZ2186" s="185"/>
      <c r="BA2186" s="185"/>
      <c r="BB2186" s="185"/>
      <c r="BC2186" s="185"/>
      <c r="BD2186" s="185"/>
      <c r="BE2186" s="185"/>
      <c r="BF2186" s="185"/>
      <c r="BG2186" s="185"/>
      <c r="BH2186" s="185"/>
      <c r="BI2186" s="185"/>
      <c r="BJ2186" s="185"/>
      <c r="BK2186" s="185"/>
      <c r="BL2186" s="185"/>
      <c r="BM2186" s="185"/>
    </row>
    <row r="2187" spans="13:65" s="181" customFormat="1" x14ac:dyDescent="0.2">
      <c r="M2187" s="40"/>
      <c r="N2187" s="974"/>
      <c r="O2187" s="185"/>
      <c r="P2187" s="185"/>
      <c r="Q2187" s="185"/>
      <c r="R2187" s="185"/>
      <c r="S2187" s="185"/>
      <c r="T2187" s="185"/>
      <c r="U2187" s="185"/>
      <c r="V2187" s="185"/>
      <c r="W2187" s="185"/>
      <c r="X2187" s="185"/>
      <c r="Y2187" s="185"/>
      <c r="Z2187" s="185"/>
      <c r="AA2187" s="185"/>
      <c r="AB2187" s="185"/>
      <c r="AC2187" s="185"/>
      <c r="AD2187" s="185"/>
      <c r="AE2187" s="185"/>
      <c r="AF2187" s="185"/>
      <c r="AG2187" s="185"/>
      <c r="AH2187" s="185"/>
      <c r="AI2187" s="185"/>
      <c r="AJ2187" s="185"/>
      <c r="AK2187" s="185"/>
      <c r="AL2187" s="185"/>
      <c r="AM2187" s="185"/>
      <c r="AN2187" s="185"/>
      <c r="AO2187" s="185"/>
      <c r="AP2187" s="185"/>
      <c r="AQ2187" s="185"/>
      <c r="AR2187" s="185"/>
      <c r="AS2187" s="185"/>
      <c r="AT2187" s="185"/>
      <c r="AU2187" s="185"/>
      <c r="AV2187" s="185"/>
      <c r="AW2187" s="185"/>
      <c r="AX2187" s="185"/>
      <c r="AY2187" s="185"/>
      <c r="AZ2187" s="185"/>
      <c r="BA2187" s="185"/>
      <c r="BB2187" s="185"/>
      <c r="BC2187" s="185"/>
      <c r="BD2187" s="185"/>
      <c r="BE2187" s="185"/>
      <c r="BF2187" s="185"/>
      <c r="BG2187" s="185"/>
      <c r="BH2187" s="185"/>
      <c r="BI2187" s="185"/>
      <c r="BJ2187" s="185"/>
      <c r="BK2187" s="185"/>
      <c r="BL2187" s="185"/>
      <c r="BM2187" s="185"/>
    </row>
    <row r="2188" spans="13:65" s="181" customFormat="1" x14ac:dyDescent="0.2">
      <c r="M2188" s="40"/>
      <c r="N2188" s="974"/>
      <c r="O2188" s="185"/>
      <c r="P2188" s="185"/>
      <c r="Q2188" s="185"/>
      <c r="R2188" s="185"/>
      <c r="S2188" s="185"/>
      <c r="T2188" s="185"/>
      <c r="U2188" s="185"/>
      <c r="V2188" s="185"/>
      <c r="W2188" s="185"/>
      <c r="X2188" s="185"/>
      <c r="Y2188" s="185"/>
      <c r="Z2188" s="185"/>
      <c r="AA2188" s="185"/>
      <c r="AB2188" s="185"/>
      <c r="AC2188" s="185"/>
      <c r="AD2188" s="185"/>
      <c r="AE2188" s="185"/>
      <c r="AF2188" s="185"/>
      <c r="AG2188" s="185"/>
      <c r="AH2188" s="185"/>
      <c r="AI2188" s="185"/>
      <c r="AJ2188" s="185"/>
      <c r="AK2188" s="185"/>
      <c r="AL2188" s="185"/>
      <c r="AM2188" s="185"/>
      <c r="AN2188" s="185"/>
      <c r="AO2188" s="185"/>
      <c r="AP2188" s="185"/>
      <c r="AQ2188" s="185"/>
      <c r="AR2188" s="185"/>
      <c r="AS2188" s="185"/>
      <c r="AT2188" s="185"/>
      <c r="AU2188" s="185"/>
      <c r="AV2188" s="185"/>
      <c r="AW2188" s="185"/>
      <c r="AX2188" s="185"/>
      <c r="AY2188" s="185"/>
      <c r="AZ2188" s="185"/>
      <c r="BA2188" s="185"/>
      <c r="BB2188" s="185"/>
      <c r="BC2188" s="185"/>
      <c r="BD2188" s="185"/>
      <c r="BE2188" s="185"/>
      <c r="BF2188" s="185"/>
      <c r="BG2188" s="185"/>
      <c r="BH2188" s="185"/>
      <c r="BI2188" s="185"/>
      <c r="BJ2188" s="185"/>
      <c r="BK2188" s="185"/>
      <c r="BL2188" s="185"/>
      <c r="BM2188" s="185"/>
    </row>
    <row r="2189" spans="13:65" s="181" customFormat="1" x14ac:dyDescent="0.2">
      <c r="M2189" s="40"/>
      <c r="N2189" s="974"/>
      <c r="O2189" s="185"/>
      <c r="P2189" s="185"/>
      <c r="Q2189" s="185"/>
      <c r="R2189" s="185"/>
      <c r="S2189" s="185"/>
      <c r="T2189" s="185"/>
      <c r="U2189" s="185"/>
      <c r="V2189" s="185"/>
      <c r="W2189" s="185"/>
      <c r="X2189" s="185"/>
      <c r="Y2189" s="185"/>
      <c r="Z2189" s="185"/>
      <c r="AA2189" s="185"/>
      <c r="AB2189" s="185"/>
      <c r="AC2189" s="185"/>
      <c r="AD2189" s="185"/>
      <c r="AE2189" s="185"/>
      <c r="AF2189" s="185"/>
      <c r="AG2189" s="185"/>
      <c r="AH2189" s="185"/>
      <c r="AI2189" s="185"/>
      <c r="AJ2189" s="185"/>
      <c r="AK2189" s="185"/>
      <c r="AL2189" s="185"/>
      <c r="AM2189" s="185"/>
      <c r="AN2189" s="185"/>
      <c r="AO2189" s="185"/>
      <c r="AP2189" s="185"/>
      <c r="AQ2189" s="185"/>
      <c r="AR2189" s="185"/>
      <c r="AS2189" s="185"/>
      <c r="AT2189" s="185"/>
      <c r="AU2189" s="185"/>
      <c r="AV2189" s="185"/>
      <c r="AW2189" s="185"/>
      <c r="AX2189" s="185"/>
      <c r="AY2189" s="185"/>
      <c r="AZ2189" s="185"/>
      <c r="BA2189" s="185"/>
      <c r="BB2189" s="185"/>
      <c r="BC2189" s="185"/>
      <c r="BD2189" s="185"/>
      <c r="BE2189" s="185"/>
      <c r="BF2189" s="185"/>
      <c r="BG2189" s="185"/>
      <c r="BH2189" s="185"/>
      <c r="BI2189" s="185"/>
      <c r="BJ2189" s="185"/>
      <c r="BK2189" s="185"/>
      <c r="BL2189" s="185"/>
      <c r="BM2189" s="185"/>
    </row>
    <row r="2190" spans="13:65" s="181" customFormat="1" x14ac:dyDescent="0.2">
      <c r="M2190" s="40"/>
      <c r="N2190" s="974"/>
      <c r="O2190" s="185"/>
      <c r="P2190" s="185"/>
      <c r="Q2190" s="185"/>
      <c r="R2190" s="185"/>
      <c r="S2190" s="185"/>
      <c r="T2190" s="185"/>
      <c r="U2190" s="185"/>
      <c r="V2190" s="185"/>
      <c r="W2190" s="185"/>
      <c r="X2190" s="185"/>
      <c r="Y2190" s="185"/>
      <c r="Z2190" s="185"/>
      <c r="AA2190" s="185"/>
      <c r="AB2190" s="185"/>
      <c r="AC2190" s="185"/>
      <c r="AD2190" s="185"/>
      <c r="AE2190" s="185"/>
      <c r="AF2190" s="185"/>
      <c r="AG2190" s="185"/>
      <c r="AH2190" s="185"/>
      <c r="AI2190" s="185"/>
      <c r="AJ2190" s="185"/>
      <c r="AK2190" s="185"/>
      <c r="AL2190" s="185"/>
      <c r="AM2190" s="185"/>
      <c r="AN2190" s="185"/>
      <c r="AO2190" s="185"/>
      <c r="AP2190" s="185"/>
      <c r="AQ2190" s="185"/>
      <c r="AR2190" s="185"/>
      <c r="AS2190" s="185"/>
      <c r="AT2190" s="185"/>
      <c r="AU2190" s="185"/>
      <c r="AV2190" s="185"/>
      <c r="AW2190" s="185"/>
      <c r="AX2190" s="185"/>
      <c r="AY2190" s="185"/>
      <c r="AZ2190" s="185"/>
      <c r="BA2190" s="185"/>
      <c r="BB2190" s="185"/>
      <c r="BC2190" s="185"/>
      <c r="BD2190" s="185"/>
      <c r="BE2190" s="185"/>
      <c r="BF2190" s="185"/>
      <c r="BG2190" s="185"/>
      <c r="BH2190" s="185"/>
      <c r="BI2190" s="185"/>
      <c r="BJ2190" s="185"/>
      <c r="BK2190" s="185"/>
      <c r="BL2190" s="185"/>
      <c r="BM2190" s="185"/>
    </row>
    <row r="2191" spans="13:65" s="181" customFormat="1" x14ac:dyDescent="0.2">
      <c r="M2191" s="40"/>
      <c r="N2191" s="974"/>
      <c r="O2191" s="185"/>
      <c r="P2191" s="185"/>
      <c r="Q2191" s="185"/>
      <c r="R2191" s="185"/>
      <c r="S2191" s="185"/>
      <c r="T2191" s="185"/>
      <c r="U2191" s="185"/>
      <c r="V2191" s="185"/>
      <c r="W2191" s="185"/>
      <c r="X2191" s="185"/>
      <c r="Y2191" s="185"/>
      <c r="Z2191" s="185"/>
      <c r="AA2191" s="185"/>
      <c r="AB2191" s="185"/>
      <c r="AC2191" s="185"/>
      <c r="AD2191" s="185"/>
      <c r="AE2191" s="185"/>
      <c r="AF2191" s="185"/>
      <c r="AG2191" s="185"/>
      <c r="AH2191" s="185"/>
      <c r="AI2191" s="185"/>
      <c r="AJ2191" s="185"/>
      <c r="AK2191" s="185"/>
      <c r="AL2191" s="185"/>
      <c r="AM2191" s="185"/>
      <c r="AN2191" s="185"/>
      <c r="AO2191" s="185"/>
      <c r="AP2191" s="185"/>
      <c r="AQ2191" s="185"/>
      <c r="AR2191" s="185"/>
      <c r="AS2191" s="185"/>
      <c r="AT2191" s="185"/>
      <c r="AU2191" s="185"/>
      <c r="AV2191" s="185"/>
      <c r="AW2191" s="185"/>
      <c r="AX2191" s="185"/>
      <c r="AY2191" s="185"/>
      <c r="AZ2191" s="185"/>
      <c r="BA2191" s="185"/>
      <c r="BB2191" s="185"/>
      <c r="BC2191" s="185"/>
      <c r="BD2191" s="185"/>
      <c r="BE2191" s="185"/>
      <c r="BF2191" s="185"/>
      <c r="BG2191" s="185"/>
      <c r="BH2191" s="185"/>
      <c r="BI2191" s="185"/>
      <c r="BJ2191" s="185"/>
      <c r="BK2191" s="185"/>
      <c r="BL2191" s="185"/>
      <c r="BM2191" s="185"/>
    </row>
    <row r="2192" spans="13:65" s="181" customFormat="1" x14ac:dyDescent="0.2">
      <c r="M2192" s="40"/>
      <c r="N2192" s="974"/>
      <c r="O2192" s="185"/>
      <c r="P2192" s="185"/>
      <c r="Q2192" s="185"/>
      <c r="R2192" s="185"/>
      <c r="S2192" s="185"/>
      <c r="T2192" s="185"/>
      <c r="U2192" s="185"/>
      <c r="V2192" s="185"/>
      <c r="W2192" s="185"/>
      <c r="X2192" s="185"/>
      <c r="Y2192" s="185"/>
      <c r="Z2192" s="185"/>
      <c r="AA2192" s="185"/>
      <c r="AB2192" s="185"/>
      <c r="AC2192" s="185"/>
      <c r="AD2192" s="185"/>
      <c r="AE2192" s="185"/>
      <c r="AF2192" s="185"/>
      <c r="AG2192" s="185"/>
      <c r="AH2192" s="185"/>
      <c r="AI2192" s="185"/>
      <c r="AJ2192" s="185"/>
      <c r="AK2192" s="185"/>
      <c r="AL2192" s="185"/>
      <c r="AM2192" s="185"/>
      <c r="AN2192" s="185"/>
      <c r="AO2192" s="185"/>
      <c r="AP2192" s="185"/>
      <c r="AQ2192" s="185"/>
      <c r="AR2192" s="185"/>
      <c r="AS2192" s="185"/>
      <c r="AT2192" s="185"/>
      <c r="AU2192" s="185"/>
      <c r="AV2192" s="185"/>
      <c r="AW2192" s="185"/>
      <c r="AX2192" s="185"/>
      <c r="AY2192" s="185"/>
      <c r="AZ2192" s="185"/>
      <c r="BA2192" s="185"/>
      <c r="BB2192" s="185"/>
      <c r="BC2192" s="185"/>
      <c r="BD2192" s="185"/>
      <c r="BE2192" s="185"/>
      <c r="BF2192" s="185"/>
      <c r="BG2192" s="185"/>
      <c r="BH2192" s="185"/>
      <c r="BI2192" s="185"/>
      <c r="BJ2192" s="185"/>
      <c r="BK2192" s="185"/>
      <c r="BL2192" s="185"/>
      <c r="BM2192" s="185"/>
    </row>
    <row r="2193" spans="13:65" s="181" customFormat="1" x14ac:dyDescent="0.2">
      <c r="M2193" s="40"/>
      <c r="N2193" s="974"/>
      <c r="O2193" s="185"/>
      <c r="P2193" s="185"/>
      <c r="Q2193" s="185"/>
      <c r="R2193" s="185"/>
      <c r="S2193" s="185"/>
      <c r="T2193" s="185"/>
      <c r="U2193" s="185"/>
      <c r="V2193" s="185"/>
      <c r="W2193" s="185"/>
      <c r="X2193" s="185"/>
      <c r="Y2193" s="185"/>
      <c r="Z2193" s="185"/>
      <c r="AA2193" s="185"/>
      <c r="AB2193" s="185"/>
      <c r="AC2193" s="185"/>
      <c r="AD2193" s="185"/>
      <c r="AE2193" s="185"/>
      <c r="AF2193" s="185"/>
      <c r="AG2193" s="185"/>
      <c r="AH2193" s="185"/>
      <c r="AI2193" s="185"/>
      <c r="AJ2193" s="185"/>
      <c r="AK2193" s="185"/>
      <c r="AL2193" s="185"/>
      <c r="AM2193" s="185"/>
      <c r="AN2193" s="185"/>
      <c r="AO2193" s="185"/>
      <c r="AP2193" s="185"/>
      <c r="AQ2193" s="185"/>
      <c r="AR2193" s="185"/>
      <c r="AS2193" s="185"/>
      <c r="AT2193" s="185"/>
      <c r="AU2193" s="185"/>
      <c r="AV2193" s="185"/>
      <c r="AW2193" s="185"/>
      <c r="AX2193" s="185"/>
      <c r="AY2193" s="185"/>
      <c r="AZ2193" s="185"/>
      <c r="BA2193" s="185"/>
      <c r="BB2193" s="185"/>
      <c r="BC2193" s="185"/>
      <c r="BD2193" s="185"/>
      <c r="BE2193" s="185"/>
      <c r="BF2193" s="185"/>
      <c r="BG2193" s="185"/>
      <c r="BH2193" s="185"/>
      <c r="BI2193" s="185"/>
      <c r="BJ2193" s="185"/>
      <c r="BK2193" s="185"/>
      <c r="BL2193" s="185"/>
      <c r="BM2193" s="185"/>
    </row>
    <row r="2194" spans="13:65" s="181" customFormat="1" x14ac:dyDescent="0.2">
      <c r="M2194" s="40"/>
      <c r="N2194" s="974"/>
      <c r="O2194" s="185"/>
      <c r="P2194" s="185"/>
      <c r="Q2194" s="185"/>
      <c r="R2194" s="185"/>
      <c r="S2194" s="185"/>
      <c r="T2194" s="185"/>
      <c r="U2194" s="185"/>
      <c r="V2194" s="185"/>
      <c r="W2194" s="185"/>
      <c r="X2194" s="185"/>
      <c r="Y2194" s="185"/>
      <c r="Z2194" s="185"/>
      <c r="AA2194" s="185"/>
      <c r="AB2194" s="185"/>
      <c r="AC2194" s="185"/>
      <c r="AD2194" s="185"/>
      <c r="AE2194" s="185"/>
      <c r="AF2194" s="185"/>
      <c r="AG2194" s="185"/>
      <c r="AH2194" s="185"/>
      <c r="AI2194" s="185"/>
      <c r="AJ2194" s="185"/>
      <c r="AK2194" s="185"/>
      <c r="AL2194" s="185"/>
      <c r="AM2194" s="185"/>
      <c r="AN2194" s="185"/>
      <c r="AO2194" s="185"/>
      <c r="AP2194" s="185"/>
      <c r="AQ2194" s="185"/>
      <c r="AR2194" s="185"/>
      <c r="AS2194" s="185"/>
      <c r="AT2194" s="185"/>
      <c r="AU2194" s="185"/>
      <c r="AV2194" s="185"/>
      <c r="AW2194" s="185"/>
      <c r="AX2194" s="185"/>
      <c r="AY2194" s="185"/>
      <c r="AZ2194" s="185"/>
      <c r="BA2194" s="185"/>
      <c r="BB2194" s="185"/>
      <c r="BC2194" s="185"/>
      <c r="BD2194" s="185"/>
      <c r="BE2194" s="185"/>
      <c r="BF2194" s="185"/>
      <c r="BG2194" s="185"/>
      <c r="BH2194" s="185"/>
      <c r="BI2194" s="185"/>
      <c r="BJ2194" s="185"/>
      <c r="BK2194" s="185"/>
      <c r="BL2194" s="185"/>
      <c r="BM2194" s="185"/>
    </row>
    <row r="2195" spans="13:65" s="181" customFormat="1" x14ac:dyDescent="0.2">
      <c r="M2195" s="40"/>
      <c r="N2195" s="974"/>
      <c r="O2195" s="185"/>
      <c r="P2195" s="185"/>
      <c r="Q2195" s="185"/>
      <c r="R2195" s="185"/>
      <c r="S2195" s="185"/>
      <c r="T2195" s="185"/>
      <c r="U2195" s="185"/>
      <c r="V2195" s="185"/>
      <c r="W2195" s="185"/>
      <c r="X2195" s="185"/>
      <c r="Y2195" s="185"/>
      <c r="Z2195" s="185"/>
      <c r="AA2195" s="185"/>
      <c r="AB2195" s="185"/>
      <c r="AC2195" s="185"/>
      <c r="AD2195" s="185"/>
      <c r="AE2195" s="185"/>
      <c r="AF2195" s="185"/>
      <c r="AG2195" s="185"/>
      <c r="AH2195" s="185"/>
      <c r="AI2195" s="185"/>
      <c r="AJ2195" s="185"/>
      <c r="AK2195" s="185"/>
      <c r="AL2195" s="185"/>
      <c r="AM2195" s="185"/>
      <c r="AN2195" s="185"/>
      <c r="AO2195" s="185"/>
      <c r="AP2195" s="185"/>
      <c r="AQ2195" s="185"/>
      <c r="AR2195" s="185"/>
      <c r="AS2195" s="185"/>
      <c r="AT2195" s="185"/>
      <c r="AU2195" s="185"/>
      <c r="AV2195" s="185"/>
      <c r="AW2195" s="185"/>
      <c r="AX2195" s="185"/>
      <c r="AY2195" s="185"/>
      <c r="AZ2195" s="185"/>
      <c r="BA2195" s="185"/>
      <c r="BB2195" s="185"/>
      <c r="BC2195" s="185"/>
      <c r="BD2195" s="185"/>
      <c r="BE2195" s="185"/>
      <c r="BF2195" s="185"/>
      <c r="BG2195" s="185"/>
      <c r="BH2195" s="185"/>
      <c r="BI2195" s="185"/>
      <c r="BJ2195" s="185"/>
      <c r="BK2195" s="185"/>
      <c r="BL2195" s="185"/>
      <c r="BM2195" s="185"/>
    </row>
    <row r="2196" spans="13:65" s="181" customFormat="1" x14ac:dyDescent="0.2">
      <c r="M2196" s="40"/>
      <c r="N2196" s="974"/>
      <c r="O2196" s="185"/>
      <c r="P2196" s="185"/>
      <c r="Q2196" s="185"/>
      <c r="R2196" s="185"/>
      <c r="S2196" s="185"/>
      <c r="T2196" s="185"/>
      <c r="U2196" s="185"/>
      <c r="V2196" s="185"/>
      <c r="W2196" s="185"/>
      <c r="X2196" s="185"/>
      <c r="Y2196" s="185"/>
      <c r="Z2196" s="185"/>
      <c r="AA2196" s="185"/>
      <c r="AB2196" s="185"/>
      <c r="AC2196" s="185"/>
      <c r="AD2196" s="185"/>
      <c r="AE2196" s="185"/>
      <c r="AF2196" s="185"/>
      <c r="AG2196" s="185"/>
      <c r="AH2196" s="185"/>
      <c r="AI2196" s="185"/>
      <c r="AJ2196" s="185"/>
      <c r="AK2196" s="185"/>
      <c r="AL2196" s="185"/>
      <c r="AM2196" s="185"/>
      <c r="AN2196" s="185"/>
      <c r="AO2196" s="185"/>
      <c r="AP2196" s="185"/>
      <c r="AQ2196" s="185"/>
      <c r="AR2196" s="185"/>
      <c r="AS2196" s="185"/>
      <c r="AT2196" s="185"/>
      <c r="AU2196" s="185"/>
      <c r="AV2196" s="185"/>
      <c r="AW2196" s="185"/>
      <c r="AX2196" s="185"/>
      <c r="AY2196" s="185"/>
      <c r="AZ2196" s="185"/>
      <c r="BA2196" s="185"/>
      <c r="BB2196" s="185"/>
      <c r="BC2196" s="185"/>
      <c r="BD2196" s="185"/>
      <c r="BE2196" s="185"/>
      <c r="BF2196" s="185"/>
      <c r="BG2196" s="185"/>
      <c r="BH2196" s="185"/>
      <c r="BI2196" s="185"/>
      <c r="BJ2196" s="185"/>
      <c r="BK2196" s="185"/>
      <c r="BL2196" s="185"/>
      <c r="BM2196" s="185"/>
    </row>
    <row r="2197" spans="13:65" s="181" customFormat="1" x14ac:dyDescent="0.2">
      <c r="M2197" s="40"/>
      <c r="N2197" s="974"/>
      <c r="O2197" s="185"/>
      <c r="P2197" s="185"/>
      <c r="Q2197" s="185"/>
      <c r="R2197" s="185"/>
      <c r="S2197" s="185"/>
      <c r="T2197" s="185"/>
      <c r="U2197" s="185"/>
      <c r="V2197" s="185"/>
      <c r="W2197" s="185"/>
      <c r="X2197" s="185"/>
      <c r="Y2197" s="185"/>
      <c r="Z2197" s="185"/>
      <c r="AA2197" s="185"/>
      <c r="AB2197" s="185"/>
      <c r="AC2197" s="185"/>
      <c r="AD2197" s="185"/>
      <c r="AE2197" s="185"/>
      <c r="AF2197" s="185"/>
      <c r="AG2197" s="185"/>
      <c r="AH2197" s="185"/>
      <c r="AI2197" s="185"/>
      <c r="AJ2197" s="185"/>
      <c r="AK2197" s="185"/>
      <c r="AL2197" s="185"/>
      <c r="AM2197" s="185"/>
      <c r="AN2197" s="185"/>
      <c r="AO2197" s="185"/>
      <c r="AP2197" s="185"/>
      <c r="AQ2197" s="185"/>
      <c r="AR2197" s="185"/>
      <c r="AS2197" s="185"/>
      <c r="AT2197" s="185"/>
      <c r="AU2197" s="185"/>
      <c r="AV2197" s="185"/>
      <c r="AW2197" s="185"/>
      <c r="AX2197" s="185"/>
      <c r="AY2197" s="185"/>
      <c r="AZ2197" s="185"/>
      <c r="BA2197" s="185"/>
      <c r="BB2197" s="185"/>
      <c r="BC2197" s="185"/>
      <c r="BD2197" s="185"/>
      <c r="BE2197" s="185"/>
      <c r="BF2197" s="185"/>
      <c r="BG2197" s="185"/>
      <c r="BH2197" s="185"/>
      <c r="BI2197" s="185"/>
      <c r="BJ2197" s="185"/>
      <c r="BK2197" s="185"/>
      <c r="BL2197" s="185"/>
      <c r="BM2197" s="185"/>
    </row>
    <row r="2198" spans="13:65" s="181" customFormat="1" x14ac:dyDescent="0.2">
      <c r="M2198" s="40"/>
      <c r="N2198" s="974"/>
      <c r="O2198" s="185"/>
      <c r="P2198" s="185"/>
      <c r="Q2198" s="185"/>
      <c r="R2198" s="185"/>
      <c r="S2198" s="185"/>
      <c r="T2198" s="185"/>
      <c r="U2198" s="185"/>
      <c r="V2198" s="185"/>
      <c r="W2198" s="185"/>
      <c r="X2198" s="185"/>
      <c r="Y2198" s="185"/>
      <c r="Z2198" s="185"/>
      <c r="AA2198" s="185"/>
      <c r="AB2198" s="185"/>
      <c r="AC2198" s="185"/>
      <c r="AD2198" s="185"/>
      <c r="AE2198" s="185"/>
      <c r="AF2198" s="185"/>
      <c r="AG2198" s="185"/>
      <c r="AH2198" s="185"/>
      <c r="AI2198" s="185"/>
      <c r="AJ2198" s="185"/>
      <c r="AK2198" s="185"/>
      <c r="AL2198" s="185"/>
      <c r="AM2198" s="185"/>
      <c r="AN2198" s="185"/>
      <c r="AO2198" s="185"/>
      <c r="AP2198" s="185"/>
      <c r="AQ2198" s="185"/>
      <c r="AR2198" s="185"/>
      <c r="AS2198" s="185"/>
      <c r="AT2198" s="185"/>
      <c r="AU2198" s="185"/>
      <c r="AV2198" s="185"/>
      <c r="AW2198" s="185"/>
      <c r="AX2198" s="185"/>
      <c r="AY2198" s="185"/>
      <c r="AZ2198" s="185"/>
      <c r="BA2198" s="185"/>
      <c r="BB2198" s="185"/>
      <c r="BC2198" s="185"/>
      <c r="BD2198" s="185"/>
      <c r="BE2198" s="185"/>
      <c r="BF2198" s="185"/>
      <c r="BG2198" s="185"/>
      <c r="BH2198" s="185"/>
      <c r="BI2198" s="185"/>
      <c r="BJ2198" s="185"/>
      <c r="BK2198" s="185"/>
      <c r="BL2198" s="185"/>
      <c r="BM2198" s="185"/>
    </row>
    <row r="2199" spans="13:65" s="181" customFormat="1" x14ac:dyDescent="0.2">
      <c r="M2199" s="40"/>
      <c r="N2199" s="974"/>
      <c r="O2199" s="185"/>
      <c r="P2199" s="185"/>
      <c r="Q2199" s="185"/>
      <c r="R2199" s="185"/>
      <c r="S2199" s="185"/>
      <c r="T2199" s="185"/>
      <c r="U2199" s="185"/>
      <c r="V2199" s="185"/>
      <c r="W2199" s="185"/>
      <c r="X2199" s="185"/>
      <c r="Y2199" s="185"/>
      <c r="Z2199" s="185"/>
      <c r="AA2199" s="185"/>
      <c r="AB2199" s="185"/>
      <c r="AC2199" s="185"/>
      <c r="AD2199" s="185"/>
      <c r="AE2199" s="185"/>
      <c r="AF2199" s="185"/>
      <c r="AG2199" s="185"/>
      <c r="AH2199" s="185"/>
      <c r="AI2199" s="185"/>
      <c r="AJ2199" s="185"/>
      <c r="AK2199" s="185"/>
      <c r="AL2199" s="185"/>
      <c r="AM2199" s="185"/>
      <c r="AN2199" s="185"/>
      <c r="AO2199" s="185"/>
      <c r="AP2199" s="185"/>
      <c r="AQ2199" s="185"/>
      <c r="AR2199" s="185"/>
      <c r="AS2199" s="185"/>
      <c r="AT2199" s="185"/>
      <c r="AU2199" s="185"/>
      <c r="AV2199" s="185"/>
      <c r="AW2199" s="185"/>
      <c r="AX2199" s="185"/>
      <c r="AY2199" s="185"/>
      <c r="AZ2199" s="185"/>
      <c r="BA2199" s="185"/>
      <c r="BB2199" s="185"/>
      <c r="BC2199" s="185"/>
      <c r="BD2199" s="185"/>
      <c r="BE2199" s="185"/>
      <c r="BF2199" s="185"/>
      <c r="BG2199" s="185"/>
      <c r="BH2199" s="185"/>
      <c r="BI2199" s="185"/>
      <c r="BJ2199" s="185"/>
      <c r="BK2199" s="185"/>
      <c r="BL2199" s="185"/>
      <c r="BM2199" s="185"/>
    </row>
    <row r="2200" spans="13:65" s="181" customFormat="1" x14ac:dyDescent="0.2">
      <c r="M2200" s="40"/>
      <c r="N2200" s="974"/>
      <c r="O2200" s="185"/>
      <c r="P2200" s="185"/>
      <c r="Q2200" s="185"/>
      <c r="R2200" s="185"/>
      <c r="S2200" s="185"/>
      <c r="T2200" s="185"/>
      <c r="U2200" s="185"/>
      <c r="V2200" s="185"/>
      <c r="W2200" s="185"/>
      <c r="X2200" s="185"/>
      <c r="Y2200" s="185"/>
      <c r="Z2200" s="185"/>
      <c r="AA2200" s="185"/>
      <c r="AB2200" s="185"/>
      <c r="AC2200" s="185"/>
      <c r="AD2200" s="185"/>
      <c r="AE2200" s="185"/>
      <c r="AF2200" s="185"/>
      <c r="AG2200" s="185"/>
      <c r="AH2200" s="185"/>
      <c r="AI2200" s="185"/>
      <c r="AJ2200" s="185"/>
      <c r="AK2200" s="185"/>
      <c r="AL2200" s="185"/>
      <c r="AM2200" s="185"/>
      <c r="AN2200" s="185"/>
      <c r="AO2200" s="185"/>
      <c r="AP2200" s="185"/>
      <c r="AQ2200" s="185"/>
      <c r="AR2200" s="185"/>
      <c r="AS2200" s="185"/>
      <c r="AT2200" s="185"/>
      <c r="AU2200" s="185"/>
      <c r="AV2200" s="185"/>
      <c r="AW2200" s="185"/>
      <c r="AX2200" s="185"/>
      <c r="AY2200" s="185"/>
      <c r="AZ2200" s="185"/>
      <c r="BA2200" s="185"/>
      <c r="BB2200" s="185"/>
      <c r="BC2200" s="185"/>
      <c r="BD2200" s="185"/>
      <c r="BE2200" s="185"/>
      <c r="BF2200" s="185"/>
      <c r="BG2200" s="185"/>
      <c r="BH2200" s="185"/>
      <c r="BI2200" s="185"/>
      <c r="BJ2200" s="185"/>
      <c r="BK2200" s="185"/>
      <c r="BL2200" s="185"/>
      <c r="BM2200" s="185"/>
    </row>
    <row r="2201" spans="13:65" s="181" customFormat="1" x14ac:dyDescent="0.2">
      <c r="M2201" s="40"/>
      <c r="N2201" s="974"/>
      <c r="O2201" s="185"/>
      <c r="P2201" s="185"/>
      <c r="Q2201" s="185"/>
      <c r="R2201" s="185"/>
      <c r="S2201" s="185"/>
      <c r="T2201" s="185"/>
      <c r="U2201" s="185"/>
      <c r="V2201" s="185"/>
      <c r="W2201" s="185"/>
      <c r="X2201" s="185"/>
      <c r="Y2201" s="185"/>
      <c r="Z2201" s="185"/>
      <c r="AA2201" s="185"/>
      <c r="AB2201" s="185"/>
      <c r="AC2201" s="185"/>
      <c r="AD2201" s="185"/>
      <c r="AE2201" s="185"/>
      <c r="AF2201" s="185"/>
      <c r="AG2201" s="185"/>
      <c r="AH2201" s="185"/>
      <c r="AI2201" s="185"/>
      <c r="AJ2201" s="185"/>
      <c r="AK2201" s="185"/>
      <c r="AL2201" s="185"/>
      <c r="AM2201" s="185"/>
      <c r="AN2201" s="185"/>
      <c r="AO2201" s="185"/>
      <c r="AP2201" s="185"/>
      <c r="AQ2201" s="185"/>
      <c r="AR2201" s="185"/>
      <c r="AS2201" s="185"/>
      <c r="AT2201" s="185"/>
      <c r="AU2201" s="185"/>
      <c r="AV2201" s="185"/>
      <c r="AW2201" s="185"/>
      <c r="AX2201" s="185"/>
      <c r="AY2201" s="185"/>
      <c r="AZ2201" s="185"/>
      <c r="BA2201" s="185"/>
      <c r="BB2201" s="185"/>
      <c r="BC2201" s="185"/>
      <c r="BD2201" s="185"/>
      <c r="BE2201" s="185"/>
      <c r="BF2201" s="185"/>
      <c r="BG2201" s="185"/>
      <c r="BH2201" s="185"/>
      <c r="BI2201" s="185"/>
      <c r="BJ2201" s="185"/>
      <c r="BK2201" s="185"/>
      <c r="BL2201" s="185"/>
      <c r="BM2201" s="185"/>
    </row>
    <row r="2202" spans="13:65" s="181" customFormat="1" x14ac:dyDescent="0.2">
      <c r="M2202" s="40"/>
      <c r="N2202" s="974"/>
      <c r="O2202" s="185"/>
      <c r="P2202" s="185"/>
      <c r="Q2202" s="185"/>
      <c r="R2202" s="185"/>
      <c r="S2202" s="185"/>
      <c r="T2202" s="185"/>
      <c r="U2202" s="185"/>
      <c r="V2202" s="185"/>
      <c r="W2202" s="185"/>
      <c r="X2202" s="185"/>
      <c r="Y2202" s="185"/>
      <c r="Z2202" s="185"/>
      <c r="AA2202" s="185"/>
      <c r="AB2202" s="185"/>
      <c r="AC2202" s="185"/>
      <c r="AD2202" s="185"/>
      <c r="AE2202" s="185"/>
      <c r="AF2202" s="185"/>
      <c r="AG2202" s="185"/>
      <c r="AH2202" s="185"/>
      <c r="AI2202" s="185"/>
      <c r="AJ2202" s="185"/>
      <c r="AK2202" s="185"/>
      <c r="AL2202" s="185"/>
      <c r="AM2202" s="185"/>
      <c r="AN2202" s="185"/>
      <c r="AO2202" s="185"/>
      <c r="AP2202" s="185"/>
      <c r="AQ2202" s="185"/>
      <c r="AR2202" s="185"/>
      <c r="AS2202" s="185"/>
      <c r="AT2202" s="185"/>
      <c r="AU2202" s="185"/>
      <c r="AV2202" s="185"/>
      <c r="AW2202" s="185"/>
      <c r="AX2202" s="185"/>
      <c r="AY2202" s="185"/>
      <c r="AZ2202" s="185"/>
      <c r="BA2202" s="185"/>
      <c r="BB2202" s="185"/>
      <c r="BC2202" s="185"/>
      <c r="BD2202" s="185"/>
      <c r="BE2202" s="185"/>
      <c r="BF2202" s="185"/>
      <c r="BG2202" s="185"/>
      <c r="BH2202" s="185"/>
      <c r="BI2202" s="185"/>
      <c r="BJ2202" s="185"/>
      <c r="BK2202" s="185"/>
      <c r="BL2202" s="185"/>
      <c r="BM2202" s="185"/>
    </row>
    <row r="2203" spans="13:65" s="181" customFormat="1" x14ac:dyDescent="0.2">
      <c r="M2203" s="40"/>
      <c r="N2203" s="974"/>
      <c r="O2203" s="185"/>
      <c r="P2203" s="185"/>
      <c r="Q2203" s="185"/>
      <c r="R2203" s="185"/>
      <c r="S2203" s="185"/>
      <c r="T2203" s="185"/>
      <c r="U2203" s="185"/>
      <c r="V2203" s="185"/>
      <c r="W2203" s="185"/>
      <c r="X2203" s="185"/>
      <c r="Y2203" s="185"/>
      <c r="Z2203" s="185"/>
      <c r="AA2203" s="185"/>
      <c r="AB2203" s="185"/>
      <c r="AC2203" s="185"/>
      <c r="AD2203" s="185"/>
      <c r="AE2203" s="185"/>
      <c r="AF2203" s="185"/>
      <c r="AG2203" s="185"/>
      <c r="AH2203" s="185"/>
      <c r="AI2203" s="185"/>
      <c r="AJ2203" s="185"/>
      <c r="AK2203" s="185"/>
      <c r="AL2203" s="185"/>
      <c r="AM2203" s="185"/>
      <c r="AN2203" s="185"/>
      <c r="AO2203" s="185"/>
      <c r="AP2203" s="185"/>
      <c r="AQ2203" s="185"/>
      <c r="AR2203" s="185"/>
      <c r="AS2203" s="185"/>
      <c r="AT2203" s="185"/>
      <c r="AU2203" s="185"/>
      <c r="AV2203" s="185"/>
      <c r="AW2203" s="185"/>
      <c r="AX2203" s="185"/>
      <c r="AY2203" s="185"/>
      <c r="AZ2203" s="185"/>
      <c r="BA2203" s="185"/>
      <c r="BB2203" s="185"/>
      <c r="BC2203" s="185"/>
      <c r="BD2203" s="185"/>
      <c r="BE2203" s="185"/>
      <c r="BF2203" s="185"/>
      <c r="BG2203" s="185"/>
      <c r="BH2203" s="185"/>
      <c r="BI2203" s="185"/>
      <c r="BJ2203" s="185"/>
      <c r="BK2203" s="185"/>
      <c r="BL2203" s="185"/>
      <c r="BM2203" s="185"/>
    </row>
    <row r="2204" spans="13:65" s="181" customFormat="1" x14ac:dyDescent="0.2">
      <c r="M2204" s="40"/>
      <c r="N2204" s="974"/>
      <c r="O2204" s="185"/>
      <c r="P2204" s="185"/>
      <c r="Q2204" s="185"/>
      <c r="R2204" s="185"/>
      <c r="S2204" s="185"/>
      <c r="T2204" s="185"/>
      <c r="U2204" s="185"/>
      <c r="V2204" s="185"/>
      <c r="W2204" s="185"/>
      <c r="X2204" s="185"/>
      <c r="Y2204" s="185"/>
      <c r="Z2204" s="185"/>
      <c r="AA2204" s="185"/>
      <c r="AB2204" s="185"/>
      <c r="AC2204" s="185"/>
      <c r="AD2204" s="185"/>
      <c r="AE2204" s="185"/>
      <c r="AF2204" s="185"/>
      <c r="AG2204" s="185"/>
      <c r="AH2204" s="185"/>
      <c r="AI2204" s="185"/>
      <c r="AJ2204" s="185"/>
      <c r="AK2204" s="185"/>
      <c r="AL2204" s="185"/>
      <c r="AM2204" s="185"/>
      <c r="AN2204" s="185"/>
      <c r="AO2204" s="185"/>
      <c r="AP2204" s="185"/>
      <c r="AQ2204" s="185"/>
      <c r="AR2204" s="185"/>
      <c r="AS2204" s="185"/>
      <c r="AT2204" s="185"/>
      <c r="AU2204" s="185"/>
      <c r="AV2204" s="185"/>
      <c r="AW2204" s="185"/>
      <c r="AX2204" s="185"/>
      <c r="AY2204" s="185"/>
      <c r="AZ2204" s="185"/>
      <c r="BA2204" s="185"/>
      <c r="BB2204" s="185"/>
      <c r="BC2204" s="185"/>
      <c r="BD2204" s="185"/>
      <c r="BE2204" s="185"/>
      <c r="BF2204" s="185"/>
      <c r="BG2204" s="185"/>
      <c r="BH2204" s="185"/>
      <c r="BI2204" s="185"/>
      <c r="BJ2204" s="185"/>
      <c r="BK2204" s="185"/>
      <c r="BL2204" s="185"/>
      <c r="BM2204" s="185"/>
    </row>
    <row r="2205" spans="13:65" s="181" customFormat="1" x14ac:dyDescent="0.2">
      <c r="M2205" s="40"/>
      <c r="N2205" s="974"/>
      <c r="O2205" s="185"/>
      <c r="P2205" s="185"/>
      <c r="Q2205" s="185"/>
      <c r="R2205" s="185"/>
      <c r="S2205" s="185"/>
      <c r="T2205" s="185"/>
      <c r="U2205" s="185"/>
      <c r="V2205" s="185"/>
      <c r="W2205" s="185"/>
      <c r="X2205" s="185"/>
      <c r="Y2205" s="185"/>
      <c r="Z2205" s="185"/>
      <c r="AA2205" s="185"/>
      <c r="AB2205" s="185"/>
      <c r="AC2205" s="185"/>
      <c r="AD2205" s="185"/>
      <c r="AE2205" s="185"/>
      <c r="AF2205" s="185"/>
      <c r="AG2205" s="185"/>
      <c r="AH2205" s="185"/>
      <c r="AI2205" s="185"/>
      <c r="AJ2205" s="185"/>
      <c r="AK2205" s="185"/>
      <c r="AL2205" s="185"/>
      <c r="AM2205" s="185"/>
      <c r="AN2205" s="185"/>
      <c r="AO2205" s="185"/>
      <c r="AP2205" s="185"/>
      <c r="AQ2205" s="185"/>
      <c r="AR2205" s="185"/>
      <c r="AS2205" s="185"/>
      <c r="AT2205" s="185"/>
      <c r="AU2205" s="185"/>
      <c r="AV2205" s="185"/>
      <c r="AW2205" s="185"/>
      <c r="AX2205" s="185"/>
      <c r="AY2205" s="185"/>
      <c r="AZ2205" s="185"/>
      <c r="BA2205" s="185"/>
      <c r="BB2205" s="185"/>
      <c r="BC2205" s="185"/>
      <c r="BD2205" s="185"/>
      <c r="BE2205" s="185"/>
      <c r="BF2205" s="185"/>
      <c r="BG2205" s="185"/>
      <c r="BH2205" s="185"/>
      <c r="BI2205" s="185"/>
      <c r="BJ2205" s="185"/>
      <c r="BK2205" s="185"/>
      <c r="BL2205" s="185"/>
      <c r="BM2205" s="185"/>
    </row>
    <row r="2206" spans="13:65" s="181" customFormat="1" x14ac:dyDescent="0.2">
      <c r="M2206" s="40"/>
      <c r="N2206" s="974"/>
      <c r="O2206" s="185"/>
      <c r="P2206" s="185"/>
      <c r="Q2206" s="185"/>
      <c r="R2206" s="185"/>
      <c r="S2206" s="185"/>
      <c r="T2206" s="185"/>
      <c r="U2206" s="185"/>
      <c r="V2206" s="185"/>
      <c r="W2206" s="185"/>
      <c r="X2206" s="185"/>
      <c r="Y2206" s="185"/>
      <c r="Z2206" s="185"/>
      <c r="AA2206" s="185"/>
      <c r="AB2206" s="185"/>
      <c r="AC2206" s="185"/>
      <c r="AD2206" s="185"/>
      <c r="AE2206" s="185"/>
      <c r="AF2206" s="185"/>
      <c r="AG2206" s="185"/>
      <c r="AH2206" s="185"/>
      <c r="AI2206" s="185"/>
      <c r="AJ2206" s="185"/>
      <c r="AK2206" s="185"/>
      <c r="AL2206" s="185"/>
      <c r="AM2206" s="185"/>
      <c r="AN2206" s="185"/>
      <c r="AO2206" s="185"/>
      <c r="AP2206" s="185"/>
      <c r="AQ2206" s="185"/>
      <c r="AR2206" s="185"/>
      <c r="AS2206" s="185"/>
      <c r="AT2206" s="185"/>
      <c r="AU2206" s="185"/>
      <c r="AV2206" s="185"/>
      <c r="AW2206" s="185"/>
      <c r="AX2206" s="185"/>
      <c r="AY2206" s="185"/>
      <c r="AZ2206" s="185"/>
      <c r="BA2206" s="185"/>
      <c r="BB2206" s="185"/>
      <c r="BC2206" s="185"/>
      <c r="BD2206" s="185"/>
      <c r="BE2206" s="185"/>
      <c r="BF2206" s="185"/>
      <c r="BG2206" s="185"/>
      <c r="BH2206" s="185"/>
      <c r="BI2206" s="185"/>
      <c r="BJ2206" s="185"/>
      <c r="BK2206" s="185"/>
      <c r="BL2206" s="185"/>
      <c r="BM2206" s="185"/>
    </row>
    <row r="2207" spans="13:65" s="181" customFormat="1" x14ac:dyDescent="0.2">
      <c r="M2207" s="40"/>
      <c r="N2207" s="974"/>
      <c r="O2207" s="185"/>
      <c r="P2207" s="185"/>
      <c r="Q2207" s="185"/>
      <c r="R2207" s="185"/>
      <c r="S2207" s="185"/>
      <c r="T2207" s="185"/>
      <c r="U2207" s="185"/>
      <c r="V2207" s="185"/>
      <c r="W2207" s="185"/>
      <c r="X2207" s="185"/>
      <c r="Y2207" s="185"/>
      <c r="Z2207" s="185"/>
      <c r="AA2207" s="185"/>
      <c r="AB2207" s="185"/>
      <c r="AC2207" s="185"/>
      <c r="AD2207" s="185"/>
      <c r="AE2207" s="185"/>
      <c r="AF2207" s="185"/>
      <c r="AG2207" s="185"/>
      <c r="AH2207" s="185"/>
      <c r="AI2207" s="185"/>
      <c r="AJ2207" s="185"/>
      <c r="AK2207" s="185"/>
      <c r="AL2207" s="185"/>
      <c r="AM2207" s="185"/>
      <c r="AN2207" s="185"/>
      <c r="AO2207" s="185"/>
      <c r="AP2207" s="185"/>
      <c r="AQ2207" s="185"/>
      <c r="AR2207" s="185"/>
      <c r="AS2207" s="185"/>
      <c r="AT2207" s="185"/>
      <c r="AU2207" s="185"/>
      <c r="AV2207" s="185"/>
      <c r="AW2207" s="185"/>
      <c r="AX2207" s="185"/>
      <c r="AY2207" s="185"/>
      <c r="AZ2207" s="185"/>
      <c r="BA2207" s="185"/>
      <c r="BB2207" s="185"/>
      <c r="BC2207" s="185"/>
      <c r="BD2207" s="185"/>
      <c r="BE2207" s="185"/>
      <c r="BF2207" s="185"/>
      <c r="BG2207" s="185"/>
      <c r="BH2207" s="185"/>
      <c r="BI2207" s="185"/>
      <c r="BJ2207" s="185"/>
      <c r="BK2207" s="185"/>
      <c r="BL2207" s="185"/>
      <c r="BM2207" s="185"/>
    </row>
    <row r="2208" spans="13:65" s="181" customFormat="1" x14ac:dyDescent="0.2">
      <c r="M2208" s="40"/>
      <c r="N2208" s="974"/>
      <c r="O2208" s="185"/>
      <c r="P2208" s="185"/>
      <c r="Q2208" s="185"/>
      <c r="R2208" s="185"/>
      <c r="S2208" s="185"/>
      <c r="T2208" s="185"/>
      <c r="U2208" s="185"/>
      <c r="V2208" s="185"/>
      <c r="W2208" s="185"/>
      <c r="X2208" s="185"/>
      <c r="Y2208" s="185"/>
      <c r="Z2208" s="185"/>
      <c r="AA2208" s="185"/>
      <c r="AB2208" s="185"/>
      <c r="AC2208" s="185"/>
      <c r="AD2208" s="185"/>
      <c r="AE2208" s="185"/>
      <c r="AF2208" s="185"/>
      <c r="AG2208" s="185"/>
      <c r="AH2208" s="185"/>
      <c r="AI2208" s="185"/>
      <c r="AJ2208" s="185"/>
      <c r="AK2208" s="185"/>
      <c r="AL2208" s="185"/>
      <c r="AM2208" s="185"/>
      <c r="AN2208" s="185"/>
      <c r="AO2208" s="185"/>
      <c r="AP2208" s="185"/>
      <c r="AQ2208" s="185"/>
      <c r="AR2208" s="185"/>
      <c r="AS2208" s="185"/>
      <c r="AT2208" s="185"/>
      <c r="AU2208" s="185"/>
      <c r="AV2208" s="185"/>
      <c r="AW2208" s="185"/>
      <c r="AX2208" s="185"/>
      <c r="AY2208" s="185"/>
      <c r="AZ2208" s="185"/>
      <c r="BA2208" s="185"/>
      <c r="BB2208" s="185"/>
      <c r="BC2208" s="185"/>
      <c r="BD2208" s="185"/>
      <c r="BE2208" s="185"/>
      <c r="BF2208" s="185"/>
      <c r="BG2208" s="185"/>
      <c r="BH2208" s="185"/>
      <c r="BI2208" s="185"/>
      <c r="BJ2208" s="185"/>
      <c r="BK2208" s="185"/>
      <c r="BL2208" s="185"/>
      <c r="BM2208" s="185"/>
    </row>
    <row r="2209" spans="13:65" s="181" customFormat="1" x14ac:dyDescent="0.2">
      <c r="M2209" s="40"/>
      <c r="N2209" s="974"/>
      <c r="O2209" s="185"/>
      <c r="P2209" s="185"/>
      <c r="Q2209" s="185"/>
      <c r="R2209" s="185"/>
      <c r="S2209" s="185"/>
      <c r="T2209" s="185"/>
      <c r="U2209" s="185"/>
      <c r="V2209" s="185"/>
      <c r="W2209" s="185"/>
      <c r="X2209" s="185"/>
      <c r="Y2209" s="185"/>
      <c r="Z2209" s="185"/>
      <c r="AA2209" s="185"/>
      <c r="AB2209" s="185"/>
      <c r="AC2209" s="185"/>
      <c r="AD2209" s="185"/>
      <c r="AE2209" s="185"/>
      <c r="AF2209" s="185"/>
      <c r="AG2209" s="185"/>
      <c r="AH2209" s="185"/>
      <c r="AI2209" s="185"/>
      <c r="AJ2209" s="185"/>
      <c r="AK2209" s="185"/>
      <c r="AL2209" s="185"/>
      <c r="AM2209" s="185"/>
      <c r="AN2209" s="185"/>
      <c r="AO2209" s="185"/>
      <c r="AP2209" s="185"/>
      <c r="AQ2209" s="185"/>
      <c r="AR2209" s="185"/>
      <c r="AS2209" s="185"/>
      <c r="AT2209" s="185"/>
      <c r="AU2209" s="185"/>
      <c r="AV2209" s="185"/>
      <c r="AW2209" s="185"/>
      <c r="AX2209" s="185"/>
      <c r="AY2209" s="185"/>
      <c r="AZ2209" s="185"/>
      <c r="BA2209" s="185"/>
      <c r="BB2209" s="185"/>
      <c r="BC2209" s="185"/>
      <c r="BD2209" s="185"/>
      <c r="BE2209" s="185"/>
      <c r="BF2209" s="185"/>
      <c r="BG2209" s="185"/>
      <c r="BH2209" s="185"/>
      <c r="BI2209" s="185"/>
      <c r="BJ2209" s="185"/>
      <c r="BK2209" s="185"/>
      <c r="BL2209" s="185"/>
      <c r="BM2209" s="185"/>
    </row>
    <row r="2210" spans="13:65" s="181" customFormat="1" x14ac:dyDescent="0.2">
      <c r="M2210" s="40"/>
      <c r="N2210" s="974"/>
      <c r="O2210" s="185"/>
      <c r="P2210" s="185"/>
      <c r="Q2210" s="185"/>
      <c r="R2210" s="185"/>
      <c r="S2210" s="185"/>
      <c r="T2210" s="185"/>
      <c r="U2210" s="185"/>
      <c r="V2210" s="185"/>
      <c r="W2210" s="185"/>
      <c r="X2210" s="185"/>
      <c r="Y2210" s="185"/>
      <c r="Z2210" s="185"/>
      <c r="AA2210" s="185"/>
      <c r="AB2210" s="185"/>
      <c r="AC2210" s="185"/>
      <c r="AD2210" s="185"/>
      <c r="AE2210" s="185"/>
      <c r="AF2210" s="185"/>
      <c r="AG2210" s="185"/>
      <c r="AH2210" s="185"/>
      <c r="AI2210" s="185"/>
      <c r="AJ2210" s="185"/>
      <c r="AK2210" s="185"/>
      <c r="AL2210" s="185"/>
      <c r="AM2210" s="185"/>
      <c r="AN2210" s="185"/>
      <c r="AO2210" s="185"/>
      <c r="AP2210" s="185"/>
      <c r="AQ2210" s="185"/>
      <c r="AR2210" s="185"/>
      <c r="AS2210" s="185"/>
      <c r="AT2210" s="185"/>
      <c r="AU2210" s="185"/>
      <c r="AV2210" s="185"/>
      <c r="AW2210" s="185"/>
      <c r="AX2210" s="185"/>
      <c r="AY2210" s="185"/>
      <c r="AZ2210" s="185"/>
      <c r="BA2210" s="185"/>
      <c r="BB2210" s="185"/>
      <c r="BC2210" s="185"/>
      <c r="BD2210" s="185"/>
      <c r="BE2210" s="185"/>
      <c r="BF2210" s="185"/>
      <c r="BG2210" s="185"/>
      <c r="BH2210" s="185"/>
      <c r="BI2210" s="185"/>
      <c r="BJ2210" s="185"/>
      <c r="BK2210" s="185"/>
      <c r="BL2210" s="185"/>
      <c r="BM2210" s="185"/>
    </row>
    <row r="2211" spans="13:65" s="181" customFormat="1" x14ac:dyDescent="0.2">
      <c r="M2211" s="40"/>
      <c r="N2211" s="974"/>
      <c r="O2211" s="185"/>
      <c r="P2211" s="185"/>
      <c r="Q2211" s="185"/>
      <c r="R2211" s="185"/>
      <c r="S2211" s="185"/>
      <c r="T2211" s="185"/>
      <c r="U2211" s="185"/>
      <c r="V2211" s="185"/>
      <c r="W2211" s="185"/>
      <c r="X2211" s="185"/>
      <c r="Y2211" s="185"/>
      <c r="Z2211" s="185"/>
      <c r="AA2211" s="185"/>
      <c r="AB2211" s="185"/>
      <c r="AC2211" s="185"/>
      <c r="AD2211" s="185"/>
      <c r="AE2211" s="185"/>
      <c r="AF2211" s="185"/>
      <c r="AG2211" s="185"/>
      <c r="AH2211" s="185"/>
      <c r="AI2211" s="185"/>
      <c r="AJ2211" s="185"/>
      <c r="AK2211" s="185"/>
      <c r="AL2211" s="185"/>
      <c r="AM2211" s="185"/>
      <c r="AN2211" s="185"/>
      <c r="AO2211" s="185"/>
      <c r="AP2211" s="185"/>
      <c r="AQ2211" s="185"/>
      <c r="AR2211" s="185"/>
      <c r="AS2211" s="185"/>
      <c r="AT2211" s="185"/>
      <c r="AU2211" s="185"/>
      <c r="AV2211" s="185"/>
      <c r="AW2211" s="185"/>
      <c r="AX2211" s="185"/>
      <c r="AY2211" s="185"/>
      <c r="AZ2211" s="185"/>
      <c r="BA2211" s="185"/>
      <c r="BB2211" s="185"/>
      <c r="BC2211" s="185"/>
      <c r="BD2211" s="185"/>
      <c r="BE2211" s="185"/>
      <c r="BF2211" s="185"/>
      <c r="BG2211" s="185"/>
      <c r="BH2211" s="185"/>
      <c r="BI2211" s="185"/>
      <c r="BJ2211" s="185"/>
      <c r="BK2211" s="185"/>
      <c r="BL2211" s="185"/>
      <c r="BM2211" s="185"/>
    </row>
    <row r="2212" spans="13:65" s="181" customFormat="1" x14ac:dyDescent="0.2">
      <c r="M2212" s="40"/>
      <c r="N2212" s="974"/>
      <c r="O2212" s="185"/>
      <c r="P2212" s="185"/>
      <c r="Q2212" s="185"/>
      <c r="R2212" s="185"/>
      <c r="S2212" s="185"/>
      <c r="T2212" s="185"/>
      <c r="U2212" s="185"/>
      <c r="V2212" s="185"/>
      <c r="W2212" s="185"/>
      <c r="X2212" s="185"/>
      <c r="Y2212" s="185"/>
      <c r="Z2212" s="185"/>
      <c r="AA2212" s="185"/>
      <c r="AB2212" s="185"/>
      <c r="AC2212" s="185"/>
      <c r="AD2212" s="185"/>
      <c r="AE2212" s="185"/>
      <c r="AF2212" s="185"/>
      <c r="AG2212" s="185"/>
      <c r="AH2212" s="185"/>
      <c r="AI2212" s="185"/>
      <c r="AJ2212" s="185"/>
      <c r="AK2212" s="185"/>
      <c r="AL2212" s="185"/>
      <c r="AM2212" s="185"/>
      <c r="AN2212" s="185"/>
      <c r="AO2212" s="185"/>
      <c r="AP2212" s="185"/>
      <c r="AQ2212" s="185"/>
      <c r="AR2212" s="185"/>
      <c r="AS2212" s="185"/>
      <c r="AT2212" s="185"/>
      <c r="AU2212" s="185"/>
      <c r="AV2212" s="185"/>
      <c r="AW2212" s="185"/>
      <c r="AX2212" s="185"/>
      <c r="AY2212" s="185"/>
      <c r="AZ2212" s="185"/>
      <c r="BA2212" s="185"/>
      <c r="BB2212" s="185"/>
      <c r="BC2212" s="185"/>
      <c r="BD2212" s="185"/>
      <c r="BE2212" s="185"/>
      <c r="BF2212" s="185"/>
      <c r="BG2212" s="185"/>
      <c r="BH2212" s="185"/>
      <c r="BI2212" s="185"/>
      <c r="BJ2212" s="185"/>
      <c r="BK2212" s="185"/>
      <c r="BL2212" s="185"/>
      <c r="BM2212" s="185"/>
    </row>
    <row r="2213" spans="13:65" s="181" customFormat="1" x14ac:dyDescent="0.2">
      <c r="M2213" s="40"/>
      <c r="N2213" s="974"/>
      <c r="O2213" s="185"/>
      <c r="P2213" s="185"/>
      <c r="Q2213" s="185"/>
      <c r="R2213" s="185"/>
      <c r="S2213" s="185"/>
      <c r="T2213" s="185"/>
      <c r="U2213" s="185"/>
      <c r="V2213" s="185"/>
      <c r="W2213" s="185"/>
      <c r="X2213" s="185"/>
      <c r="Y2213" s="185"/>
      <c r="Z2213" s="185"/>
      <c r="AA2213" s="185"/>
      <c r="AB2213" s="185"/>
      <c r="AC2213" s="185"/>
      <c r="AD2213" s="185"/>
      <c r="AE2213" s="185"/>
      <c r="AF2213" s="185"/>
      <c r="AG2213" s="185"/>
      <c r="AH2213" s="185"/>
      <c r="AI2213" s="185"/>
      <c r="AJ2213" s="185"/>
      <c r="AK2213" s="185"/>
      <c r="AL2213" s="185"/>
      <c r="AM2213" s="185"/>
      <c r="AN2213" s="185"/>
      <c r="AO2213" s="185"/>
      <c r="AP2213" s="185"/>
      <c r="AQ2213" s="185"/>
      <c r="AR2213" s="185"/>
      <c r="AS2213" s="185"/>
      <c r="AT2213" s="185"/>
      <c r="AU2213" s="185"/>
      <c r="AV2213" s="185"/>
      <c r="AW2213" s="185"/>
      <c r="AX2213" s="185"/>
      <c r="AY2213" s="185"/>
      <c r="AZ2213" s="185"/>
      <c r="BA2213" s="185"/>
      <c r="BB2213" s="185"/>
      <c r="BC2213" s="185"/>
      <c r="BD2213" s="185"/>
      <c r="BE2213" s="185"/>
      <c r="BF2213" s="185"/>
      <c r="BG2213" s="185"/>
      <c r="BH2213" s="185"/>
      <c r="BI2213" s="185"/>
      <c r="BJ2213" s="185"/>
      <c r="BK2213" s="185"/>
      <c r="BL2213" s="185"/>
      <c r="BM2213" s="185"/>
    </row>
    <row r="2214" spans="13:65" s="181" customFormat="1" x14ac:dyDescent="0.2">
      <c r="M2214" s="40"/>
      <c r="N2214" s="974"/>
      <c r="O2214" s="185"/>
      <c r="P2214" s="185"/>
      <c r="Q2214" s="185"/>
      <c r="R2214" s="185"/>
      <c r="S2214" s="185"/>
      <c r="T2214" s="185"/>
      <c r="U2214" s="185"/>
      <c r="V2214" s="185"/>
      <c r="W2214" s="185"/>
      <c r="X2214" s="185"/>
      <c r="Y2214" s="185"/>
      <c r="Z2214" s="185"/>
      <c r="AA2214" s="185"/>
      <c r="AB2214" s="185"/>
      <c r="AC2214" s="185"/>
      <c r="AD2214" s="185"/>
      <c r="AE2214" s="185"/>
      <c r="AF2214" s="185"/>
      <c r="AG2214" s="185"/>
      <c r="AH2214" s="185"/>
      <c r="AI2214" s="185"/>
      <c r="AJ2214" s="185"/>
      <c r="AK2214" s="185"/>
      <c r="AL2214" s="185"/>
      <c r="AM2214" s="185"/>
      <c r="AN2214" s="185"/>
      <c r="AO2214" s="185"/>
      <c r="AP2214" s="185"/>
      <c r="AQ2214" s="185"/>
      <c r="AR2214" s="185"/>
      <c r="AS2214" s="185"/>
      <c r="AT2214" s="185"/>
      <c r="AU2214" s="185"/>
      <c r="AV2214" s="185"/>
      <c r="AW2214" s="185"/>
      <c r="AX2214" s="185"/>
      <c r="AY2214" s="185"/>
      <c r="AZ2214" s="185"/>
      <c r="BA2214" s="185"/>
      <c r="BB2214" s="185"/>
      <c r="BC2214" s="185"/>
      <c r="BD2214" s="185"/>
      <c r="BE2214" s="185"/>
      <c r="BF2214" s="185"/>
      <c r="BG2214" s="185"/>
      <c r="BH2214" s="185"/>
      <c r="BI2214" s="185"/>
      <c r="BJ2214" s="185"/>
      <c r="BK2214" s="185"/>
      <c r="BL2214" s="185"/>
      <c r="BM2214" s="185"/>
    </row>
    <row r="2215" spans="13:65" s="181" customFormat="1" x14ac:dyDescent="0.2">
      <c r="M2215" s="40"/>
      <c r="N2215" s="974"/>
      <c r="O2215" s="185"/>
      <c r="P2215" s="185"/>
      <c r="Q2215" s="185"/>
      <c r="R2215" s="185"/>
      <c r="S2215" s="185"/>
      <c r="T2215" s="185"/>
      <c r="U2215" s="185"/>
      <c r="V2215" s="185"/>
      <c r="W2215" s="185"/>
      <c r="X2215" s="185"/>
      <c r="Y2215" s="185"/>
      <c r="Z2215" s="185"/>
      <c r="AA2215" s="185"/>
      <c r="AB2215" s="185"/>
      <c r="AC2215" s="185"/>
      <c r="AD2215" s="185"/>
      <c r="AE2215" s="185"/>
      <c r="AF2215" s="185"/>
      <c r="AG2215" s="185"/>
      <c r="AH2215" s="185"/>
      <c r="AI2215" s="185"/>
      <c r="AJ2215" s="185"/>
      <c r="AK2215" s="185"/>
      <c r="AL2215" s="185"/>
      <c r="AM2215" s="185"/>
      <c r="AN2215" s="185"/>
      <c r="AO2215" s="185"/>
      <c r="AP2215" s="185"/>
      <c r="AQ2215" s="185"/>
      <c r="AR2215" s="185"/>
      <c r="AS2215" s="185"/>
      <c r="AT2215" s="185"/>
      <c r="AU2215" s="185"/>
      <c r="AV2215" s="185"/>
      <c r="AW2215" s="185"/>
      <c r="AX2215" s="185"/>
      <c r="AY2215" s="185"/>
      <c r="AZ2215" s="185"/>
      <c r="BA2215" s="185"/>
      <c r="BB2215" s="185"/>
      <c r="BC2215" s="185"/>
      <c r="BD2215" s="185"/>
      <c r="BE2215" s="185"/>
      <c r="BF2215" s="185"/>
      <c r="BG2215" s="185"/>
      <c r="BH2215" s="185"/>
      <c r="BI2215" s="185"/>
      <c r="BJ2215" s="185"/>
      <c r="BK2215" s="185"/>
      <c r="BL2215" s="185"/>
      <c r="BM2215" s="185"/>
    </row>
    <row r="2216" spans="13:65" s="181" customFormat="1" x14ac:dyDescent="0.2">
      <c r="M2216" s="40"/>
      <c r="N2216" s="974"/>
      <c r="O2216" s="185"/>
      <c r="P2216" s="185"/>
      <c r="Q2216" s="185"/>
      <c r="R2216" s="185"/>
      <c r="S2216" s="185"/>
      <c r="T2216" s="185"/>
      <c r="U2216" s="185"/>
      <c r="V2216" s="185"/>
      <c r="W2216" s="185"/>
      <c r="X2216" s="185"/>
      <c r="Y2216" s="185"/>
      <c r="Z2216" s="185"/>
      <c r="AA2216" s="185"/>
      <c r="AB2216" s="185"/>
      <c r="AC2216" s="185"/>
      <c r="AD2216" s="185"/>
      <c r="AE2216" s="185"/>
      <c r="AF2216" s="185"/>
      <c r="AG2216" s="185"/>
      <c r="AH2216" s="185"/>
      <c r="AI2216" s="185"/>
      <c r="AJ2216" s="185"/>
      <c r="AK2216" s="185"/>
      <c r="AL2216" s="185"/>
      <c r="AM2216" s="185"/>
      <c r="AN2216" s="185"/>
      <c r="AO2216" s="185"/>
      <c r="AP2216" s="185"/>
      <c r="AQ2216" s="185"/>
      <c r="AR2216" s="185"/>
      <c r="AS2216" s="185"/>
      <c r="AT2216" s="185"/>
      <c r="AU2216" s="185"/>
      <c r="AV2216" s="185"/>
      <c r="AW2216" s="185"/>
      <c r="AX2216" s="185"/>
      <c r="AY2216" s="185"/>
      <c r="AZ2216" s="185"/>
      <c r="BA2216" s="185"/>
      <c r="BB2216" s="185"/>
      <c r="BC2216" s="185"/>
      <c r="BD2216" s="185"/>
      <c r="BE2216" s="185"/>
      <c r="BF2216" s="185"/>
      <c r="BG2216" s="185"/>
      <c r="BH2216" s="185"/>
      <c r="BI2216" s="185"/>
      <c r="BJ2216" s="185"/>
      <c r="BK2216" s="185"/>
      <c r="BL2216" s="185"/>
      <c r="BM2216" s="185"/>
    </row>
    <row r="2217" spans="13:65" s="181" customFormat="1" x14ac:dyDescent="0.2">
      <c r="M2217" s="40"/>
      <c r="N2217" s="974"/>
      <c r="O2217" s="185"/>
      <c r="P2217" s="185"/>
      <c r="Q2217" s="185"/>
      <c r="R2217" s="185"/>
      <c r="S2217" s="185"/>
      <c r="T2217" s="185"/>
      <c r="U2217" s="185"/>
      <c r="V2217" s="185"/>
      <c r="W2217" s="185"/>
      <c r="X2217" s="185"/>
      <c r="Y2217" s="185"/>
      <c r="Z2217" s="185"/>
      <c r="AA2217" s="185"/>
      <c r="AB2217" s="185"/>
      <c r="AC2217" s="185"/>
      <c r="AD2217" s="185"/>
      <c r="AE2217" s="185"/>
      <c r="AF2217" s="185"/>
      <c r="AG2217" s="185"/>
      <c r="AH2217" s="185"/>
      <c r="AI2217" s="185"/>
      <c r="AJ2217" s="185"/>
      <c r="AK2217" s="185"/>
      <c r="AL2217" s="185"/>
      <c r="AM2217" s="185"/>
      <c r="AN2217" s="185"/>
      <c r="AO2217" s="185"/>
      <c r="AP2217" s="185"/>
      <c r="AQ2217" s="185"/>
      <c r="AR2217" s="185"/>
      <c r="AS2217" s="185"/>
      <c r="AT2217" s="185"/>
      <c r="AU2217" s="185"/>
      <c r="AV2217" s="185"/>
      <c r="AW2217" s="185"/>
      <c r="AX2217" s="185"/>
      <c r="AY2217" s="185"/>
      <c r="AZ2217" s="185"/>
      <c r="BA2217" s="185"/>
      <c r="BB2217" s="185"/>
      <c r="BC2217" s="185"/>
      <c r="BD2217" s="185"/>
      <c r="BE2217" s="185"/>
      <c r="BF2217" s="185"/>
      <c r="BG2217" s="185"/>
      <c r="BH2217" s="185"/>
      <c r="BI2217" s="185"/>
      <c r="BJ2217" s="185"/>
      <c r="BK2217" s="185"/>
      <c r="BL2217" s="185"/>
      <c r="BM2217" s="185"/>
    </row>
    <row r="2218" spans="13:65" s="181" customFormat="1" x14ac:dyDescent="0.2">
      <c r="M2218" s="40"/>
      <c r="N2218" s="974"/>
      <c r="O2218" s="185"/>
      <c r="P2218" s="185"/>
      <c r="Q2218" s="185"/>
      <c r="R2218" s="185"/>
      <c r="S2218" s="185"/>
      <c r="T2218" s="185"/>
      <c r="U2218" s="185"/>
      <c r="V2218" s="185"/>
      <c r="W2218" s="185"/>
      <c r="X2218" s="185"/>
      <c r="Y2218" s="185"/>
      <c r="Z2218" s="185"/>
      <c r="AA2218" s="185"/>
      <c r="AB2218" s="185"/>
      <c r="AC2218" s="185"/>
      <c r="AD2218" s="185"/>
      <c r="AE2218" s="185"/>
      <c r="AF2218" s="185"/>
      <c r="AG2218" s="185"/>
      <c r="AH2218" s="185"/>
      <c r="AI2218" s="185"/>
      <c r="AJ2218" s="185"/>
      <c r="AK2218" s="185"/>
      <c r="AL2218" s="185"/>
      <c r="AM2218" s="185"/>
      <c r="AN2218" s="185"/>
      <c r="AO2218" s="185"/>
      <c r="AP2218" s="185"/>
      <c r="AQ2218" s="185"/>
      <c r="AR2218" s="185"/>
      <c r="AS2218" s="185"/>
      <c r="AT2218" s="185"/>
      <c r="AU2218" s="185"/>
      <c r="AV2218" s="185"/>
      <c r="AW2218" s="185"/>
      <c r="AX2218" s="185"/>
      <c r="AY2218" s="185"/>
      <c r="AZ2218" s="185"/>
      <c r="BA2218" s="185"/>
      <c r="BB2218" s="185"/>
      <c r="BC2218" s="185"/>
      <c r="BD2218" s="185"/>
      <c r="BE2218" s="185"/>
      <c r="BF2218" s="185"/>
      <c r="BG2218" s="185"/>
      <c r="BH2218" s="185"/>
      <c r="BI2218" s="185"/>
      <c r="BJ2218" s="185"/>
      <c r="BK2218" s="185"/>
      <c r="BL2218" s="185"/>
      <c r="BM2218" s="185"/>
    </row>
    <row r="2219" spans="13:65" s="181" customFormat="1" x14ac:dyDescent="0.2">
      <c r="M2219" s="40"/>
      <c r="N2219" s="974"/>
      <c r="O2219" s="185"/>
      <c r="P2219" s="185"/>
      <c r="Q2219" s="185"/>
      <c r="R2219" s="185"/>
      <c r="S2219" s="185"/>
      <c r="T2219" s="185"/>
      <c r="U2219" s="185"/>
      <c r="V2219" s="185"/>
      <c r="W2219" s="185"/>
      <c r="X2219" s="185"/>
      <c r="Y2219" s="185"/>
      <c r="Z2219" s="185"/>
      <c r="AA2219" s="185"/>
      <c r="AB2219" s="185"/>
      <c r="AC2219" s="185"/>
      <c r="AD2219" s="185"/>
      <c r="AE2219" s="185"/>
      <c r="AF2219" s="185"/>
      <c r="AG2219" s="185"/>
      <c r="AH2219" s="185"/>
      <c r="AI2219" s="185"/>
      <c r="AJ2219" s="185"/>
      <c r="AK2219" s="185"/>
      <c r="AL2219" s="185"/>
      <c r="AM2219" s="185"/>
      <c r="AN2219" s="185"/>
      <c r="AO2219" s="185"/>
      <c r="AP2219" s="185"/>
      <c r="AQ2219" s="185"/>
      <c r="AR2219" s="185"/>
      <c r="AS2219" s="185"/>
      <c r="AT2219" s="185"/>
      <c r="AU2219" s="185"/>
      <c r="AV2219" s="185"/>
      <c r="AW2219" s="185"/>
      <c r="AX2219" s="185"/>
      <c r="AY2219" s="185"/>
      <c r="AZ2219" s="185"/>
      <c r="BA2219" s="185"/>
      <c r="BB2219" s="185"/>
      <c r="BC2219" s="185"/>
      <c r="BD2219" s="185"/>
      <c r="BE2219" s="185"/>
      <c r="BF2219" s="185"/>
      <c r="BG2219" s="185"/>
      <c r="BH2219" s="185"/>
      <c r="BI2219" s="185"/>
      <c r="BJ2219" s="185"/>
      <c r="BK2219" s="185"/>
      <c r="BL2219" s="185"/>
      <c r="BM2219" s="185"/>
    </row>
    <row r="2220" spans="13:65" s="181" customFormat="1" x14ac:dyDescent="0.2">
      <c r="M2220" s="40"/>
      <c r="N2220" s="974"/>
      <c r="O2220" s="185"/>
      <c r="P2220" s="185"/>
      <c r="Q2220" s="185"/>
      <c r="R2220" s="185"/>
      <c r="S2220" s="185"/>
      <c r="T2220" s="185"/>
      <c r="U2220" s="185"/>
      <c r="V2220" s="185"/>
      <c r="W2220" s="185"/>
      <c r="X2220" s="185"/>
      <c r="Y2220" s="185"/>
      <c r="Z2220" s="185"/>
      <c r="AA2220" s="185"/>
      <c r="AB2220" s="185"/>
      <c r="AC2220" s="185"/>
      <c r="AD2220" s="185"/>
      <c r="AE2220" s="185"/>
      <c r="AF2220" s="185"/>
      <c r="AG2220" s="185"/>
      <c r="AH2220" s="185"/>
      <c r="AI2220" s="185"/>
      <c r="AJ2220" s="185"/>
      <c r="AK2220" s="185"/>
      <c r="AL2220" s="185"/>
      <c r="AM2220" s="185"/>
      <c r="AN2220" s="185"/>
      <c r="AO2220" s="185"/>
      <c r="AP2220" s="185"/>
      <c r="AQ2220" s="185"/>
      <c r="AR2220" s="185"/>
      <c r="AS2220" s="185"/>
      <c r="AT2220" s="185"/>
      <c r="AU2220" s="185"/>
      <c r="AV2220" s="185"/>
      <c r="AW2220" s="185"/>
      <c r="AX2220" s="185"/>
      <c r="AY2220" s="185"/>
      <c r="AZ2220" s="185"/>
      <c r="BA2220" s="185"/>
      <c r="BB2220" s="185"/>
      <c r="BC2220" s="185"/>
      <c r="BD2220" s="185"/>
      <c r="BE2220" s="185"/>
      <c r="BF2220" s="185"/>
      <c r="BG2220" s="185"/>
      <c r="BH2220" s="185"/>
      <c r="BI2220" s="185"/>
      <c r="BJ2220" s="185"/>
      <c r="BK2220" s="185"/>
      <c r="BL2220" s="185"/>
      <c r="BM2220" s="185"/>
    </row>
    <row r="2221" spans="13:65" s="181" customFormat="1" x14ac:dyDescent="0.2">
      <c r="M2221" s="40"/>
      <c r="N2221" s="974"/>
      <c r="O2221" s="185"/>
      <c r="P2221" s="185"/>
      <c r="Q2221" s="185"/>
      <c r="R2221" s="185"/>
      <c r="S2221" s="185"/>
      <c r="T2221" s="185"/>
      <c r="U2221" s="185"/>
      <c r="V2221" s="185"/>
      <c r="W2221" s="185"/>
      <c r="X2221" s="185"/>
      <c r="Y2221" s="185"/>
      <c r="Z2221" s="185"/>
      <c r="AA2221" s="185"/>
      <c r="AB2221" s="185"/>
      <c r="AC2221" s="185"/>
      <c r="AD2221" s="185"/>
      <c r="AE2221" s="185"/>
      <c r="AF2221" s="185"/>
      <c r="AG2221" s="185"/>
      <c r="AH2221" s="185"/>
      <c r="AI2221" s="185"/>
      <c r="AJ2221" s="185"/>
      <c r="AK2221" s="185"/>
      <c r="AL2221" s="185"/>
      <c r="AM2221" s="185"/>
      <c r="AN2221" s="185"/>
      <c r="AO2221" s="185"/>
      <c r="AP2221" s="185"/>
      <c r="AQ2221" s="185"/>
      <c r="AR2221" s="185"/>
      <c r="AS2221" s="185"/>
      <c r="AT2221" s="185"/>
      <c r="AU2221" s="185"/>
      <c r="AV2221" s="185"/>
      <c r="AW2221" s="185"/>
      <c r="AX2221" s="185"/>
      <c r="AY2221" s="185"/>
      <c r="AZ2221" s="185"/>
      <c r="BA2221" s="185"/>
      <c r="BB2221" s="185"/>
      <c r="BC2221" s="185"/>
      <c r="BD2221" s="185"/>
      <c r="BE2221" s="185"/>
      <c r="BF2221" s="185"/>
      <c r="BG2221" s="185"/>
      <c r="BH2221" s="185"/>
      <c r="BI2221" s="185"/>
      <c r="BJ2221" s="185"/>
      <c r="BK2221" s="185"/>
      <c r="BL2221" s="185"/>
      <c r="BM2221" s="185"/>
    </row>
    <row r="2222" spans="13:65" s="181" customFormat="1" x14ac:dyDescent="0.2">
      <c r="M2222" s="40"/>
      <c r="N2222" s="974"/>
      <c r="O2222" s="185"/>
      <c r="P2222" s="185"/>
      <c r="Q2222" s="185"/>
      <c r="R2222" s="185"/>
      <c r="S2222" s="185"/>
      <c r="T2222" s="185"/>
      <c r="U2222" s="185"/>
      <c r="V2222" s="185"/>
      <c r="W2222" s="185"/>
      <c r="X2222" s="185"/>
      <c r="Y2222" s="185"/>
      <c r="Z2222" s="185"/>
      <c r="AA2222" s="185"/>
      <c r="AB2222" s="185"/>
      <c r="AC2222" s="185"/>
      <c r="AD2222" s="185"/>
      <c r="AE2222" s="185"/>
      <c r="AF2222" s="185"/>
      <c r="AG2222" s="185"/>
      <c r="AH2222" s="185"/>
      <c r="AI2222" s="185"/>
      <c r="AJ2222" s="185"/>
      <c r="AK2222" s="185"/>
      <c r="AL2222" s="185"/>
      <c r="AM2222" s="185"/>
      <c r="AN2222" s="185"/>
      <c r="AO2222" s="185"/>
      <c r="AP2222" s="185"/>
      <c r="AQ2222" s="185"/>
      <c r="AR2222" s="185"/>
      <c r="AS2222" s="185"/>
      <c r="AT2222" s="185"/>
      <c r="AU2222" s="185"/>
      <c r="AV2222" s="185"/>
      <c r="AW2222" s="185"/>
      <c r="AX2222" s="185"/>
      <c r="AY2222" s="185"/>
      <c r="AZ2222" s="185"/>
      <c r="BA2222" s="185"/>
      <c r="BB2222" s="185"/>
      <c r="BC2222" s="185"/>
      <c r="BD2222" s="185"/>
      <c r="BE2222" s="185"/>
      <c r="BF2222" s="185"/>
      <c r="BG2222" s="185"/>
      <c r="BH2222" s="185"/>
      <c r="BI2222" s="185"/>
      <c r="BJ2222" s="185"/>
      <c r="BK2222" s="185"/>
      <c r="BL2222" s="185"/>
      <c r="BM2222" s="185"/>
    </row>
    <row r="2223" spans="13:65" s="181" customFormat="1" x14ac:dyDescent="0.2">
      <c r="M2223" s="40"/>
      <c r="N2223" s="974"/>
      <c r="O2223" s="185"/>
      <c r="P2223" s="185"/>
      <c r="Q2223" s="185"/>
      <c r="R2223" s="185"/>
      <c r="S2223" s="185"/>
      <c r="T2223" s="185"/>
      <c r="U2223" s="185"/>
      <c r="V2223" s="185"/>
      <c r="W2223" s="185"/>
      <c r="X2223" s="185"/>
      <c r="Y2223" s="185"/>
      <c r="Z2223" s="185"/>
      <c r="AA2223" s="185"/>
      <c r="AB2223" s="185"/>
      <c r="AC2223" s="185"/>
      <c r="AD2223" s="185"/>
      <c r="AE2223" s="185"/>
      <c r="AF2223" s="185"/>
      <c r="AG2223" s="185"/>
      <c r="AH2223" s="185"/>
      <c r="AI2223" s="185"/>
      <c r="AJ2223" s="185"/>
      <c r="AK2223" s="185"/>
      <c r="AL2223" s="185"/>
      <c r="AM2223" s="185"/>
      <c r="AN2223" s="185"/>
      <c r="AO2223" s="185"/>
      <c r="AP2223" s="185"/>
      <c r="AQ2223" s="185"/>
      <c r="AR2223" s="185"/>
      <c r="AS2223" s="185"/>
      <c r="AT2223" s="185"/>
      <c r="AU2223" s="185"/>
      <c r="AV2223" s="185"/>
      <c r="AW2223" s="185"/>
      <c r="AX2223" s="185"/>
      <c r="AY2223" s="185"/>
      <c r="AZ2223" s="185"/>
      <c r="BA2223" s="185"/>
      <c r="BB2223" s="185"/>
      <c r="BC2223" s="185"/>
      <c r="BD2223" s="185"/>
      <c r="BE2223" s="185"/>
      <c r="BF2223" s="185"/>
      <c r="BG2223" s="185"/>
      <c r="BH2223" s="185"/>
      <c r="BI2223" s="185"/>
      <c r="BJ2223" s="185"/>
      <c r="BK2223" s="185"/>
      <c r="BL2223" s="185"/>
      <c r="BM2223" s="185"/>
    </row>
    <row r="2224" spans="13:65" s="181" customFormat="1" x14ac:dyDescent="0.2">
      <c r="M2224" s="40"/>
      <c r="N2224" s="974"/>
      <c r="O2224" s="185"/>
      <c r="P2224" s="185"/>
      <c r="Q2224" s="185"/>
      <c r="R2224" s="185"/>
      <c r="S2224" s="185"/>
      <c r="T2224" s="185"/>
      <c r="U2224" s="185"/>
      <c r="V2224" s="185"/>
      <c r="W2224" s="185"/>
      <c r="X2224" s="185"/>
      <c r="Y2224" s="185"/>
      <c r="Z2224" s="185"/>
      <c r="AA2224" s="185"/>
      <c r="AB2224" s="185"/>
      <c r="AC2224" s="185"/>
      <c r="AD2224" s="185"/>
      <c r="AE2224" s="185"/>
      <c r="AF2224" s="185"/>
      <c r="AG2224" s="185"/>
      <c r="AH2224" s="185"/>
      <c r="AI2224" s="185"/>
      <c r="AJ2224" s="185"/>
      <c r="AK2224" s="185"/>
      <c r="AL2224" s="185"/>
      <c r="AM2224" s="185"/>
      <c r="AN2224" s="185"/>
      <c r="AO2224" s="185"/>
      <c r="AP2224" s="185"/>
      <c r="AQ2224" s="185"/>
      <c r="AR2224" s="185"/>
      <c r="AS2224" s="185"/>
      <c r="AT2224" s="185"/>
      <c r="AU2224" s="185"/>
      <c r="AV2224" s="185"/>
      <c r="AW2224" s="185"/>
      <c r="AX2224" s="185"/>
      <c r="AY2224" s="185"/>
      <c r="AZ2224" s="185"/>
      <c r="BA2224" s="185"/>
      <c r="BB2224" s="185"/>
      <c r="BC2224" s="185"/>
      <c r="BD2224" s="185"/>
      <c r="BE2224" s="185"/>
      <c r="BF2224" s="185"/>
      <c r="BG2224" s="185"/>
      <c r="BH2224" s="185"/>
      <c r="BI2224" s="185"/>
      <c r="BJ2224" s="185"/>
      <c r="BK2224" s="185"/>
      <c r="BL2224" s="185"/>
      <c r="BM2224" s="185"/>
    </row>
    <row r="2225" spans="13:65" s="181" customFormat="1" x14ac:dyDescent="0.2">
      <c r="M2225" s="40"/>
      <c r="N2225" s="974"/>
      <c r="O2225" s="185"/>
      <c r="P2225" s="185"/>
      <c r="Q2225" s="185"/>
      <c r="R2225" s="185"/>
      <c r="S2225" s="185"/>
      <c r="T2225" s="185"/>
      <c r="U2225" s="185"/>
      <c r="V2225" s="185"/>
      <c r="W2225" s="185"/>
      <c r="X2225" s="185"/>
      <c r="Y2225" s="185"/>
      <c r="Z2225" s="185"/>
      <c r="AA2225" s="185"/>
      <c r="AB2225" s="185"/>
      <c r="AC2225" s="185"/>
      <c r="AD2225" s="185"/>
      <c r="AE2225" s="185"/>
      <c r="AF2225" s="185"/>
      <c r="AG2225" s="185"/>
      <c r="AH2225" s="185"/>
      <c r="AI2225" s="185"/>
      <c r="AJ2225" s="185"/>
      <c r="AK2225" s="185"/>
      <c r="AL2225" s="185"/>
      <c r="AM2225" s="185"/>
      <c r="AN2225" s="185"/>
      <c r="AO2225" s="185"/>
      <c r="AP2225" s="185"/>
      <c r="AQ2225" s="185"/>
      <c r="AR2225" s="185"/>
      <c r="AS2225" s="185"/>
      <c r="AT2225" s="185"/>
      <c r="AU2225" s="185"/>
      <c r="AV2225" s="185"/>
      <c r="AW2225" s="185"/>
      <c r="AX2225" s="185"/>
      <c r="AY2225" s="185"/>
      <c r="AZ2225" s="185"/>
      <c r="BA2225" s="185"/>
      <c r="BB2225" s="185"/>
      <c r="BC2225" s="185"/>
      <c r="BD2225" s="185"/>
      <c r="BE2225" s="185"/>
      <c r="BF2225" s="185"/>
      <c r="BG2225" s="185"/>
      <c r="BH2225" s="185"/>
      <c r="BI2225" s="185"/>
      <c r="BJ2225" s="185"/>
      <c r="BK2225" s="185"/>
      <c r="BL2225" s="185"/>
      <c r="BM2225" s="185"/>
    </row>
    <row r="2226" spans="13:65" s="181" customFormat="1" x14ac:dyDescent="0.2">
      <c r="M2226" s="40"/>
      <c r="N2226" s="974"/>
      <c r="O2226" s="185"/>
      <c r="P2226" s="185"/>
      <c r="Q2226" s="185"/>
      <c r="R2226" s="185"/>
      <c r="S2226" s="185"/>
      <c r="T2226" s="185"/>
      <c r="U2226" s="185"/>
      <c r="V2226" s="185"/>
      <c r="W2226" s="185"/>
      <c r="X2226" s="185"/>
      <c r="Y2226" s="185"/>
      <c r="Z2226" s="185"/>
      <c r="AA2226" s="185"/>
      <c r="AB2226" s="185"/>
      <c r="AC2226" s="185"/>
      <c r="AD2226" s="185"/>
      <c r="AE2226" s="185"/>
      <c r="AF2226" s="185"/>
      <c r="AG2226" s="185"/>
      <c r="AH2226" s="185"/>
      <c r="AI2226" s="185"/>
      <c r="AJ2226" s="185"/>
      <c r="AK2226" s="185"/>
      <c r="AL2226" s="185"/>
      <c r="AM2226" s="185"/>
      <c r="AN2226" s="185"/>
      <c r="AO2226" s="185"/>
      <c r="AP2226" s="185"/>
      <c r="AQ2226" s="185"/>
      <c r="AR2226" s="185"/>
      <c r="AS2226" s="185"/>
      <c r="AT2226" s="185"/>
      <c r="AU2226" s="185"/>
      <c r="AV2226" s="185"/>
      <c r="AW2226" s="185"/>
      <c r="AX2226" s="185"/>
      <c r="AY2226" s="185"/>
      <c r="AZ2226" s="185"/>
      <c r="BA2226" s="185"/>
      <c r="BB2226" s="185"/>
      <c r="BC2226" s="185"/>
      <c r="BD2226" s="185"/>
      <c r="BE2226" s="185"/>
      <c r="BF2226" s="185"/>
      <c r="BG2226" s="185"/>
      <c r="BH2226" s="185"/>
      <c r="BI2226" s="185"/>
      <c r="BJ2226" s="185"/>
      <c r="BK2226" s="185"/>
      <c r="BL2226" s="185"/>
      <c r="BM2226" s="185"/>
    </row>
    <row r="2227" spans="13:65" s="181" customFormat="1" x14ac:dyDescent="0.2">
      <c r="M2227" s="40"/>
      <c r="N2227" s="974"/>
      <c r="O2227" s="185"/>
      <c r="P2227" s="185"/>
      <c r="Q2227" s="185"/>
      <c r="R2227" s="185"/>
      <c r="S2227" s="185"/>
      <c r="T2227" s="185"/>
      <c r="U2227" s="185"/>
      <c r="V2227" s="185"/>
      <c r="W2227" s="185"/>
      <c r="X2227" s="185"/>
      <c r="Y2227" s="185"/>
      <c r="Z2227" s="185"/>
      <c r="AA2227" s="185"/>
      <c r="AB2227" s="185"/>
      <c r="AC2227" s="185"/>
      <c r="AD2227" s="185"/>
      <c r="AE2227" s="185"/>
      <c r="AF2227" s="185"/>
      <c r="AG2227" s="185"/>
      <c r="AH2227" s="185"/>
      <c r="AI2227" s="185"/>
      <c r="AJ2227" s="185"/>
      <c r="AK2227" s="185"/>
      <c r="AL2227" s="185"/>
      <c r="AM2227" s="185"/>
      <c r="AN2227" s="185"/>
      <c r="AO2227" s="185"/>
      <c r="AP2227" s="185"/>
      <c r="AQ2227" s="185"/>
      <c r="AR2227" s="185"/>
      <c r="AS2227" s="185"/>
      <c r="AT2227" s="185"/>
      <c r="AU2227" s="185"/>
      <c r="AV2227" s="185"/>
      <c r="AW2227" s="185"/>
      <c r="AX2227" s="185"/>
      <c r="AY2227" s="185"/>
      <c r="AZ2227" s="185"/>
      <c r="BA2227" s="185"/>
      <c r="BB2227" s="185"/>
      <c r="BC2227" s="185"/>
      <c r="BD2227" s="185"/>
      <c r="BE2227" s="185"/>
      <c r="BF2227" s="185"/>
      <c r="BG2227" s="185"/>
      <c r="BH2227" s="185"/>
      <c r="BI2227" s="185"/>
      <c r="BJ2227" s="185"/>
      <c r="BK2227" s="185"/>
      <c r="BL2227" s="185"/>
      <c r="BM2227" s="185"/>
    </row>
    <row r="2228" spans="13:65" s="181" customFormat="1" x14ac:dyDescent="0.2">
      <c r="M2228" s="40"/>
      <c r="N2228" s="974"/>
      <c r="O2228" s="185"/>
      <c r="P2228" s="185"/>
      <c r="Q2228" s="185"/>
      <c r="R2228" s="185"/>
      <c r="S2228" s="185"/>
      <c r="T2228" s="185"/>
      <c r="U2228" s="185"/>
      <c r="V2228" s="185"/>
      <c r="W2228" s="185"/>
      <c r="X2228" s="185"/>
      <c r="Y2228" s="185"/>
      <c r="Z2228" s="185"/>
      <c r="AA2228" s="185"/>
      <c r="AB2228" s="185"/>
      <c r="AC2228" s="185"/>
      <c r="AD2228" s="185"/>
      <c r="AE2228" s="185"/>
      <c r="AF2228" s="185"/>
      <c r="AG2228" s="185"/>
      <c r="AH2228" s="185"/>
      <c r="AI2228" s="185"/>
      <c r="AJ2228" s="185"/>
      <c r="AK2228" s="185"/>
      <c r="AL2228" s="185"/>
      <c r="AM2228" s="185"/>
      <c r="AN2228" s="185"/>
      <c r="AO2228" s="185"/>
      <c r="AP2228" s="185"/>
      <c r="AQ2228" s="185"/>
      <c r="AR2228" s="185"/>
      <c r="AS2228" s="185"/>
      <c r="AT2228" s="185"/>
      <c r="AU2228" s="185"/>
      <c r="AV2228" s="185"/>
      <c r="AW2228" s="185"/>
      <c r="AX2228" s="185"/>
      <c r="AY2228" s="185"/>
      <c r="AZ2228" s="185"/>
      <c r="BA2228" s="185"/>
      <c r="BB2228" s="185"/>
      <c r="BC2228" s="185"/>
      <c r="BD2228" s="185"/>
      <c r="BE2228" s="185"/>
      <c r="BF2228" s="185"/>
      <c r="BG2228" s="185"/>
      <c r="BH2228" s="185"/>
      <c r="BI2228" s="185"/>
      <c r="BJ2228" s="185"/>
      <c r="BK2228" s="185"/>
      <c r="BL2228" s="185"/>
      <c r="BM2228" s="185"/>
    </row>
    <row r="2229" spans="13:65" s="181" customFormat="1" x14ac:dyDescent="0.2">
      <c r="M2229" s="40"/>
      <c r="N2229" s="974"/>
      <c r="O2229" s="185"/>
      <c r="P2229" s="185"/>
      <c r="Q2229" s="185"/>
      <c r="R2229" s="185"/>
      <c r="S2229" s="185"/>
      <c r="T2229" s="185"/>
      <c r="U2229" s="185"/>
      <c r="V2229" s="185"/>
      <c r="W2229" s="185"/>
      <c r="X2229" s="185"/>
      <c r="Y2229" s="185"/>
      <c r="Z2229" s="185"/>
      <c r="AA2229" s="185"/>
      <c r="AB2229" s="185"/>
      <c r="AC2229" s="185"/>
      <c r="AD2229" s="185"/>
      <c r="AE2229" s="185"/>
      <c r="AF2229" s="185"/>
      <c r="AG2229" s="185"/>
      <c r="AH2229" s="185"/>
      <c r="AI2229" s="185"/>
      <c r="AJ2229" s="185"/>
      <c r="AK2229" s="185"/>
      <c r="AL2229" s="185"/>
      <c r="AM2229" s="185"/>
      <c r="AN2229" s="185"/>
      <c r="AO2229" s="185"/>
      <c r="AP2229" s="185"/>
      <c r="AQ2229" s="185"/>
      <c r="AR2229" s="185"/>
      <c r="AS2229" s="185"/>
      <c r="AT2229" s="185"/>
      <c r="AU2229" s="185"/>
      <c r="AV2229" s="185"/>
      <c r="AW2229" s="185"/>
      <c r="AX2229" s="185"/>
      <c r="AY2229" s="185"/>
      <c r="AZ2229" s="185"/>
      <c r="BA2229" s="185"/>
      <c r="BB2229" s="185"/>
      <c r="BC2229" s="185"/>
      <c r="BD2229" s="185"/>
      <c r="BE2229" s="185"/>
      <c r="BF2229" s="185"/>
      <c r="BG2229" s="185"/>
      <c r="BH2229" s="185"/>
      <c r="BI2229" s="185"/>
      <c r="BJ2229" s="185"/>
      <c r="BK2229" s="185"/>
      <c r="BL2229" s="185"/>
      <c r="BM2229" s="185"/>
    </row>
    <row r="2230" spans="13:65" s="181" customFormat="1" x14ac:dyDescent="0.2">
      <c r="M2230" s="40"/>
      <c r="N2230" s="974"/>
      <c r="O2230" s="185"/>
      <c r="P2230" s="185"/>
      <c r="Q2230" s="185"/>
      <c r="R2230" s="185"/>
      <c r="S2230" s="185"/>
      <c r="T2230" s="185"/>
      <c r="U2230" s="185"/>
      <c r="V2230" s="185"/>
      <c r="W2230" s="185"/>
      <c r="X2230" s="185"/>
      <c r="Y2230" s="185"/>
      <c r="Z2230" s="185"/>
      <c r="AA2230" s="185"/>
      <c r="AB2230" s="185"/>
      <c r="AC2230" s="185"/>
      <c r="AD2230" s="185"/>
      <c r="AE2230" s="185"/>
      <c r="AF2230" s="185"/>
      <c r="AG2230" s="185"/>
      <c r="AH2230" s="185"/>
      <c r="AI2230" s="185"/>
      <c r="AJ2230" s="185"/>
      <c r="AK2230" s="185"/>
      <c r="AL2230" s="185"/>
      <c r="AM2230" s="185"/>
      <c r="AN2230" s="185"/>
      <c r="AO2230" s="185"/>
      <c r="AP2230" s="185"/>
      <c r="AQ2230" s="185"/>
      <c r="AR2230" s="185"/>
      <c r="AS2230" s="185"/>
      <c r="AT2230" s="185"/>
      <c r="AU2230" s="185"/>
      <c r="AV2230" s="185"/>
      <c r="AW2230" s="185"/>
      <c r="AX2230" s="185"/>
      <c r="AY2230" s="185"/>
      <c r="AZ2230" s="185"/>
      <c r="BA2230" s="185"/>
      <c r="BB2230" s="185"/>
      <c r="BC2230" s="185"/>
      <c r="BD2230" s="185"/>
      <c r="BE2230" s="185"/>
      <c r="BF2230" s="185"/>
      <c r="BG2230" s="185"/>
      <c r="BH2230" s="185"/>
      <c r="BI2230" s="185"/>
      <c r="BJ2230" s="185"/>
      <c r="BK2230" s="185"/>
      <c r="BL2230" s="185"/>
      <c r="BM2230" s="185"/>
    </row>
    <row r="2231" spans="13:65" s="181" customFormat="1" x14ac:dyDescent="0.2">
      <c r="M2231" s="40"/>
      <c r="N2231" s="974"/>
      <c r="O2231" s="185"/>
      <c r="P2231" s="185"/>
      <c r="Q2231" s="185"/>
      <c r="R2231" s="185"/>
      <c r="S2231" s="185"/>
      <c r="T2231" s="185"/>
      <c r="U2231" s="185"/>
      <c r="V2231" s="185"/>
      <c r="W2231" s="185"/>
      <c r="X2231" s="185"/>
      <c r="Y2231" s="185"/>
      <c r="Z2231" s="185"/>
      <c r="AA2231" s="185"/>
      <c r="AB2231" s="185"/>
      <c r="AC2231" s="185"/>
      <c r="AD2231" s="185"/>
      <c r="AE2231" s="185"/>
      <c r="AF2231" s="185"/>
      <c r="AG2231" s="185"/>
      <c r="AH2231" s="185"/>
      <c r="AI2231" s="185"/>
      <c r="AJ2231" s="185"/>
      <c r="AK2231" s="185"/>
      <c r="AL2231" s="185"/>
      <c r="AM2231" s="185"/>
      <c r="AN2231" s="185"/>
      <c r="AO2231" s="185"/>
      <c r="AP2231" s="185"/>
      <c r="AQ2231" s="185"/>
      <c r="AR2231" s="185"/>
      <c r="AS2231" s="185"/>
      <c r="AT2231" s="185"/>
      <c r="AU2231" s="185"/>
      <c r="AV2231" s="185"/>
      <c r="AW2231" s="185"/>
      <c r="AX2231" s="185"/>
      <c r="AY2231" s="185"/>
      <c r="AZ2231" s="185"/>
      <c r="BA2231" s="185"/>
      <c r="BB2231" s="185"/>
      <c r="BC2231" s="185"/>
      <c r="BD2231" s="185"/>
      <c r="BE2231" s="185"/>
      <c r="BF2231" s="185"/>
      <c r="BG2231" s="185"/>
      <c r="BH2231" s="185"/>
      <c r="BI2231" s="185"/>
      <c r="BJ2231" s="185"/>
      <c r="BK2231" s="185"/>
      <c r="BL2231" s="185"/>
      <c r="BM2231" s="185"/>
    </row>
    <row r="2232" spans="13:65" s="181" customFormat="1" x14ac:dyDescent="0.2">
      <c r="M2232" s="40"/>
      <c r="N2232" s="974"/>
      <c r="O2232" s="185"/>
      <c r="P2232" s="185"/>
      <c r="Q2232" s="185"/>
      <c r="R2232" s="185"/>
      <c r="S2232" s="185"/>
      <c r="T2232" s="185"/>
      <c r="U2232" s="185"/>
      <c r="V2232" s="185"/>
      <c r="W2232" s="185"/>
      <c r="X2232" s="185"/>
      <c r="Y2232" s="185"/>
      <c r="Z2232" s="185"/>
      <c r="AA2232" s="185"/>
      <c r="AB2232" s="185"/>
      <c r="AC2232" s="185"/>
      <c r="AD2232" s="185"/>
      <c r="AE2232" s="185"/>
      <c r="AF2232" s="185"/>
      <c r="AG2232" s="185"/>
      <c r="AH2232" s="185"/>
      <c r="AI2232" s="185"/>
      <c r="AJ2232" s="185"/>
      <c r="AK2232" s="185"/>
      <c r="AL2232" s="185"/>
      <c r="AM2232" s="185"/>
      <c r="AN2232" s="185"/>
      <c r="AO2232" s="185"/>
      <c r="AP2232" s="185"/>
      <c r="AQ2232" s="185"/>
      <c r="AR2232" s="185"/>
      <c r="AS2232" s="185"/>
      <c r="AT2232" s="185"/>
      <c r="AU2232" s="185"/>
      <c r="AV2232" s="185"/>
      <c r="AW2232" s="185"/>
      <c r="AX2232" s="185"/>
      <c r="AY2232" s="185"/>
      <c r="AZ2232" s="185"/>
      <c r="BA2232" s="185"/>
      <c r="BB2232" s="185"/>
      <c r="BC2232" s="185"/>
      <c r="BD2232" s="185"/>
      <c r="BE2232" s="185"/>
      <c r="BF2232" s="185"/>
      <c r="BG2232" s="185"/>
      <c r="BH2232" s="185"/>
      <c r="BI2232" s="185"/>
      <c r="BJ2232" s="185"/>
      <c r="BK2232" s="185"/>
      <c r="BL2232" s="185"/>
      <c r="BM2232" s="185"/>
    </row>
    <row r="2233" spans="13:65" s="181" customFormat="1" x14ac:dyDescent="0.2">
      <c r="M2233" s="40"/>
      <c r="N2233" s="974"/>
      <c r="O2233" s="185"/>
      <c r="P2233" s="185"/>
      <c r="Q2233" s="185"/>
      <c r="R2233" s="185"/>
      <c r="S2233" s="185"/>
      <c r="T2233" s="185"/>
      <c r="U2233" s="185"/>
      <c r="V2233" s="185"/>
      <c r="W2233" s="185"/>
      <c r="X2233" s="185"/>
      <c r="Y2233" s="185"/>
      <c r="Z2233" s="185"/>
      <c r="AA2233" s="185"/>
      <c r="AB2233" s="185"/>
      <c r="AC2233" s="185"/>
      <c r="AD2233" s="185"/>
      <c r="AE2233" s="185"/>
      <c r="AF2233" s="185"/>
      <c r="AG2233" s="185"/>
      <c r="AH2233" s="185"/>
      <c r="AI2233" s="185"/>
      <c r="AJ2233" s="185"/>
      <c r="AK2233" s="185"/>
      <c r="AL2233" s="185"/>
      <c r="AM2233" s="185"/>
      <c r="AN2233" s="185"/>
      <c r="AO2233" s="185"/>
      <c r="AP2233" s="185"/>
      <c r="AQ2233" s="185"/>
      <c r="AR2233" s="185"/>
      <c r="AS2233" s="185"/>
      <c r="AT2233" s="185"/>
      <c r="AU2233" s="185"/>
      <c r="AV2233" s="185"/>
      <c r="AW2233" s="185"/>
      <c r="AX2233" s="185"/>
      <c r="AY2233" s="185"/>
      <c r="AZ2233" s="185"/>
      <c r="BA2233" s="185"/>
      <c r="BB2233" s="185"/>
      <c r="BC2233" s="185"/>
      <c r="BD2233" s="185"/>
      <c r="BE2233" s="185"/>
      <c r="BF2233" s="185"/>
      <c r="BG2233" s="185"/>
      <c r="BH2233" s="185"/>
      <c r="BI2233" s="185"/>
      <c r="BJ2233" s="185"/>
      <c r="BK2233" s="185"/>
      <c r="BL2233" s="185"/>
      <c r="BM2233" s="185"/>
    </row>
    <row r="2234" spans="13:65" s="181" customFormat="1" x14ac:dyDescent="0.2">
      <c r="M2234" s="40"/>
      <c r="N2234" s="974"/>
      <c r="O2234" s="185"/>
      <c r="P2234" s="185"/>
      <c r="Q2234" s="185"/>
      <c r="R2234" s="185"/>
      <c r="S2234" s="185"/>
      <c r="T2234" s="185"/>
      <c r="U2234" s="185"/>
      <c r="V2234" s="185"/>
      <c r="W2234" s="185"/>
      <c r="X2234" s="185"/>
      <c r="Y2234" s="185"/>
      <c r="Z2234" s="185"/>
      <c r="AA2234" s="185"/>
      <c r="AB2234" s="185"/>
      <c r="AC2234" s="185"/>
      <c r="AD2234" s="185"/>
      <c r="AE2234" s="185"/>
      <c r="AF2234" s="185"/>
      <c r="AG2234" s="185"/>
      <c r="AH2234" s="185"/>
      <c r="AI2234" s="185"/>
      <c r="AJ2234" s="185"/>
      <c r="AK2234" s="185"/>
      <c r="AL2234" s="185"/>
      <c r="AM2234" s="185"/>
      <c r="AN2234" s="185"/>
      <c r="AO2234" s="185"/>
      <c r="AP2234" s="185"/>
      <c r="AQ2234" s="185"/>
      <c r="AR2234" s="185"/>
      <c r="AS2234" s="185"/>
      <c r="AT2234" s="185"/>
      <c r="AU2234" s="185"/>
      <c r="AV2234" s="185"/>
      <c r="AW2234" s="185"/>
      <c r="AX2234" s="185"/>
      <c r="AY2234" s="185"/>
      <c r="AZ2234" s="185"/>
      <c r="BA2234" s="185"/>
      <c r="BB2234" s="185"/>
      <c r="BC2234" s="185"/>
      <c r="BD2234" s="185"/>
      <c r="BE2234" s="185"/>
      <c r="BF2234" s="185"/>
      <c r="BG2234" s="185"/>
      <c r="BH2234" s="185"/>
      <c r="BI2234" s="185"/>
      <c r="BJ2234" s="185"/>
      <c r="BK2234" s="185"/>
      <c r="BL2234" s="185"/>
      <c r="BM2234" s="185"/>
    </row>
    <row r="2235" spans="13:65" s="181" customFormat="1" x14ac:dyDescent="0.2">
      <c r="M2235" s="40"/>
      <c r="N2235" s="974"/>
      <c r="O2235" s="185"/>
      <c r="P2235" s="185"/>
      <c r="Q2235" s="185"/>
      <c r="R2235" s="185"/>
      <c r="S2235" s="185"/>
      <c r="T2235" s="185"/>
      <c r="U2235" s="185"/>
      <c r="V2235" s="185"/>
      <c r="W2235" s="185"/>
      <c r="X2235" s="185"/>
      <c r="Y2235" s="185"/>
      <c r="Z2235" s="185"/>
      <c r="AA2235" s="185"/>
      <c r="AB2235" s="185"/>
      <c r="AC2235" s="185"/>
      <c r="AD2235" s="185"/>
      <c r="AE2235" s="185"/>
      <c r="AF2235" s="185"/>
      <c r="AG2235" s="185"/>
      <c r="AH2235" s="185"/>
      <c r="AI2235" s="185"/>
      <c r="AJ2235" s="185"/>
      <c r="AK2235" s="185"/>
      <c r="AL2235" s="185"/>
      <c r="AM2235" s="185"/>
      <c r="AN2235" s="185"/>
      <c r="AO2235" s="185"/>
      <c r="AP2235" s="185"/>
      <c r="AQ2235" s="185"/>
      <c r="AR2235" s="185"/>
      <c r="AS2235" s="185"/>
      <c r="AT2235" s="185"/>
      <c r="AU2235" s="185"/>
      <c r="AV2235" s="185"/>
      <c r="AW2235" s="185"/>
      <c r="AX2235" s="185"/>
      <c r="AY2235" s="185"/>
      <c r="AZ2235" s="185"/>
      <c r="BA2235" s="185"/>
      <c r="BB2235" s="185"/>
      <c r="BC2235" s="185"/>
      <c r="BD2235" s="185"/>
      <c r="BE2235" s="185"/>
      <c r="BF2235" s="185"/>
      <c r="BG2235" s="185"/>
      <c r="BH2235" s="185"/>
      <c r="BI2235" s="185"/>
      <c r="BJ2235" s="185"/>
      <c r="BK2235" s="185"/>
      <c r="BL2235" s="185"/>
      <c r="BM2235" s="185"/>
    </row>
    <row r="2236" spans="13:65" s="181" customFormat="1" x14ac:dyDescent="0.2">
      <c r="M2236" s="40"/>
      <c r="N2236" s="974"/>
      <c r="O2236" s="185"/>
      <c r="P2236" s="185"/>
      <c r="Q2236" s="185"/>
      <c r="R2236" s="185"/>
      <c r="S2236" s="185"/>
      <c r="T2236" s="185"/>
      <c r="U2236" s="185"/>
      <c r="V2236" s="185"/>
      <c r="W2236" s="185"/>
      <c r="X2236" s="185"/>
      <c r="Y2236" s="185"/>
      <c r="Z2236" s="185"/>
      <c r="AA2236" s="185"/>
      <c r="AB2236" s="185"/>
      <c r="AC2236" s="185"/>
      <c r="AD2236" s="185"/>
      <c r="AE2236" s="185"/>
      <c r="AF2236" s="185"/>
      <c r="AG2236" s="185"/>
      <c r="AH2236" s="185"/>
      <c r="AI2236" s="185"/>
      <c r="AJ2236" s="185"/>
      <c r="AK2236" s="185"/>
      <c r="AL2236" s="185"/>
      <c r="AM2236" s="185"/>
      <c r="AN2236" s="185"/>
      <c r="AO2236" s="185"/>
      <c r="AP2236" s="185"/>
      <c r="AQ2236" s="185"/>
      <c r="AR2236" s="185"/>
      <c r="AS2236" s="185"/>
      <c r="AT2236" s="185"/>
      <c r="AU2236" s="185"/>
      <c r="AV2236" s="185"/>
      <c r="AW2236" s="185"/>
      <c r="AX2236" s="185"/>
      <c r="AY2236" s="185"/>
      <c r="AZ2236" s="185"/>
      <c r="BA2236" s="185"/>
      <c r="BB2236" s="185"/>
      <c r="BC2236" s="185"/>
      <c r="BD2236" s="185"/>
      <c r="BE2236" s="185"/>
      <c r="BF2236" s="185"/>
      <c r="BG2236" s="185"/>
      <c r="BH2236" s="185"/>
      <c r="BI2236" s="185"/>
      <c r="BJ2236" s="185"/>
      <c r="BK2236" s="185"/>
      <c r="BL2236" s="185"/>
      <c r="BM2236" s="185"/>
    </row>
    <row r="2237" spans="13:65" s="181" customFormat="1" x14ac:dyDescent="0.2">
      <c r="M2237" s="40"/>
      <c r="N2237" s="974"/>
      <c r="O2237" s="185"/>
      <c r="P2237" s="185"/>
      <c r="Q2237" s="185"/>
      <c r="R2237" s="185"/>
      <c r="S2237" s="185"/>
      <c r="T2237" s="185"/>
      <c r="U2237" s="185"/>
      <c r="V2237" s="185"/>
      <c r="W2237" s="185"/>
      <c r="X2237" s="185"/>
      <c r="Y2237" s="185"/>
      <c r="Z2237" s="185"/>
      <c r="AA2237" s="185"/>
      <c r="AB2237" s="185"/>
      <c r="AC2237" s="185"/>
      <c r="AD2237" s="185"/>
      <c r="AE2237" s="185"/>
      <c r="AF2237" s="185"/>
      <c r="AG2237" s="185"/>
      <c r="AH2237" s="185"/>
      <c r="AI2237" s="185"/>
      <c r="AJ2237" s="185"/>
      <c r="AK2237" s="185"/>
      <c r="AL2237" s="185"/>
      <c r="AM2237" s="185"/>
      <c r="AN2237" s="185"/>
      <c r="AO2237" s="185"/>
      <c r="AP2237" s="185"/>
      <c r="AQ2237" s="185"/>
      <c r="AR2237" s="185"/>
      <c r="AS2237" s="185"/>
      <c r="AT2237" s="185"/>
      <c r="AU2237" s="185"/>
      <c r="AV2237" s="185"/>
      <c r="AW2237" s="185"/>
      <c r="AX2237" s="185"/>
      <c r="AY2237" s="185"/>
      <c r="AZ2237" s="185"/>
      <c r="BA2237" s="185"/>
      <c r="BB2237" s="185"/>
      <c r="BC2237" s="185"/>
      <c r="BD2237" s="185"/>
      <c r="BE2237" s="185"/>
      <c r="BF2237" s="185"/>
      <c r="BG2237" s="185"/>
      <c r="BH2237" s="185"/>
      <c r="BI2237" s="185"/>
      <c r="BJ2237" s="185"/>
      <c r="BK2237" s="185"/>
      <c r="BL2237" s="185"/>
      <c r="BM2237" s="185"/>
    </row>
    <row r="2238" spans="13:65" s="181" customFormat="1" x14ac:dyDescent="0.2">
      <c r="M2238" s="40"/>
      <c r="N2238" s="974"/>
      <c r="O2238" s="185"/>
      <c r="P2238" s="185"/>
      <c r="Q2238" s="185"/>
      <c r="R2238" s="185"/>
      <c r="S2238" s="185"/>
      <c r="T2238" s="185"/>
      <c r="U2238" s="185"/>
      <c r="V2238" s="185"/>
      <c r="W2238" s="185"/>
      <c r="X2238" s="185"/>
      <c r="Y2238" s="185"/>
      <c r="Z2238" s="185"/>
      <c r="AA2238" s="185"/>
      <c r="AB2238" s="185"/>
      <c r="AC2238" s="185"/>
      <c r="AD2238" s="185"/>
      <c r="AE2238" s="185"/>
      <c r="AF2238" s="185"/>
      <c r="AG2238" s="185"/>
      <c r="AH2238" s="185"/>
      <c r="AI2238" s="185"/>
      <c r="AJ2238" s="185"/>
      <c r="AK2238" s="185"/>
      <c r="AL2238" s="185"/>
      <c r="AM2238" s="185"/>
      <c r="AN2238" s="185"/>
      <c r="AO2238" s="185"/>
      <c r="AP2238" s="185"/>
      <c r="AQ2238" s="185"/>
      <c r="AR2238" s="185"/>
      <c r="AS2238" s="185"/>
      <c r="AT2238" s="185"/>
      <c r="AU2238" s="185"/>
      <c r="AV2238" s="185"/>
      <c r="AW2238" s="185"/>
      <c r="AX2238" s="185"/>
      <c r="AY2238" s="185"/>
      <c r="AZ2238" s="185"/>
      <c r="BA2238" s="185"/>
      <c r="BB2238" s="185"/>
      <c r="BC2238" s="185"/>
      <c r="BD2238" s="185"/>
      <c r="BE2238" s="185"/>
      <c r="BF2238" s="185"/>
      <c r="BG2238" s="185"/>
      <c r="BH2238" s="185"/>
      <c r="BI2238" s="185"/>
      <c r="BJ2238" s="185"/>
      <c r="BK2238" s="185"/>
      <c r="BL2238" s="185"/>
      <c r="BM2238" s="185"/>
    </row>
    <row r="2239" spans="13:65" s="181" customFormat="1" x14ac:dyDescent="0.2">
      <c r="M2239" s="40"/>
      <c r="N2239" s="974"/>
      <c r="O2239" s="185"/>
      <c r="P2239" s="185"/>
      <c r="Q2239" s="185"/>
      <c r="R2239" s="185"/>
      <c r="S2239" s="185"/>
      <c r="T2239" s="185"/>
      <c r="U2239" s="185"/>
      <c r="V2239" s="185"/>
      <c r="W2239" s="185"/>
      <c r="X2239" s="185"/>
      <c r="Y2239" s="185"/>
      <c r="Z2239" s="185"/>
      <c r="AA2239" s="185"/>
      <c r="AB2239" s="185"/>
      <c r="AC2239" s="185"/>
      <c r="AD2239" s="185"/>
      <c r="AE2239" s="185"/>
      <c r="AF2239" s="185"/>
      <c r="AG2239" s="185"/>
      <c r="AH2239" s="185"/>
      <c r="AI2239" s="185"/>
      <c r="AJ2239" s="185"/>
      <c r="AK2239" s="185"/>
      <c r="AL2239" s="185"/>
      <c r="AM2239" s="185"/>
      <c r="AN2239" s="185"/>
      <c r="AO2239" s="185"/>
      <c r="AP2239" s="185"/>
      <c r="AQ2239" s="185"/>
      <c r="AR2239" s="185"/>
      <c r="AS2239" s="185"/>
      <c r="AT2239" s="185"/>
      <c r="AU2239" s="185"/>
      <c r="AV2239" s="185"/>
      <c r="AW2239" s="185"/>
      <c r="AX2239" s="185"/>
      <c r="AY2239" s="185"/>
      <c r="AZ2239" s="185"/>
      <c r="BA2239" s="185"/>
      <c r="BB2239" s="185"/>
      <c r="BC2239" s="185"/>
      <c r="BD2239" s="185"/>
      <c r="BE2239" s="185"/>
      <c r="BF2239" s="185"/>
      <c r="BG2239" s="185"/>
      <c r="BH2239" s="185"/>
      <c r="BI2239" s="185"/>
      <c r="BJ2239" s="185"/>
      <c r="BK2239" s="185"/>
      <c r="BL2239" s="185"/>
      <c r="BM2239" s="185"/>
    </row>
    <row r="2240" spans="13:65" s="181" customFormat="1" x14ac:dyDescent="0.2">
      <c r="M2240" s="40"/>
      <c r="N2240" s="974"/>
      <c r="O2240" s="185"/>
      <c r="P2240" s="185"/>
      <c r="Q2240" s="185"/>
      <c r="R2240" s="185"/>
      <c r="S2240" s="185"/>
      <c r="T2240" s="185"/>
      <c r="U2240" s="185"/>
      <c r="V2240" s="185"/>
      <c r="W2240" s="185"/>
      <c r="X2240" s="185"/>
      <c r="Y2240" s="185"/>
      <c r="Z2240" s="185"/>
      <c r="AA2240" s="185"/>
      <c r="AB2240" s="185"/>
      <c r="AC2240" s="185"/>
      <c r="AD2240" s="185"/>
      <c r="AE2240" s="185"/>
      <c r="AF2240" s="185"/>
      <c r="AG2240" s="185"/>
      <c r="AH2240" s="185"/>
      <c r="AI2240" s="185"/>
      <c r="AJ2240" s="185"/>
      <c r="AK2240" s="185"/>
      <c r="AL2240" s="185"/>
      <c r="AM2240" s="185"/>
      <c r="AN2240" s="185"/>
      <c r="AO2240" s="185"/>
      <c r="AP2240" s="185"/>
      <c r="AQ2240" s="185"/>
      <c r="AR2240" s="185"/>
      <c r="AS2240" s="185"/>
      <c r="AT2240" s="185"/>
      <c r="AU2240" s="185"/>
      <c r="AV2240" s="185"/>
      <c r="AW2240" s="185"/>
      <c r="AX2240" s="185"/>
      <c r="AY2240" s="185"/>
      <c r="AZ2240" s="185"/>
      <c r="BA2240" s="185"/>
      <c r="BB2240" s="185"/>
      <c r="BC2240" s="185"/>
      <c r="BD2240" s="185"/>
      <c r="BE2240" s="185"/>
      <c r="BF2240" s="185"/>
      <c r="BG2240" s="185"/>
      <c r="BH2240" s="185"/>
      <c r="BI2240" s="185"/>
      <c r="BJ2240" s="185"/>
      <c r="BK2240" s="185"/>
      <c r="BL2240" s="185"/>
      <c r="BM2240" s="185"/>
    </row>
    <row r="2241" spans="13:65" s="181" customFormat="1" x14ac:dyDescent="0.2">
      <c r="M2241" s="40"/>
      <c r="N2241" s="974"/>
      <c r="O2241" s="185"/>
      <c r="P2241" s="185"/>
      <c r="Q2241" s="185"/>
      <c r="R2241" s="185"/>
      <c r="S2241" s="185"/>
      <c r="T2241" s="185"/>
      <c r="U2241" s="185"/>
      <c r="V2241" s="185"/>
      <c r="W2241" s="185"/>
      <c r="X2241" s="185"/>
      <c r="Y2241" s="185"/>
      <c r="Z2241" s="185"/>
      <c r="AA2241" s="185"/>
      <c r="AB2241" s="185"/>
      <c r="AC2241" s="185"/>
      <c r="AD2241" s="185"/>
      <c r="AE2241" s="185"/>
      <c r="AF2241" s="185"/>
      <c r="AG2241" s="185"/>
      <c r="AH2241" s="185"/>
      <c r="AI2241" s="185"/>
      <c r="AJ2241" s="185"/>
      <c r="AK2241" s="185"/>
      <c r="AL2241" s="185"/>
      <c r="AM2241" s="185"/>
      <c r="AN2241" s="185"/>
      <c r="AO2241" s="185"/>
      <c r="AP2241" s="185"/>
      <c r="AQ2241" s="185"/>
      <c r="AR2241" s="185"/>
      <c r="AS2241" s="185"/>
      <c r="AT2241" s="185"/>
      <c r="AU2241" s="185"/>
      <c r="AV2241" s="185"/>
      <c r="AW2241" s="185"/>
      <c r="AX2241" s="185"/>
      <c r="AY2241" s="185"/>
      <c r="AZ2241" s="185"/>
      <c r="BA2241" s="185"/>
      <c r="BB2241" s="185"/>
      <c r="BC2241" s="185"/>
      <c r="BD2241" s="185"/>
      <c r="BE2241" s="185"/>
      <c r="BF2241" s="185"/>
      <c r="BG2241" s="185"/>
      <c r="BH2241" s="185"/>
      <c r="BI2241" s="185"/>
      <c r="BJ2241" s="185"/>
      <c r="BK2241" s="185"/>
      <c r="BL2241" s="185"/>
      <c r="BM2241" s="185"/>
    </row>
    <row r="2242" spans="13:65" s="181" customFormat="1" x14ac:dyDescent="0.2">
      <c r="M2242" s="40"/>
      <c r="N2242" s="974"/>
      <c r="O2242" s="185"/>
      <c r="P2242" s="185"/>
      <c r="Q2242" s="185"/>
      <c r="R2242" s="185"/>
      <c r="S2242" s="185"/>
      <c r="T2242" s="185"/>
      <c r="U2242" s="185"/>
      <c r="V2242" s="185"/>
      <c r="W2242" s="185"/>
      <c r="X2242" s="185"/>
      <c r="Y2242" s="185"/>
      <c r="Z2242" s="185"/>
      <c r="AA2242" s="185"/>
      <c r="AB2242" s="185"/>
      <c r="AC2242" s="185"/>
      <c r="AD2242" s="185"/>
      <c r="AE2242" s="185"/>
      <c r="AF2242" s="185"/>
      <c r="AG2242" s="185"/>
      <c r="AH2242" s="185"/>
      <c r="AI2242" s="185"/>
      <c r="AJ2242" s="185"/>
      <c r="AK2242" s="185"/>
      <c r="AL2242" s="185"/>
      <c r="AM2242" s="185"/>
      <c r="AN2242" s="185"/>
      <c r="AO2242" s="185"/>
      <c r="AP2242" s="185"/>
      <c r="AQ2242" s="185"/>
      <c r="AR2242" s="185"/>
      <c r="AS2242" s="185"/>
      <c r="AT2242" s="185"/>
      <c r="AU2242" s="185"/>
      <c r="AV2242" s="185"/>
      <c r="AW2242" s="185"/>
      <c r="AX2242" s="185"/>
      <c r="AY2242" s="185"/>
      <c r="AZ2242" s="185"/>
      <c r="BA2242" s="185"/>
      <c r="BB2242" s="185"/>
      <c r="BC2242" s="185"/>
      <c r="BD2242" s="185"/>
      <c r="BE2242" s="185"/>
      <c r="BF2242" s="185"/>
      <c r="BG2242" s="185"/>
      <c r="BH2242" s="185"/>
      <c r="BI2242" s="185"/>
      <c r="BJ2242" s="185"/>
      <c r="BK2242" s="185"/>
      <c r="BL2242" s="185"/>
      <c r="BM2242" s="185"/>
    </row>
    <row r="2243" spans="13:65" s="181" customFormat="1" x14ac:dyDescent="0.2">
      <c r="M2243" s="40"/>
      <c r="N2243" s="974"/>
      <c r="O2243" s="185"/>
      <c r="P2243" s="185"/>
      <c r="Q2243" s="185"/>
      <c r="R2243" s="185"/>
      <c r="S2243" s="185"/>
      <c r="T2243" s="185"/>
      <c r="U2243" s="185"/>
      <c r="V2243" s="185"/>
      <c r="W2243" s="185"/>
      <c r="X2243" s="185"/>
      <c r="Y2243" s="185"/>
      <c r="Z2243" s="185"/>
      <c r="AA2243" s="185"/>
      <c r="AB2243" s="185"/>
      <c r="AC2243" s="185"/>
      <c r="AD2243" s="185"/>
      <c r="AE2243" s="185"/>
      <c r="AF2243" s="185"/>
      <c r="AG2243" s="185"/>
      <c r="AH2243" s="185"/>
      <c r="AI2243" s="185"/>
      <c r="AJ2243" s="185"/>
      <c r="AK2243" s="185"/>
      <c r="AL2243" s="185"/>
      <c r="AM2243" s="185"/>
      <c r="AN2243" s="185"/>
      <c r="AO2243" s="185"/>
      <c r="AP2243" s="185"/>
      <c r="AQ2243" s="185"/>
      <c r="AR2243" s="185"/>
      <c r="AS2243" s="185"/>
      <c r="AT2243" s="185"/>
      <c r="AU2243" s="185"/>
      <c r="AV2243" s="185"/>
      <c r="AW2243" s="185"/>
      <c r="AX2243" s="185"/>
      <c r="AY2243" s="185"/>
      <c r="AZ2243" s="185"/>
      <c r="BA2243" s="185"/>
      <c r="BB2243" s="185"/>
      <c r="BC2243" s="185"/>
      <c r="BD2243" s="185"/>
      <c r="BE2243" s="185"/>
      <c r="BF2243" s="185"/>
      <c r="BG2243" s="185"/>
      <c r="BH2243" s="185"/>
      <c r="BI2243" s="185"/>
      <c r="BJ2243" s="185"/>
      <c r="BK2243" s="185"/>
      <c r="BL2243" s="185"/>
      <c r="BM2243" s="185"/>
    </row>
    <row r="2244" spans="13:65" s="181" customFormat="1" x14ac:dyDescent="0.2">
      <c r="M2244" s="40"/>
      <c r="N2244" s="974"/>
      <c r="O2244" s="185"/>
      <c r="P2244" s="185"/>
      <c r="Q2244" s="185"/>
      <c r="R2244" s="185"/>
      <c r="S2244" s="185"/>
      <c r="T2244" s="185"/>
      <c r="U2244" s="185"/>
      <c r="V2244" s="185"/>
      <c r="W2244" s="185"/>
      <c r="X2244" s="185"/>
      <c r="Y2244" s="185"/>
      <c r="Z2244" s="185"/>
      <c r="AA2244" s="185"/>
      <c r="AB2244" s="185"/>
      <c r="AC2244" s="185"/>
      <c r="AD2244" s="185"/>
      <c r="AE2244" s="185"/>
      <c r="AF2244" s="185"/>
      <c r="AG2244" s="185"/>
      <c r="AH2244" s="185"/>
      <c r="AI2244" s="185"/>
      <c r="AJ2244" s="185"/>
      <c r="AK2244" s="185"/>
      <c r="AL2244" s="185"/>
      <c r="AM2244" s="185"/>
      <c r="AN2244" s="185"/>
      <c r="AO2244" s="185"/>
      <c r="AP2244" s="185"/>
      <c r="AQ2244" s="185"/>
      <c r="AR2244" s="185"/>
      <c r="AS2244" s="185"/>
      <c r="AT2244" s="185"/>
      <c r="AU2244" s="185"/>
      <c r="AV2244" s="185"/>
      <c r="AW2244" s="185"/>
      <c r="AX2244" s="185"/>
      <c r="AY2244" s="185"/>
      <c r="AZ2244" s="185"/>
      <c r="BA2244" s="185"/>
      <c r="BB2244" s="185"/>
      <c r="BC2244" s="185"/>
      <c r="BD2244" s="185"/>
      <c r="BE2244" s="185"/>
      <c r="BF2244" s="185"/>
      <c r="BG2244" s="185"/>
      <c r="BH2244" s="185"/>
      <c r="BI2244" s="185"/>
      <c r="BJ2244" s="185"/>
      <c r="BK2244" s="185"/>
      <c r="BL2244" s="185"/>
      <c r="BM2244" s="185"/>
    </row>
    <row r="2245" spans="13:65" s="181" customFormat="1" x14ac:dyDescent="0.2">
      <c r="M2245" s="40"/>
      <c r="N2245" s="974"/>
      <c r="O2245" s="185"/>
      <c r="P2245" s="185"/>
      <c r="Q2245" s="185"/>
      <c r="R2245" s="185"/>
      <c r="S2245" s="185"/>
      <c r="T2245" s="185"/>
      <c r="U2245" s="185"/>
      <c r="V2245" s="185"/>
      <c r="W2245" s="185"/>
      <c r="X2245" s="185"/>
      <c r="Y2245" s="185"/>
      <c r="Z2245" s="185"/>
      <c r="AA2245" s="185"/>
      <c r="AB2245" s="185"/>
      <c r="AC2245" s="185"/>
      <c r="AD2245" s="185"/>
      <c r="AE2245" s="185"/>
      <c r="AF2245" s="185"/>
      <c r="AG2245" s="185"/>
      <c r="AH2245" s="185"/>
      <c r="AI2245" s="185"/>
      <c r="AJ2245" s="185"/>
      <c r="AK2245" s="185"/>
      <c r="AL2245" s="185"/>
      <c r="AM2245" s="185"/>
      <c r="AN2245" s="185"/>
      <c r="AO2245" s="185"/>
      <c r="AP2245" s="185"/>
      <c r="AQ2245" s="185"/>
      <c r="AR2245" s="185"/>
      <c r="AS2245" s="185"/>
      <c r="AT2245" s="185"/>
      <c r="AU2245" s="185"/>
      <c r="AV2245" s="185"/>
      <c r="AW2245" s="185"/>
      <c r="AX2245" s="185"/>
      <c r="AY2245" s="185"/>
      <c r="AZ2245" s="185"/>
      <c r="BA2245" s="185"/>
      <c r="BB2245" s="185"/>
      <c r="BC2245" s="185"/>
      <c r="BD2245" s="185"/>
      <c r="BE2245" s="185"/>
      <c r="BF2245" s="185"/>
      <c r="BG2245" s="185"/>
      <c r="BH2245" s="185"/>
      <c r="BI2245" s="185"/>
      <c r="BJ2245" s="185"/>
      <c r="BK2245" s="185"/>
      <c r="BL2245" s="185"/>
      <c r="BM2245" s="185"/>
    </row>
    <row r="2246" spans="13:65" s="181" customFormat="1" x14ac:dyDescent="0.2">
      <c r="M2246" s="40"/>
      <c r="N2246" s="974"/>
      <c r="O2246" s="185"/>
      <c r="P2246" s="185"/>
      <c r="Q2246" s="185"/>
      <c r="R2246" s="185"/>
      <c r="S2246" s="185"/>
      <c r="T2246" s="185"/>
      <c r="U2246" s="185"/>
      <c r="V2246" s="185"/>
      <c r="W2246" s="185"/>
      <c r="X2246" s="185"/>
      <c r="Y2246" s="185"/>
      <c r="Z2246" s="185"/>
      <c r="AA2246" s="185"/>
      <c r="AB2246" s="185"/>
      <c r="AC2246" s="185"/>
      <c r="AD2246" s="185"/>
      <c r="AE2246" s="185"/>
      <c r="AF2246" s="185"/>
      <c r="AG2246" s="185"/>
      <c r="AH2246" s="185"/>
      <c r="AI2246" s="185"/>
      <c r="AJ2246" s="185"/>
      <c r="AK2246" s="185"/>
      <c r="AL2246" s="185"/>
      <c r="AM2246" s="185"/>
      <c r="AN2246" s="185"/>
      <c r="AO2246" s="185"/>
      <c r="AP2246" s="185"/>
      <c r="AQ2246" s="185"/>
      <c r="AR2246" s="185"/>
      <c r="AS2246" s="185"/>
      <c r="AT2246" s="185"/>
      <c r="AU2246" s="185"/>
      <c r="AV2246" s="185"/>
      <c r="AW2246" s="185"/>
      <c r="AX2246" s="185"/>
      <c r="AY2246" s="185"/>
      <c r="AZ2246" s="185"/>
      <c r="BA2246" s="185"/>
      <c r="BB2246" s="185"/>
      <c r="BC2246" s="185"/>
      <c r="BD2246" s="185"/>
      <c r="BE2246" s="185"/>
      <c r="BF2246" s="185"/>
      <c r="BG2246" s="185"/>
      <c r="BH2246" s="185"/>
      <c r="BI2246" s="185"/>
      <c r="BJ2246" s="185"/>
      <c r="BK2246" s="185"/>
      <c r="BL2246" s="185"/>
      <c r="BM2246" s="185"/>
    </row>
    <row r="2247" spans="13:65" s="181" customFormat="1" x14ac:dyDescent="0.2">
      <c r="M2247" s="40"/>
      <c r="N2247" s="974"/>
      <c r="O2247" s="185"/>
      <c r="P2247" s="185"/>
      <c r="Q2247" s="185"/>
      <c r="R2247" s="185"/>
      <c r="S2247" s="185"/>
      <c r="T2247" s="185"/>
      <c r="U2247" s="185"/>
      <c r="V2247" s="185"/>
      <c r="W2247" s="185"/>
      <c r="X2247" s="185"/>
      <c r="Y2247" s="185"/>
      <c r="Z2247" s="185"/>
      <c r="AA2247" s="185"/>
      <c r="AB2247" s="185"/>
      <c r="AC2247" s="185"/>
      <c r="AD2247" s="185"/>
      <c r="AE2247" s="185"/>
      <c r="AF2247" s="185"/>
      <c r="AG2247" s="185"/>
      <c r="AH2247" s="185"/>
      <c r="AI2247" s="185"/>
      <c r="AJ2247" s="185"/>
      <c r="AK2247" s="185"/>
      <c r="AL2247" s="185"/>
      <c r="AM2247" s="185"/>
      <c r="AN2247" s="185"/>
      <c r="AO2247" s="185"/>
      <c r="AP2247" s="185"/>
      <c r="AQ2247" s="185"/>
      <c r="AR2247" s="185"/>
      <c r="AS2247" s="185"/>
      <c r="AT2247" s="185"/>
      <c r="AU2247" s="185"/>
      <c r="AV2247" s="185"/>
      <c r="AW2247" s="185"/>
      <c r="AX2247" s="185"/>
      <c r="AY2247" s="185"/>
      <c r="AZ2247" s="185"/>
      <c r="BA2247" s="185"/>
      <c r="BB2247" s="185"/>
      <c r="BC2247" s="185"/>
      <c r="BD2247" s="185"/>
      <c r="BE2247" s="185"/>
      <c r="BF2247" s="185"/>
      <c r="BG2247" s="185"/>
      <c r="BH2247" s="185"/>
      <c r="BI2247" s="185"/>
      <c r="BJ2247" s="185"/>
      <c r="BK2247" s="185"/>
      <c r="BL2247" s="185"/>
      <c r="BM2247" s="185"/>
    </row>
    <row r="2248" spans="13:65" s="181" customFormat="1" x14ac:dyDescent="0.2">
      <c r="M2248" s="40"/>
      <c r="N2248" s="974"/>
      <c r="O2248" s="185"/>
      <c r="P2248" s="185"/>
      <c r="Q2248" s="185"/>
      <c r="R2248" s="185"/>
      <c r="S2248" s="185"/>
      <c r="T2248" s="185"/>
      <c r="U2248" s="185"/>
      <c r="V2248" s="185"/>
      <c r="W2248" s="185"/>
      <c r="X2248" s="185"/>
      <c r="Y2248" s="185"/>
      <c r="Z2248" s="185"/>
      <c r="AA2248" s="185"/>
      <c r="AB2248" s="185"/>
      <c r="AC2248" s="185"/>
      <c r="AD2248" s="185"/>
      <c r="AE2248" s="185"/>
      <c r="AF2248" s="185"/>
      <c r="AG2248" s="185"/>
      <c r="AH2248" s="185"/>
      <c r="AI2248" s="185"/>
      <c r="AJ2248" s="185"/>
      <c r="AK2248" s="185"/>
      <c r="AL2248" s="185"/>
      <c r="AM2248" s="185"/>
      <c r="AN2248" s="185"/>
      <c r="AO2248" s="185"/>
      <c r="AP2248" s="185"/>
      <c r="AQ2248" s="185"/>
      <c r="AR2248" s="185"/>
      <c r="AS2248" s="185"/>
      <c r="AT2248" s="185"/>
      <c r="AU2248" s="185"/>
      <c r="AV2248" s="185"/>
      <c r="AW2248" s="185"/>
      <c r="AX2248" s="185"/>
      <c r="AY2248" s="185"/>
      <c r="AZ2248" s="185"/>
      <c r="BA2248" s="185"/>
      <c r="BB2248" s="185"/>
      <c r="BC2248" s="185"/>
      <c r="BD2248" s="185"/>
      <c r="BE2248" s="185"/>
      <c r="BF2248" s="185"/>
      <c r="BG2248" s="185"/>
      <c r="BH2248" s="185"/>
      <c r="BI2248" s="185"/>
      <c r="BJ2248" s="185"/>
      <c r="BK2248" s="185"/>
      <c r="BL2248" s="185"/>
      <c r="BM2248" s="185"/>
    </row>
    <row r="2249" spans="13:65" s="181" customFormat="1" x14ac:dyDescent="0.2">
      <c r="M2249" s="40"/>
      <c r="N2249" s="974"/>
      <c r="O2249" s="185"/>
      <c r="P2249" s="185"/>
      <c r="Q2249" s="185"/>
      <c r="R2249" s="185"/>
      <c r="S2249" s="185"/>
      <c r="T2249" s="185"/>
      <c r="U2249" s="185"/>
      <c r="V2249" s="185"/>
      <c r="W2249" s="185"/>
      <c r="X2249" s="185"/>
      <c r="Y2249" s="185"/>
      <c r="Z2249" s="185"/>
      <c r="AA2249" s="185"/>
      <c r="AB2249" s="185"/>
      <c r="AC2249" s="185"/>
      <c r="AD2249" s="185"/>
      <c r="AE2249" s="185"/>
      <c r="AF2249" s="185"/>
      <c r="AG2249" s="185"/>
      <c r="AH2249" s="185"/>
      <c r="AI2249" s="185"/>
      <c r="AJ2249" s="185"/>
      <c r="AK2249" s="185"/>
      <c r="AL2249" s="185"/>
      <c r="AM2249" s="185"/>
      <c r="AN2249" s="185"/>
      <c r="AO2249" s="185"/>
      <c r="AP2249" s="185"/>
      <c r="AQ2249" s="185"/>
      <c r="AR2249" s="185"/>
      <c r="AS2249" s="185"/>
      <c r="AT2249" s="185"/>
      <c r="AU2249" s="185"/>
      <c r="AV2249" s="185"/>
      <c r="AW2249" s="185"/>
      <c r="AX2249" s="185"/>
      <c r="AY2249" s="185"/>
      <c r="AZ2249" s="185"/>
      <c r="BA2249" s="185"/>
      <c r="BB2249" s="185"/>
      <c r="BC2249" s="185"/>
      <c r="BD2249" s="185"/>
      <c r="BE2249" s="185"/>
      <c r="BF2249" s="185"/>
      <c r="BG2249" s="185"/>
      <c r="BH2249" s="185"/>
      <c r="BI2249" s="185"/>
      <c r="BJ2249" s="185"/>
      <c r="BK2249" s="185"/>
      <c r="BL2249" s="185"/>
      <c r="BM2249" s="185"/>
    </row>
    <row r="2250" spans="13:65" s="181" customFormat="1" x14ac:dyDescent="0.2">
      <c r="M2250" s="40"/>
      <c r="N2250" s="974"/>
      <c r="O2250" s="185"/>
      <c r="P2250" s="185"/>
      <c r="Q2250" s="185"/>
      <c r="R2250" s="185"/>
      <c r="S2250" s="185"/>
      <c r="T2250" s="185"/>
      <c r="U2250" s="185"/>
      <c r="V2250" s="185"/>
      <c r="W2250" s="185"/>
      <c r="X2250" s="185"/>
      <c r="Y2250" s="185"/>
      <c r="Z2250" s="185"/>
      <c r="AA2250" s="185"/>
      <c r="AB2250" s="185"/>
      <c r="AC2250" s="185"/>
      <c r="AD2250" s="185"/>
      <c r="AE2250" s="185"/>
      <c r="AF2250" s="185"/>
      <c r="AG2250" s="185"/>
      <c r="AH2250" s="185"/>
      <c r="AI2250" s="185"/>
      <c r="AJ2250" s="185"/>
      <c r="AK2250" s="185"/>
      <c r="AL2250" s="185"/>
      <c r="AM2250" s="185"/>
      <c r="AN2250" s="185"/>
      <c r="AO2250" s="185"/>
      <c r="AP2250" s="185"/>
      <c r="AQ2250" s="185"/>
      <c r="AR2250" s="185"/>
      <c r="AS2250" s="185"/>
      <c r="AT2250" s="185"/>
      <c r="AU2250" s="185"/>
      <c r="AV2250" s="185"/>
      <c r="AW2250" s="185"/>
      <c r="AX2250" s="185"/>
      <c r="AY2250" s="185"/>
      <c r="AZ2250" s="185"/>
      <c r="BA2250" s="185"/>
      <c r="BB2250" s="185"/>
      <c r="BC2250" s="185"/>
      <c r="BD2250" s="185"/>
      <c r="BE2250" s="185"/>
      <c r="BF2250" s="185"/>
      <c r="BG2250" s="185"/>
      <c r="BH2250" s="185"/>
      <c r="BI2250" s="185"/>
      <c r="BJ2250" s="185"/>
      <c r="BK2250" s="185"/>
      <c r="BL2250" s="185"/>
      <c r="BM2250" s="185"/>
    </row>
    <row r="2251" spans="13:65" s="181" customFormat="1" x14ac:dyDescent="0.2">
      <c r="M2251" s="40"/>
      <c r="N2251" s="974"/>
      <c r="O2251" s="185"/>
      <c r="P2251" s="185"/>
      <c r="Q2251" s="185"/>
      <c r="R2251" s="185"/>
      <c r="S2251" s="185"/>
      <c r="T2251" s="185"/>
      <c r="U2251" s="185"/>
      <c r="V2251" s="185"/>
      <c r="W2251" s="185"/>
      <c r="X2251" s="185"/>
      <c r="Y2251" s="185"/>
      <c r="Z2251" s="185"/>
      <c r="AA2251" s="185"/>
      <c r="AB2251" s="185"/>
      <c r="AC2251" s="185"/>
      <c r="AD2251" s="185"/>
      <c r="AE2251" s="185"/>
      <c r="AF2251" s="185"/>
      <c r="AG2251" s="185"/>
      <c r="AH2251" s="185"/>
      <c r="AI2251" s="185"/>
      <c r="AJ2251" s="185"/>
      <c r="AK2251" s="185"/>
      <c r="AL2251" s="185"/>
      <c r="AM2251" s="185"/>
      <c r="AN2251" s="185"/>
      <c r="AO2251" s="185"/>
      <c r="AP2251" s="185"/>
      <c r="AQ2251" s="185"/>
      <c r="AR2251" s="185"/>
      <c r="AS2251" s="185"/>
      <c r="AT2251" s="185"/>
      <c r="AU2251" s="185"/>
      <c r="AV2251" s="185"/>
      <c r="AW2251" s="185"/>
      <c r="AX2251" s="185"/>
      <c r="AY2251" s="185"/>
      <c r="AZ2251" s="185"/>
      <c r="BA2251" s="185"/>
      <c r="BB2251" s="185"/>
      <c r="BC2251" s="185"/>
      <c r="BD2251" s="185"/>
      <c r="BE2251" s="185"/>
      <c r="BF2251" s="185"/>
      <c r="BG2251" s="185"/>
      <c r="BH2251" s="185"/>
      <c r="BI2251" s="185"/>
      <c r="BJ2251" s="185"/>
      <c r="BK2251" s="185"/>
      <c r="BL2251" s="185"/>
      <c r="BM2251" s="185"/>
    </row>
    <row r="2252" spans="13:65" s="181" customFormat="1" x14ac:dyDescent="0.2">
      <c r="M2252" s="40"/>
      <c r="N2252" s="974"/>
      <c r="O2252" s="185"/>
      <c r="P2252" s="185"/>
      <c r="Q2252" s="185"/>
      <c r="R2252" s="185"/>
      <c r="S2252" s="185"/>
      <c r="T2252" s="185"/>
      <c r="U2252" s="185"/>
      <c r="V2252" s="185"/>
      <c r="W2252" s="185"/>
      <c r="X2252" s="185"/>
      <c r="Y2252" s="185"/>
      <c r="Z2252" s="185"/>
      <c r="AA2252" s="185"/>
      <c r="AB2252" s="185"/>
      <c r="AC2252" s="185"/>
      <c r="AD2252" s="185"/>
      <c r="AE2252" s="185"/>
      <c r="AF2252" s="185"/>
      <c r="AG2252" s="185"/>
      <c r="AH2252" s="185"/>
      <c r="AI2252" s="185"/>
      <c r="AJ2252" s="185"/>
      <c r="AK2252" s="185"/>
      <c r="AL2252" s="185"/>
      <c r="AM2252" s="185"/>
      <c r="AN2252" s="185"/>
      <c r="AO2252" s="185"/>
      <c r="AP2252" s="185"/>
      <c r="AQ2252" s="185"/>
      <c r="AR2252" s="185"/>
      <c r="AS2252" s="185"/>
      <c r="AT2252" s="185"/>
      <c r="AU2252" s="185"/>
      <c r="AV2252" s="185"/>
      <c r="AW2252" s="185"/>
      <c r="AX2252" s="185"/>
      <c r="AY2252" s="185"/>
      <c r="AZ2252" s="185"/>
      <c r="BA2252" s="185"/>
      <c r="BB2252" s="185"/>
      <c r="BC2252" s="185"/>
      <c r="BD2252" s="185"/>
      <c r="BE2252" s="185"/>
      <c r="BF2252" s="185"/>
      <c r="BG2252" s="185"/>
      <c r="BH2252" s="185"/>
      <c r="BI2252" s="185"/>
      <c r="BJ2252" s="185"/>
      <c r="BK2252" s="185"/>
      <c r="BL2252" s="185"/>
      <c r="BM2252" s="185"/>
    </row>
    <row r="2253" spans="13:65" s="181" customFormat="1" x14ac:dyDescent="0.2">
      <c r="M2253" s="40"/>
      <c r="N2253" s="974"/>
      <c r="O2253" s="185"/>
      <c r="P2253" s="185"/>
      <c r="Q2253" s="185"/>
      <c r="R2253" s="185"/>
      <c r="S2253" s="185"/>
      <c r="T2253" s="185"/>
      <c r="U2253" s="185"/>
      <c r="V2253" s="185"/>
      <c r="W2253" s="185"/>
      <c r="X2253" s="185"/>
      <c r="Y2253" s="185"/>
      <c r="Z2253" s="185"/>
      <c r="AA2253" s="185"/>
      <c r="AB2253" s="185"/>
      <c r="AC2253" s="185"/>
      <c r="AD2253" s="185"/>
      <c r="AE2253" s="185"/>
      <c r="AF2253" s="185"/>
      <c r="AG2253" s="185"/>
      <c r="AH2253" s="185"/>
      <c r="AI2253" s="185"/>
      <c r="AJ2253" s="185"/>
      <c r="AK2253" s="185"/>
      <c r="AL2253" s="185"/>
      <c r="AM2253" s="185"/>
      <c r="AN2253" s="185"/>
      <c r="AO2253" s="185"/>
      <c r="AP2253" s="185"/>
      <c r="AQ2253" s="185"/>
      <c r="AR2253" s="185"/>
      <c r="AS2253" s="185"/>
      <c r="AT2253" s="185"/>
      <c r="AU2253" s="185"/>
      <c r="AV2253" s="185"/>
      <c r="AW2253" s="185"/>
      <c r="AX2253" s="185"/>
      <c r="AY2253" s="185"/>
      <c r="AZ2253" s="185"/>
      <c r="BA2253" s="185"/>
      <c r="BB2253" s="185"/>
      <c r="BC2253" s="185"/>
      <c r="BD2253" s="185"/>
      <c r="BE2253" s="185"/>
      <c r="BF2253" s="185"/>
      <c r="BG2253" s="185"/>
      <c r="BH2253" s="185"/>
      <c r="BI2253" s="185"/>
      <c r="BJ2253" s="185"/>
      <c r="BK2253" s="185"/>
      <c r="BL2253" s="185"/>
      <c r="BM2253" s="185"/>
    </row>
    <row r="2254" spans="13:65" s="181" customFormat="1" x14ac:dyDescent="0.2">
      <c r="M2254" s="40"/>
      <c r="N2254" s="974"/>
      <c r="O2254" s="185"/>
      <c r="P2254" s="185"/>
      <c r="Q2254" s="185"/>
      <c r="R2254" s="185"/>
      <c r="S2254" s="185"/>
      <c r="T2254" s="185"/>
      <c r="U2254" s="185"/>
      <c r="V2254" s="185"/>
      <c r="W2254" s="185"/>
      <c r="X2254" s="185"/>
      <c r="Y2254" s="185"/>
      <c r="Z2254" s="185"/>
      <c r="AA2254" s="185"/>
      <c r="AB2254" s="185"/>
      <c r="AC2254" s="185"/>
      <c r="AD2254" s="185"/>
      <c r="AE2254" s="185"/>
      <c r="AF2254" s="185"/>
      <c r="AG2254" s="185"/>
      <c r="AH2254" s="185"/>
      <c r="AI2254" s="185"/>
      <c r="AJ2254" s="185"/>
      <c r="AK2254" s="185"/>
      <c r="AL2254" s="185"/>
      <c r="AM2254" s="185"/>
      <c r="AN2254" s="185"/>
      <c r="AO2254" s="185"/>
      <c r="AP2254" s="185"/>
      <c r="AQ2254" s="185"/>
      <c r="AR2254" s="185"/>
      <c r="AS2254" s="185"/>
      <c r="AT2254" s="185"/>
      <c r="AU2254" s="185"/>
      <c r="AV2254" s="185"/>
      <c r="AW2254" s="185"/>
      <c r="AX2254" s="185"/>
      <c r="AY2254" s="185"/>
      <c r="AZ2254" s="185"/>
      <c r="BA2254" s="185"/>
      <c r="BB2254" s="185"/>
      <c r="BC2254" s="185"/>
      <c r="BD2254" s="185"/>
      <c r="BE2254" s="185"/>
      <c r="BF2254" s="185"/>
      <c r="BG2254" s="185"/>
      <c r="BH2254" s="185"/>
      <c r="BI2254" s="185"/>
      <c r="BJ2254" s="185"/>
      <c r="BK2254" s="185"/>
      <c r="BL2254" s="185"/>
      <c r="BM2254" s="185"/>
    </row>
    <row r="2255" spans="13:65" s="181" customFormat="1" x14ac:dyDescent="0.2">
      <c r="M2255" s="40"/>
      <c r="N2255" s="974"/>
      <c r="O2255" s="185"/>
      <c r="P2255" s="185"/>
      <c r="Q2255" s="185"/>
      <c r="R2255" s="185"/>
      <c r="S2255" s="185"/>
      <c r="T2255" s="185"/>
      <c r="U2255" s="185"/>
      <c r="V2255" s="185"/>
      <c r="W2255" s="185"/>
      <c r="X2255" s="185"/>
      <c r="Y2255" s="185"/>
      <c r="Z2255" s="185"/>
      <c r="AA2255" s="185"/>
      <c r="AB2255" s="185"/>
      <c r="AC2255" s="185"/>
      <c r="AD2255" s="185"/>
      <c r="AE2255" s="185"/>
      <c r="AF2255" s="185"/>
      <c r="AG2255" s="185"/>
      <c r="AH2255" s="185"/>
      <c r="AI2255" s="185"/>
      <c r="AJ2255" s="185"/>
      <c r="AK2255" s="185"/>
      <c r="AL2255" s="185"/>
      <c r="AM2255" s="185"/>
      <c r="AN2255" s="185"/>
      <c r="AO2255" s="185"/>
      <c r="AP2255" s="185"/>
      <c r="AQ2255" s="185"/>
      <c r="AR2255" s="185"/>
      <c r="AS2255" s="185"/>
      <c r="AT2255" s="185"/>
      <c r="AU2255" s="185"/>
      <c r="AV2255" s="185"/>
      <c r="AW2255" s="185"/>
      <c r="AX2255" s="185"/>
      <c r="AY2255" s="185"/>
      <c r="AZ2255" s="185"/>
      <c r="BA2255" s="185"/>
      <c r="BB2255" s="185"/>
      <c r="BC2255" s="185"/>
      <c r="BD2255" s="185"/>
      <c r="BE2255" s="185"/>
      <c r="BF2255" s="185"/>
      <c r="BG2255" s="185"/>
      <c r="BH2255" s="185"/>
      <c r="BI2255" s="185"/>
      <c r="BJ2255" s="185"/>
      <c r="BK2255" s="185"/>
      <c r="BL2255" s="185"/>
      <c r="BM2255" s="185"/>
    </row>
    <row r="2256" spans="13:65" s="181" customFormat="1" x14ac:dyDescent="0.2">
      <c r="M2256" s="40"/>
      <c r="N2256" s="974"/>
      <c r="O2256" s="185"/>
      <c r="P2256" s="185"/>
      <c r="Q2256" s="185"/>
      <c r="R2256" s="185"/>
      <c r="S2256" s="185"/>
      <c r="T2256" s="185"/>
      <c r="U2256" s="185"/>
      <c r="V2256" s="185"/>
      <c r="W2256" s="185"/>
      <c r="X2256" s="185"/>
      <c r="Y2256" s="185"/>
      <c r="Z2256" s="185"/>
      <c r="AA2256" s="185"/>
      <c r="AB2256" s="185"/>
      <c r="AC2256" s="185"/>
      <c r="AD2256" s="185"/>
      <c r="AE2256" s="185"/>
      <c r="AF2256" s="185"/>
      <c r="AG2256" s="185"/>
      <c r="AH2256" s="185"/>
      <c r="AI2256" s="185"/>
      <c r="AJ2256" s="185"/>
      <c r="AK2256" s="185"/>
      <c r="AL2256" s="185"/>
      <c r="AM2256" s="185"/>
      <c r="AN2256" s="185"/>
      <c r="AO2256" s="185"/>
      <c r="AP2256" s="185"/>
      <c r="AQ2256" s="185"/>
      <c r="AR2256" s="185"/>
      <c r="AS2256" s="185"/>
      <c r="AT2256" s="185"/>
      <c r="AU2256" s="185"/>
      <c r="AV2256" s="185"/>
      <c r="AW2256" s="185"/>
      <c r="AX2256" s="185"/>
      <c r="AY2256" s="185"/>
      <c r="AZ2256" s="185"/>
      <c r="BA2256" s="185"/>
      <c r="BB2256" s="185"/>
      <c r="BC2256" s="185"/>
      <c r="BD2256" s="185"/>
      <c r="BE2256" s="185"/>
      <c r="BF2256" s="185"/>
      <c r="BG2256" s="185"/>
      <c r="BH2256" s="185"/>
      <c r="BI2256" s="185"/>
      <c r="BJ2256" s="185"/>
      <c r="BK2256" s="185"/>
      <c r="BL2256" s="185"/>
      <c r="BM2256" s="185"/>
    </row>
    <row r="2257" spans="13:65" s="181" customFormat="1" x14ac:dyDescent="0.2">
      <c r="M2257" s="40"/>
      <c r="N2257" s="974"/>
      <c r="O2257" s="185"/>
      <c r="P2257" s="185"/>
      <c r="Q2257" s="185"/>
      <c r="R2257" s="185"/>
      <c r="S2257" s="185"/>
      <c r="T2257" s="185"/>
      <c r="U2257" s="185"/>
      <c r="V2257" s="185"/>
      <c r="W2257" s="185"/>
      <c r="X2257" s="185"/>
      <c r="Y2257" s="185"/>
      <c r="Z2257" s="185"/>
      <c r="AA2257" s="185"/>
      <c r="AB2257" s="185"/>
      <c r="AC2257" s="185"/>
      <c r="AD2257" s="185"/>
      <c r="AE2257" s="185"/>
      <c r="AF2257" s="185"/>
      <c r="AG2257" s="185"/>
      <c r="AH2257" s="185"/>
      <c r="AI2257" s="185"/>
      <c r="AJ2257" s="185"/>
      <c r="AK2257" s="185"/>
      <c r="AL2257" s="185"/>
      <c r="AM2257" s="185"/>
      <c r="AN2257" s="185"/>
      <c r="AO2257" s="185"/>
      <c r="AP2257" s="185"/>
      <c r="AQ2257" s="185"/>
      <c r="AR2257" s="185"/>
      <c r="AS2257" s="185"/>
      <c r="AT2257" s="185"/>
      <c r="AU2257" s="185"/>
      <c r="AV2257" s="185"/>
      <c r="AW2257" s="185"/>
      <c r="AX2257" s="185"/>
      <c r="AY2257" s="185"/>
      <c r="AZ2257" s="185"/>
      <c r="BA2257" s="185"/>
      <c r="BB2257" s="185"/>
      <c r="BC2257" s="185"/>
      <c r="BD2257" s="185"/>
      <c r="BE2257" s="185"/>
      <c r="BF2257" s="185"/>
      <c r="BG2257" s="185"/>
      <c r="BH2257" s="185"/>
      <c r="BI2257" s="185"/>
      <c r="BJ2257" s="185"/>
      <c r="BK2257" s="185"/>
      <c r="BL2257" s="185"/>
      <c r="BM2257" s="185"/>
    </row>
    <row r="2258" spans="13:65" s="181" customFormat="1" x14ac:dyDescent="0.2">
      <c r="M2258" s="40"/>
      <c r="N2258" s="974"/>
      <c r="O2258" s="185"/>
      <c r="P2258" s="185"/>
      <c r="Q2258" s="185"/>
      <c r="R2258" s="185"/>
      <c r="S2258" s="185"/>
      <c r="T2258" s="185"/>
      <c r="U2258" s="185"/>
      <c r="V2258" s="185"/>
      <c r="W2258" s="185"/>
      <c r="X2258" s="185"/>
      <c r="Y2258" s="185"/>
      <c r="Z2258" s="185"/>
      <c r="AA2258" s="185"/>
      <c r="AB2258" s="185"/>
      <c r="AC2258" s="185"/>
      <c r="AD2258" s="185"/>
      <c r="AE2258" s="185"/>
      <c r="AF2258" s="185"/>
      <c r="AG2258" s="185"/>
      <c r="AH2258" s="185"/>
      <c r="AI2258" s="185"/>
      <c r="AJ2258" s="185"/>
      <c r="AK2258" s="185"/>
      <c r="AL2258" s="185"/>
      <c r="AM2258" s="185"/>
      <c r="AN2258" s="185"/>
      <c r="AO2258" s="185"/>
      <c r="AP2258" s="185"/>
      <c r="AQ2258" s="185"/>
      <c r="AR2258" s="185"/>
      <c r="AS2258" s="185"/>
      <c r="AT2258" s="185"/>
      <c r="AU2258" s="185"/>
      <c r="AV2258" s="185"/>
      <c r="AW2258" s="185"/>
      <c r="AX2258" s="185"/>
      <c r="AY2258" s="185"/>
      <c r="AZ2258" s="185"/>
      <c r="BA2258" s="185"/>
      <c r="BB2258" s="185"/>
      <c r="BC2258" s="185"/>
      <c r="BD2258" s="185"/>
      <c r="BE2258" s="185"/>
      <c r="BF2258" s="185"/>
      <c r="BG2258" s="185"/>
      <c r="BH2258" s="185"/>
      <c r="BI2258" s="185"/>
      <c r="BJ2258" s="185"/>
      <c r="BK2258" s="185"/>
      <c r="BL2258" s="185"/>
      <c r="BM2258" s="185"/>
    </row>
    <row r="2259" spans="13:65" s="181" customFormat="1" x14ac:dyDescent="0.2">
      <c r="M2259" s="40"/>
      <c r="N2259" s="974"/>
      <c r="O2259" s="185"/>
      <c r="P2259" s="185"/>
      <c r="Q2259" s="185"/>
      <c r="R2259" s="185"/>
      <c r="S2259" s="185"/>
      <c r="T2259" s="185"/>
      <c r="U2259" s="185"/>
      <c r="V2259" s="185"/>
      <c r="W2259" s="185"/>
      <c r="X2259" s="185"/>
      <c r="Y2259" s="185"/>
      <c r="Z2259" s="185"/>
      <c r="AA2259" s="185"/>
      <c r="AB2259" s="185"/>
      <c r="AC2259" s="185"/>
      <c r="AD2259" s="185"/>
      <c r="AE2259" s="185"/>
      <c r="AF2259" s="185"/>
      <c r="AG2259" s="185"/>
      <c r="AH2259" s="185"/>
      <c r="AI2259" s="185"/>
      <c r="AJ2259" s="185"/>
      <c r="AK2259" s="185"/>
      <c r="AL2259" s="185"/>
      <c r="AM2259" s="185"/>
      <c r="AN2259" s="185"/>
      <c r="AO2259" s="185"/>
      <c r="AP2259" s="185"/>
      <c r="AQ2259" s="185"/>
      <c r="AR2259" s="185"/>
      <c r="AS2259" s="185"/>
      <c r="AT2259" s="185"/>
      <c r="AU2259" s="185"/>
      <c r="AV2259" s="185"/>
      <c r="AW2259" s="185"/>
      <c r="AX2259" s="185"/>
      <c r="AY2259" s="185"/>
      <c r="AZ2259" s="185"/>
      <c r="BA2259" s="185"/>
      <c r="BB2259" s="185"/>
      <c r="BC2259" s="185"/>
      <c r="BD2259" s="185"/>
      <c r="BE2259" s="185"/>
      <c r="BF2259" s="185"/>
      <c r="BG2259" s="185"/>
      <c r="BH2259" s="185"/>
      <c r="BI2259" s="185"/>
      <c r="BJ2259" s="185"/>
      <c r="BK2259" s="185"/>
      <c r="BL2259" s="185"/>
      <c r="BM2259" s="185"/>
    </row>
    <row r="2260" spans="13:65" s="181" customFormat="1" x14ac:dyDescent="0.2">
      <c r="M2260" s="40"/>
      <c r="N2260" s="974"/>
      <c r="O2260" s="185"/>
      <c r="P2260" s="185"/>
      <c r="Q2260" s="185"/>
      <c r="R2260" s="185"/>
      <c r="S2260" s="185"/>
      <c r="T2260" s="185"/>
      <c r="U2260" s="185"/>
      <c r="V2260" s="185"/>
      <c r="W2260" s="185"/>
      <c r="X2260" s="185"/>
      <c r="Y2260" s="185"/>
      <c r="Z2260" s="185"/>
      <c r="AA2260" s="185"/>
      <c r="AB2260" s="185"/>
      <c r="AC2260" s="185"/>
      <c r="AD2260" s="185"/>
      <c r="AE2260" s="185"/>
      <c r="AF2260" s="185"/>
      <c r="AG2260" s="185"/>
      <c r="AH2260" s="185"/>
      <c r="AI2260" s="185"/>
      <c r="AJ2260" s="185"/>
      <c r="AK2260" s="185"/>
      <c r="AL2260" s="185"/>
      <c r="AM2260" s="185"/>
      <c r="AN2260" s="185"/>
      <c r="AO2260" s="185"/>
      <c r="AP2260" s="185"/>
      <c r="AQ2260" s="185"/>
      <c r="AR2260" s="185"/>
      <c r="AS2260" s="185"/>
      <c r="AT2260" s="185"/>
      <c r="AU2260" s="185"/>
      <c r="AV2260" s="185"/>
      <c r="AW2260" s="185"/>
      <c r="AX2260" s="185"/>
      <c r="AY2260" s="185"/>
      <c r="AZ2260" s="185"/>
      <c r="BA2260" s="185"/>
      <c r="BB2260" s="185"/>
      <c r="BC2260" s="185"/>
      <c r="BD2260" s="185"/>
      <c r="BE2260" s="185"/>
      <c r="BF2260" s="185"/>
      <c r="BG2260" s="185"/>
      <c r="BH2260" s="185"/>
      <c r="BI2260" s="185"/>
      <c r="BJ2260" s="185"/>
      <c r="BK2260" s="185"/>
      <c r="BL2260" s="185"/>
      <c r="BM2260" s="185"/>
    </row>
    <row r="2261" spans="13:65" s="181" customFormat="1" x14ac:dyDescent="0.2">
      <c r="M2261" s="40"/>
      <c r="N2261" s="974"/>
      <c r="O2261" s="185"/>
      <c r="P2261" s="185"/>
      <c r="Q2261" s="185"/>
      <c r="R2261" s="185"/>
      <c r="S2261" s="185"/>
      <c r="T2261" s="185"/>
      <c r="U2261" s="185"/>
      <c r="V2261" s="185"/>
      <c r="W2261" s="185"/>
      <c r="X2261" s="185"/>
      <c r="Y2261" s="185"/>
      <c r="Z2261" s="185"/>
      <c r="AA2261" s="185"/>
      <c r="AB2261" s="185"/>
      <c r="AC2261" s="185"/>
      <c r="AD2261" s="185"/>
      <c r="AE2261" s="185"/>
      <c r="AF2261" s="185"/>
      <c r="AG2261" s="185"/>
      <c r="AH2261" s="185"/>
      <c r="AI2261" s="185"/>
      <c r="AJ2261" s="185"/>
      <c r="AK2261" s="185"/>
      <c r="AL2261" s="185"/>
      <c r="AM2261" s="185"/>
      <c r="AN2261" s="185"/>
      <c r="AO2261" s="185"/>
      <c r="AP2261" s="185"/>
      <c r="AQ2261" s="185"/>
      <c r="AR2261" s="185"/>
      <c r="AS2261" s="185"/>
      <c r="AT2261" s="185"/>
      <c r="AU2261" s="185"/>
      <c r="AV2261" s="185"/>
      <c r="AW2261" s="185"/>
      <c r="AX2261" s="185"/>
      <c r="AY2261" s="185"/>
      <c r="AZ2261" s="185"/>
      <c r="BA2261" s="185"/>
      <c r="BB2261" s="185"/>
      <c r="BC2261" s="185"/>
      <c r="BD2261" s="185"/>
      <c r="BE2261" s="185"/>
      <c r="BF2261" s="185"/>
      <c r="BG2261" s="185"/>
      <c r="BH2261" s="185"/>
      <c r="BI2261" s="185"/>
      <c r="BJ2261" s="185"/>
      <c r="BK2261" s="185"/>
      <c r="BL2261" s="185"/>
      <c r="BM2261" s="185"/>
    </row>
    <row r="2262" spans="13:65" s="181" customFormat="1" x14ac:dyDescent="0.2">
      <c r="M2262" s="40"/>
      <c r="N2262" s="974"/>
      <c r="O2262" s="185"/>
      <c r="P2262" s="185"/>
      <c r="Q2262" s="185"/>
      <c r="R2262" s="185"/>
      <c r="S2262" s="185"/>
      <c r="T2262" s="185"/>
      <c r="U2262" s="185"/>
      <c r="V2262" s="185"/>
      <c r="W2262" s="185"/>
      <c r="X2262" s="185"/>
      <c r="Y2262" s="185"/>
      <c r="Z2262" s="185"/>
      <c r="AA2262" s="185"/>
      <c r="AB2262" s="185"/>
      <c r="AC2262" s="185"/>
      <c r="AD2262" s="185"/>
      <c r="AE2262" s="185"/>
      <c r="AF2262" s="185"/>
      <c r="AG2262" s="185"/>
      <c r="AH2262" s="185"/>
      <c r="AI2262" s="185"/>
      <c r="AJ2262" s="185"/>
      <c r="AK2262" s="185"/>
      <c r="AL2262" s="185"/>
      <c r="AM2262" s="185"/>
      <c r="AN2262" s="185"/>
      <c r="AO2262" s="185"/>
      <c r="AP2262" s="185"/>
      <c r="AQ2262" s="185"/>
      <c r="AR2262" s="185"/>
      <c r="AS2262" s="185"/>
      <c r="AT2262" s="185"/>
      <c r="AU2262" s="185"/>
      <c r="AV2262" s="185"/>
      <c r="AW2262" s="185"/>
      <c r="AX2262" s="185"/>
      <c r="AY2262" s="185"/>
      <c r="AZ2262" s="185"/>
      <c r="BA2262" s="185"/>
      <c r="BB2262" s="185"/>
      <c r="BC2262" s="185"/>
      <c r="BD2262" s="185"/>
      <c r="BE2262" s="185"/>
      <c r="BF2262" s="185"/>
      <c r="BG2262" s="185"/>
      <c r="BH2262" s="185"/>
      <c r="BI2262" s="185"/>
      <c r="BJ2262" s="185"/>
      <c r="BK2262" s="185"/>
      <c r="BL2262" s="185"/>
      <c r="BM2262" s="185"/>
    </row>
    <row r="2263" spans="13:65" s="181" customFormat="1" x14ac:dyDescent="0.2">
      <c r="M2263" s="40"/>
      <c r="N2263" s="974"/>
      <c r="O2263" s="185"/>
      <c r="P2263" s="185"/>
      <c r="Q2263" s="185"/>
      <c r="R2263" s="185"/>
      <c r="S2263" s="185"/>
      <c r="T2263" s="185"/>
      <c r="U2263" s="185"/>
      <c r="V2263" s="185"/>
      <c r="W2263" s="185"/>
      <c r="X2263" s="185"/>
      <c r="Y2263" s="185"/>
      <c r="Z2263" s="185"/>
      <c r="AA2263" s="185"/>
      <c r="AB2263" s="185"/>
      <c r="AC2263" s="185"/>
      <c r="AD2263" s="185"/>
      <c r="AE2263" s="185"/>
      <c r="AF2263" s="185"/>
      <c r="AG2263" s="185"/>
      <c r="AH2263" s="185"/>
      <c r="AI2263" s="185"/>
      <c r="AJ2263" s="185"/>
      <c r="AK2263" s="185"/>
      <c r="AL2263" s="185"/>
      <c r="AM2263" s="185"/>
      <c r="AN2263" s="185"/>
      <c r="AO2263" s="185"/>
      <c r="AP2263" s="185"/>
      <c r="AQ2263" s="185"/>
      <c r="AR2263" s="185"/>
      <c r="AS2263" s="185"/>
      <c r="AT2263" s="185"/>
      <c r="AU2263" s="185"/>
      <c r="AV2263" s="185"/>
      <c r="AW2263" s="185"/>
      <c r="AX2263" s="185"/>
      <c r="AY2263" s="185"/>
      <c r="AZ2263" s="185"/>
      <c r="BA2263" s="185"/>
      <c r="BB2263" s="185"/>
      <c r="BC2263" s="185"/>
      <c r="BD2263" s="185"/>
      <c r="BE2263" s="185"/>
      <c r="BF2263" s="185"/>
      <c r="BG2263" s="185"/>
      <c r="BH2263" s="185"/>
      <c r="BI2263" s="185"/>
      <c r="BJ2263" s="185"/>
      <c r="BK2263" s="185"/>
      <c r="BL2263" s="185"/>
      <c r="BM2263" s="185"/>
    </row>
    <row r="2264" spans="13:65" s="181" customFormat="1" x14ac:dyDescent="0.2">
      <c r="M2264" s="40"/>
      <c r="N2264" s="974"/>
      <c r="O2264" s="185"/>
      <c r="P2264" s="185"/>
      <c r="Q2264" s="185"/>
      <c r="R2264" s="185"/>
      <c r="S2264" s="185"/>
      <c r="T2264" s="185"/>
      <c r="U2264" s="185"/>
      <c r="V2264" s="185"/>
      <c r="W2264" s="185"/>
      <c r="X2264" s="185"/>
      <c r="Y2264" s="185"/>
      <c r="Z2264" s="185"/>
      <c r="AA2264" s="185"/>
      <c r="AB2264" s="185"/>
      <c r="AC2264" s="185"/>
      <c r="AD2264" s="185"/>
      <c r="AE2264" s="185"/>
      <c r="AF2264" s="185"/>
      <c r="AG2264" s="185"/>
      <c r="AH2264" s="185"/>
      <c r="AI2264" s="185"/>
      <c r="AJ2264" s="185"/>
      <c r="AK2264" s="185"/>
      <c r="AL2264" s="185"/>
      <c r="AM2264" s="185"/>
      <c r="AN2264" s="185"/>
      <c r="AO2264" s="185"/>
      <c r="AP2264" s="185"/>
      <c r="AQ2264" s="185"/>
      <c r="AR2264" s="185"/>
      <c r="AS2264" s="185"/>
      <c r="AT2264" s="185"/>
      <c r="AU2264" s="185"/>
      <c r="AV2264" s="185"/>
      <c r="AW2264" s="185"/>
      <c r="AX2264" s="185"/>
      <c r="AY2264" s="185"/>
      <c r="AZ2264" s="185"/>
      <c r="BA2264" s="185"/>
      <c r="BB2264" s="185"/>
      <c r="BC2264" s="185"/>
      <c r="BD2264" s="185"/>
      <c r="BE2264" s="185"/>
      <c r="BF2264" s="185"/>
      <c r="BG2264" s="185"/>
      <c r="BH2264" s="185"/>
      <c r="BI2264" s="185"/>
      <c r="BJ2264" s="185"/>
      <c r="BK2264" s="185"/>
      <c r="BL2264" s="185"/>
      <c r="BM2264" s="185"/>
    </row>
    <row r="2265" spans="13:65" s="181" customFormat="1" x14ac:dyDescent="0.2">
      <c r="M2265" s="40"/>
      <c r="N2265" s="974"/>
      <c r="O2265" s="185"/>
      <c r="P2265" s="185"/>
      <c r="Q2265" s="185"/>
      <c r="R2265" s="185"/>
      <c r="S2265" s="185"/>
      <c r="T2265" s="185"/>
      <c r="U2265" s="185"/>
      <c r="V2265" s="185"/>
      <c r="W2265" s="185"/>
      <c r="X2265" s="185"/>
      <c r="Y2265" s="185"/>
      <c r="Z2265" s="185"/>
      <c r="AA2265" s="185"/>
      <c r="AB2265" s="185"/>
      <c r="AC2265" s="185"/>
      <c r="AD2265" s="185"/>
      <c r="AE2265" s="185"/>
      <c r="AF2265" s="185"/>
      <c r="AG2265" s="185"/>
      <c r="AH2265" s="185"/>
      <c r="AI2265" s="185"/>
      <c r="AJ2265" s="185"/>
      <c r="AK2265" s="185"/>
      <c r="AL2265" s="185"/>
      <c r="AM2265" s="185"/>
      <c r="AN2265" s="185"/>
      <c r="AO2265" s="185"/>
      <c r="AP2265" s="185"/>
      <c r="AQ2265" s="185"/>
      <c r="AR2265" s="185"/>
      <c r="AS2265" s="185"/>
      <c r="AT2265" s="185"/>
      <c r="AU2265" s="185"/>
      <c r="AV2265" s="185"/>
      <c r="AW2265" s="185"/>
      <c r="AX2265" s="185"/>
      <c r="AY2265" s="185"/>
      <c r="AZ2265" s="185"/>
      <c r="BA2265" s="185"/>
      <c r="BB2265" s="185"/>
      <c r="BC2265" s="185"/>
      <c r="BD2265" s="185"/>
      <c r="BE2265" s="185"/>
      <c r="BF2265" s="185"/>
      <c r="BG2265" s="185"/>
      <c r="BH2265" s="185"/>
      <c r="BI2265" s="185"/>
      <c r="BJ2265" s="185"/>
      <c r="BK2265" s="185"/>
      <c r="BL2265" s="185"/>
      <c r="BM2265" s="185"/>
    </row>
    <row r="2266" spans="13:65" s="181" customFormat="1" x14ac:dyDescent="0.2">
      <c r="M2266" s="40"/>
      <c r="N2266" s="974"/>
      <c r="O2266" s="185"/>
      <c r="P2266" s="185"/>
      <c r="Q2266" s="185"/>
      <c r="R2266" s="185"/>
      <c r="S2266" s="185"/>
      <c r="T2266" s="185"/>
      <c r="U2266" s="185"/>
      <c r="V2266" s="185"/>
      <c r="W2266" s="185"/>
      <c r="X2266" s="185"/>
      <c r="Y2266" s="185"/>
      <c r="Z2266" s="185"/>
      <c r="AA2266" s="185"/>
      <c r="AB2266" s="185"/>
      <c r="AC2266" s="185"/>
      <c r="AD2266" s="185"/>
      <c r="AE2266" s="185"/>
      <c r="AF2266" s="185"/>
      <c r="AG2266" s="185"/>
      <c r="AH2266" s="185"/>
      <c r="AI2266" s="185"/>
      <c r="AJ2266" s="185"/>
      <c r="AK2266" s="185"/>
      <c r="AL2266" s="185"/>
      <c r="AM2266" s="185"/>
      <c r="AN2266" s="185"/>
      <c r="AO2266" s="185"/>
      <c r="AP2266" s="185"/>
      <c r="AQ2266" s="185"/>
      <c r="AR2266" s="185"/>
      <c r="AS2266" s="185"/>
      <c r="AT2266" s="185"/>
      <c r="AU2266" s="185"/>
      <c r="AV2266" s="185"/>
      <c r="AW2266" s="185"/>
      <c r="AX2266" s="185"/>
      <c r="AY2266" s="185"/>
      <c r="AZ2266" s="185"/>
      <c r="BA2266" s="185"/>
      <c r="BB2266" s="185"/>
      <c r="BC2266" s="185"/>
      <c r="BD2266" s="185"/>
      <c r="BE2266" s="185"/>
      <c r="BF2266" s="185"/>
      <c r="BG2266" s="185"/>
      <c r="BH2266" s="185"/>
      <c r="BI2266" s="185"/>
      <c r="BJ2266" s="185"/>
      <c r="BK2266" s="185"/>
      <c r="BL2266" s="185"/>
      <c r="BM2266" s="185"/>
    </row>
    <row r="2267" spans="13:65" s="181" customFormat="1" x14ac:dyDescent="0.2">
      <c r="M2267" s="40"/>
      <c r="N2267" s="974"/>
      <c r="O2267" s="185"/>
      <c r="P2267" s="185"/>
      <c r="Q2267" s="185"/>
      <c r="R2267" s="185"/>
      <c r="S2267" s="185"/>
      <c r="T2267" s="185"/>
      <c r="U2267" s="185"/>
      <c r="V2267" s="185"/>
      <c r="W2267" s="185"/>
      <c r="X2267" s="185"/>
      <c r="Y2267" s="185"/>
      <c r="Z2267" s="185"/>
      <c r="AA2267" s="185"/>
      <c r="AB2267" s="185"/>
      <c r="AC2267" s="185"/>
      <c r="AD2267" s="185"/>
      <c r="AE2267" s="185"/>
      <c r="AF2267" s="185"/>
      <c r="AG2267" s="185"/>
      <c r="AH2267" s="185"/>
      <c r="AI2267" s="185"/>
      <c r="AJ2267" s="185"/>
      <c r="AK2267" s="185"/>
      <c r="AL2267" s="185"/>
      <c r="AM2267" s="185"/>
      <c r="AN2267" s="185"/>
      <c r="AO2267" s="185"/>
      <c r="AP2267" s="185"/>
      <c r="AQ2267" s="185"/>
      <c r="AR2267" s="185"/>
      <c r="AS2267" s="185"/>
      <c r="AT2267" s="185"/>
      <c r="AU2267" s="185"/>
      <c r="AV2267" s="185"/>
      <c r="AW2267" s="185"/>
      <c r="AX2267" s="185"/>
      <c r="AY2267" s="185"/>
      <c r="AZ2267" s="185"/>
      <c r="BA2267" s="185"/>
      <c r="BB2267" s="185"/>
      <c r="BC2267" s="185"/>
      <c r="BD2267" s="185"/>
      <c r="BE2267" s="185"/>
      <c r="BF2267" s="185"/>
      <c r="BG2267" s="185"/>
      <c r="BH2267" s="185"/>
      <c r="BI2267" s="185"/>
      <c r="BJ2267" s="185"/>
      <c r="BK2267" s="185"/>
      <c r="BL2267" s="185"/>
      <c r="BM2267" s="185"/>
    </row>
    <row r="2268" spans="13:65" s="181" customFormat="1" x14ac:dyDescent="0.2">
      <c r="M2268" s="40"/>
      <c r="N2268" s="974"/>
      <c r="O2268" s="185"/>
      <c r="P2268" s="185"/>
      <c r="Q2268" s="185"/>
      <c r="R2268" s="185"/>
      <c r="S2268" s="185"/>
      <c r="T2268" s="185"/>
      <c r="U2268" s="185"/>
      <c r="V2268" s="185"/>
      <c r="W2268" s="185"/>
      <c r="X2268" s="185"/>
      <c r="Y2268" s="185"/>
      <c r="Z2268" s="185"/>
      <c r="AA2268" s="185"/>
      <c r="AB2268" s="185"/>
      <c r="AC2268" s="185"/>
      <c r="AD2268" s="185"/>
      <c r="AE2268" s="185"/>
      <c r="AF2268" s="185"/>
      <c r="AG2268" s="185"/>
      <c r="AH2268" s="185"/>
      <c r="AI2268" s="185"/>
      <c r="AJ2268" s="185"/>
      <c r="AK2268" s="185"/>
      <c r="AL2268" s="185"/>
      <c r="AM2268" s="185"/>
      <c r="AN2268" s="185"/>
      <c r="AO2268" s="185"/>
      <c r="AP2268" s="185"/>
      <c r="AQ2268" s="185"/>
      <c r="AR2268" s="185"/>
      <c r="AS2268" s="185"/>
      <c r="AT2268" s="185"/>
      <c r="AU2268" s="185"/>
      <c r="AV2268" s="185"/>
      <c r="AW2268" s="185"/>
      <c r="AX2268" s="185"/>
      <c r="AY2268" s="185"/>
      <c r="AZ2268" s="185"/>
      <c r="BA2268" s="185"/>
      <c r="BB2268" s="185"/>
      <c r="BC2268" s="185"/>
      <c r="BD2268" s="185"/>
      <c r="BE2268" s="185"/>
      <c r="BF2268" s="185"/>
      <c r="BG2268" s="185"/>
      <c r="BH2268" s="185"/>
      <c r="BI2268" s="185"/>
      <c r="BJ2268" s="185"/>
      <c r="BK2268" s="185"/>
      <c r="BL2268" s="185"/>
      <c r="BM2268" s="185"/>
    </row>
    <row r="2269" spans="13:65" s="181" customFormat="1" x14ac:dyDescent="0.2">
      <c r="M2269" s="40"/>
      <c r="N2269" s="974"/>
      <c r="O2269" s="185"/>
      <c r="P2269" s="185"/>
      <c r="Q2269" s="185"/>
      <c r="R2269" s="185"/>
      <c r="S2269" s="185"/>
      <c r="T2269" s="185"/>
      <c r="U2269" s="185"/>
      <c r="V2269" s="185"/>
      <c r="W2269" s="185"/>
      <c r="X2269" s="185"/>
      <c r="Y2269" s="185"/>
      <c r="Z2269" s="185"/>
      <c r="AA2269" s="185"/>
      <c r="AB2269" s="185"/>
      <c r="AC2269" s="185"/>
      <c r="AD2269" s="185"/>
      <c r="AE2269" s="185"/>
      <c r="AF2269" s="185"/>
      <c r="AG2269" s="185"/>
      <c r="AH2269" s="185"/>
      <c r="AI2269" s="185"/>
      <c r="AJ2269" s="185"/>
      <c r="AK2269" s="185"/>
      <c r="AL2269" s="185"/>
      <c r="AM2269" s="185"/>
      <c r="AN2269" s="185"/>
      <c r="AO2269" s="185"/>
      <c r="AP2269" s="185"/>
      <c r="AQ2269" s="185"/>
      <c r="AR2269" s="185"/>
      <c r="AS2269" s="185"/>
      <c r="AT2269" s="185"/>
      <c r="AU2269" s="185"/>
      <c r="AV2269" s="185"/>
      <c r="AW2269" s="185"/>
      <c r="AX2269" s="185"/>
      <c r="AY2269" s="185"/>
      <c r="AZ2269" s="185"/>
      <c r="BA2269" s="185"/>
      <c r="BB2269" s="185"/>
      <c r="BC2269" s="185"/>
      <c r="BD2269" s="185"/>
      <c r="BE2269" s="185"/>
      <c r="BF2269" s="185"/>
      <c r="BG2269" s="185"/>
      <c r="BH2269" s="185"/>
      <c r="BI2269" s="185"/>
      <c r="BJ2269" s="185"/>
      <c r="BK2269" s="185"/>
      <c r="BL2269" s="185"/>
      <c r="BM2269" s="185"/>
    </row>
    <row r="2270" spans="13:65" s="181" customFormat="1" x14ac:dyDescent="0.2">
      <c r="M2270" s="40"/>
      <c r="N2270" s="974"/>
      <c r="O2270" s="185"/>
      <c r="P2270" s="185"/>
      <c r="Q2270" s="185"/>
      <c r="R2270" s="185"/>
      <c r="S2270" s="185"/>
      <c r="T2270" s="185"/>
      <c r="U2270" s="185"/>
      <c r="V2270" s="185"/>
      <c r="W2270" s="185"/>
      <c r="X2270" s="185"/>
      <c r="Y2270" s="185"/>
      <c r="Z2270" s="185"/>
      <c r="AA2270" s="185"/>
      <c r="AB2270" s="185"/>
      <c r="AC2270" s="185"/>
      <c r="AD2270" s="185"/>
      <c r="AE2270" s="185"/>
      <c r="AF2270" s="185"/>
      <c r="AG2270" s="185"/>
      <c r="AH2270" s="185"/>
      <c r="AI2270" s="185"/>
      <c r="AJ2270" s="185"/>
      <c r="AK2270" s="185"/>
      <c r="AL2270" s="185"/>
      <c r="AM2270" s="185"/>
      <c r="AN2270" s="185"/>
      <c r="AO2270" s="185"/>
      <c r="AP2270" s="185"/>
      <c r="AQ2270" s="185"/>
      <c r="AR2270" s="185"/>
      <c r="AS2270" s="185"/>
      <c r="AT2270" s="185"/>
      <c r="AU2270" s="185"/>
      <c r="AV2270" s="185"/>
      <c r="AW2270" s="185"/>
      <c r="AX2270" s="185"/>
      <c r="AY2270" s="185"/>
      <c r="AZ2270" s="185"/>
      <c r="BA2270" s="185"/>
      <c r="BB2270" s="185"/>
      <c r="BC2270" s="185"/>
      <c r="BD2270" s="185"/>
      <c r="BE2270" s="185"/>
      <c r="BF2270" s="185"/>
      <c r="BG2270" s="185"/>
      <c r="BH2270" s="185"/>
      <c r="BI2270" s="185"/>
      <c r="BJ2270" s="185"/>
      <c r="BK2270" s="185"/>
      <c r="BL2270" s="185"/>
      <c r="BM2270" s="185"/>
    </row>
    <row r="2271" spans="13:65" s="181" customFormat="1" x14ac:dyDescent="0.2">
      <c r="M2271" s="40"/>
      <c r="N2271" s="974"/>
      <c r="O2271" s="185"/>
      <c r="P2271" s="185"/>
      <c r="Q2271" s="185"/>
      <c r="R2271" s="185"/>
      <c r="S2271" s="185"/>
      <c r="T2271" s="185"/>
      <c r="U2271" s="185"/>
      <c r="V2271" s="185"/>
      <c r="W2271" s="185"/>
      <c r="X2271" s="185"/>
      <c r="Y2271" s="185"/>
      <c r="Z2271" s="185"/>
      <c r="AA2271" s="185"/>
      <c r="AB2271" s="185"/>
      <c r="AC2271" s="185"/>
      <c r="AD2271" s="185"/>
      <c r="AE2271" s="185"/>
      <c r="AF2271" s="185"/>
      <c r="AG2271" s="185"/>
      <c r="AH2271" s="185"/>
      <c r="AI2271" s="185"/>
      <c r="AJ2271" s="185"/>
      <c r="AK2271" s="185"/>
      <c r="AL2271" s="185"/>
      <c r="AM2271" s="185"/>
      <c r="AN2271" s="185"/>
      <c r="AO2271" s="185"/>
      <c r="AP2271" s="185"/>
      <c r="AQ2271" s="185"/>
      <c r="AR2271" s="185"/>
      <c r="AS2271" s="185"/>
      <c r="AT2271" s="185"/>
      <c r="AU2271" s="185"/>
      <c r="AV2271" s="185"/>
      <c r="AW2271" s="185"/>
      <c r="AX2271" s="185"/>
      <c r="AY2271" s="185"/>
      <c r="AZ2271" s="185"/>
      <c r="BA2271" s="185"/>
      <c r="BB2271" s="185"/>
      <c r="BC2271" s="185"/>
      <c r="BD2271" s="185"/>
      <c r="BE2271" s="185"/>
      <c r="BF2271" s="185"/>
      <c r="BG2271" s="185"/>
      <c r="BH2271" s="185"/>
      <c r="BI2271" s="185"/>
      <c r="BJ2271" s="185"/>
      <c r="BK2271" s="185"/>
      <c r="BL2271" s="185"/>
      <c r="BM2271" s="185"/>
    </row>
    <row r="2272" spans="13:65" s="181" customFormat="1" x14ac:dyDescent="0.2">
      <c r="M2272" s="40"/>
      <c r="N2272" s="974"/>
      <c r="O2272" s="185"/>
      <c r="P2272" s="185"/>
      <c r="Q2272" s="185"/>
      <c r="R2272" s="185"/>
      <c r="S2272" s="185"/>
      <c r="T2272" s="185"/>
      <c r="U2272" s="185"/>
      <c r="V2272" s="185"/>
      <c r="W2272" s="185"/>
      <c r="X2272" s="185"/>
      <c r="Y2272" s="185"/>
      <c r="Z2272" s="185"/>
      <c r="AA2272" s="185"/>
      <c r="AB2272" s="185"/>
      <c r="AC2272" s="185"/>
      <c r="AD2272" s="185"/>
      <c r="AE2272" s="185"/>
      <c r="AF2272" s="185"/>
      <c r="AG2272" s="185"/>
      <c r="AH2272" s="185"/>
      <c r="AI2272" s="185"/>
      <c r="AJ2272" s="185"/>
      <c r="AK2272" s="185"/>
      <c r="AL2272" s="185"/>
      <c r="AM2272" s="185"/>
      <c r="AN2272" s="185"/>
      <c r="AO2272" s="185"/>
      <c r="AP2272" s="185"/>
      <c r="AQ2272" s="185"/>
      <c r="AR2272" s="185"/>
      <c r="AS2272" s="185"/>
      <c r="AT2272" s="185"/>
      <c r="AU2272" s="185"/>
      <c r="AV2272" s="185"/>
      <c r="AW2272" s="185"/>
      <c r="AX2272" s="185"/>
      <c r="AY2272" s="185"/>
      <c r="AZ2272" s="185"/>
      <c r="BA2272" s="185"/>
      <c r="BB2272" s="185"/>
      <c r="BC2272" s="185"/>
      <c r="BD2272" s="185"/>
      <c r="BE2272" s="185"/>
      <c r="BF2272" s="185"/>
      <c r="BG2272" s="185"/>
      <c r="BH2272" s="185"/>
      <c r="BI2272" s="185"/>
      <c r="BJ2272" s="185"/>
      <c r="BK2272" s="185"/>
      <c r="BL2272" s="185"/>
      <c r="BM2272" s="185"/>
    </row>
    <row r="2273" spans="13:65" s="181" customFormat="1" x14ac:dyDescent="0.2">
      <c r="M2273" s="40"/>
      <c r="N2273" s="974"/>
      <c r="O2273" s="185"/>
      <c r="P2273" s="185"/>
      <c r="Q2273" s="185"/>
      <c r="R2273" s="185"/>
      <c r="S2273" s="185"/>
      <c r="T2273" s="185"/>
      <c r="U2273" s="185"/>
      <c r="V2273" s="185"/>
      <c r="W2273" s="185"/>
      <c r="X2273" s="185"/>
      <c r="Y2273" s="185"/>
      <c r="Z2273" s="185"/>
      <c r="AA2273" s="185"/>
      <c r="AB2273" s="185"/>
      <c r="AC2273" s="185"/>
      <c r="AD2273" s="185"/>
      <c r="AE2273" s="185"/>
      <c r="AF2273" s="185"/>
      <c r="AG2273" s="185"/>
      <c r="AH2273" s="185"/>
      <c r="AI2273" s="185"/>
      <c r="AJ2273" s="185"/>
      <c r="AK2273" s="185"/>
      <c r="AL2273" s="185"/>
      <c r="AM2273" s="185"/>
      <c r="AN2273" s="185"/>
      <c r="AO2273" s="185"/>
      <c r="AP2273" s="185"/>
      <c r="AQ2273" s="185"/>
      <c r="AR2273" s="185"/>
      <c r="AS2273" s="185"/>
      <c r="AT2273" s="185"/>
      <c r="AU2273" s="185"/>
      <c r="AV2273" s="185"/>
      <c r="AW2273" s="185"/>
      <c r="AX2273" s="185"/>
      <c r="AY2273" s="185"/>
      <c r="AZ2273" s="185"/>
      <c r="BA2273" s="185"/>
      <c r="BB2273" s="185"/>
      <c r="BC2273" s="185"/>
      <c r="BD2273" s="185"/>
      <c r="BE2273" s="185"/>
      <c r="BF2273" s="185"/>
      <c r="BG2273" s="185"/>
      <c r="BH2273" s="185"/>
      <c r="BI2273" s="185"/>
      <c r="BJ2273" s="185"/>
      <c r="BK2273" s="185"/>
      <c r="BL2273" s="185"/>
      <c r="BM2273" s="185"/>
    </row>
    <row r="2274" spans="13:65" s="181" customFormat="1" x14ac:dyDescent="0.2">
      <c r="M2274" s="40"/>
      <c r="N2274" s="974"/>
      <c r="O2274" s="185"/>
      <c r="P2274" s="185"/>
      <c r="Q2274" s="185"/>
      <c r="R2274" s="185"/>
      <c r="S2274" s="185"/>
      <c r="T2274" s="185"/>
      <c r="U2274" s="185"/>
      <c r="V2274" s="185"/>
      <c r="W2274" s="185"/>
      <c r="X2274" s="185"/>
      <c r="Y2274" s="185"/>
      <c r="Z2274" s="185"/>
      <c r="AA2274" s="185"/>
      <c r="AB2274" s="185"/>
      <c r="AC2274" s="185"/>
      <c r="AD2274" s="185"/>
      <c r="AE2274" s="185"/>
      <c r="AF2274" s="185"/>
      <c r="AG2274" s="185"/>
      <c r="AH2274" s="185"/>
      <c r="AI2274" s="185"/>
      <c r="AJ2274" s="185"/>
      <c r="AK2274" s="185"/>
      <c r="AL2274" s="185"/>
      <c r="AM2274" s="185"/>
      <c r="AN2274" s="185"/>
      <c r="AO2274" s="185"/>
      <c r="AP2274" s="185"/>
      <c r="AQ2274" s="185"/>
      <c r="AR2274" s="185"/>
      <c r="AS2274" s="185"/>
      <c r="AT2274" s="185"/>
      <c r="AU2274" s="185"/>
      <c r="AV2274" s="185"/>
      <c r="AW2274" s="185"/>
      <c r="AX2274" s="185"/>
      <c r="AY2274" s="185"/>
      <c r="AZ2274" s="185"/>
      <c r="BA2274" s="185"/>
      <c r="BB2274" s="185"/>
      <c r="BC2274" s="185"/>
      <c r="BD2274" s="185"/>
      <c r="BE2274" s="185"/>
      <c r="BF2274" s="185"/>
      <c r="BG2274" s="185"/>
      <c r="BH2274" s="185"/>
      <c r="BI2274" s="185"/>
      <c r="BJ2274" s="185"/>
      <c r="BK2274" s="185"/>
      <c r="BL2274" s="185"/>
      <c r="BM2274" s="185"/>
    </row>
    <row r="2275" spans="13:65" s="181" customFormat="1" x14ac:dyDescent="0.2">
      <c r="M2275" s="40"/>
      <c r="N2275" s="974"/>
      <c r="O2275" s="185"/>
      <c r="P2275" s="185"/>
      <c r="Q2275" s="185"/>
      <c r="R2275" s="185"/>
      <c r="S2275" s="185"/>
      <c r="T2275" s="185"/>
      <c r="U2275" s="185"/>
      <c r="V2275" s="185"/>
      <c r="W2275" s="185"/>
      <c r="X2275" s="185"/>
      <c r="Y2275" s="185"/>
      <c r="Z2275" s="185"/>
      <c r="AA2275" s="185"/>
      <c r="AB2275" s="185"/>
      <c r="AC2275" s="185"/>
      <c r="AD2275" s="185"/>
      <c r="AE2275" s="185"/>
      <c r="AF2275" s="185"/>
      <c r="AG2275" s="185"/>
      <c r="AH2275" s="185"/>
      <c r="AI2275" s="185"/>
      <c r="AJ2275" s="185"/>
      <c r="AK2275" s="185"/>
      <c r="AL2275" s="185"/>
      <c r="AM2275" s="185"/>
      <c r="AN2275" s="185"/>
      <c r="AO2275" s="185"/>
      <c r="AP2275" s="185"/>
      <c r="AQ2275" s="185"/>
      <c r="AR2275" s="185"/>
      <c r="AS2275" s="185"/>
      <c r="AT2275" s="185"/>
      <c r="AU2275" s="185"/>
      <c r="AV2275" s="185"/>
      <c r="AW2275" s="185"/>
      <c r="AX2275" s="185"/>
      <c r="AY2275" s="185"/>
      <c r="AZ2275" s="185"/>
      <c r="BA2275" s="185"/>
      <c r="BB2275" s="185"/>
      <c r="BC2275" s="185"/>
      <c r="BD2275" s="185"/>
      <c r="BE2275" s="185"/>
      <c r="BF2275" s="185"/>
      <c r="BG2275" s="185"/>
      <c r="BH2275" s="185"/>
      <c r="BI2275" s="185"/>
      <c r="BJ2275" s="185"/>
      <c r="BK2275" s="185"/>
      <c r="BL2275" s="185"/>
      <c r="BM2275" s="185"/>
    </row>
    <row r="2276" spans="13:65" s="181" customFormat="1" x14ac:dyDescent="0.2">
      <c r="M2276" s="40"/>
      <c r="N2276" s="974"/>
      <c r="O2276" s="185"/>
      <c r="P2276" s="185"/>
      <c r="Q2276" s="185"/>
      <c r="R2276" s="185"/>
      <c r="S2276" s="185"/>
      <c r="T2276" s="185"/>
      <c r="U2276" s="185"/>
      <c r="V2276" s="185"/>
      <c r="W2276" s="185"/>
      <c r="X2276" s="185"/>
      <c r="Y2276" s="185"/>
      <c r="Z2276" s="185"/>
      <c r="AA2276" s="185"/>
      <c r="AB2276" s="185"/>
      <c r="AC2276" s="185"/>
      <c r="AD2276" s="185"/>
      <c r="AE2276" s="185"/>
      <c r="AF2276" s="185"/>
      <c r="AG2276" s="185"/>
      <c r="AH2276" s="185"/>
      <c r="AI2276" s="185"/>
      <c r="AJ2276" s="185"/>
      <c r="AK2276" s="185"/>
      <c r="AL2276" s="185"/>
      <c r="AM2276" s="185"/>
      <c r="AN2276" s="185"/>
      <c r="AO2276" s="185"/>
      <c r="AP2276" s="185"/>
      <c r="AQ2276" s="185"/>
      <c r="AR2276" s="185"/>
      <c r="AS2276" s="185"/>
      <c r="AT2276" s="185"/>
      <c r="AU2276" s="185"/>
      <c r="AV2276" s="185"/>
      <c r="AW2276" s="185"/>
      <c r="AX2276" s="185"/>
      <c r="AY2276" s="185"/>
      <c r="AZ2276" s="185"/>
      <c r="BA2276" s="185"/>
      <c r="BB2276" s="185"/>
      <c r="BC2276" s="185"/>
      <c r="BD2276" s="185"/>
      <c r="BE2276" s="185"/>
      <c r="BF2276" s="185"/>
      <c r="BG2276" s="185"/>
      <c r="BH2276" s="185"/>
      <c r="BI2276" s="185"/>
      <c r="BJ2276" s="185"/>
      <c r="BK2276" s="185"/>
      <c r="BL2276" s="185"/>
      <c r="BM2276" s="185"/>
    </row>
    <row r="2277" spans="13:65" s="181" customFormat="1" x14ac:dyDescent="0.2">
      <c r="M2277" s="40"/>
      <c r="N2277" s="974"/>
      <c r="O2277" s="185"/>
      <c r="P2277" s="185"/>
      <c r="Q2277" s="185"/>
      <c r="R2277" s="185"/>
      <c r="S2277" s="185"/>
      <c r="T2277" s="185"/>
      <c r="U2277" s="185"/>
      <c r="V2277" s="185"/>
      <c r="W2277" s="185"/>
      <c r="X2277" s="185"/>
      <c r="Y2277" s="185"/>
      <c r="Z2277" s="185"/>
      <c r="AA2277" s="185"/>
      <c r="AB2277" s="185"/>
      <c r="AC2277" s="185"/>
      <c r="AD2277" s="185"/>
      <c r="AE2277" s="185"/>
      <c r="AF2277" s="185"/>
      <c r="AG2277" s="185"/>
      <c r="AH2277" s="185"/>
      <c r="AI2277" s="185"/>
      <c r="AJ2277" s="185"/>
      <c r="AK2277" s="185"/>
      <c r="AL2277" s="185"/>
      <c r="AM2277" s="185"/>
      <c r="AN2277" s="185"/>
      <c r="AO2277" s="185"/>
      <c r="AP2277" s="185"/>
      <c r="AQ2277" s="185"/>
      <c r="AR2277" s="185"/>
      <c r="AS2277" s="185"/>
      <c r="AT2277" s="185"/>
      <c r="AU2277" s="185"/>
      <c r="AV2277" s="185"/>
      <c r="AW2277" s="185"/>
      <c r="AX2277" s="185"/>
      <c r="AY2277" s="185"/>
      <c r="AZ2277" s="185"/>
      <c r="BA2277" s="185"/>
      <c r="BB2277" s="185"/>
      <c r="BC2277" s="185"/>
      <c r="BD2277" s="185"/>
      <c r="BE2277" s="185"/>
      <c r="BF2277" s="185"/>
      <c r="BG2277" s="185"/>
      <c r="BH2277" s="185"/>
      <c r="BI2277" s="185"/>
      <c r="BJ2277" s="185"/>
      <c r="BK2277" s="185"/>
      <c r="BL2277" s="185"/>
      <c r="BM2277" s="185"/>
    </row>
    <row r="2278" spans="13:65" s="181" customFormat="1" x14ac:dyDescent="0.2">
      <c r="M2278" s="40"/>
      <c r="N2278" s="974"/>
      <c r="O2278" s="185"/>
      <c r="P2278" s="185"/>
      <c r="Q2278" s="185"/>
      <c r="R2278" s="185"/>
      <c r="S2278" s="185"/>
      <c r="T2278" s="185"/>
      <c r="U2278" s="185"/>
      <c r="V2278" s="185"/>
      <c r="W2278" s="185"/>
      <c r="X2278" s="185"/>
      <c r="Y2278" s="185"/>
      <c r="Z2278" s="185"/>
      <c r="AA2278" s="185"/>
      <c r="AB2278" s="185"/>
      <c r="AC2278" s="185"/>
      <c r="AD2278" s="185"/>
      <c r="AE2278" s="185"/>
      <c r="AF2278" s="185"/>
      <c r="AG2278" s="185"/>
      <c r="AH2278" s="185"/>
      <c r="AI2278" s="185"/>
      <c r="AJ2278" s="185"/>
      <c r="AK2278" s="185"/>
      <c r="AL2278" s="185"/>
      <c r="AM2278" s="185"/>
      <c r="AN2278" s="185"/>
      <c r="AO2278" s="185"/>
      <c r="AP2278" s="185"/>
      <c r="AQ2278" s="185"/>
      <c r="AR2278" s="185"/>
      <c r="AS2278" s="185"/>
      <c r="AT2278" s="185"/>
      <c r="AU2278" s="185"/>
      <c r="AV2278" s="185"/>
      <c r="AW2278" s="185"/>
      <c r="AX2278" s="185"/>
      <c r="AY2278" s="185"/>
      <c r="AZ2278" s="185"/>
      <c r="BA2278" s="185"/>
      <c r="BB2278" s="185"/>
      <c r="BC2278" s="185"/>
      <c r="BD2278" s="185"/>
      <c r="BE2278" s="185"/>
      <c r="BF2278" s="185"/>
      <c r="BG2278" s="185"/>
      <c r="BH2278" s="185"/>
      <c r="BI2278" s="185"/>
      <c r="BJ2278" s="185"/>
      <c r="BK2278" s="185"/>
      <c r="BL2278" s="185"/>
      <c r="BM2278" s="185"/>
    </row>
    <row r="2279" spans="13:65" s="181" customFormat="1" x14ac:dyDescent="0.2">
      <c r="M2279" s="40"/>
      <c r="N2279" s="974"/>
      <c r="O2279" s="185"/>
      <c r="P2279" s="185"/>
      <c r="Q2279" s="185"/>
      <c r="R2279" s="185"/>
      <c r="S2279" s="185"/>
      <c r="T2279" s="185"/>
      <c r="U2279" s="185"/>
      <c r="V2279" s="185"/>
      <c r="W2279" s="185"/>
      <c r="X2279" s="185"/>
      <c r="Y2279" s="185"/>
      <c r="Z2279" s="185"/>
      <c r="AA2279" s="185"/>
      <c r="AB2279" s="185"/>
      <c r="AC2279" s="185"/>
      <c r="AD2279" s="185"/>
      <c r="AE2279" s="185"/>
      <c r="AF2279" s="185"/>
      <c r="AG2279" s="185"/>
      <c r="AH2279" s="185"/>
      <c r="AI2279" s="185"/>
      <c r="AJ2279" s="185"/>
      <c r="AK2279" s="185"/>
      <c r="AL2279" s="185"/>
      <c r="AM2279" s="185"/>
      <c r="AN2279" s="185"/>
      <c r="AO2279" s="185"/>
      <c r="AP2279" s="185"/>
      <c r="AQ2279" s="185"/>
      <c r="AR2279" s="185"/>
      <c r="AS2279" s="185"/>
      <c r="AT2279" s="185"/>
      <c r="AU2279" s="185"/>
      <c r="AV2279" s="185"/>
      <c r="AW2279" s="185"/>
      <c r="AX2279" s="185"/>
      <c r="AY2279" s="185"/>
      <c r="AZ2279" s="185"/>
      <c r="BA2279" s="185"/>
      <c r="BB2279" s="185"/>
      <c r="BC2279" s="185"/>
      <c r="BD2279" s="185"/>
      <c r="BE2279" s="185"/>
      <c r="BF2279" s="185"/>
      <c r="BG2279" s="185"/>
      <c r="BH2279" s="185"/>
      <c r="BI2279" s="185"/>
      <c r="BJ2279" s="185"/>
      <c r="BK2279" s="185"/>
      <c r="BL2279" s="185"/>
      <c r="BM2279" s="185"/>
    </row>
    <row r="2280" spans="13:65" s="181" customFormat="1" x14ac:dyDescent="0.2">
      <c r="M2280" s="40"/>
      <c r="N2280" s="974"/>
      <c r="O2280" s="185"/>
      <c r="P2280" s="185"/>
      <c r="Q2280" s="185"/>
      <c r="R2280" s="185"/>
      <c r="S2280" s="185"/>
      <c r="T2280" s="185"/>
      <c r="U2280" s="185"/>
      <c r="V2280" s="185"/>
      <c r="W2280" s="185"/>
      <c r="X2280" s="185"/>
      <c r="Y2280" s="185"/>
      <c r="Z2280" s="185"/>
      <c r="AA2280" s="185"/>
      <c r="AB2280" s="185"/>
      <c r="AC2280" s="185"/>
      <c r="AD2280" s="185"/>
      <c r="AE2280" s="185"/>
      <c r="AF2280" s="185"/>
      <c r="AG2280" s="185"/>
      <c r="AH2280" s="185"/>
      <c r="AI2280" s="185"/>
      <c r="AJ2280" s="185"/>
      <c r="AK2280" s="185"/>
      <c r="AL2280" s="185"/>
      <c r="AM2280" s="185"/>
      <c r="AN2280" s="185"/>
      <c r="AO2280" s="185"/>
      <c r="AP2280" s="185"/>
      <c r="AQ2280" s="185"/>
      <c r="AR2280" s="185"/>
      <c r="AS2280" s="185"/>
      <c r="AT2280" s="185"/>
      <c r="AU2280" s="185"/>
      <c r="AV2280" s="185"/>
      <c r="AW2280" s="185"/>
      <c r="AX2280" s="185"/>
      <c r="AY2280" s="185"/>
      <c r="AZ2280" s="185"/>
      <c r="BA2280" s="185"/>
      <c r="BB2280" s="185"/>
      <c r="BC2280" s="185"/>
      <c r="BD2280" s="185"/>
      <c r="BE2280" s="185"/>
      <c r="BF2280" s="185"/>
      <c r="BG2280" s="185"/>
      <c r="BH2280" s="185"/>
      <c r="BI2280" s="185"/>
      <c r="BJ2280" s="185"/>
      <c r="BK2280" s="185"/>
      <c r="BL2280" s="185"/>
      <c r="BM2280" s="185"/>
    </row>
    <row r="2281" spans="13:65" s="181" customFormat="1" x14ac:dyDescent="0.2">
      <c r="M2281" s="40"/>
      <c r="N2281" s="974"/>
      <c r="O2281" s="185"/>
      <c r="P2281" s="185"/>
      <c r="Q2281" s="185"/>
      <c r="R2281" s="185"/>
      <c r="S2281" s="185"/>
      <c r="T2281" s="185"/>
      <c r="U2281" s="185"/>
      <c r="V2281" s="185"/>
      <c r="W2281" s="185"/>
      <c r="X2281" s="185"/>
      <c r="Y2281" s="185"/>
      <c r="Z2281" s="185"/>
      <c r="AA2281" s="185"/>
      <c r="AB2281" s="185"/>
      <c r="AC2281" s="185"/>
      <c r="AD2281" s="185"/>
      <c r="AE2281" s="185"/>
      <c r="AF2281" s="185"/>
      <c r="AG2281" s="185"/>
      <c r="AH2281" s="185"/>
      <c r="AI2281" s="185"/>
      <c r="AJ2281" s="185"/>
      <c r="AK2281" s="185"/>
      <c r="AL2281" s="185"/>
      <c r="AM2281" s="185"/>
      <c r="AN2281" s="185"/>
      <c r="AO2281" s="185"/>
      <c r="AP2281" s="185"/>
      <c r="AQ2281" s="185"/>
      <c r="AR2281" s="185"/>
      <c r="AS2281" s="185"/>
      <c r="AT2281" s="185"/>
      <c r="AU2281" s="185"/>
      <c r="AV2281" s="185"/>
      <c r="AW2281" s="185"/>
      <c r="AX2281" s="185"/>
      <c r="AY2281" s="185"/>
      <c r="AZ2281" s="185"/>
      <c r="BA2281" s="185"/>
      <c r="BB2281" s="185"/>
      <c r="BC2281" s="185"/>
      <c r="BD2281" s="185"/>
      <c r="BE2281" s="185"/>
      <c r="BF2281" s="185"/>
      <c r="BG2281" s="185"/>
      <c r="BH2281" s="185"/>
      <c r="BI2281" s="185"/>
      <c r="BJ2281" s="185"/>
      <c r="BK2281" s="185"/>
      <c r="BL2281" s="185"/>
      <c r="BM2281" s="185"/>
    </row>
    <row r="2282" spans="13:65" s="181" customFormat="1" x14ac:dyDescent="0.2">
      <c r="M2282" s="40"/>
      <c r="N2282" s="974"/>
      <c r="O2282" s="185"/>
      <c r="P2282" s="185"/>
      <c r="Q2282" s="185"/>
      <c r="R2282" s="185"/>
      <c r="S2282" s="185"/>
      <c r="T2282" s="185"/>
      <c r="U2282" s="185"/>
      <c r="V2282" s="185"/>
      <c r="W2282" s="185"/>
      <c r="X2282" s="185"/>
      <c r="Y2282" s="185"/>
      <c r="Z2282" s="185"/>
      <c r="AA2282" s="185"/>
      <c r="AB2282" s="185"/>
      <c r="AC2282" s="185"/>
      <c r="AD2282" s="185"/>
      <c r="AE2282" s="185"/>
      <c r="AF2282" s="185"/>
      <c r="AG2282" s="185"/>
      <c r="AH2282" s="185"/>
      <c r="AI2282" s="185"/>
      <c r="AJ2282" s="185"/>
      <c r="AK2282" s="185"/>
      <c r="AL2282" s="185"/>
      <c r="AM2282" s="185"/>
      <c r="AN2282" s="185"/>
      <c r="AO2282" s="185"/>
      <c r="AP2282" s="185"/>
      <c r="AQ2282" s="185"/>
      <c r="AR2282" s="185"/>
      <c r="AS2282" s="185"/>
      <c r="AT2282" s="185"/>
      <c r="AU2282" s="185"/>
      <c r="AV2282" s="185"/>
      <c r="AW2282" s="185"/>
      <c r="AX2282" s="185"/>
      <c r="AY2282" s="185"/>
      <c r="AZ2282" s="185"/>
      <c r="BA2282" s="185"/>
      <c r="BB2282" s="185"/>
      <c r="BC2282" s="185"/>
      <c r="BD2282" s="185"/>
      <c r="BE2282" s="185"/>
      <c r="BF2282" s="185"/>
      <c r="BG2282" s="185"/>
      <c r="BH2282" s="185"/>
      <c r="BI2282" s="185"/>
      <c r="BJ2282" s="185"/>
      <c r="BK2282" s="185"/>
      <c r="BL2282" s="185"/>
      <c r="BM2282" s="185"/>
    </row>
    <row r="2283" spans="13:65" s="181" customFormat="1" x14ac:dyDescent="0.2">
      <c r="M2283" s="40"/>
      <c r="N2283" s="974"/>
      <c r="O2283" s="185"/>
      <c r="P2283" s="185"/>
      <c r="Q2283" s="185"/>
      <c r="R2283" s="185"/>
      <c r="S2283" s="185"/>
      <c r="T2283" s="185"/>
      <c r="U2283" s="185"/>
      <c r="V2283" s="185"/>
      <c r="W2283" s="185"/>
      <c r="X2283" s="185"/>
      <c r="Y2283" s="185"/>
      <c r="Z2283" s="185"/>
      <c r="AA2283" s="185"/>
      <c r="AB2283" s="185"/>
      <c r="AC2283" s="185"/>
      <c r="AD2283" s="185"/>
      <c r="AE2283" s="185"/>
      <c r="AF2283" s="185"/>
      <c r="AG2283" s="185"/>
      <c r="AH2283" s="185"/>
      <c r="AI2283" s="185"/>
      <c r="AJ2283" s="185"/>
      <c r="AK2283" s="185"/>
      <c r="AL2283" s="185"/>
      <c r="AM2283" s="185"/>
      <c r="AN2283" s="185"/>
      <c r="AO2283" s="185"/>
      <c r="AP2283" s="185"/>
      <c r="AQ2283" s="185"/>
      <c r="AR2283" s="185"/>
      <c r="AS2283" s="185"/>
      <c r="AT2283" s="185"/>
      <c r="AU2283" s="185"/>
      <c r="AV2283" s="185"/>
      <c r="AW2283" s="185"/>
      <c r="AX2283" s="185"/>
      <c r="AY2283" s="185"/>
      <c r="AZ2283" s="185"/>
      <c r="BA2283" s="185"/>
      <c r="BB2283" s="185"/>
      <c r="BC2283" s="185"/>
      <c r="BD2283" s="185"/>
      <c r="BE2283" s="185"/>
      <c r="BF2283" s="185"/>
      <c r="BG2283" s="185"/>
      <c r="BH2283" s="185"/>
      <c r="BI2283" s="185"/>
      <c r="BJ2283" s="185"/>
      <c r="BK2283" s="185"/>
      <c r="BL2283" s="185"/>
      <c r="BM2283" s="185"/>
    </row>
    <row r="2284" spans="13:65" s="181" customFormat="1" x14ac:dyDescent="0.2">
      <c r="M2284" s="40"/>
      <c r="N2284" s="974"/>
      <c r="O2284" s="185"/>
      <c r="P2284" s="185"/>
      <c r="Q2284" s="185"/>
      <c r="R2284" s="185"/>
      <c r="S2284" s="185"/>
      <c r="T2284" s="185"/>
      <c r="U2284" s="185"/>
      <c r="V2284" s="185"/>
      <c r="W2284" s="185"/>
      <c r="X2284" s="185"/>
      <c r="Y2284" s="185"/>
      <c r="Z2284" s="185"/>
      <c r="AA2284" s="185"/>
      <c r="AB2284" s="185"/>
      <c r="AC2284" s="185"/>
      <c r="AD2284" s="185"/>
      <c r="AE2284" s="185"/>
      <c r="AF2284" s="185"/>
      <c r="AG2284" s="185"/>
      <c r="AH2284" s="185"/>
      <c r="AI2284" s="185"/>
      <c r="AJ2284" s="185"/>
      <c r="AK2284" s="185"/>
      <c r="AL2284" s="185"/>
      <c r="AM2284" s="185"/>
      <c r="AN2284" s="185"/>
      <c r="AO2284" s="185"/>
      <c r="AP2284" s="185"/>
      <c r="AQ2284" s="185"/>
      <c r="AR2284" s="185"/>
      <c r="AS2284" s="185"/>
      <c r="AT2284" s="185"/>
      <c r="AU2284" s="185"/>
      <c r="AV2284" s="185"/>
      <c r="AW2284" s="185"/>
      <c r="AX2284" s="185"/>
      <c r="AY2284" s="185"/>
      <c r="AZ2284" s="185"/>
      <c r="BA2284" s="185"/>
      <c r="BB2284" s="185"/>
      <c r="BC2284" s="185"/>
      <c r="BD2284" s="185"/>
      <c r="BE2284" s="185"/>
      <c r="BF2284" s="185"/>
      <c r="BG2284" s="185"/>
      <c r="BH2284" s="185"/>
      <c r="BI2284" s="185"/>
      <c r="BJ2284" s="185"/>
      <c r="BK2284" s="185"/>
      <c r="BL2284" s="185"/>
      <c r="BM2284" s="185"/>
    </row>
    <row r="2285" spans="13:65" s="181" customFormat="1" x14ac:dyDescent="0.2">
      <c r="M2285" s="40"/>
      <c r="N2285" s="974"/>
      <c r="O2285" s="185"/>
      <c r="P2285" s="185"/>
      <c r="Q2285" s="185"/>
      <c r="R2285" s="185"/>
      <c r="S2285" s="185"/>
      <c r="T2285" s="185"/>
      <c r="U2285" s="185"/>
      <c r="V2285" s="185"/>
      <c r="W2285" s="185"/>
      <c r="X2285" s="185"/>
      <c r="Y2285" s="185"/>
      <c r="Z2285" s="185"/>
      <c r="AA2285" s="185"/>
      <c r="AB2285" s="185"/>
      <c r="AC2285" s="185"/>
      <c r="AD2285" s="185"/>
      <c r="AE2285" s="185"/>
      <c r="AF2285" s="185"/>
      <c r="AG2285" s="185"/>
      <c r="AH2285" s="185"/>
      <c r="AI2285" s="185"/>
      <c r="AJ2285" s="185"/>
      <c r="AK2285" s="185"/>
      <c r="AL2285" s="185"/>
      <c r="AM2285" s="185"/>
      <c r="AN2285" s="185"/>
      <c r="AO2285" s="185"/>
      <c r="AP2285" s="185"/>
      <c r="AQ2285" s="185"/>
      <c r="AR2285" s="185"/>
      <c r="AS2285" s="185"/>
      <c r="AT2285" s="185"/>
      <c r="AU2285" s="185"/>
      <c r="AV2285" s="185"/>
      <c r="AW2285" s="185"/>
      <c r="AX2285" s="185"/>
      <c r="AY2285" s="185"/>
      <c r="AZ2285" s="185"/>
      <c r="BA2285" s="185"/>
      <c r="BB2285" s="185"/>
      <c r="BC2285" s="185"/>
      <c r="BD2285" s="185"/>
      <c r="BE2285" s="185"/>
      <c r="BF2285" s="185"/>
      <c r="BG2285" s="185"/>
      <c r="BH2285" s="185"/>
      <c r="BI2285" s="185"/>
      <c r="BJ2285" s="185"/>
      <c r="BK2285" s="185"/>
      <c r="BL2285" s="185"/>
      <c r="BM2285" s="185"/>
    </row>
    <row r="2286" spans="13:65" s="181" customFormat="1" x14ac:dyDescent="0.2">
      <c r="M2286" s="40"/>
      <c r="N2286" s="974"/>
      <c r="O2286" s="185"/>
      <c r="P2286" s="185"/>
      <c r="Q2286" s="185"/>
      <c r="R2286" s="185"/>
      <c r="S2286" s="185"/>
      <c r="T2286" s="185"/>
      <c r="U2286" s="185"/>
      <c r="V2286" s="185"/>
      <c r="W2286" s="185"/>
      <c r="X2286" s="185"/>
      <c r="Y2286" s="185"/>
      <c r="Z2286" s="185"/>
      <c r="AA2286" s="185"/>
      <c r="AB2286" s="185"/>
      <c r="AC2286" s="185"/>
      <c r="AD2286" s="185"/>
      <c r="AE2286" s="185"/>
      <c r="AF2286" s="185"/>
      <c r="AG2286" s="185"/>
      <c r="AH2286" s="185"/>
      <c r="AI2286" s="185"/>
      <c r="AJ2286" s="185"/>
      <c r="AK2286" s="185"/>
      <c r="AL2286" s="185"/>
      <c r="AM2286" s="185"/>
      <c r="AN2286" s="185"/>
      <c r="AO2286" s="185"/>
      <c r="AP2286" s="185"/>
      <c r="AQ2286" s="185"/>
      <c r="AR2286" s="185"/>
      <c r="AS2286" s="185"/>
      <c r="AT2286" s="185"/>
      <c r="AU2286" s="185"/>
      <c r="AV2286" s="185"/>
      <c r="AW2286" s="185"/>
      <c r="AX2286" s="185"/>
      <c r="AY2286" s="185"/>
      <c r="AZ2286" s="185"/>
      <c r="BA2286" s="185"/>
      <c r="BB2286" s="185"/>
      <c r="BC2286" s="185"/>
      <c r="BD2286" s="185"/>
      <c r="BE2286" s="185"/>
      <c r="BF2286" s="185"/>
      <c r="BG2286" s="185"/>
      <c r="BH2286" s="185"/>
      <c r="BI2286" s="185"/>
      <c r="BJ2286" s="185"/>
      <c r="BK2286" s="185"/>
      <c r="BL2286" s="185"/>
      <c r="BM2286" s="185"/>
    </row>
    <row r="2287" spans="13:65" s="181" customFormat="1" x14ac:dyDescent="0.2">
      <c r="M2287" s="40"/>
      <c r="N2287" s="974"/>
      <c r="O2287" s="185"/>
      <c r="P2287" s="185"/>
      <c r="Q2287" s="185"/>
      <c r="R2287" s="185"/>
      <c r="S2287" s="185"/>
      <c r="T2287" s="185"/>
      <c r="U2287" s="185"/>
      <c r="V2287" s="185"/>
      <c r="W2287" s="185"/>
      <c r="X2287" s="185"/>
      <c r="Y2287" s="185"/>
      <c r="Z2287" s="185"/>
      <c r="AA2287" s="185"/>
      <c r="AB2287" s="185"/>
      <c r="AC2287" s="185"/>
      <c r="AD2287" s="185"/>
      <c r="AE2287" s="185"/>
      <c r="AF2287" s="185"/>
      <c r="AG2287" s="185"/>
      <c r="AH2287" s="185"/>
      <c r="AI2287" s="185"/>
      <c r="AJ2287" s="185"/>
      <c r="AK2287" s="185"/>
      <c r="AL2287" s="185"/>
      <c r="AM2287" s="185"/>
      <c r="AN2287" s="185"/>
      <c r="AO2287" s="185"/>
      <c r="AP2287" s="185"/>
      <c r="AQ2287" s="185"/>
      <c r="AR2287" s="185"/>
      <c r="AS2287" s="185"/>
      <c r="AT2287" s="185"/>
      <c r="AU2287" s="185"/>
      <c r="AV2287" s="185"/>
      <c r="AW2287" s="185"/>
      <c r="AX2287" s="185"/>
      <c r="AY2287" s="185"/>
      <c r="AZ2287" s="185"/>
      <c r="BA2287" s="185"/>
      <c r="BB2287" s="185"/>
      <c r="BC2287" s="185"/>
      <c r="BD2287" s="185"/>
      <c r="BE2287" s="185"/>
      <c r="BF2287" s="185"/>
      <c r="BG2287" s="185"/>
      <c r="BH2287" s="185"/>
      <c r="BI2287" s="185"/>
      <c r="BJ2287" s="185"/>
      <c r="BK2287" s="185"/>
      <c r="BL2287" s="185"/>
      <c r="BM2287" s="185"/>
    </row>
    <row r="2288" spans="13:65" s="181" customFormat="1" x14ac:dyDescent="0.2">
      <c r="M2288" s="40"/>
      <c r="N2288" s="974"/>
      <c r="O2288" s="185"/>
      <c r="P2288" s="185"/>
      <c r="Q2288" s="185"/>
      <c r="R2288" s="185"/>
      <c r="S2288" s="185"/>
      <c r="T2288" s="185"/>
      <c r="U2288" s="185"/>
      <c r="V2288" s="185"/>
      <c r="W2288" s="185"/>
      <c r="X2288" s="185"/>
      <c r="Y2288" s="185"/>
      <c r="Z2288" s="185"/>
      <c r="AA2288" s="185"/>
      <c r="AB2288" s="185"/>
      <c r="AC2288" s="185"/>
      <c r="AD2288" s="185"/>
      <c r="AE2288" s="185"/>
      <c r="AF2288" s="185"/>
      <c r="AG2288" s="185"/>
      <c r="AH2288" s="185"/>
      <c r="AI2288" s="185"/>
      <c r="AJ2288" s="185"/>
      <c r="AK2288" s="185"/>
      <c r="AL2288" s="185"/>
      <c r="AM2288" s="185"/>
      <c r="AN2288" s="185"/>
      <c r="AO2288" s="185"/>
      <c r="AP2288" s="185"/>
      <c r="AQ2288" s="185"/>
      <c r="AR2288" s="185"/>
      <c r="AS2288" s="185"/>
      <c r="AT2288" s="185"/>
      <c r="AU2288" s="185"/>
      <c r="AV2288" s="185"/>
      <c r="AW2288" s="185"/>
      <c r="AX2288" s="185"/>
      <c r="AY2288" s="185"/>
      <c r="AZ2288" s="185"/>
      <c r="BA2288" s="185"/>
      <c r="BB2288" s="185"/>
      <c r="BC2288" s="185"/>
      <c r="BD2288" s="185"/>
      <c r="BE2288" s="185"/>
      <c r="BF2288" s="185"/>
      <c r="BG2288" s="185"/>
      <c r="BH2288" s="185"/>
      <c r="BI2288" s="185"/>
      <c r="BJ2288" s="185"/>
      <c r="BK2288" s="185"/>
      <c r="BL2288" s="185"/>
      <c r="BM2288" s="185"/>
    </row>
    <row r="2289" spans="13:65" s="181" customFormat="1" x14ac:dyDescent="0.2">
      <c r="M2289" s="40"/>
      <c r="N2289" s="974"/>
      <c r="O2289" s="185"/>
      <c r="P2289" s="185"/>
      <c r="Q2289" s="185"/>
      <c r="R2289" s="185"/>
      <c r="S2289" s="185"/>
      <c r="T2289" s="185"/>
      <c r="U2289" s="185"/>
      <c r="V2289" s="185"/>
      <c r="W2289" s="185"/>
      <c r="X2289" s="185"/>
      <c r="Y2289" s="185"/>
      <c r="Z2289" s="185"/>
      <c r="AA2289" s="185"/>
      <c r="AB2289" s="185"/>
      <c r="AC2289" s="185"/>
      <c r="AD2289" s="185"/>
      <c r="AE2289" s="185"/>
      <c r="AF2289" s="185"/>
      <c r="AG2289" s="185"/>
      <c r="AH2289" s="185"/>
      <c r="AI2289" s="185"/>
      <c r="AJ2289" s="185"/>
      <c r="AK2289" s="185"/>
      <c r="AL2289" s="185"/>
      <c r="AM2289" s="185"/>
      <c r="AN2289" s="185"/>
      <c r="AO2289" s="185"/>
      <c r="AP2289" s="185"/>
      <c r="AQ2289" s="185"/>
      <c r="AR2289" s="185"/>
      <c r="AS2289" s="185"/>
      <c r="AT2289" s="185"/>
      <c r="AU2289" s="185"/>
      <c r="AV2289" s="185"/>
      <c r="AW2289" s="185"/>
      <c r="AX2289" s="185"/>
      <c r="AY2289" s="185"/>
      <c r="AZ2289" s="185"/>
      <c r="BA2289" s="185"/>
      <c r="BB2289" s="185"/>
      <c r="BC2289" s="185"/>
      <c r="BD2289" s="185"/>
      <c r="BE2289" s="185"/>
      <c r="BF2289" s="185"/>
      <c r="BG2289" s="185"/>
      <c r="BH2289" s="185"/>
      <c r="BI2289" s="185"/>
      <c r="BJ2289" s="185"/>
      <c r="BK2289" s="185"/>
      <c r="BL2289" s="185"/>
      <c r="BM2289" s="185"/>
    </row>
    <row r="2290" spans="13:65" s="181" customFormat="1" x14ac:dyDescent="0.2">
      <c r="M2290" s="40"/>
      <c r="N2290" s="974"/>
      <c r="O2290" s="185"/>
      <c r="P2290" s="185"/>
      <c r="Q2290" s="185"/>
      <c r="R2290" s="185"/>
      <c r="S2290" s="185"/>
      <c r="T2290" s="185"/>
      <c r="U2290" s="185"/>
      <c r="V2290" s="185"/>
      <c r="W2290" s="185"/>
      <c r="X2290" s="185"/>
      <c r="Y2290" s="185"/>
      <c r="Z2290" s="185"/>
      <c r="AA2290" s="185"/>
      <c r="AB2290" s="185"/>
      <c r="AC2290" s="185"/>
      <c r="AD2290" s="185"/>
      <c r="AE2290" s="185"/>
      <c r="AF2290" s="185"/>
      <c r="AG2290" s="185"/>
      <c r="AH2290" s="185"/>
      <c r="AI2290" s="185"/>
      <c r="AJ2290" s="185"/>
      <c r="AK2290" s="185"/>
      <c r="AL2290" s="185"/>
      <c r="AM2290" s="185"/>
      <c r="AN2290" s="185"/>
      <c r="AO2290" s="185"/>
      <c r="AP2290" s="185"/>
      <c r="AQ2290" s="185"/>
      <c r="AR2290" s="185"/>
      <c r="AS2290" s="185"/>
      <c r="AT2290" s="185"/>
      <c r="AU2290" s="185"/>
      <c r="AV2290" s="185"/>
      <c r="AW2290" s="185"/>
      <c r="AX2290" s="185"/>
      <c r="AY2290" s="185"/>
      <c r="AZ2290" s="185"/>
      <c r="BA2290" s="185"/>
      <c r="BB2290" s="185"/>
      <c r="BC2290" s="185"/>
      <c r="BD2290" s="185"/>
      <c r="BE2290" s="185"/>
      <c r="BF2290" s="185"/>
      <c r="BG2290" s="185"/>
      <c r="BH2290" s="185"/>
      <c r="BI2290" s="185"/>
      <c r="BJ2290" s="185"/>
      <c r="BK2290" s="185"/>
      <c r="BL2290" s="185"/>
      <c r="BM2290" s="185"/>
    </row>
    <row r="2291" spans="13:65" s="181" customFormat="1" x14ac:dyDescent="0.2">
      <c r="M2291" s="40"/>
      <c r="N2291" s="974"/>
      <c r="O2291" s="185"/>
      <c r="P2291" s="185"/>
      <c r="Q2291" s="185"/>
      <c r="R2291" s="185"/>
      <c r="S2291" s="185"/>
      <c r="T2291" s="185"/>
      <c r="U2291" s="185"/>
      <c r="V2291" s="185"/>
      <c r="W2291" s="185"/>
      <c r="X2291" s="185"/>
      <c r="Y2291" s="185"/>
      <c r="Z2291" s="185"/>
      <c r="AA2291" s="185"/>
      <c r="AB2291" s="185"/>
      <c r="AC2291" s="185"/>
      <c r="AD2291" s="185"/>
      <c r="AE2291" s="185"/>
      <c r="AF2291" s="185"/>
      <c r="AG2291" s="185"/>
      <c r="AH2291" s="185"/>
      <c r="AI2291" s="185"/>
      <c r="AJ2291" s="185"/>
      <c r="AK2291" s="185"/>
      <c r="AL2291" s="185"/>
      <c r="AM2291" s="185"/>
      <c r="AN2291" s="185"/>
      <c r="AO2291" s="185"/>
      <c r="AP2291" s="185"/>
      <c r="AQ2291" s="185"/>
      <c r="AR2291" s="185"/>
      <c r="AS2291" s="185"/>
      <c r="AT2291" s="185"/>
      <c r="AU2291" s="185"/>
      <c r="AV2291" s="185"/>
      <c r="AW2291" s="185"/>
      <c r="AX2291" s="185"/>
      <c r="AY2291" s="185"/>
      <c r="AZ2291" s="185"/>
      <c r="BA2291" s="185"/>
      <c r="BB2291" s="185"/>
      <c r="BC2291" s="185"/>
      <c r="BD2291" s="185"/>
      <c r="BE2291" s="185"/>
      <c r="BF2291" s="185"/>
      <c r="BG2291" s="185"/>
      <c r="BH2291" s="185"/>
      <c r="BI2291" s="185"/>
      <c r="BJ2291" s="185"/>
      <c r="BK2291" s="185"/>
      <c r="BL2291" s="185"/>
      <c r="BM2291" s="185"/>
    </row>
    <row r="2292" spans="13:65" s="181" customFormat="1" x14ac:dyDescent="0.2">
      <c r="M2292" s="40"/>
      <c r="N2292" s="974"/>
      <c r="O2292" s="185"/>
      <c r="P2292" s="185"/>
      <c r="Q2292" s="185"/>
      <c r="R2292" s="185"/>
      <c r="S2292" s="185"/>
      <c r="T2292" s="185"/>
      <c r="U2292" s="185"/>
      <c r="V2292" s="185"/>
      <c r="W2292" s="185"/>
      <c r="X2292" s="185"/>
      <c r="Y2292" s="185"/>
      <c r="Z2292" s="185"/>
      <c r="AA2292" s="185"/>
      <c r="AB2292" s="185"/>
      <c r="AC2292" s="185"/>
      <c r="AD2292" s="185"/>
      <c r="AE2292" s="185"/>
      <c r="AF2292" s="185"/>
      <c r="AG2292" s="185"/>
      <c r="AH2292" s="185"/>
      <c r="AI2292" s="185"/>
      <c r="AJ2292" s="185"/>
      <c r="AK2292" s="185"/>
      <c r="AL2292" s="185"/>
      <c r="AM2292" s="185"/>
      <c r="AN2292" s="185"/>
      <c r="AO2292" s="185"/>
      <c r="AP2292" s="185"/>
      <c r="AQ2292" s="185"/>
      <c r="AR2292" s="185"/>
      <c r="AS2292" s="185"/>
      <c r="AT2292" s="185"/>
      <c r="AU2292" s="185"/>
      <c r="AV2292" s="185"/>
      <c r="AW2292" s="185"/>
      <c r="AX2292" s="185"/>
      <c r="AY2292" s="185"/>
      <c r="AZ2292" s="185"/>
      <c r="BA2292" s="185"/>
      <c r="BB2292" s="185"/>
      <c r="BC2292" s="185"/>
      <c r="BD2292" s="185"/>
      <c r="BE2292" s="185"/>
      <c r="BF2292" s="185"/>
      <c r="BG2292" s="185"/>
      <c r="BH2292" s="185"/>
      <c r="BI2292" s="185"/>
      <c r="BJ2292" s="185"/>
      <c r="BK2292" s="185"/>
      <c r="BL2292" s="185"/>
      <c r="BM2292" s="185"/>
    </row>
    <row r="2293" spans="13:65" s="181" customFormat="1" x14ac:dyDescent="0.2">
      <c r="M2293" s="40"/>
      <c r="N2293" s="974"/>
      <c r="O2293" s="185"/>
      <c r="P2293" s="185"/>
      <c r="Q2293" s="185"/>
      <c r="R2293" s="185"/>
      <c r="S2293" s="185"/>
      <c r="T2293" s="185"/>
      <c r="U2293" s="185"/>
      <c r="V2293" s="185"/>
      <c r="W2293" s="185"/>
      <c r="X2293" s="185"/>
      <c r="Y2293" s="185"/>
      <c r="Z2293" s="185"/>
      <c r="AA2293" s="185"/>
      <c r="AB2293" s="185"/>
      <c r="AC2293" s="185"/>
      <c r="AD2293" s="185"/>
      <c r="AE2293" s="185"/>
      <c r="AF2293" s="185"/>
      <c r="AG2293" s="185"/>
      <c r="AH2293" s="185"/>
      <c r="AI2293" s="185"/>
      <c r="AJ2293" s="185"/>
      <c r="AK2293" s="185"/>
      <c r="AL2293" s="185"/>
      <c r="AM2293" s="185"/>
      <c r="AN2293" s="185"/>
      <c r="AO2293" s="185"/>
      <c r="AP2293" s="185"/>
      <c r="AQ2293" s="185"/>
      <c r="AR2293" s="185"/>
      <c r="AS2293" s="185"/>
      <c r="AT2293" s="185"/>
      <c r="AU2293" s="185"/>
      <c r="AV2293" s="185"/>
      <c r="AW2293" s="185"/>
      <c r="AX2293" s="185"/>
      <c r="AY2293" s="185"/>
      <c r="AZ2293" s="185"/>
      <c r="BA2293" s="185"/>
      <c r="BB2293" s="185"/>
      <c r="BC2293" s="185"/>
      <c r="BD2293" s="185"/>
      <c r="BE2293" s="185"/>
      <c r="BF2293" s="185"/>
      <c r="BG2293" s="185"/>
      <c r="BH2293" s="185"/>
      <c r="BI2293" s="185"/>
      <c r="BJ2293" s="185"/>
      <c r="BK2293" s="185"/>
      <c r="BL2293" s="185"/>
      <c r="BM2293" s="185"/>
    </row>
    <row r="2294" spans="13:65" s="181" customFormat="1" x14ac:dyDescent="0.2">
      <c r="M2294" s="40"/>
      <c r="N2294" s="974"/>
      <c r="O2294" s="185"/>
      <c r="P2294" s="185"/>
      <c r="Q2294" s="185"/>
      <c r="R2294" s="185"/>
      <c r="S2294" s="185"/>
      <c r="T2294" s="185"/>
      <c r="U2294" s="185"/>
      <c r="V2294" s="185"/>
      <c r="W2294" s="185"/>
      <c r="X2294" s="185"/>
      <c r="Y2294" s="185"/>
      <c r="Z2294" s="185"/>
      <c r="AA2294" s="185"/>
      <c r="AB2294" s="185"/>
      <c r="AC2294" s="185"/>
      <c r="AD2294" s="185"/>
      <c r="AE2294" s="185"/>
      <c r="AF2294" s="185"/>
      <c r="AG2294" s="185"/>
      <c r="AH2294" s="185"/>
      <c r="AI2294" s="185"/>
      <c r="AJ2294" s="185"/>
      <c r="AK2294" s="185"/>
      <c r="AL2294" s="185"/>
      <c r="AM2294" s="185"/>
      <c r="AN2294" s="185"/>
      <c r="AO2294" s="185"/>
      <c r="AP2294" s="185"/>
      <c r="AQ2294" s="185"/>
      <c r="AR2294" s="185"/>
      <c r="AS2294" s="185"/>
      <c r="AT2294" s="185"/>
      <c r="AU2294" s="185"/>
      <c r="AV2294" s="185"/>
      <c r="AW2294" s="185"/>
      <c r="AX2294" s="185"/>
      <c r="AY2294" s="185"/>
      <c r="AZ2294" s="185"/>
      <c r="BA2294" s="185"/>
      <c r="BB2294" s="185"/>
      <c r="BC2294" s="185"/>
      <c r="BD2294" s="185"/>
      <c r="BE2294" s="185"/>
      <c r="BF2294" s="185"/>
      <c r="BG2294" s="185"/>
      <c r="BH2294" s="185"/>
      <c r="BI2294" s="185"/>
      <c r="BJ2294" s="185"/>
      <c r="BK2294" s="185"/>
      <c r="BL2294" s="185"/>
      <c r="BM2294" s="185"/>
    </row>
    <row r="2295" spans="13:65" s="181" customFormat="1" x14ac:dyDescent="0.2">
      <c r="M2295" s="40"/>
      <c r="N2295" s="974"/>
      <c r="O2295" s="185"/>
      <c r="P2295" s="185"/>
      <c r="Q2295" s="185"/>
      <c r="R2295" s="185"/>
      <c r="S2295" s="185"/>
      <c r="T2295" s="185"/>
      <c r="U2295" s="185"/>
      <c r="V2295" s="185"/>
      <c r="W2295" s="185"/>
      <c r="X2295" s="185"/>
      <c r="Y2295" s="185"/>
      <c r="Z2295" s="185"/>
      <c r="AA2295" s="185"/>
      <c r="AB2295" s="185"/>
      <c r="AC2295" s="185"/>
      <c r="AD2295" s="185"/>
      <c r="AE2295" s="185"/>
      <c r="AF2295" s="185"/>
      <c r="AG2295" s="185"/>
      <c r="AH2295" s="185"/>
      <c r="AI2295" s="185"/>
      <c r="AJ2295" s="185"/>
      <c r="AK2295" s="185"/>
      <c r="AL2295" s="185"/>
      <c r="AM2295" s="185"/>
      <c r="AN2295" s="185"/>
      <c r="AO2295" s="185"/>
      <c r="AP2295" s="185"/>
      <c r="AQ2295" s="185"/>
      <c r="AR2295" s="185"/>
      <c r="AS2295" s="185"/>
      <c r="AT2295" s="185"/>
      <c r="AU2295" s="185"/>
      <c r="AV2295" s="185"/>
      <c r="AW2295" s="185"/>
      <c r="AX2295" s="185"/>
      <c r="AY2295" s="185"/>
      <c r="AZ2295" s="185"/>
      <c r="BA2295" s="185"/>
      <c r="BB2295" s="185"/>
      <c r="BC2295" s="185"/>
      <c r="BD2295" s="185"/>
      <c r="BE2295" s="185"/>
      <c r="BF2295" s="185"/>
      <c r="BG2295" s="185"/>
      <c r="BH2295" s="185"/>
      <c r="BI2295" s="185"/>
      <c r="BJ2295" s="185"/>
      <c r="BK2295" s="185"/>
      <c r="BL2295" s="185"/>
      <c r="BM2295" s="185"/>
    </row>
    <row r="2296" spans="13:65" s="181" customFormat="1" x14ac:dyDescent="0.2">
      <c r="M2296" s="40"/>
      <c r="N2296" s="974"/>
      <c r="O2296" s="185"/>
      <c r="P2296" s="185"/>
      <c r="Q2296" s="185"/>
      <c r="R2296" s="185"/>
      <c r="S2296" s="185"/>
      <c r="T2296" s="185"/>
      <c r="U2296" s="185"/>
      <c r="V2296" s="185"/>
      <c r="W2296" s="185"/>
      <c r="X2296" s="185"/>
      <c r="Y2296" s="185"/>
      <c r="Z2296" s="185"/>
      <c r="AA2296" s="185"/>
      <c r="AB2296" s="185"/>
      <c r="AC2296" s="185"/>
      <c r="AD2296" s="185"/>
      <c r="AE2296" s="185"/>
      <c r="AF2296" s="185"/>
      <c r="AG2296" s="185"/>
      <c r="AH2296" s="185"/>
      <c r="AI2296" s="185"/>
      <c r="AJ2296" s="185"/>
      <c r="AK2296" s="185"/>
      <c r="AL2296" s="185"/>
      <c r="AM2296" s="185"/>
      <c r="AN2296" s="185"/>
      <c r="AO2296" s="185"/>
      <c r="AP2296" s="185"/>
      <c r="AQ2296" s="185"/>
      <c r="AR2296" s="185"/>
      <c r="AS2296" s="185"/>
      <c r="AT2296" s="185"/>
      <c r="AU2296" s="185"/>
      <c r="AV2296" s="185"/>
      <c r="AW2296" s="185"/>
      <c r="AX2296" s="185"/>
      <c r="AY2296" s="185"/>
      <c r="AZ2296" s="185"/>
      <c r="BA2296" s="185"/>
      <c r="BB2296" s="185"/>
      <c r="BC2296" s="185"/>
      <c r="BD2296" s="185"/>
      <c r="BE2296" s="185"/>
      <c r="BF2296" s="185"/>
      <c r="BG2296" s="185"/>
      <c r="BH2296" s="185"/>
      <c r="BI2296" s="185"/>
      <c r="BJ2296" s="185"/>
      <c r="BK2296" s="185"/>
      <c r="BL2296" s="185"/>
      <c r="BM2296" s="185"/>
    </row>
    <row r="2297" spans="13:65" s="181" customFormat="1" x14ac:dyDescent="0.2">
      <c r="M2297" s="40"/>
      <c r="N2297" s="974"/>
      <c r="O2297" s="185"/>
      <c r="P2297" s="185"/>
      <c r="Q2297" s="185"/>
      <c r="R2297" s="185"/>
      <c r="S2297" s="185"/>
      <c r="T2297" s="185"/>
      <c r="U2297" s="185"/>
      <c r="V2297" s="185"/>
      <c r="W2297" s="185"/>
      <c r="X2297" s="185"/>
      <c r="Y2297" s="185"/>
      <c r="Z2297" s="185"/>
      <c r="AA2297" s="185"/>
      <c r="AB2297" s="185"/>
      <c r="AC2297" s="185"/>
      <c r="AD2297" s="185"/>
      <c r="AE2297" s="185"/>
      <c r="AF2297" s="185"/>
      <c r="AG2297" s="185"/>
      <c r="AH2297" s="185"/>
      <c r="AI2297" s="185"/>
      <c r="AJ2297" s="185"/>
      <c r="AK2297" s="185"/>
      <c r="AL2297" s="185"/>
      <c r="AM2297" s="185"/>
      <c r="AN2297" s="185"/>
      <c r="AO2297" s="185"/>
      <c r="AP2297" s="185"/>
      <c r="AQ2297" s="185"/>
      <c r="AR2297" s="185"/>
      <c r="AS2297" s="185"/>
      <c r="AT2297" s="185"/>
      <c r="AU2297" s="185"/>
      <c r="AV2297" s="185"/>
      <c r="AW2297" s="185"/>
      <c r="AX2297" s="185"/>
      <c r="AY2297" s="185"/>
      <c r="AZ2297" s="185"/>
      <c r="BA2297" s="185"/>
      <c r="BB2297" s="185"/>
      <c r="BC2297" s="185"/>
      <c r="BD2297" s="185"/>
      <c r="BE2297" s="185"/>
      <c r="BF2297" s="185"/>
      <c r="BG2297" s="185"/>
      <c r="BH2297" s="185"/>
      <c r="BI2297" s="185"/>
      <c r="BJ2297" s="185"/>
      <c r="BK2297" s="185"/>
      <c r="BL2297" s="185"/>
      <c r="BM2297" s="185"/>
    </row>
    <row r="2298" spans="13:65" s="181" customFormat="1" x14ac:dyDescent="0.2">
      <c r="M2298" s="40"/>
      <c r="N2298" s="974"/>
      <c r="O2298" s="185"/>
      <c r="P2298" s="185"/>
      <c r="Q2298" s="185"/>
      <c r="R2298" s="185"/>
      <c r="S2298" s="185"/>
      <c r="T2298" s="185"/>
      <c r="U2298" s="185"/>
      <c r="V2298" s="185"/>
      <c r="W2298" s="185"/>
      <c r="X2298" s="185"/>
      <c r="Y2298" s="185"/>
      <c r="Z2298" s="185"/>
      <c r="AA2298" s="185"/>
      <c r="AB2298" s="185"/>
      <c r="AC2298" s="185"/>
      <c r="AD2298" s="185"/>
      <c r="AE2298" s="185"/>
      <c r="AF2298" s="185"/>
      <c r="AG2298" s="185"/>
      <c r="AH2298" s="185"/>
      <c r="AI2298" s="185"/>
      <c r="AJ2298" s="185"/>
      <c r="AK2298" s="185"/>
      <c r="AL2298" s="185"/>
      <c r="AM2298" s="185"/>
      <c r="AN2298" s="185"/>
      <c r="AO2298" s="185"/>
      <c r="AP2298" s="185"/>
      <c r="AQ2298" s="185"/>
      <c r="AR2298" s="185"/>
      <c r="AS2298" s="185"/>
      <c r="AT2298" s="185"/>
      <c r="AU2298" s="185"/>
      <c r="AV2298" s="185"/>
      <c r="AW2298" s="185"/>
      <c r="AX2298" s="185"/>
      <c r="AY2298" s="185"/>
      <c r="AZ2298" s="185"/>
      <c r="BA2298" s="185"/>
      <c r="BB2298" s="185"/>
      <c r="BC2298" s="185"/>
      <c r="BD2298" s="185"/>
      <c r="BE2298" s="185"/>
      <c r="BF2298" s="185"/>
      <c r="BG2298" s="185"/>
      <c r="BH2298" s="185"/>
      <c r="BI2298" s="185"/>
      <c r="BJ2298" s="185"/>
      <c r="BK2298" s="185"/>
      <c r="BL2298" s="185"/>
      <c r="BM2298" s="185"/>
    </row>
    <row r="2299" spans="13:65" s="181" customFormat="1" x14ac:dyDescent="0.2">
      <c r="M2299" s="40"/>
      <c r="N2299" s="974"/>
      <c r="O2299" s="185"/>
      <c r="P2299" s="185"/>
      <c r="Q2299" s="185"/>
      <c r="R2299" s="185"/>
      <c r="S2299" s="185"/>
      <c r="T2299" s="185"/>
      <c r="U2299" s="185"/>
      <c r="V2299" s="185"/>
      <c r="W2299" s="185"/>
      <c r="X2299" s="185"/>
      <c r="Y2299" s="185"/>
      <c r="Z2299" s="185"/>
      <c r="AA2299" s="185"/>
      <c r="AB2299" s="185"/>
      <c r="AC2299" s="185"/>
      <c r="AD2299" s="185"/>
      <c r="AE2299" s="185"/>
      <c r="AF2299" s="185"/>
      <c r="AG2299" s="185"/>
      <c r="AH2299" s="185"/>
      <c r="AI2299" s="185"/>
      <c r="AJ2299" s="185"/>
      <c r="AK2299" s="185"/>
      <c r="AL2299" s="185"/>
      <c r="AM2299" s="185"/>
      <c r="AN2299" s="185"/>
      <c r="AO2299" s="185"/>
      <c r="AP2299" s="185"/>
      <c r="AQ2299" s="185"/>
      <c r="AR2299" s="185"/>
      <c r="AS2299" s="185"/>
      <c r="AT2299" s="185"/>
      <c r="AU2299" s="185"/>
      <c r="AV2299" s="185"/>
      <c r="AW2299" s="185"/>
      <c r="AX2299" s="185"/>
      <c r="AY2299" s="185"/>
      <c r="AZ2299" s="185"/>
      <c r="BA2299" s="185"/>
      <c r="BB2299" s="185"/>
      <c r="BC2299" s="185"/>
      <c r="BD2299" s="185"/>
      <c r="BE2299" s="185"/>
      <c r="BF2299" s="185"/>
      <c r="BG2299" s="185"/>
      <c r="BH2299" s="185"/>
      <c r="BI2299" s="185"/>
      <c r="BJ2299" s="185"/>
      <c r="BK2299" s="185"/>
      <c r="BL2299" s="185"/>
      <c r="BM2299" s="185"/>
    </row>
    <row r="2300" spans="13:65" s="181" customFormat="1" x14ac:dyDescent="0.2">
      <c r="M2300" s="40"/>
      <c r="N2300" s="974"/>
      <c r="O2300" s="185"/>
      <c r="P2300" s="185"/>
      <c r="Q2300" s="185"/>
      <c r="R2300" s="185"/>
      <c r="S2300" s="185"/>
      <c r="T2300" s="185"/>
      <c r="U2300" s="185"/>
      <c r="V2300" s="185"/>
      <c r="W2300" s="185"/>
      <c r="X2300" s="185"/>
      <c r="Y2300" s="185"/>
      <c r="Z2300" s="185"/>
      <c r="AA2300" s="185"/>
      <c r="AB2300" s="185"/>
      <c r="AC2300" s="185"/>
      <c r="AD2300" s="185"/>
      <c r="AE2300" s="185"/>
      <c r="AF2300" s="185"/>
      <c r="AG2300" s="185"/>
      <c r="AH2300" s="185"/>
      <c r="AI2300" s="185"/>
      <c r="AJ2300" s="185"/>
      <c r="AK2300" s="185"/>
      <c r="AL2300" s="185"/>
      <c r="AM2300" s="185"/>
      <c r="AN2300" s="185"/>
      <c r="AO2300" s="185"/>
      <c r="AP2300" s="185"/>
      <c r="AQ2300" s="185"/>
      <c r="AR2300" s="185"/>
      <c r="AS2300" s="185"/>
      <c r="AT2300" s="185"/>
      <c r="AU2300" s="185"/>
      <c r="AV2300" s="185"/>
      <c r="AW2300" s="185"/>
      <c r="AX2300" s="185"/>
      <c r="AY2300" s="185"/>
      <c r="AZ2300" s="185"/>
      <c r="BA2300" s="185"/>
      <c r="BB2300" s="185"/>
      <c r="BC2300" s="185"/>
      <c r="BD2300" s="185"/>
      <c r="BE2300" s="185"/>
      <c r="BF2300" s="185"/>
      <c r="BG2300" s="185"/>
      <c r="BH2300" s="185"/>
      <c r="BI2300" s="185"/>
      <c r="BJ2300" s="185"/>
      <c r="BK2300" s="185"/>
      <c r="BL2300" s="185"/>
      <c r="BM2300" s="185"/>
    </row>
    <row r="2301" spans="13:65" s="181" customFormat="1" x14ac:dyDescent="0.2">
      <c r="M2301" s="40"/>
      <c r="N2301" s="974"/>
      <c r="O2301" s="185"/>
      <c r="P2301" s="185"/>
      <c r="Q2301" s="185"/>
      <c r="R2301" s="185"/>
      <c r="S2301" s="185"/>
      <c r="T2301" s="185"/>
      <c r="U2301" s="185"/>
      <c r="V2301" s="185"/>
      <c r="W2301" s="185"/>
      <c r="X2301" s="185"/>
      <c r="Y2301" s="185"/>
      <c r="Z2301" s="185"/>
      <c r="AA2301" s="185"/>
      <c r="AB2301" s="185"/>
      <c r="AC2301" s="185"/>
      <c r="AD2301" s="185"/>
      <c r="AE2301" s="185"/>
      <c r="AF2301" s="185"/>
      <c r="AG2301" s="185"/>
      <c r="AH2301" s="185"/>
      <c r="AI2301" s="185"/>
      <c r="AJ2301" s="185"/>
      <c r="AK2301" s="185"/>
      <c r="AL2301" s="185"/>
      <c r="AM2301" s="185"/>
      <c r="AN2301" s="185"/>
      <c r="AO2301" s="185"/>
      <c r="AP2301" s="185"/>
      <c r="AQ2301" s="185"/>
      <c r="AR2301" s="185"/>
      <c r="AS2301" s="185"/>
      <c r="AT2301" s="185"/>
      <c r="AU2301" s="185"/>
      <c r="AV2301" s="185"/>
      <c r="AW2301" s="185"/>
      <c r="AX2301" s="185"/>
      <c r="AY2301" s="185"/>
      <c r="AZ2301" s="185"/>
      <c r="BA2301" s="185"/>
      <c r="BB2301" s="185"/>
      <c r="BC2301" s="185"/>
      <c r="BD2301" s="185"/>
      <c r="BE2301" s="185"/>
      <c r="BF2301" s="185"/>
      <c r="BG2301" s="185"/>
      <c r="BH2301" s="185"/>
      <c r="BI2301" s="185"/>
      <c r="BJ2301" s="185"/>
      <c r="BK2301" s="185"/>
      <c r="BL2301" s="185"/>
      <c r="BM2301" s="185"/>
    </row>
    <row r="2302" spans="13:65" s="181" customFormat="1" x14ac:dyDescent="0.2">
      <c r="M2302" s="40"/>
      <c r="N2302" s="974"/>
      <c r="O2302" s="185"/>
      <c r="P2302" s="185"/>
      <c r="Q2302" s="185"/>
      <c r="R2302" s="185"/>
      <c r="S2302" s="185"/>
      <c r="T2302" s="185"/>
      <c r="U2302" s="185"/>
      <c r="V2302" s="185"/>
      <c r="W2302" s="185"/>
      <c r="X2302" s="185"/>
      <c r="Y2302" s="185"/>
      <c r="Z2302" s="185"/>
      <c r="AA2302" s="185"/>
      <c r="AB2302" s="185"/>
      <c r="AC2302" s="185"/>
      <c r="AD2302" s="185"/>
      <c r="AE2302" s="185"/>
      <c r="AF2302" s="185"/>
      <c r="AG2302" s="185"/>
      <c r="AH2302" s="185"/>
      <c r="AI2302" s="185"/>
      <c r="AJ2302" s="185"/>
      <c r="AK2302" s="185"/>
      <c r="AL2302" s="185"/>
      <c r="AM2302" s="185"/>
      <c r="AN2302" s="185"/>
      <c r="AO2302" s="185"/>
      <c r="AP2302" s="185"/>
      <c r="AQ2302" s="185"/>
      <c r="AR2302" s="185"/>
      <c r="AS2302" s="185"/>
      <c r="AT2302" s="185"/>
      <c r="AU2302" s="185"/>
      <c r="AV2302" s="185"/>
      <c r="AW2302" s="185"/>
      <c r="AX2302" s="185"/>
      <c r="AY2302" s="185"/>
      <c r="AZ2302" s="185"/>
      <c r="BA2302" s="185"/>
      <c r="BB2302" s="185"/>
      <c r="BC2302" s="185"/>
      <c r="BD2302" s="185"/>
      <c r="BE2302" s="185"/>
      <c r="BF2302" s="185"/>
      <c r="BG2302" s="185"/>
      <c r="BH2302" s="185"/>
      <c r="BI2302" s="185"/>
      <c r="BJ2302" s="185"/>
      <c r="BK2302" s="185"/>
      <c r="BL2302" s="185"/>
      <c r="BM2302" s="185"/>
    </row>
    <row r="2303" spans="13:65" s="181" customFormat="1" x14ac:dyDescent="0.2">
      <c r="M2303" s="40"/>
      <c r="N2303" s="974"/>
      <c r="O2303" s="185"/>
      <c r="P2303" s="185"/>
      <c r="Q2303" s="185"/>
      <c r="R2303" s="185"/>
      <c r="S2303" s="185"/>
      <c r="T2303" s="185"/>
      <c r="U2303" s="185"/>
      <c r="V2303" s="185"/>
      <c r="W2303" s="185"/>
      <c r="X2303" s="185"/>
      <c r="Y2303" s="185"/>
      <c r="Z2303" s="185"/>
      <c r="AA2303" s="185"/>
      <c r="AB2303" s="185"/>
      <c r="AC2303" s="185"/>
      <c r="AD2303" s="185"/>
      <c r="AE2303" s="185"/>
      <c r="AF2303" s="185"/>
      <c r="AG2303" s="185"/>
      <c r="AH2303" s="185"/>
      <c r="AI2303" s="185"/>
      <c r="AJ2303" s="185"/>
      <c r="AK2303" s="185"/>
      <c r="AL2303" s="185"/>
      <c r="AM2303" s="185"/>
      <c r="AN2303" s="185"/>
      <c r="AO2303" s="185"/>
      <c r="AP2303" s="185"/>
      <c r="AQ2303" s="185"/>
      <c r="AR2303" s="185"/>
      <c r="AS2303" s="185"/>
      <c r="AT2303" s="185"/>
      <c r="AU2303" s="185"/>
      <c r="AV2303" s="185"/>
      <c r="AW2303" s="185"/>
      <c r="AX2303" s="185"/>
      <c r="AY2303" s="185"/>
      <c r="AZ2303" s="185"/>
      <c r="BA2303" s="185"/>
      <c r="BB2303" s="185"/>
      <c r="BC2303" s="185"/>
      <c r="BD2303" s="185"/>
      <c r="BE2303" s="185"/>
      <c r="BF2303" s="185"/>
      <c r="BG2303" s="185"/>
      <c r="BH2303" s="185"/>
      <c r="BI2303" s="185"/>
      <c r="BJ2303" s="185"/>
      <c r="BK2303" s="185"/>
      <c r="BL2303" s="185"/>
      <c r="BM2303" s="185"/>
    </row>
    <row r="2304" spans="13:65" s="181" customFormat="1" x14ac:dyDescent="0.2">
      <c r="M2304" s="40"/>
      <c r="N2304" s="974"/>
      <c r="O2304" s="185"/>
      <c r="P2304" s="185"/>
      <c r="Q2304" s="185"/>
      <c r="R2304" s="185"/>
      <c r="S2304" s="185"/>
      <c r="T2304" s="185"/>
      <c r="U2304" s="185"/>
      <c r="V2304" s="185"/>
      <c r="W2304" s="185"/>
      <c r="X2304" s="185"/>
      <c r="Y2304" s="185"/>
      <c r="Z2304" s="185"/>
      <c r="AA2304" s="185"/>
      <c r="AB2304" s="185"/>
      <c r="AC2304" s="185"/>
      <c r="AD2304" s="185"/>
      <c r="AE2304" s="185"/>
      <c r="AF2304" s="185"/>
      <c r="AG2304" s="185"/>
      <c r="AH2304" s="185"/>
      <c r="AI2304" s="185"/>
      <c r="AJ2304" s="185"/>
      <c r="AK2304" s="185"/>
      <c r="AL2304" s="185"/>
      <c r="AM2304" s="185"/>
      <c r="AN2304" s="185"/>
      <c r="AO2304" s="185"/>
      <c r="AP2304" s="185"/>
      <c r="AQ2304" s="185"/>
      <c r="AR2304" s="185"/>
      <c r="AS2304" s="185"/>
      <c r="AT2304" s="185"/>
      <c r="AU2304" s="185"/>
      <c r="AV2304" s="185"/>
      <c r="AW2304" s="185"/>
      <c r="AX2304" s="185"/>
      <c r="AY2304" s="185"/>
      <c r="AZ2304" s="185"/>
      <c r="BA2304" s="185"/>
      <c r="BB2304" s="185"/>
      <c r="BC2304" s="185"/>
      <c r="BD2304" s="185"/>
      <c r="BE2304" s="185"/>
      <c r="BF2304" s="185"/>
      <c r="BG2304" s="185"/>
      <c r="BH2304" s="185"/>
      <c r="BI2304" s="185"/>
      <c r="BJ2304" s="185"/>
      <c r="BK2304" s="185"/>
      <c r="BL2304" s="185"/>
      <c r="BM2304" s="185"/>
    </row>
    <row r="2305" spans="13:65" s="181" customFormat="1" x14ac:dyDescent="0.2">
      <c r="M2305" s="40"/>
      <c r="N2305" s="974"/>
      <c r="O2305" s="185"/>
      <c r="P2305" s="185"/>
      <c r="Q2305" s="185"/>
      <c r="R2305" s="185"/>
      <c r="S2305" s="185"/>
      <c r="T2305" s="185"/>
      <c r="U2305" s="185"/>
      <c r="V2305" s="185"/>
      <c r="W2305" s="185"/>
      <c r="X2305" s="185"/>
      <c r="Y2305" s="185"/>
      <c r="Z2305" s="185"/>
      <c r="AA2305" s="185"/>
      <c r="AB2305" s="185"/>
      <c r="AC2305" s="185"/>
      <c r="AD2305" s="185"/>
      <c r="AE2305" s="185"/>
      <c r="AF2305" s="185"/>
      <c r="AG2305" s="185"/>
      <c r="AH2305" s="185"/>
      <c r="AI2305" s="185"/>
      <c r="AJ2305" s="185"/>
      <c r="AK2305" s="185"/>
      <c r="AL2305" s="185"/>
      <c r="AM2305" s="185"/>
      <c r="AN2305" s="185"/>
      <c r="AO2305" s="185"/>
      <c r="AP2305" s="185"/>
      <c r="AQ2305" s="185"/>
      <c r="AR2305" s="185"/>
      <c r="AS2305" s="185"/>
      <c r="AT2305" s="185"/>
      <c r="AU2305" s="185"/>
      <c r="AV2305" s="185"/>
      <c r="AW2305" s="185"/>
      <c r="AX2305" s="185"/>
      <c r="AY2305" s="185"/>
      <c r="AZ2305" s="185"/>
      <c r="BA2305" s="185"/>
      <c r="BB2305" s="185"/>
      <c r="BC2305" s="185"/>
      <c r="BD2305" s="185"/>
      <c r="BE2305" s="185"/>
      <c r="BF2305" s="185"/>
      <c r="BG2305" s="185"/>
      <c r="BH2305" s="185"/>
      <c r="BI2305" s="185"/>
      <c r="BJ2305" s="185"/>
      <c r="BK2305" s="185"/>
      <c r="BL2305" s="185"/>
      <c r="BM2305" s="185"/>
    </row>
    <row r="2306" spans="13:65" s="181" customFormat="1" x14ac:dyDescent="0.2">
      <c r="M2306" s="40"/>
      <c r="N2306" s="974"/>
      <c r="O2306" s="185"/>
      <c r="P2306" s="185"/>
      <c r="Q2306" s="185"/>
      <c r="R2306" s="185"/>
      <c r="S2306" s="185"/>
      <c r="T2306" s="185"/>
      <c r="U2306" s="185"/>
      <c r="V2306" s="185"/>
      <c r="W2306" s="185"/>
      <c r="X2306" s="185"/>
      <c r="Y2306" s="185"/>
      <c r="Z2306" s="185"/>
      <c r="AA2306" s="185"/>
      <c r="AB2306" s="185"/>
      <c r="AC2306" s="185"/>
      <c r="AD2306" s="185"/>
      <c r="AE2306" s="185"/>
      <c r="AF2306" s="185"/>
      <c r="AG2306" s="185"/>
      <c r="AH2306" s="185"/>
      <c r="AI2306" s="185"/>
      <c r="AJ2306" s="185"/>
      <c r="AK2306" s="185"/>
      <c r="AL2306" s="185"/>
      <c r="AM2306" s="185"/>
      <c r="AN2306" s="185"/>
      <c r="AO2306" s="185"/>
      <c r="AP2306" s="185"/>
      <c r="AQ2306" s="185"/>
      <c r="AR2306" s="185"/>
      <c r="AS2306" s="185"/>
      <c r="AT2306" s="185"/>
      <c r="AU2306" s="185"/>
      <c r="AV2306" s="185"/>
      <c r="AW2306" s="185"/>
      <c r="AX2306" s="185"/>
      <c r="AY2306" s="185"/>
      <c r="AZ2306" s="185"/>
      <c r="BA2306" s="185"/>
      <c r="BB2306" s="185"/>
      <c r="BC2306" s="185"/>
      <c r="BD2306" s="185"/>
      <c r="BE2306" s="185"/>
      <c r="BF2306" s="185"/>
      <c r="BG2306" s="185"/>
      <c r="BH2306" s="185"/>
      <c r="BI2306" s="185"/>
      <c r="BJ2306" s="185"/>
      <c r="BK2306" s="185"/>
      <c r="BL2306" s="185"/>
      <c r="BM2306" s="185"/>
    </row>
    <row r="2307" spans="13:65" s="181" customFormat="1" x14ac:dyDescent="0.2">
      <c r="M2307" s="40"/>
      <c r="N2307" s="974"/>
      <c r="O2307" s="185"/>
      <c r="P2307" s="185"/>
      <c r="Q2307" s="185"/>
      <c r="R2307" s="185"/>
      <c r="S2307" s="185"/>
      <c r="T2307" s="185"/>
      <c r="U2307" s="185"/>
      <c r="V2307" s="185"/>
      <c r="W2307" s="185"/>
      <c r="X2307" s="185"/>
      <c r="Y2307" s="185"/>
      <c r="Z2307" s="185"/>
      <c r="AA2307" s="185"/>
      <c r="AB2307" s="185"/>
      <c r="AC2307" s="185"/>
      <c r="AD2307" s="185"/>
      <c r="AE2307" s="185"/>
      <c r="AF2307" s="185"/>
      <c r="AG2307" s="185"/>
      <c r="AH2307" s="185"/>
      <c r="AI2307" s="185"/>
      <c r="AJ2307" s="185"/>
      <c r="AK2307" s="185"/>
      <c r="AL2307" s="185"/>
      <c r="AM2307" s="185"/>
      <c r="AN2307" s="185"/>
      <c r="AO2307" s="185"/>
      <c r="AP2307" s="185"/>
      <c r="AQ2307" s="185"/>
      <c r="AR2307" s="185"/>
      <c r="AS2307" s="185"/>
      <c r="AT2307" s="185"/>
      <c r="AU2307" s="185"/>
      <c r="AV2307" s="185"/>
      <c r="AW2307" s="185"/>
      <c r="AX2307" s="185"/>
      <c r="AY2307" s="185"/>
      <c r="AZ2307" s="185"/>
      <c r="BA2307" s="185"/>
      <c r="BB2307" s="185"/>
      <c r="BC2307" s="185"/>
      <c r="BD2307" s="185"/>
      <c r="BE2307" s="185"/>
      <c r="BF2307" s="185"/>
      <c r="BG2307" s="185"/>
      <c r="BH2307" s="185"/>
      <c r="BI2307" s="185"/>
      <c r="BJ2307" s="185"/>
      <c r="BK2307" s="185"/>
      <c r="BL2307" s="185"/>
      <c r="BM2307" s="185"/>
    </row>
    <row r="2308" spans="13:65" s="181" customFormat="1" x14ac:dyDescent="0.2">
      <c r="M2308" s="40"/>
      <c r="N2308" s="974"/>
      <c r="O2308" s="185"/>
      <c r="P2308" s="185"/>
      <c r="Q2308" s="185"/>
      <c r="R2308" s="185"/>
      <c r="S2308" s="185"/>
      <c r="T2308" s="185"/>
      <c r="U2308" s="185"/>
      <c r="V2308" s="185"/>
      <c r="W2308" s="185"/>
      <c r="X2308" s="185"/>
      <c r="Y2308" s="185"/>
      <c r="Z2308" s="185"/>
      <c r="AA2308" s="185"/>
      <c r="AB2308" s="185"/>
      <c r="AC2308" s="185"/>
      <c r="AD2308" s="185"/>
      <c r="AE2308" s="185"/>
      <c r="AF2308" s="185"/>
      <c r="AG2308" s="185"/>
      <c r="AH2308" s="185"/>
      <c r="AI2308" s="185"/>
      <c r="AJ2308" s="185"/>
      <c r="AK2308" s="185"/>
      <c r="AL2308" s="185"/>
      <c r="AM2308" s="185"/>
      <c r="AN2308" s="185"/>
      <c r="AO2308" s="185"/>
      <c r="AP2308" s="185"/>
      <c r="AQ2308" s="185"/>
      <c r="AR2308" s="185"/>
      <c r="AS2308" s="185"/>
      <c r="AT2308" s="185"/>
      <c r="AU2308" s="185"/>
      <c r="AV2308" s="185"/>
      <c r="AW2308" s="185"/>
      <c r="AX2308" s="185"/>
      <c r="AY2308" s="185"/>
      <c r="AZ2308" s="185"/>
      <c r="BA2308" s="185"/>
      <c r="BB2308" s="185"/>
      <c r="BC2308" s="185"/>
      <c r="BD2308" s="185"/>
      <c r="BE2308" s="185"/>
      <c r="BF2308" s="185"/>
      <c r="BG2308" s="185"/>
      <c r="BH2308" s="185"/>
      <c r="BI2308" s="185"/>
      <c r="BJ2308" s="185"/>
      <c r="BK2308" s="185"/>
      <c r="BL2308" s="185"/>
      <c r="BM2308" s="185"/>
    </row>
    <row r="2309" spans="13:65" s="181" customFormat="1" x14ac:dyDescent="0.2">
      <c r="M2309" s="40"/>
      <c r="N2309" s="974"/>
      <c r="O2309" s="185"/>
      <c r="P2309" s="185"/>
      <c r="Q2309" s="185"/>
      <c r="R2309" s="185"/>
      <c r="S2309" s="185"/>
      <c r="T2309" s="185"/>
      <c r="U2309" s="185"/>
      <c r="V2309" s="185"/>
      <c r="W2309" s="185"/>
      <c r="X2309" s="185"/>
      <c r="Y2309" s="185"/>
      <c r="Z2309" s="185"/>
      <c r="AA2309" s="185"/>
      <c r="AB2309" s="185"/>
      <c r="AC2309" s="185"/>
      <c r="AD2309" s="185"/>
      <c r="AE2309" s="185"/>
      <c r="AF2309" s="185"/>
      <c r="AG2309" s="185"/>
      <c r="AH2309" s="185"/>
      <c r="AI2309" s="185"/>
      <c r="AJ2309" s="185"/>
      <c r="AK2309" s="185"/>
      <c r="AL2309" s="185"/>
      <c r="AM2309" s="185"/>
      <c r="AN2309" s="185"/>
      <c r="AO2309" s="185"/>
      <c r="AP2309" s="185"/>
      <c r="AQ2309" s="185"/>
      <c r="AR2309" s="185"/>
      <c r="AS2309" s="185"/>
      <c r="AT2309" s="185"/>
      <c r="AU2309" s="185"/>
      <c r="AV2309" s="185"/>
      <c r="AW2309" s="185"/>
      <c r="AX2309" s="185"/>
      <c r="AY2309" s="185"/>
      <c r="AZ2309" s="185"/>
      <c r="BA2309" s="185"/>
      <c r="BB2309" s="185"/>
      <c r="BC2309" s="185"/>
      <c r="BD2309" s="185"/>
      <c r="BE2309" s="185"/>
      <c r="BF2309" s="185"/>
      <c r="BG2309" s="185"/>
      <c r="BH2309" s="185"/>
      <c r="BI2309" s="185"/>
      <c r="BJ2309" s="185"/>
      <c r="BK2309" s="185"/>
      <c r="BL2309" s="185"/>
      <c r="BM2309" s="185"/>
    </row>
    <row r="2310" spans="13:65" s="181" customFormat="1" x14ac:dyDescent="0.2">
      <c r="M2310" s="40"/>
      <c r="N2310" s="974"/>
      <c r="O2310" s="185"/>
      <c r="P2310" s="185"/>
      <c r="Q2310" s="185"/>
      <c r="R2310" s="185"/>
      <c r="S2310" s="185"/>
      <c r="T2310" s="185"/>
      <c r="U2310" s="185"/>
      <c r="V2310" s="185"/>
      <c r="W2310" s="185"/>
      <c r="X2310" s="185"/>
      <c r="Y2310" s="185"/>
      <c r="Z2310" s="185"/>
      <c r="AA2310" s="185"/>
      <c r="AB2310" s="185"/>
      <c r="AC2310" s="185"/>
      <c r="AD2310" s="185"/>
      <c r="AE2310" s="185"/>
      <c r="AF2310" s="185"/>
      <c r="AG2310" s="185"/>
      <c r="AH2310" s="185"/>
      <c r="AI2310" s="185"/>
      <c r="AJ2310" s="185"/>
      <c r="AK2310" s="185"/>
      <c r="AL2310" s="185"/>
      <c r="AM2310" s="185"/>
      <c r="AN2310" s="185"/>
      <c r="AO2310" s="185"/>
      <c r="AP2310" s="185"/>
      <c r="AQ2310" s="185"/>
      <c r="AR2310" s="185"/>
      <c r="AS2310" s="185"/>
      <c r="AT2310" s="185"/>
      <c r="AU2310" s="185"/>
      <c r="AV2310" s="185"/>
      <c r="AW2310" s="185"/>
      <c r="AX2310" s="185"/>
      <c r="AY2310" s="185"/>
      <c r="AZ2310" s="185"/>
      <c r="BA2310" s="185"/>
      <c r="BB2310" s="185"/>
      <c r="BC2310" s="185"/>
      <c r="BD2310" s="185"/>
      <c r="BE2310" s="185"/>
      <c r="BF2310" s="185"/>
      <c r="BG2310" s="185"/>
      <c r="BH2310" s="185"/>
      <c r="BI2310" s="185"/>
      <c r="BJ2310" s="185"/>
      <c r="BK2310" s="185"/>
      <c r="BL2310" s="185"/>
      <c r="BM2310" s="185"/>
    </row>
    <row r="2311" spans="13:65" s="181" customFormat="1" x14ac:dyDescent="0.2">
      <c r="M2311" s="40"/>
      <c r="N2311" s="974"/>
      <c r="O2311" s="185"/>
      <c r="P2311" s="185"/>
      <c r="Q2311" s="185"/>
      <c r="R2311" s="185"/>
      <c r="S2311" s="185"/>
      <c r="T2311" s="185"/>
      <c r="U2311" s="185"/>
      <c r="V2311" s="185"/>
      <c r="W2311" s="185"/>
      <c r="X2311" s="185"/>
      <c r="Y2311" s="185"/>
      <c r="Z2311" s="185"/>
      <c r="AA2311" s="185"/>
      <c r="AB2311" s="185"/>
      <c r="AC2311" s="185"/>
      <c r="AD2311" s="185"/>
      <c r="AE2311" s="185"/>
      <c r="AF2311" s="185"/>
      <c r="AG2311" s="185"/>
      <c r="AH2311" s="185"/>
      <c r="AI2311" s="185"/>
      <c r="AJ2311" s="185"/>
      <c r="AK2311" s="185"/>
      <c r="AL2311" s="185"/>
      <c r="AM2311" s="185"/>
      <c r="AN2311" s="185"/>
      <c r="AO2311" s="185"/>
      <c r="AP2311" s="185"/>
      <c r="AQ2311" s="185"/>
      <c r="AR2311" s="185"/>
      <c r="AS2311" s="185"/>
      <c r="AT2311" s="185"/>
      <c r="AU2311" s="185"/>
      <c r="AV2311" s="185"/>
      <c r="AW2311" s="185"/>
      <c r="AX2311" s="185"/>
      <c r="AY2311" s="185"/>
      <c r="AZ2311" s="185"/>
      <c r="BA2311" s="185"/>
      <c r="BB2311" s="185"/>
      <c r="BC2311" s="185"/>
      <c r="BD2311" s="185"/>
      <c r="BE2311" s="185"/>
      <c r="BF2311" s="185"/>
      <c r="BG2311" s="185"/>
      <c r="BH2311" s="185"/>
      <c r="BI2311" s="185"/>
      <c r="BJ2311" s="185"/>
      <c r="BK2311" s="185"/>
      <c r="BL2311" s="185"/>
      <c r="BM2311" s="185"/>
    </row>
    <row r="2312" spans="13:65" s="181" customFormat="1" x14ac:dyDescent="0.2">
      <c r="M2312" s="40"/>
      <c r="N2312" s="974"/>
      <c r="O2312" s="185"/>
      <c r="P2312" s="185"/>
      <c r="Q2312" s="185"/>
      <c r="R2312" s="185"/>
      <c r="S2312" s="185"/>
      <c r="T2312" s="185"/>
      <c r="U2312" s="185"/>
      <c r="V2312" s="185"/>
      <c r="W2312" s="185"/>
      <c r="X2312" s="185"/>
      <c r="Y2312" s="185"/>
      <c r="Z2312" s="185"/>
      <c r="AA2312" s="185"/>
      <c r="AB2312" s="185"/>
      <c r="AC2312" s="185"/>
      <c r="AD2312" s="185"/>
      <c r="AE2312" s="185"/>
      <c r="AF2312" s="185"/>
      <c r="AG2312" s="185"/>
      <c r="AH2312" s="185"/>
      <c r="AI2312" s="185"/>
      <c r="AJ2312" s="185"/>
      <c r="AK2312" s="185"/>
      <c r="AL2312" s="185"/>
      <c r="AM2312" s="185"/>
      <c r="AN2312" s="185"/>
      <c r="AO2312" s="185"/>
      <c r="AP2312" s="185"/>
      <c r="AQ2312" s="185"/>
      <c r="AR2312" s="185"/>
      <c r="AS2312" s="185"/>
      <c r="AT2312" s="185"/>
      <c r="AU2312" s="185"/>
      <c r="AV2312" s="185"/>
      <c r="AW2312" s="185"/>
      <c r="AX2312" s="185"/>
      <c r="AY2312" s="185"/>
      <c r="AZ2312" s="185"/>
      <c r="BA2312" s="185"/>
      <c r="BB2312" s="185"/>
      <c r="BC2312" s="185"/>
      <c r="BD2312" s="185"/>
      <c r="BE2312" s="185"/>
      <c r="BF2312" s="185"/>
      <c r="BG2312" s="185"/>
      <c r="BH2312" s="185"/>
      <c r="BI2312" s="185"/>
      <c r="BJ2312" s="185"/>
      <c r="BK2312" s="185"/>
      <c r="BL2312" s="185"/>
      <c r="BM2312" s="185"/>
    </row>
    <row r="2313" spans="13:65" s="181" customFormat="1" x14ac:dyDescent="0.2">
      <c r="M2313" s="40"/>
      <c r="N2313" s="974"/>
      <c r="O2313" s="185"/>
      <c r="P2313" s="185"/>
      <c r="Q2313" s="185"/>
      <c r="R2313" s="185"/>
      <c r="S2313" s="185"/>
      <c r="T2313" s="185"/>
      <c r="U2313" s="185"/>
      <c r="V2313" s="185"/>
      <c r="W2313" s="185"/>
      <c r="X2313" s="185"/>
      <c r="Y2313" s="185"/>
      <c r="Z2313" s="185"/>
      <c r="AA2313" s="185"/>
      <c r="AB2313" s="185"/>
      <c r="AC2313" s="185"/>
      <c r="AD2313" s="185"/>
      <c r="AE2313" s="185"/>
      <c r="AF2313" s="185"/>
      <c r="AG2313" s="185"/>
      <c r="AH2313" s="185"/>
      <c r="AI2313" s="185"/>
      <c r="AJ2313" s="185"/>
      <c r="AK2313" s="185"/>
      <c r="AL2313" s="185"/>
      <c r="AM2313" s="185"/>
      <c r="AN2313" s="185"/>
      <c r="AO2313" s="185"/>
      <c r="AP2313" s="185"/>
      <c r="AQ2313" s="185"/>
      <c r="AR2313" s="185"/>
      <c r="AS2313" s="185"/>
      <c r="AT2313" s="185"/>
      <c r="AU2313" s="185"/>
      <c r="AV2313" s="185"/>
      <c r="AW2313" s="185"/>
      <c r="AX2313" s="185"/>
      <c r="AY2313" s="185"/>
      <c r="AZ2313" s="185"/>
      <c r="BA2313" s="185"/>
      <c r="BB2313" s="185"/>
      <c r="BC2313" s="185"/>
      <c r="BD2313" s="185"/>
      <c r="BE2313" s="185"/>
      <c r="BF2313" s="185"/>
      <c r="BG2313" s="185"/>
      <c r="BH2313" s="185"/>
      <c r="BI2313" s="185"/>
      <c r="BJ2313" s="185"/>
      <c r="BK2313" s="185"/>
      <c r="BL2313" s="185"/>
      <c r="BM2313" s="185"/>
    </row>
    <row r="2314" spans="13:65" s="181" customFormat="1" x14ac:dyDescent="0.2">
      <c r="M2314" s="40"/>
      <c r="N2314" s="974"/>
      <c r="O2314" s="185"/>
      <c r="P2314" s="185"/>
      <c r="Q2314" s="185"/>
      <c r="R2314" s="185"/>
      <c r="S2314" s="185"/>
      <c r="T2314" s="185"/>
      <c r="U2314" s="185"/>
      <c r="V2314" s="185"/>
      <c r="W2314" s="185"/>
      <c r="X2314" s="185"/>
      <c r="Y2314" s="185"/>
      <c r="Z2314" s="185"/>
      <c r="AA2314" s="185"/>
      <c r="AB2314" s="185"/>
      <c r="AC2314" s="185"/>
      <c r="AD2314" s="185"/>
      <c r="AE2314" s="185"/>
      <c r="AF2314" s="185"/>
      <c r="AG2314" s="185"/>
      <c r="AH2314" s="185"/>
      <c r="AI2314" s="185"/>
      <c r="AJ2314" s="185"/>
      <c r="AK2314" s="185"/>
      <c r="AL2314" s="185"/>
      <c r="AM2314" s="185"/>
      <c r="AN2314" s="185"/>
      <c r="AO2314" s="185"/>
      <c r="AP2314" s="185"/>
      <c r="AQ2314" s="185"/>
      <c r="AR2314" s="185"/>
      <c r="AS2314" s="185"/>
      <c r="AT2314" s="185"/>
      <c r="AU2314" s="185"/>
      <c r="AV2314" s="185"/>
      <c r="AW2314" s="185"/>
      <c r="AX2314" s="185"/>
      <c r="AY2314" s="185"/>
      <c r="AZ2314" s="185"/>
      <c r="BA2314" s="185"/>
      <c r="BB2314" s="185"/>
      <c r="BC2314" s="185"/>
      <c r="BD2314" s="185"/>
      <c r="BE2314" s="185"/>
      <c r="BF2314" s="185"/>
      <c r="BG2314" s="185"/>
      <c r="BH2314" s="185"/>
      <c r="BI2314" s="185"/>
      <c r="BJ2314" s="185"/>
      <c r="BK2314" s="185"/>
      <c r="BL2314" s="185"/>
      <c r="BM2314" s="185"/>
    </row>
    <row r="2315" spans="13:65" s="181" customFormat="1" x14ac:dyDescent="0.2">
      <c r="M2315" s="40"/>
      <c r="N2315" s="974"/>
      <c r="O2315" s="185"/>
      <c r="P2315" s="185"/>
      <c r="Q2315" s="185"/>
      <c r="R2315" s="185"/>
      <c r="S2315" s="185"/>
      <c r="T2315" s="185"/>
      <c r="U2315" s="185"/>
      <c r="V2315" s="185"/>
      <c r="W2315" s="185"/>
      <c r="X2315" s="185"/>
      <c r="Y2315" s="185"/>
      <c r="Z2315" s="185"/>
      <c r="AA2315" s="185"/>
      <c r="AB2315" s="185"/>
      <c r="AC2315" s="185"/>
      <c r="AD2315" s="185"/>
      <c r="AE2315" s="185"/>
      <c r="AF2315" s="185"/>
      <c r="AG2315" s="185"/>
      <c r="AH2315" s="185"/>
      <c r="AI2315" s="185"/>
      <c r="AJ2315" s="185"/>
      <c r="AK2315" s="185"/>
      <c r="AL2315" s="185"/>
      <c r="AM2315" s="185"/>
      <c r="AN2315" s="185"/>
      <c r="AO2315" s="185"/>
      <c r="AP2315" s="185"/>
      <c r="AQ2315" s="185"/>
      <c r="AR2315" s="185"/>
      <c r="AS2315" s="185"/>
      <c r="AT2315" s="185"/>
      <c r="AU2315" s="185"/>
      <c r="AV2315" s="185"/>
      <c r="AW2315" s="185"/>
      <c r="AX2315" s="185"/>
      <c r="AY2315" s="185"/>
      <c r="AZ2315" s="185"/>
      <c r="BA2315" s="185"/>
      <c r="BB2315" s="185"/>
      <c r="BC2315" s="185"/>
      <c r="BD2315" s="185"/>
      <c r="BE2315" s="185"/>
      <c r="BF2315" s="185"/>
      <c r="BG2315" s="185"/>
      <c r="BH2315" s="185"/>
      <c r="BI2315" s="185"/>
      <c r="BJ2315" s="185"/>
      <c r="BK2315" s="185"/>
      <c r="BL2315" s="185"/>
      <c r="BM2315" s="185"/>
    </row>
    <row r="2316" spans="13:65" s="181" customFormat="1" x14ac:dyDescent="0.2">
      <c r="M2316" s="40"/>
      <c r="N2316" s="974"/>
      <c r="O2316" s="185"/>
      <c r="P2316" s="185"/>
      <c r="Q2316" s="185"/>
      <c r="R2316" s="185"/>
      <c r="S2316" s="185"/>
      <c r="T2316" s="185"/>
      <c r="U2316" s="185"/>
      <c r="V2316" s="185"/>
      <c r="W2316" s="185"/>
      <c r="X2316" s="185"/>
      <c r="Y2316" s="185"/>
      <c r="Z2316" s="185"/>
      <c r="AA2316" s="185"/>
      <c r="AB2316" s="185"/>
      <c r="AC2316" s="185"/>
      <c r="AD2316" s="185"/>
      <c r="AE2316" s="185"/>
      <c r="AF2316" s="185"/>
      <c r="AG2316" s="185"/>
      <c r="AH2316" s="185"/>
      <c r="AI2316" s="185"/>
      <c r="AJ2316" s="185"/>
      <c r="AK2316" s="185"/>
      <c r="AL2316" s="185"/>
      <c r="AM2316" s="185"/>
      <c r="AN2316" s="185"/>
      <c r="AO2316" s="185"/>
      <c r="AP2316" s="185"/>
      <c r="AQ2316" s="185"/>
      <c r="AR2316" s="185"/>
      <c r="AS2316" s="185"/>
      <c r="AT2316" s="185"/>
      <c r="AU2316" s="185"/>
      <c r="AV2316" s="185"/>
      <c r="AW2316" s="185"/>
      <c r="AX2316" s="185"/>
      <c r="AY2316" s="185"/>
      <c r="AZ2316" s="185"/>
      <c r="BA2316" s="185"/>
      <c r="BB2316" s="185"/>
      <c r="BC2316" s="185"/>
      <c r="BD2316" s="185"/>
      <c r="BE2316" s="185"/>
      <c r="BF2316" s="185"/>
      <c r="BG2316" s="185"/>
      <c r="BH2316" s="185"/>
      <c r="BI2316" s="185"/>
      <c r="BJ2316" s="185"/>
      <c r="BK2316" s="185"/>
      <c r="BL2316" s="185"/>
      <c r="BM2316" s="185"/>
    </row>
    <row r="2317" spans="13:65" s="181" customFormat="1" x14ac:dyDescent="0.2">
      <c r="M2317" s="40"/>
      <c r="N2317" s="974"/>
      <c r="O2317" s="185"/>
      <c r="P2317" s="185"/>
      <c r="Q2317" s="185"/>
      <c r="R2317" s="185"/>
      <c r="S2317" s="185"/>
      <c r="T2317" s="185"/>
      <c r="U2317" s="185"/>
      <c r="V2317" s="185"/>
      <c r="W2317" s="185"/>
      <c r="X2317" s="185"/>
      <c r="Y2317" s="185"/>
      <c r="Z2317" s="185"/>
      <c r="AA2317" s="185"/>
      <c r="AB2317" s="185"/>
      <c r="AC2317" s="185"/>
      <c r="AD2317" s="185"/>
      <c r="AE2317" s="185"/>
      <c r="AF2317" s="185"/>
      <c r="AG2317" s="185"/>
      <c r="AH2317" s="185"/>
      <c r="AI2317" s="185"/>
      <c r="AJ2317" s="185"/>
      <c r="AK2317" s="185"/>
      <c r="AL2317" s="185"/>
      <c r="AM2317" s="185"/>
      <c r="AN2317" s="185"/>
      <c r="AO2317" s="185"/>
      <c r="AP2317" s="185"/>
      <c r="AQ2317" s="185"/>
      <c r="AR2317" s="185"/>
      <c r="AS2317" s="185"/>
      <c r="AT2317" s="185"/>
      <c r="AU2317" s="185"/>
      <c r="AV2317" s="185"/>
      <c r="AW2317" s="185"/>
      <c r="AX2317" s="185"/>
      <c r="AY2317" s="185"/>
      <c r="AZ2317" s="185"/>
      <c r="BA2317" s="185"/>
      <c r="BB2317" s="185"/>
      <c r="BC2317" s="185"/>
      <c r="BD2317" s="185"/>
      <c r="BE2317" s="185"/>
      <c r="BF2317" s="185"/>
      <c r="BG2317" s="185"/>
      <c r="BH2317" s="185"/>
      <c r="BI2317" s="185"/>
      <c r="BJ2317" s="185"/>
      <c r="BK2317" s="185"/>
      <c r="BL2317" s="185"/>
      <c r="BM2317" s="185"/>
    </row>
    <row r="2318" spans="13:65" s="181" customFormat="1" x14ac:dyDescent="0.2">
      <c r="M2318" s="40"/>
      <c r="N2318" s="974"/>
      <c r="O2318" s="185"/>
      <c r="P2318" s="185"/>
      <c r="Q2318" s="185"/>
      <c r="R2318" s="185"/>
      <c r="S2318" s="185"/>
      <c r="T2318" s="185"/>
      <c r="U2318" s="185"/>
      <c r="V2318" s="185"/>
      <c r="W2318" s="185"/>
      <c r="X2318" s="185"/>
      <c r="Y2318" s="185"/>
      <c r="Z2318" s="185"/>
      <c r="AA2318" s="185"/>
      <c r="AB2318" s="185"/>
      <c r="AC2318" s="185"/>
      <c r="AD2318" s="185"/>
      <c r="AE2318" s="185"/>
      <c r="AF2318" s="185"/>
      <c r="AG2318" s="185"/>
      <c r="AH2318" s="185"/>
      <c r="AI2318" s="185"/>
      <c r="AJ2318" s="185"/>
      <c r="AK2318" s="185"/>
      <c r="AL2318" s="185"/>
      <c r="AM2318" s="185"/>
      <c r="AN2318" s="185"/>
      <c r="AO2318" s="185"/>
      <c r="AP2318" s="185"/>
      <c r="AQ2318" s="185"/>
      <c r="AR2318" s="185"/>
      <c r="AS2318" s="185"/>
      <c r="AT2318" s="185"/>
      <c r="AU2318" s="185"/>
      <c r="AV2318" s="185"/>
      <c r="AW2318" s="185"/>
      <c r="AX2318" s="185"/>
      <c r="AY2318" s="185"/>
      <c r="AZ2318" s="185"/>
      <c r="BA2318" s="185"/>
      <c r="BB2318" s="185"/>
      <c r="BC2318" s="185"/>
      <c r="BD2318" s="185"/>
      <c r="BE2318" s="185"/>
      <c r="BF2318" s="185"/>
      <c r="BG2318" s="185"/>
      <c r="BH2318" s="185"/>
      <c r="BI2318" s="185"/>
      <c r="BJ2318" s="185"/>
      <c r="BK2318" s="185"/>
      <c r="BL2318" s="185"/>
      <c r="BM2318" s="185"/>
    </row>
    <row r="2319" spans="13:65" s="181" customFormat="1" x14ac:dyDescent="0.2">
      <c r="M2319" s="40"/>
      <c r="N2319" s="974"/>
      <c r="O2319" s="185"/>
      <c r="P2319" s="185"/>
      <c r="Q2319" s="185"/>
      <c r="R2319" s="185"/>
      <c r="S2319" s="185"/>
      <c r="T2319" s="185"/>
      <c r="U2319" s="185"/>
      <c r="V2319" s="185"/>
      <c r="W2319" s="185"/>
      <c r="X2319" s="185"/>
      <c r="Y2319" s="185"/>
      <c r="Z2319" s="185"/>
      <c r="AA2319" s="185"/>
      <c r="AB2319" s="185"/>
      <c r="AC2319" s="185"/>
      <c r="AD2319" s="185"/>
      <c r="AE2319" s="185"/>
      <c r="AF2319" s="185"/>
      <c r="AG2319" s="185"/>
      <c r="AH2319" s="185"/>
      <c r="AI2319" s="185"/>
      <c r="AJ2319" s="185"/>
      <c r="AK2319" s="185"/>
      <c r="AL2319" s="185"/>
      <c r="AM2319" s="185"/>
      <c r="AN2319" s="185"/>
      <c r="AO2319" s="185"/>
      <c r="AP2319" s="185"/>
      <c r="AQ2319" s="185"/>
      <c r="AR2319" s="185"/>
      <c r="AS2319" s="185"/>
      <c r="AT2319" s="185"/>
      <c r="AU2319" s="185"/>
      <c r="AV2319" s="185"/>
      <c r="AW2319" s="185"/>
      <c r="AX2319" s="185"/>
      <c r="AY2319" s="185"/>
      <c r="AZ2319" s="185"/>
      <c r="BA2319" s="185"/>
      <c r="BB2319" s="185"/>
      <c r="BC2319" s="185"/>
      <c r="BD2319" s="185"/>
      <c r="BE2319" s="185"/>
      <c r="BF2319" s="185"/>
      <c r="BG2319" s="185"/>
      <c r="BH2319" s="185"/>
      <c r="BI2319" s="185"/>
      <c r="BJ2319" s="185"/>
      <c r="BK2319" s="185"/>
      <c r="BL2319" s="185"/>
      <c r="BM2319" s="185"/>
    </row>
    <row r="2320" spans="13:65" s="181" customFormat="1" x14ac:dyDescent="0.2">
      <c r="M2320" s="40"/>
      <c r="N2320" s="974"/>
      <c r="O2320" s="185"/>
      <c r="P2320" s="185"/>
      <c r="Q2320" s="185"/>
      <c r="R2320" s="185"/>
      <c r="S2320" s="185"/>
      <c r="T2320" s="185"/>
      <c r="U2320" s="185"/>
      <c r="V2320" s="185"/>
      <c r="W2320" s="185"/>
      <c r="X2320" s="185"/>
      <c r="Y2320" s="185"/>
      <c r="Z2320" s="185"/>
      <c r="AA2320" s="185"/>
      <c r="AB2320" s="185"/>
      <c r="AC2320" s="185"/>
      <c r="AD2320" s="185"/>
      <c r="AE2320" s="185"/>
      <c r="AF2320" s="185"/>
      <c r="AG2320" s="185"/>
      <c r="AH2320" s="185"/>
      <c r="AI2320" s="185"/>
      <c r="AJ2320" s="185"/>
      <c r="AK2320" s="185"/>
      <c r="AL2320" s="185"/>
      <c r="AM2320" s="185"/>
      <c r="AN2320" s="185"/>
      <c r="AO2320" s="185"/>
      <c r="AP2320" s="185"/>
      <c r="AQ2320" s="185"/>
      <c r="AR2320" s="185"/>
      <c r="AS2320" s="185"/>
      <c r="AT2320" s="185"/>
      <c r="AU2320" s="185"/>
      <c r="AV2320" s="185"/>
      <c r="AW2320" s="185"/>
      <c r="AX2320" s="185"/>
      <c r="AY2320" s="185"/>
      <c r="AZ2320" s="185"/>
      <c r="BA2320" s="185"/>
      <c r="BB2320" s="185"/>
      <c r="BC2320" s="185"/>
      <c r="BD2320" s="185"/>
      <c r="BE2320" s="185"/>
      <c r="BF2320" s="185"/>
      <c r="BG2320" s="185"/>
      <c r="BH2320" s="185"/>
      <c r="BI2320" s="185"/>
      <c r="BJ2320" s="185"/>
      <c r="BK2320" s="185"/>
      <c r="BL2320" s="185"/>
      <c r="BM2320" s="185"/>
    </row>
    <row r="2321" spans="13:65" s="181" customFormat="1" x14ac:dyDescent="0.2">
      <c r="M2321" s="40"/>
      <c r="N2321" s="974"/>
      <c r="O2321" s="185"/>
      <c r="P2321" s="185"/>
      <c r="Q2321" s="185"/>
      <c r="R2321" s="185"/>
      <c r="S2321" s="185"/>
      <c r="T2321" s="185"/>
      <c r="U2321" s="185"/>
      <c r="V2321" s="185"/>
      <c r="W2321" s="185"/>
      <c r="X2321" s="185"/>
      <c r="Y2321" s="185"/>
      <c r="Z2321" s="185"/>
      <c r="AA2321" s="185"/>
      <c r="AB2321" s="185"/>
      <c r="AC2321" s="185"/>
      <c r="AD2321" s="185"/>
      <c r="AE2321" s="185"/>
      <c r="AF2321" s="185"/>
      <c r="AG2321" s="185"/>
      <c r="AH2321" s="185"/>
      <c r="AI2321" s="185"/>
      <c r="AJ2321" s="185"/>
      <c r="AK2321" s="185"/>
      <c r="AL2321" s="185"/>
      <c r="AM2321" s="185"/>
      <c r="AN2321" s="185"/>
      <c r="AO2321" s="185"/>
      <c r="AP2321" s="185"/>
      <c r="AQ2321" s="185"/>
      <c r="AR2321" s="185"/>
      <c r="AS2321" s="185"/>
      <c r="AT2321" s="185"/>
      <c r="AU2321" s="185"/>
      <c r="AV2321" s="185"/>
      <c r="AW2321" s="185"/>
      <c r="AX2321" s="185"/>
      <c r="AY2321" s="185"/>
      <c r="AZ2321" s="185"/>
      <c r="BA2321" s="185"/>
      <c r="BB2321" s="185"/>
      <c r="BC2321" s="185"/>
      <c r="BD2321" s="185"/>
      <c r="BE2321" s="185"/>
      <c r="BF2321" s="185"/>
      <c r="BG2321" s="185"/>
      <c r="BH2321" s="185"/>
      <c r="BI2321" s="185"/>
      <c r="BJ2321" s="185"/>
      <c r="BK2321" s="185"/>
      <c r="BL2321" s="185"/>
      <c r="BM2321" s="185"/>
    </row>
    <row r="2322" spans="13:65" s="181" customFormat="1" x14ac:dyDescent="0.2">
      <c r="M2322" s="40"/>
      <c r="N2322" s="974"/>
      <c r="O2322" s="185"/>
      <c r="P2322" s="185"/>
      <c r="Q2322" s="185"/>
      <c r="R2322" s="185"/>
      <c r="S2322" s="185"/>
      <c r="T2322" s="185"/>
      <c r="U2322" s="185"/>
      <c r="V2322" s="185"/>
      <c r="W2322" s="185"/>
      <c r="X2322" s="185"/>
      <c r="Y2322" s="185"/>
      <c r="Z2322" s="185"/>
      <c r="AA2322" s="185"/>
      <c r="AB2322" s="185"/>
      <c r="AC2322" s="185"/>
      <c r="AD2322" s="185"/>
      <c r="AE2322" s="185"/>
      <c r="AF2322" s="185"/>
      <c r="AG2322" s="185"/>
      <c r="AH2322" s="185"/>
      <c r="AI2322" s="185"/>
      <c r="AJ2322" s="185"/>
      <c r="AK2322" s="185"/>
      <c r="AL2322" s="185"/>
      <c r="AM2322" s="185"/>
      <c r="AN2322" s="185"/>
      <c r="AO2322" s="185"/>
      <c r="AP2322" s="185"/>
      <c r="AQ2322" s="185"/>
      <c r="AR2322" s="185"/>
      <c r="AS2322" s="185"/>
      <c r="AT2322" s="185"/>
      <c r="AU2322" s="185"/>
      <c r="AV2322" s="185"/>
      <c r="AW2322" s="185"/>
      <c r="AX2322" s="185"/>
      <c r="AY2322" s="185"/>
      <c r="AZ2322" s="185"/>
      <c r="BA2322" s="185"/>
      <c r="BB2322" s="185"/>
      <c r="BC2322" s="185"/>
      <c r="BD2322" s="185"/>
      <c r="BE2322" s="185"/>
      <c r="BF2322" s="185"/>
      <c r="BG2322" s="185"/>
      <c r="BH2322" s="185"/>
      <c r="BI2322" s="185"/>
      <c r="BJ2322" s="185"/>
      <c r="BK2322" s="185"/>
      <c r="BL2322" s="185"/>
      <c r="BM2322" s="185"/>
    </row>
    <row r="2323" spans="13:65" s="181" customFormat="1" x14ac:dyDescent="0.2">
      <c r="M2323" s="40"/>
      <c r="N2323" s="974"/>
      <c r="O2323" s="185"/>
      <c r="P2323" s="185"/>
      <c r="Q2323" s="185"/>
      <c r="R2323" s="185"/>
      <c r="S2323" s="185"/>
      <c r="T2323" s="185"/>
      <c r="U2323" s="185"/>
      <c r="V2323" s="185"/>
      <c r="W2323" s="185"/>
      <c r="X2323" s="185"/>
      <c r="Y2323" s="185"/>
      <c r="Z2323" s="185"/>
      <c r="AA2323" s="185"/>
      <c r="AB2323" s="185"/>
      <c r="AC2323" s="185"/>
      <c r="AD2323" s="185"/>
      <c r="AE2323" s="185"/>
      <c r="AF2323" s="185"/>
      <c r="AG2323" s="185"/>
      <c r="AH2323" s="185"/>
      <c r="AI2323" s="185"/>
      <c r="AJ2323" s="185"/>
      <c r="AK2323" s="185"/>
      <c r="AL2323" s="185"/>
      <c r="AM2323" s="185"/>
      <c r="AN2323" s="185"/>
      <c r="AO2323" s="185"/>
      <c r="AP2323" s="185"/>
      <c r="AQ2323" s="185"/>
      <c r="AR2323" s="185"/>
      <c r="AS2323" s="185"/>
      <c r="AT2323" s="185"/>
      <c r="AU2323" s="185"/>
      <c r="AV2323" s="185"/>
      <c r="AW2323" s="185"/>
      <c r="AX2323" s="185"/>
      <c r="AY2323" s="185"/>
      <c r="AZ2323" s="185"/>
      <c r="BA2323" s="185"/>
      <c r="BB2323" s="185"/>
      <c r="BC2323" s="185"/>
      <c r="BD2323" s="185"/>
      <c r="BE2323" s="185"/>
      <c r="BF2323" s="185"/>
      <c r="BG2323" s="185"/>
      <c r="BH2323" s="185"/>
      <c r="BI2323" s="185"/>
      <c r="BJ2323" s="185"/>
      <c r="BK2323" s="185"/>
      <c r="BL2323" s="185"/>
      <c r="BM2323" s="185"/>
    </row>
    <row r="2324" spans="13:65" s="181" customFormat="1" x14ac:dyDescent="0.2">
      <c r="M2324" s="40"/>
      <c r="N2324" s="974"/>
      <c r="O2324" s="185"/>
      <c r="P2324" s="185"/>
      <c r="Q2324" s="185"/>
      <c r="R2324" s="185"/>
      <c r="S2324" s="185"/>
      <c r="T2324" s="185"/>
      <c r="U2324" s="185"/>
      <c r="V2324" s="185"/>
      <c r="W2324" s="185"/>
      <c r="X2324" s="185"/>
      <c r="Y2324" s="185"/>
      <c r="Z2324" s="185"/>
      <c r="AA2324" s="185"/>
      <c r="AB2324" s="185"/>
      <c r="AC2324" s="185"/>
      <c r="AD2324" s="185"/>
      <c r="AE2324" s="185"/>
      <c r="AF2324" s="185"/>
      <c r="AG2324" s="185"/>
      <c r="AH2324" s="185"/>
      <c r="AI2324" s="185"/>
      <c r="AJ2324" s="185"/>
      <c r="AK2324" s="185"/>
      <c r="AL2324" s="185"/>
      <c r="AM2324" s="185"/>
      <c r="AN2324" s="185"/>
      <c r="AO2324" s="185"/>
      <c r="AP2324" s="185"/>
      <c r="AQ2324" s="185"/>
      <c r="AR2324" s="185"/>
      <c r="AS2324" s="185"/>
      <c r="AT2324" s="185"/>
      <c r="AU2324" s="185"/>
      <c r="AV2324" s="185"/>
      <c r="AW2324" s="185"/>
      <c r="AX2324" s="185"/>
      <c r="AY2324" s="185"/>
      <c r="AZ2324" s="185"/>
      <c r="BA2324" s="185"/>
      <c r="BB2324" s="185"/>
      <c r="BC2324" s="185"/>
      <c r="BD2324" s="185"/>
      <c r="BE2324" s="185"/>
      <c r="BF2324" s="185"/>
      <c r="BG2324" s="185"/>
      <c r="BH2324" s="185"/>
      <c r="BI2324" s="185"/>
      <c r="BJ2324" s="185"/>
      <c r="BK2324" s="185"/>
      <c r="BL2324" s="185"/>
      <c r="BM2324" s="185"/>
    </row>
    <row r="2325" spans="13:65" s="181" customFormat="1" x14ac:dyDescent="0.2">
      <c r="M2325" s="40"/>
      <c r="N2325" s="974"/>
      <c r="O2325" s="185"/>
      <c r="P2325" s="185"/>
      <c r="Q2325" s="185"/>
      <c r="R2325" s="185"/>
      <c r="S2325" s="185"/>
      <c r="T2325" s="185"/>
      <c r="U2325" s="185"/>
      <c r="V2325" s="185"/>
      <c r="W2325" s="185"/>
      <c r="X2325" s="185"/>
      <c r="Y2325" s="185"/>
      <c r="Z2325" s="185"/>
      <c r="AA2325" s="185"/>
      <c r="AB2325" s="185"/>
      <c r="AC2325" s="185"/>
      <c r="AD2325" s="185"/>
      <c r="AE2325" s="185"/>
      <c r="AF2325" s="185"/>
      <c r="AG2325" s="185"/>
      <c r="AH2325" s="185"/>
      <c r="AI2325" s="185"/>
      <c r="AJ2325" s="185"/>
      <c r="AK2325" s="185"/>
      <c r="AL2325" s="185"/>
      <c r="AM2325" s="185"/>
      <c r="AN2325" s="185"/>
      <c r="AO2325" s="185"/>
      <c r="AP2325" s="185"/>
      <c r="AQ2325" s="185"/>
      <c r="AR2325" s="185"/>
      <c r="AS2325" s="185"/>
      <c r="AT2325" s="185"/>
      <c r="AU2325" s="185"/>
      <c r="AV2325" s="185"/>
      <c r="AW2325" s="185"/>
      <c r="AX2325" s="185"/>
      <c r="AY2325" s="185"/>
      <c r="AZ2325" s="185"/>
      <c r="BA2325" s="185"/>
      <c r="BB2325" s="185"/>
      <c r="BC2325" s="185"/>
      <c r="BD2325" s="185"/>
      <c r="BE2325" s="185"/>
      <c r="BF2325" s="185"/>
      <c r="BG2325" s="185"/>
      <c r="BH2325" s="185"/>
      <c r="BI2325" s="185"/>
      <c r="BJ2325" s="185"/>
      <c r="BK2325" s="185"/>
      <c r="BL2325" s="185"/>
      <c r="BM2325" s="185"/>
    </row>
    <row r="2326" spans="13:65" s="181" customFormat="1" x14ac:dyDescent="0.2">
      <c r="M2326" s="40"/>
      <c r="N2326" s="974"/>
      <c r="O2326" s="185"/>
      <c r="P2326" s="185"/>
      <c r="Q2326" s="185"/>
      <c r="R2326" s="185"/>
      <c r="S2326" s="185"/>
      <c r="T2326" s="185"/>
      <c r="U2326" s="185"/>
      <c r="V2326" s="185"/>
      <c r="W2326" s="185"/>
      <c r="X2326" s="185"/>
      <c r="Y2326" s="185"/>
      <c r="Z2326" s="185"/>
      <c r="AA2326" s="185"/>
      <c r="AB2326" s="185"/>
      <c r="AC2326" s="185"/>
      <c r="AD2326" s="185"/>
      <c r="AE2326" s="185"/>
      <c r="AF2326" s="185"/>
      <c r="AG2326" s="185"/>
      <c r="AH2326" s="185"/>
      <c r="AI2326" s="185"/>
      <c r="AJ2326" s="185"/>
      <c r="AK2326" s="185"/>
      <c r="AL2326" s="185"/>
      <c r="AM2326" s="185"/>
      <c r="AN2326" s="185"/>
      <c r="AO2326" s="185"/>
      <c r="AP2326" s="185"/>
      <c r="AQ2326" s="185"/>
      <c r="AR2326" s="185"/>
      <c r="AS2326" s="185"/>
      <c r="AT2326" s="185"/>
      <c r="AU2326" s="185"/>
      <c r="AV2326" s="185"/>
      <c r="AW2326" s="185"/>
      <c r="AX2326" s="185"/>
      <c r="AY2326" s="185"/>
      <c r="AZ2326" s="185"/>
      <c r="BA2326" s="185"/>
      <c r="BB2326" s="185"/>
      <c r="BC2326" s="185"/>
      <c r="BD2326" s="185"/>
      <c r="BE2326" s="185"/>
      <c r="BF2326" s="185"/>
      <c r="BG2326" s="185"/>
      <c r="BH2326" s="185"/>
      <c r="BI2326" s="185"/>
      <c r="BJ2326" s="185"/>
      <c r="BK2326" s="185"/>
      <c r="BL2326" s="185"/>
      <c r="BM2326" s="185"/>
    </row>
    <row r="2327" spans="13:65" s="181" customFormat="1" x14ac:dyDescent="0.2">
      <c r="M2327" s="40"/>
      <c r="N2327" s="974"/>
      <c r="O2327" s="185"/>
      <c r="P2327" s="185"/>
      <c r="Q2327" s="185"/>
      <c r="R2327" s="185"/>
      <c r="S2327" s="185"/>
      <c r="T2327" s="185"/>
      <c r="U2327" s="185"/>
      <c r="V2327" s="185"/>
      <c r="W2327" s="185"/>
      <c r="X2327" s="185"/>
      <c r="Y2327" s="185"/>
      <c r="Z2327" s="185"/>
      <c r="AA2327" s="185"/>
      <c r="AB2327" s="185"/>
      <c r="AC2327" s="185"/>
      <c r="AD2327" s="185"/>
      <c r="AE2327" s="185"/>
      <c r="AF2327" s="185"/>
      <c r="AG2327" s="185"/>
      <c r="AH2327" s="185"/>
      <c r="AI2327" s="185"/>
      <c r="AJ2327" s="185"/>
      <c r="AK2327" s="185"/>
      <c r="AL2327" s="185"/>
      <c r="AM2327" s="185"/>
      <c r="AN2327" s="185"/>
      <c r="AO2327" s="185"/>
      <c r="AP2327" s="185"/>
      <c r="AQ2327" s="185"/>
      <c r="AR2327" s="185"/>
      <c r="AS2327" s="185"/>
      <c r="AT2327" s="185"/>
      <c r="AU2327" s="185"/>
      <c r="AV2327" s="185"/>
      <c r="AW2327" s="185"/>
      <c r="AX2327" s="185"/>
      <c r="AY2327" s="185"/>
      <c r="AZ2327" s="185"/>
      <c r="BA2327" s="185"/>
      <c r="BB2327" s="185"/>
      <c r="BC2327" s="185"/>
      <c r="BD2327" s="185"/>
      <c r="BE2327" s="185"/>
      <c r="BF2327" s="185"/>
      <c r="BG2327" s="185"/>
      <c r="BH2327" s="185"/>
      <c r="BI2327" s="185"/>
      <c r="BJ2327" s="185"/>
      <c r="BK2327" s="185"/>
      <c r="BL2327" s="185"/>
      <c r="BM2327" s="185"/>
    </row>
    <row r="2328" spans="13:65" s="181" customFormat="1" x14ac:dyDescent="0.2">
      <c r="M2328" s="40"/>
      <c r="N2328" s="974"/>
      <c r="O2328" s="185"/>
      <c r="P2328" s="185"/>
      <c r="Q2328" s="185"/>
      <c r="R2328" s="185"/>
      <c r="S2328" s="185"/>
      <c r="T2328" s="185"/>
      <c r="U2328" s="185"/>
      <c r="V2328" s="185"/>
      <c r="W2328" s="185"/>
      <c r="X2328" s="185"/>
      <c r="Y2328" s="185"/>
      <c r="Z2328" s="185"/>
      <c r="AA2328" s="185"/>
      <c r="AB2328" s="185"/>
      <c r="AC2328" s="185"/>
      <c r="AD2328" s="185"/>
      <c r="AE2328" s="185"/>
      <c r="AF2328" s="185"/>
      <c r="AG2328" s="185"/>
      <c r="AH2328" s="185"/>
      <c r="AI2328" s="185"/>
      <c r="AJ2328" s="185"/>
      <c r="AK2328" s="185"/>
      <c r="AL2328" s="185"/>
      <c r="AM2328" s="185"/>
      <c r="AN2328" s="185"/>
      <c r="AO2328" s="185"/>
      <c r="AP2328" s="185"/>
      <c r="AQ2328" s="185"/>
      <c r="AR2328" s="185"/>
      <c r="AS2328" s="185"/>
      <c r="AT2328" s="185"/>
      <c r="AU2328" s="185"/>
      <c r="AV2328" s="185"/>
      <c r="AW2328" s="185"/>
      <c r="AX2328" s="185"/>
      <c r="AY2328" s="185"/>
      <c r="AZ2328" s="185"/>
      <c r="BA2328" s="185"/>
      <c r="BB2328" s="185"/>
      <c r="BC2328" s="185"/>
      <c r="BD2328" s="185"/>
      <c r="BE2328" s="185"/>
      <c r="BF2328" s="185"/>
      <c r="BG2328" s="185"/>
      <c r="BH2328" s="185"/>
      <c r="BI2328" s="185"/>
      <c r="BJ2328" s="185"/>
      <c r="BK2328" s="185"/>
      <c r="BL2328" s="185"/>
      <c r="BM2328" s="185"/>
    </row>
    <row r="2329" spans="13:65" s="181" customFormat="1" x14ac:dyDescent="0.2">
      <c r="M2329" s="40"/>
      <c r="N2329" s="974"/>
      <c r="O2329" s="185"/>
      <c r="P2329" s="185"/>
      <c r="Q2329" s="185"/>
      <c r="R2329" s="185"/>
      <c r="S2329" s="185"/>
      <c r="T2329" s="185"/>
      <c r="U2329" s="185"/>
      <c r="V2329" s="185"/>
      <c r="W2329" s="185"/>
      <c r="X2329" s="185"/>
      <c r="Y2329" s="185"/>
      <c r="Z2329" s="185"/>
      <c r="AA2329" s="185"/>
      <c r="AB2329" s="185"/>
      <c r="AC2329" s="185"/>
      <c r="AD2329" s="185"/>
      <c r="AE2329" s="185"/>
      <c r="AF2329" s="185"/>
      <c r="AG2329" s="185"/>
      <c r="AH2329" s="185"/>
      <c r="AI2329" s="185"/>
      <c r="AJ2329" s="185"/>
      <c r="AK2329" s="185"/>
      <c r="AL2329" s="185"/>
      <c r="AM2329" s="185"/>
      <c r="AN2329" s="185"/>
      <c r="AO2329" s="185"/>
      <c r="AP2329" s="185"/>
      <c r="AQ2329" s="185"/>
      <c r="AR2329" s="185"/>
      <c r="AS2329" s="185"/>
      <c r="AT2329" s="185"/>
      <c r="AU2329" s="185"/>
      <c r="AV2329" s="185"/>
      <c r="AW2329" s="185"/>
      <c r="AX2329" s="185"/>
      <c r="AY2329" s="185"/>
      <c r="AZ2329" s="185"/>
      <c r="BA2329" s="185"/>
      <c r="BB2329" s="185"/>
      <c r="BC2329" s="185"/>
      <c r="BD2329" s="185"/>
      <c r="BE2329" s="185"/>
      <c r="BF2329" s="185"/>
      <c r="BG2329" s="185"/>
      <c r="BH2329" s="185"/>
      <c r="BI2329" s="185"/>
      <c r="BJ2329" s="185"/>
      <c r="BK2329" s="185"/>
      <c r="BL2329" s="185"/>
      <c r="BM2329" s="185"/>
    </row>
    <row r="2330" spans="13:65" s="181" customFormat="1" x14ac:dyDescent="0.2">
      <c r="M2330" s="40"/>
      <c r="N2330" s="974"/>
      <c r="O2330" s="185"/>
      <c r="P2330" s="185"/>
      <c r="Q2330" s="185"/>
      <c r="R2330" s="185"/>
      <c r="S2330" s="185"/>
      <c r="T2330" s="185"/>
      <c r="U2330" s="185"/>
      <c r="V2330" s="185"/>
      <c r="W2330" s="185"/>
      <c r="X2330" s="185"/>
      <c r="Y2330" s="185"/>
      <c r="Z2330" s="185"/>
      <c r="AA2330" s="185"/>
      <c r="AB2330" s="185"/>
      <c r="AC2330" s="185"/>
      <c r="AD2330" s="185"/>
      <c r="AE2330" s="185"/>
      <c r="AF2330" s="185"/>
      <c r="AG2330" s="185"/>
      <c r="AH2330" s="185"/>
      <c r="AI2330" s="185"/>
      <c r="AJ2330" s="185"/>
      <c r="AK2330" s="185"/>
      <c r="AL2330" s="185"/>
      <c r="AM2330" s="185"/>
      <c r="AN2330" s="185"/>
      <c r="AO2330" s="185"/>
      <c r="AP2330" s="185"/>
      <c r="AQ2330" s="185"/>
      <c r="AR2330" s="185"/>
      <c r="AS2330" s="185"/>
      <c r="AT2330" s="185"/>
      <c r="AU2330" s="185"/>
      <c r="AV2330" s="185"/>
      <c r="AW2330" s="185"/>
      <c r="AX2330" s="185"/>
      <c r="AY2330" s="185"/>
      <c r="AZ2330" s="185"/>
      <c r="BA2330" s="185"/>
      <c r="BB2330" s="185"/>
      <c r="BC2330" s="185"/>
      <c r="BD2330" s="185"/>
      <c r="BE2330" s="185"/>
      <c r="BF2330" s="185"/>
      <c r="BG2330" s="185"/>
      <c r="BH2330" s="185"/>
      <c r="BI2330" s="185"/>
      <c r="BJ2330" s="185"/>
      <c r="BK2330" s="185"/>
      <c r="BL2330" s="185"/>
      <c r="BM2330" s="185"/>
    </row>
    <row r="2331" spans="13:65" s="181" customFormat="1" x14ac:dyDescent="0.2">
      <c r="M2331" s="40"/>
      <c r="N2331" s="974"/>
      <c r="O2331" s="185"/>
      <c r="P2331" s="185"/>
      <c r="Q2331" s="185"/>
      <c r="R2331" s="185"/>
      <c r="S2331" s="185"/>
      <c r="T2331" s="185"/>
      <c r="U2331" s="185"/>
      <c r="V2331" s="185"/>
      <c r="W2331" s="185"/>
      <c r="X2331" s="185"/>
      <c r="Y2331" s="185"/>
      <c r="Z2331" s="185"/>
      <c r="AA2331" s="185"/>
      <c r="AB2331" s="185"/>
      <c r="AC2331" s="185"/>
      <c r="AD2331" s="185"/>
      <c r="AE2331" s="185"/>
      <c r="AF2331" s="185"/>
      <c r="AG2331" s="185"/>
      <c r="AH2331" s="185"/>
      <c r="AI2331" s="185"/>
      <c r="AJ2331" s="185"/>
      <c r="AK2331" s="185"/>
      <c r="AL2331" s="185"/>
      <c r="AM2331" s="185"/>
      <c r="AN2331" s="185"/>
      <c r="AO2331" s="185"/>
      <c r="AP2331" s="185"/>
      <c r="AQ2331" s="185"/>
      <c r="AR2331" s="185"/>
      <c r="AS2331" s="185"/>
      <c r="AT2331" s="185"/>
      <c r="AU2331" s="185"/>
      <c r="AV2331" s="185"/>
      <c r="AW2331" s="185"/>
      <c r="AX2331" s="185"/>
      <c r="AY2331" s="185"/>
      <c r="AZ2331" s="185"/>
      <c r="BA2331" s="185"/>
      <c r="BB2331" s="185"/>
      <c r="BC2331" s="185"/>
      <c r="BD2331" s="185"/>
      <c r="BE2331" s="185"/>
      <c r="BF2331" s="185"/>
      <c r="BG2331" s="185"/>
      <c r="BH2331" s="185"/>
      <c r="BI2331" s="185"/>
      <c r="BJ2331" s="185"/>
      <c r="BK2331" s="185"/>
      <c r="BL2331" s="185"/>
      <c r="BM2331" s="185"/>
    </row>
    <row r="2332" spans="13:65" s="181" customFormat="1" x14ac:dyDescent="0.2">
      <c r="M2332" s="40"/>
      <c r="N2332" s="974"/>
      <c r="O2332" s="185"/>
      <c r="P2332" s="185"/>
      <c r="Q2332" s="185"/>
      <c r="R2332" s="185"/>
      <c r="S2332" s="185"/>
      <c r="T2332" s="185"/>
      <c r="U2332" s="185"/>
      <c r="V2332" s="185"/>
      <c r="W2332" s="185"/>
      <c r="X2332" s="185"/>
      <c r="Y2332" s="185"/>
      <c r="Z2332" s="185"/>
      <c r="AA2332" s="185"/>
      <c r="AB2332" s="185"/>
      <c r="AC2332" s="185"/>
      <c r="AD2332" s="185"/>
      <c r="AE2332" s="185"/>
      <c r="AF2332" s="185"/>
      <c r="AG2332" s="185"/>
      <c r="AH2332" s="185"/>
      <c r="AI2332" s="185"/>
      <c r="AJ2332" s="185"/>
      <c r="AK2332" s="185"/>
      <c r="AL2332" s="185"/>
      <c r="AM2332" s="185"/>
      <c r="AN2332" s="185"/>
      <c r="AO2332" s="185"/>
      <c r="AP2332" s="185"/>
      <c r="AQ2332" s="185"/>
      <c r="AR2332" s="185"/>
      <c r="AS2332" s="185"/>
      <c r="AT2332" s="185"/>
      <c r="AU2332" s="185"/>
      <c r="AV2332" s="185"/>
      <c r="AW2332" s="185"/>
      <c r="AX2332" s="185"/>
      <c r="AY2332" s="185"/>
      <c r="AZ2332" s="185"/>
      <c r="BA2332" s="185"/>
      <c r="BB2332" s="185"/>
      <c r="BC2332" s="185"/>
      <c r="BD2332" s="185"/>
      <c r="BE2332" s="185"/>
      <c r="BF2332" s="185"/>
      <c r="BG2332" s="185"/>
      <c r="BH2332" s="185"/>
      <c r="BI2332" s="185"/>
      <c r="BJ2332" s="185"/>
      <c r="BK2332" s="185"/>
      <c r="BL2332" s="185"/>
      <c r="BM2332" s="185"/>
    </row>
    <row r="2333" spans="13:65" s="181" customFormat="1" x14ac:dyDescent="0.2">
      <c r="M2333" s="40"/>
      <c r="N2333" s="974"/>
      <c r="O2333" s="185"/>
      <c r="P2333" s="185"/>
      <c r="Q2333" s="185"/>
      <c r="R2333" s="185"/>
      <c r="S2333" s="185"/>
      <c r="T2333" s="185"/>
      <c r="U2333" s="185"/>
      <c r="V2333" s="185"/>
      <c r="W2333" s="185"/>
      <c r="X2333" s="185"/>
      <c r="Y2333" s="185"/>
      <c r="Z2333" s="185"/>
      <c r="AA2333" s="185"/>
      <c r="AB2333" s="185"/>
      <c r="AC2333" s="185"/>
      <c r="AD2333" s="185"/>
      <c r="AE2333" s="185"/>
      <c r="AF2333" s="185"/>
      <c r="AG2333" s="185"/>
      <c r="AH2333" s="185"/>
      <c r="AI2333" s="185"/>
      <c r="AJ2333" s="185"/>
      <c r="AK2333" s="185"/>
      <c r="AL2333" s="185"/>
      <c r="AM2333" s="185"/>
      <c r="AN2333" s="185"/>
      <c r="AO2333" s="185"/>
      <c r="AP2333" s="185"/>
      <c r="AQ2333" s="185"/>
      <c r="AR2333" s="185"/>
      <c r="AS2333" s="185"/>
      <c r="AT2333" s="185"/>
      <c r="AU2333" s="185"/>
      <c r="AV2333" s="185"/>
      <c r="AW2333" s="185"/>
      <c r="AX2333" s="185"/>
      <c r="AY2333" s="185"/>
      <c r="AZ2333" s="185"/>
      <c r="BA2333" s="185"/>
      <c r="BB2333" s="185"/>
      <c r="BC2333" s="185"/>
      <c r="BD2333" s="185"/>
      <c r="BE2333" s="185"/>
      <c r="BF2333" s="185"/>
      <c r="BG2333" s="185"/>
      <c r="BH2333" s="185"/>
      <c r="BI2333" s="185"/>
      <c r="BJ2333" s="185"/>
      <c r="BK2333" s="185"/>
      <c r="BL2333" s="185"/>
      <c r="BM2333" s="185"/>
    </row>
    <row r="2334" spans="13:65" s="181" customFormat="1" x14ac:dyDescent="0.2">
      <c r="M2334" s="40"/>
      <c r="N2334" s="974"/>
      <c r="O2334" s="185"/>
      <c r="P2334" s="185"/>
      <c r="Q2334" s="185"/>
      <c r="R2334" s="185"/>
      <c r="S2334" s="185"/>
      <c r="T2334" s="185"/>
      <c r="U2334" s="185"/>
      <c r="V2334" s="185"/>
      <c r="W2334" s="185"/>
      <c r="X2334" s="185"/>
      <c r="Y2334" s="185"/>
      <c r="Z2334" s="185"/>
      <c r="AA2334" s="185"/>
      <c r="AB2334" s="185"/>
      <c r="AC2334" s="185"/>
      <c r="AD2334" s="185"/>
      <c r="AE2334" s="185"/>
      <c r="AF2334" s="185"/>
      <c r="AG2334" s="185"/>
      <c r="AH2334" s="185"/>
      <c r="AI2334" s="185"/>
      <c r="AJ2334" s="185"/>
      <c r="AK2334" s="185"/>
      <c r="AL2334" s="185"/>
      <c r="AM2334" s="185"/>
      <c r="AN2334" s="185"/>
      <c r="AO2334" s="185"/>
      <c r="AP2334" s="185"/>
      <c r="AQ2334" s="185"/>
      <c r="AR2334" s="185"/>
      <c r="AS2334" s="185"/>
      <c r="AT2334" s="185"/>
      <c r="AU2334" s="185"/>
      <c r="AV2334" s="185"/>
      <c r="AW2334" s="185"/>
      <c r="AX2334" s="185"/>
      <c r="AY2334" s="185"/>
      <c r="AZ2334" s="185"/>
      <c r="BA2334" s="185"/>
      <c r="BB2334" s="185"/>
      <c r="BC2334" s="185"/>
      <c r="BD2334" s="185"/>
      <c r="BE2334" s="185"/>
      <c r="BF2334" s="185"/>
      <c r="BG2334" s="185"/>
      <c r="BH2334" s="185"/>
      <c r="BI2334" s="185"/>
      <c r="BJ2334" s="185"/>
      <c r="BK2334" s="185"/>
      <c r="BL2334" s="185"/>
      <c r="BM2334" s="185"/>
    </row>
    <row r="2335" spans="13:65" s="181" customFormat="1" x14ac:dyDescent="0.2">
      <c r="M2335" s="40"/>
      <c r="N2335" s="974"/>
      <c r="O2335" s="185"/>
      <c r="P2335" s="185"/>
      <c r="Q2335" s="185"/>
      <c r="R2335" s="185"/>
      <c r="S2335" s="185"/>
      <c r="T2335" s="185"/>
      <c r="U2335" s="185"/>
      <c r="V2335" s="185"/>
      <c r="W2335" s="185"/>
      <c r="X2335" s="185"/>
      <c r="Y2335" s="185"/>
      <c r="Z2335" s="185"/>
      <c r="AA2335" s="185"/>
      <c r="AB2335" s="185"/>
      <c r="AC2335" s="185"/>
      <c r="AD2335" s="185"/>
      <c r="AE2335" s="185"/>
      <c r="AF2335" s="185"/>
      <c r="AG2335" s="185"/>
      <c r="AH2335" s="185"/>
      <c r="AI2335" s="185"/>
      <c r="AJ2335" s="185"/>
      <c r="AK2335" s="185"/>
      <c r="AL2335" s="185"/>
      <c r="AM2335" s="185"/>
      <c r="AN2335" s="185"/>
      <c r="AO2335" s="185"/>
      <c r="AP2335" s="185"/>
      <c r="AQ2335" s="185"/>
      <c r="AR2335" s="185"/>
      <c r="AS2335" s="185"/>
      <c r="AT2335" s="185"/>
      <c r="AU2335" s="185"/>
      <c r="AV2335" s="185"/>
      <c r="AW2335" s="185"/>
      <c r="AX2335" s="185"/>
      <c r="AY2335" s="185"/>
      <c r="AZ2335" s="185"/>
      <c r="BA2335" s="185"/>
      <c r="BB2335" s="185"/>
      <c r="BC2335" s="185"/>
      <c r="BD2335" s="185"/>
      <c r="BE2335" s="185"/>
      <c r="BF2335" s="185"/>
      <c r="BG2335" s="185"/>
      <c r="BH2335" s="185"/>
      <c r="BI2335" s="185"/>
      <c r="BJ2335" s="185"/>
      <c r="BK2335" s="185"/>
      <c r="BL2335" s="185"/>
      <c r="BM2335" s="185"/>
    </row>
    <row r="2336" spans="13:65" s="181" customFormat="1" x14ac:dyDescent="0.2">
      <c r="M2336" s="40"/>
      <c r="N2336" s="974"/>
      <c r="O2336" s="185"/>
      <c r="P2336" s="185"/>
      <c r="Q2336" s="185"/>
      <c r="R2336" s="185"/>
      <c r="S2336" s="185"/>
      <c r="T2336" s="185"/>
      <c r="U2336" s="185"/>
      <c r="V2336" s="185"/>
      <c r="W2336" s="185"/>
      <c r="X2336" s="185"/>
      <c r="Y2336" s="185"/>
      <c r="Z2336" s="185"/>
      <c r="AA2336" s="185"/>
      <c r="AB2336" s="185"/>
      <c r="AC2336" s="185"/>
      <c r="AD2336" s="185"/>
      <c r="AE2336" s="185"/>
      <c r="AF2336" s="185"/>
      <c r="AG2336" s="185"/>
      <c r="AH2336" s="185"/>
      <c r="AI2336" s="185"/>
      <c r="AJ2336" s="185"/>
      <c r="AK2336" s="185"/>
      <c r="AL2336" s="185"/>
      <c r="AM2336" s="185"/>
      <c r="AN2336" s="185"/>
      <c r="AO2336" s="185"/>
      <c r="AP2336" s="185"/>
      <c r="AQ2336" s="185"/>
      <c r="AR2336" s="185"/>
      <c r="AS2336" s="185"/>
      <c r="AT2336" s="185"/>
      <c r="AU2336" s="185"/>
      <c r="AV2336" s="185"/>
      <c r="AW2336" s="185"/>
      <c r="AX2336" s="185"/>
      <c r="AY2336" s="185"/>
      <c r="AZ2336" s="185"/>
      <c r="BA2336" s="185"/>
      <c r="BB2336" s="185"/>
      <c r="BC2336" s="185"/>
      <c r="BD2336" s="185"/>
      <c r="BE2336" s="185"/>
      <c r="BF2336" s="185"/>
      <c r="BG2336" s="185"/>
      <c r="BH2336" s="185"/>
      <c r="BI2336" s="185"/>
      <c r="BJ2336" s="185"/>
      <c r="BK2336" s="185"/>
      <c r="BL2336" s="185"/>
      <c r="BM2336" s="185"/>
    </row>
    <row r="2337" spans="13:65" s="181" customFormat="1" x14ac:dyDescent="0.2">
      <c r="M2337" s="40"/>
      <c r="N2337" s="974"/>
      <c r="O2337" s="185"/>
      <c r="P2337" s="185"/>
      <c r="Q2337" s="185"/>
      <c r="R2337" s="185"/>
      <c r="S2337" s="185"/>
      <c r="T2337" s="185"/>
      <c r="U2337" s="185"/>
      <c r="V2337" s="185"/>
      <c r="W2337" s="185"/>
      <c r="X2337" s="185"/>
      <c r="Y2337" s="185"/>
      <c r="Z2337" s="185"/>
      <c r="AA2337" s="185"/>
      <c r="AB2337" s="185"/>
      <c r="AC2337" s="185"/>
      <c r="AD2337" s="185"/>
      <c r="AE2337" s="185"/>
      <c r="AF2337" s="185"/>
      <c r="AG2337" s="185"/>
      <c r="AH2337" s="185"/>
      <c r="AI2337" s="185"/>
      <c r="AJ2337" s="185"/>
      <c r="AK2337" s="185"/>
      <c r="AL2337" s="185"/>
      <c r="AM2337" s="185"/>
      <c r="AN2337" s="185"/>
      <c r="AO2337" s="185"/>
      <c r="AP2337" s="185"/>
      <c r="AQ2337" s="185"/>
      <c r="AR2337" s="185"/>
      <c r="AS2337" s="185"/>
      <c r="AT2337" s="185"/>
      <c r="AU2337" s="185"/>
      <c r="AV2337" s="185"/>
      <c r="AW2337" s="185"/>
      <c r="AX2337" s="185"/>
      <c r="AY2337" s="185"/>
      <c r="AZ2337" s="185"/>
      <c r="BA2337" s="185"/>
      <c r="BB2337" s="185"/>
      <c r="BC2337" s="185"/>
      <c r="BD2337" s="185"/>
      <c r="BE2337" s="185"/>
      <c r="BF2337" s="185"/>
      <c r="BG2337" s="185"/>
      <c r="BH2337" s="185"/>
      <c r="BI2337" s="185"/>
      <c r="BJ2337" s="185"/>
      <c r="BK2337" s="185"/>
      <c r="BL2337" s="185"/>
      <c r="BM2337" s="185"/>
    </row>
    <row r="2338" spans="13:65" s="181" customFormat="1" x14ac:dyDescent="0.2">
      <c r="M2338" s="40"/>
      <c r="N2338" s="974"/>
      <c r="O2338" s="185"/>
      <c r="P2338" s="185"/>
      <c r="Q2338" s="185"/>
      <c r="R2338" s="185"/>
      <c r="S2338" s="185"/>
      <c r="T2338" s="185"/>
      <c r="U2338" s="185"/>
      <c r="V2338" s="185"/>
      <c r="W2338" s="185"/>
      <c r="X2338" s="185"/>
      <c r="Y2338" s="185"/>
      <c r="Z2338" s="185"/>
      <c r="AA2338" s="185"/>
      <c r="AB2338" s="185"/>
      <c r="AC2338" s="185"/>
      <c r="AD2338" s="185"/>
      <c r="AE2338" s="185"/>
      <c r="AF2338" s="185"/>
      <c r="AG2338" s="185"/>
      <c r="AH2338" s="185"/>
      <c r="AI2338" s="185"/>
      <c r="AJ2338" s="185"/>
      <c r="AK2338" s="185"/>
      <c r="AL2338" s="185"/>
      <c r="AM2338" s="185"/>
      <c r="AN2338" s="185"/>
      <c r="AO2338" s="185"/>
      <c r="AP2338" s="185"/>
      <c r="AQ2338" s="185"/>
      <c r="AR2338" s="185"/>
      <c r="AS2338" s="185"/>
      <c r="AT2338" s="185"/>
      <c r="AU2338" s="185"/>
      <c r="AV2338" s="185"/>
      <c r="AW2338" s="185"/>
      <c r="AX2338" s="185"/>
      <c r="AY2338" s="185"/>
      <c r="AZ2338" s="185"/>
      <c r="BA2338" s="185"/>
      <c r="BB2338" s="185"/>
      <c r="BC2338" s="185"/>
      <c r="BD2338" s="185"/>
      <c r="BE2338" s="185"/>
      <c r="BF2338" s="185"/>
      <c r="BG2338" s="185"/>
      <c r="BH2338" s="185"/>
      <c r="BI2338" s="185"/>
      <c r="BJ2338" s="185"/>
      <c r="BK2338" s="185"/>
      <c r="BL2338" s="185"/>
      <c r="BM2338" s="185"/>
    </row>
    <row r="2339" spans="13:65" s="181" customFormat="1" x14ac:dyDescent="0.2">
      <c r="M2339" s="40"/>
      <c r="N2339" s="974"/>
      <c r="O2339" s="185"/>
      <c r="P2339" s="185"/>
      <c r="Q2339" s="185"/>
      <c r="R2339" s="185"/>
      <c r="S2339" s="185"/>
      <c r="T2339" s="185"/>
      <c r="U2339" s="185"/>
      <c r="V2339" s="185"/>
      <c r="W2339" s="185"/>
      <c r="X2339" s="185"/>
      <c r="Y2339" s="185"/>
      <c r="Z2339" s="185"/>
      <c r="AA2339" s="185"/>
      <c r="AB2339" s="185"/>
      <c r="AC2339" s="185"/>
      <c r="AD2339" s="185"/>
      <c r="AE2339" s="185"/>
      <c r="AF2339" s="185"/>
      <c r="AG2339" s="185"/>
      <c r="AH2339" s="185"/>
      <c r="AI2339" s="185"/>
      <c r="AJ2339" s="185"/>
      <c r="AK2339" s="185"/>
      <c r="AL2339" s="185"/>
      <c r="AM2339" s="185"/>
      <c r="AN2339" s="185"/>
      <c r="AO2339" s="185"/>
      <c r="AP2339" s="185"/>
      <c r="AQ2339" s="185"/>
      <c r="AR2339" s="185"/>
      <c r="AS2339" s="185"/>
      <c r="AT2339" s="185"/>
      <c r="AU2339" s="185"/>
      <c r="AV2339" s="185"/>
      <c r="AW2339" s="185"/>
      <c r="AX2339" s="185"/>
      <c r="AY2339" s="185"/>
      <c r="AZ2339" s="185"/>
      <c r="BA2339" s="185"/>
      <c r="BB2339" s="185"/>
      <c r="BC2339" s="185"/>
      <c r="BD2339" s="185"/>
      <c r="BE2339" s="185"/>
      <c r="BF2339" s="185"/>
      <c r="BG2339" s="185"/>
      <c r="BH2339" s="185"/>
      <c r="BI2339" s="185"/>
      <c r="BJ2339" s="185"/>
      <c r="BK2339" s="185"/>
      <c r="BL2339" s="185"/>
      <c r="BM2339" s="185"/>
    </row>
    <row r="2340" spans="13:65" s="181" customFormat="1" x14ac:dyDescent="0.2">
      <c r="M2340" s="40"/>
      <c r="N2340" s="974"/>
      <c r="O2340" s="185"/>
      <c r="P2340" s="185"/>
      <c r="Q2340" s="185"/>
      <c r="R2340" s="185"/>
      <c r="S2340" s="185"/>
      <c r="T2340" s="185"/>
      <c r="U2340" s="185"/>
      <c r="V2340" s="185"/>
      <c r="W2340" s="185"/>
      <c r="X2340" s="185"/>
      <c r="Y2340" s="185"/>
      <c r="Z2340" s="185"/>
      <c r="AA2340" s="185"/>
      <c r="AB2340" s="185"/>
      <c r="AC2340" s="185"/>
      <c r="AD2340" s="185"/>
      <c r="AE2340" s="185"/>
      <c r="AF2340" s="185"/>
      <c r="AG2340" s="185"/>
      <c r="AH2340" s="185"/>
      <c r="AI2340" s="185"/>
      <c r="AJ2340" s="185"/>
      <c r="AK2340" s="185"/>
      <c r="AL2340" s="185"/>
      <c r="AM2340" s="185"/>
      <c r="AN2340" s="185"/>
      <c r="AO2340" s="185"/>
      <c r="AP2340" s="185"/>
      <c r="AQ2340" s="185"/>
      <c r="AR2340" s="185"/>
      <c r="AS2340" s="185"/>
      <c r="AT2340" s="185"/>
      <c r="AU2340" s="185"/>
      <c r="AV2340" s="185"/>
      <c r="AW2340" s="185"/>
      <c r="AX2340" s="185"/>
      <c r="AY2340" s="185"/>
      <c r="AZ2340" s="185"/>
      <c r="BA2340" s="185"/>
      <c r="BB2340" s="185"/>
      <c r="BC2340" s="185"/>
      <c r="BD2340" s="185"/>
      <c r="BE2340" s="185"/>
      <c r="BF2340" s="185"/>
      <c r="BG2340" s="185"/>
      <c r="BH2340" s="185"/>
      <c r="BI2340" s="185"/>
      <c r="BJ2340" s="185"/>
      <c r="BK2340" s="185"/>
      <c r="BL2340" s="185"/>
      <c r="BM2340" s="185"/>
    </row>
    <row r="2341" spans="13:65" s="181" customFormat="1" x14ac:dyDescent="0.2">
      <c r="M2341" s="40"/>
      <c r="N2341" s="974"/>
      <c r="O2341" s="185"/>
      <c r="P2341" s="185"/>
      <c r="Q2341" s="185"/>
      <c r="R2341" s="185"/>
      <c r="S2341" s="185"/>
      <c r="T2341" s="185"/>
      <c r="U2341" s="185"/>
      <c r="V2341" s="185"/>
      <c r="W2341" s="185"/>
      <c r="X2341" s="185"/>
      <c r="Y2341" s="185"/>
      <c r="Z2341" s="185"/>
      <c r="AA2341" s="185"/>
      <c r="AB2341" s="185"/>
      <c r="AC2341" s="185"/>
      <c r="AD2341" s="185"/>
      <c r="AE2341" s="185"/>
      <c r="AF2341" s="185"/>
      <c r="AG2341" s="185"/>
      <c r="AH2341" s="185"/>
      <c r="AI2341" s="185"/>
      <c r="AJ2341" s="185"/>
      <c r="AK2341" s="185"/>
      <c r="AL2341" s="185"/>
      <c r="AM2341" s="185"/>
      <c r="AN2341" s="185"/>
      <c r="AO2341" s="185"/>
      <c r="AP2341" s="185"/>
      <c r="AQ2341" s="185"/>
      <c r="AR2341" s="185"/>
      <c r="AS2341" s="185"/>
      <c r="AT2341" s="185"/>
      <c r="AU2341" s="185"/>
      <c r="AV2341" s="185"/>
      <c r="AW2341" s="185"/>
      <c r="AX2341" s="185"/>
      <c r="AY2341" s="185"/>
      <c r="AZ2341" s="185"/>
      <c r="BA2341" s="185"/>
      <c r="BB2341" s="185"/>
      <c r="BC2341" s="185"/>
      <c r="BD2341" s="185"/>
      <c r="BE2341" s="185"/>
      <c r="BF2341" s="185"/>
      <c r="BG2341" s="185"/>
      <c r="BH2341" s="185"/>
      <c r="BI2341" s="185"/>
      <c r="BJ2341" s="185"/>
      <c r="BK2341" s="185"/>
      <c r="BL2341" s="185"/>
      <c r="BM2341" s="185"/>
    </row>
    <row r="2342" spans="13:65" s="181" customFormat="1" x14ac:dyDescent="0.2">
      <c r="M2342" s="40"/>
      <c r="N2342" s="974"/>
      <c r="O2342" s="185"/>
      <c r="P2342" s="185"/>
      <c r="Q2342" s="185"/>
      <c r="R2342" s="185"/>
      <c r="S2342" s="185"/>
      <c r="T2342" s="185"/>
      <c r="U2342" s="185"/>
      <c r="V2342" s="185"/>
      <c r="W2342" s="185"/>
      <c r="X2342" s="185"/>
      <c r="Y2342" s="185"/>
      <c r="Z2342" s="185"/>
      <c r="AA2342" s="185"/>
      <c r="AB2342" s="185"/>
      <c r="AC2342" s="185"/>
      <c r="AD2342" s="185"/>
      <c r="AE2342" s="185"/>
      <c r="AF2342" s="185"/>
      <c r="AG2342" s="185"/>
      <c r="AH2342" s="185"/>
      <c r="AI2342" s="185"/>
      <c r="AJ2342" s="185"/>
      <c r="AK2342" s="185"/>
      <c r="AL2342" s="185"/>
      <c r="AM2342" s="185"/>
      <c r="AN2342" s="185"/>
      <c r="AO2342" s="185"/>
      <c r="AP2342" s="185"/>
      <c r="AQ2342" s="185"/>
      <c r="AR2342" s="185"/>
      <c r="AS2342" s="185"/>
      <c r="AT2342" s="185"/>
      <c r="AU2342" s="185"/>
      <c r="AV2342" s="185"/>
      <c r="AW2342" s="185"/>
      <c r="AX2342" s="185"/>
      <c r="AY2342" s="185"/>
      <c r="AZ2342" s="185"/>
      <c r="BA2342" s="185"/>
      <c r="BB2342" s="185"/>
      <c r="BC2342" s="185"/>
      <c r="BD2342" s="185"/>
      <c r="BE2342" s="185"/>
      <c r="BF2342" s="185"/>
      <c r="BG2342" s="185"/>
      <c r="BH2342" s="185"/>
      <c r="BI2342" s="185"/>
      <c r="BJ2342" s="185"/>
      <c r="BK2342" s="185"/>
      <c r="BL2342" s="185"/>
      <c r="BM2342" s="185"/>
    </row>
    <row r="2343" spans="13:65" s="181" customFormat="1" x14ac:dyDescent="0.2">
      <c r="M2343" s="40"/>
      <c r="N2343" s="974"/>
      <c r="O2343" s="185"/>
      <c r="P2343" s="185"/>
      <c r="Q2343" s="185"/>
      <c r="R2343" s="185"/>
      <c r="S2343" s="185"/>
      <c r="T2343" s="185"/>
      <c r="U2343" s="185"/>
      <c r="V2343" s="185"/>
      <c r="W2343" s="185"/>
      <c r="X2343" s="185"/>
      <c r="Y2343" s="185"/>
      <c r="Z2343" s="185"/>
      <c r="AA2343" s="185"/>
      <c r="AB2343" s="185"/>
      <c r="AC2343" s="185"/>
      <c r="AD2343" s="185"/>
      <c r="AE2343" s="185"/>
      <c r="AF2343" s="185"/>
      <c r="AG2343" s="185"/>
      <c r="AH2343" s="185"/>
      <c r="AI2343" s="185"/>
      <c r="AJ2343" s="185"/>
      <c r="AK2343" s="185"/>
      <c r="AL2343" s="185"/>
      <c r="AM2343" s="185"/>
      <c r="AN2343" s="185"/>
      <c r="AO2343" s="185"/>
      <c r="AP2343" s="185"/>
      <c r="AQ2343" s="185"/>
      <c r="AR2343" s="185"/>
      <c r="AS2343" s="185"/>
      <c r="AT2343" s="185"/>
      <c r="AU2343" s="185"/>
      <c r="AV2343" s="185"/>
      <c r="AW2343" s="185"/>
      <c r="AX2343" s="185"/>
      <c r="AY2343" s="185"/>
      <c r="AZ2343" s="185"/>
      <c r="BA2343" s="185"/>
      <c r="BB2343" s="185"/>
      <c r="BC2343" s="185"/>
      <c r="BD2343" s="185"/>
      <c r="BE2343" s="185"/>
      <c r="BF2343" s="185"/>
      <c r="BG2343" s="185"/>
      <c r="BH2343" s="185"/>
      <c r="BI2343" s="185"/>
      <c r="BJ2343" s="185"/>
      <c r="BK2343" s="185"/>
      <c r="BL2343" s="185"/>
      <c r="BM2343" s="185"/>
    </row>
    <row r="2344" spans="13:65" s="181" customFormat="1" x14ac:dyDescent="0.2">
      <c r="M2344" s="40"/>
      <c r="N2344" s="974"/>
      <c r="O2344" s="185"/>
      <c r="P2344" s="185"/>
      <c r="Q2344" s="185"/>
      <c r="R2344" s="185"/>
      <c r="S2344" s="185"/>
      <c r="T2344" s="185"/>
      <c r="U2344" s="185"/>
      <c r="V2344" s="185"/>
      <c r="W2344" s="185"/>
      <c r="X2344" s="185"/>
      <c r="Y2344" s="185"/>
      <c r="Z2344" s="185"/>
      <c r="AA2344" s="185"/>
      <c r="AB2344" s="185"/>
      <c r="AC2344" s="185"/>
      <c r="AD2344" s="185"/>
      <c r="AE2344" s="185"/>
      <c r="AF2344" s="185"/>
      <c r="AG2344" s="185"/>
      <c r="AH2344" s="185"/>
      <c r="AI2344" s="185"/>
      <c r="AJ2344" s="185"/>
      <c r="AK2344" s="185"/>
      <c r="AL2344" s="185"/>
      <c r="AM2344" s="185"/>
      <c r="AN2344" s="185"/>
      <c r="AO2344" s="185"/>
      <c r="AP2344" s="185"/>
      <c r="AQ2344" s="185"/>
      <c r="AR2344" s="185"/>
      <c r="AS2344" s="185"/>
      <c r="AT2344" s="185"/>
      <c r="AU2344" s="185"/>
      <c r="AV2344" s="185"/>
      <c r="AW2344" s="185"/>
      <c r="AX2344" s="185"/>
      <c r="AY2344" s="185"/>
      <c r="AZ2344" s="185"/>
      <c r="BA2344" s="185"/>
      <c r="BB2344" s="185"/>
      <c r="BC2344" s="185"/>
      <c r="BD2344" s="185"/>
      <c r="BE2344" s="185"/>
      <c r="BF2344" s="185"/>
      <c r="BG2344" s="185"/>
      <c r="BH2344" s="185"/>
      <c r="BI2344" s="185"/>
      <c r="BJ2344" s="185"/>
      <c r="BK2344" s="185"/>
      <c r="BL2344" s="185"/>
      <c r="BM2344" s="185"/>
    </row>
    <row r="2345" spans="13:65" s="181" customFormat="1" x14ac:dyDescent="0.2">
      <c r="M2345" s="40"/>
      <c r="N2345" s="974"/>
      <c r="O2345" s="185"/>
      <c r="P2345" s="185"/>
      <c r="Q2345" s="185"/>
      <c r="R2345" s="185"/>
      <c r="S2345" s="185"/>
      <c r="T2345" s="185"/>
      <c r="U2345" s="185"/>
      <c r="V2345" s="185"/>
      <c r="W2345" s="185"/>
      <c r="X2345" s="185"/>
      <c r="Y2345" s="185"/>
      <c r="Z2345" s="185"/>
      <c r="AA2345" s="185"/>
      <c r="AB2345" s="185"/>
      <c r="AC2345" s="185"/>
      <c r="AD2345" s="185"/>
      <c r="AE2345" s="185"/>
      <c r="AF2345" s="185"/>
      <c r="AG2345" s="185"/>
      <c r="AH2345" s="185"/>
      <c r="AI2345" s="185"/>
      <c r="AJ2345" s="185"/>
      <c r="AK2345" s="185"/>
      <c r="AL2345" s="185"/>
      <c r="AM2345" s="185"/>
      <c r="AN2345" s="185"/>
      <c r="AO2345" s="185"/>
      <c r="AP2345" s="185"/>
      <c r="AQ2345" s="185"/>
      <c r="AR2345" s="185"/>
      <c r="AS2345" s="185"/>
      <c r="AT2345" s="185"/>
      <c r="AU2345" s="185"/>
      <c r="AV2345" s="185"/>
      <c r="AW2345" s="185"/>
      <c r="AX2345" s="185"/>
      <c r="AY2345" s="185"/>
      <c r="AZ2345" s="185"/>
      <c r="BA2345" s="185"/>
      <c r="BB2345" s="185"/>
      <c r="BC2345" s="185"/>
      <c r="BD2345" s="185"/>
      <c r="BE2345" s="185"/>
      <c r="BF2345" s="185"/>
      <c r="BG2345" s="185"/>
      <c r="BH2345" s="185"/>
      <c r="BI2345" s="185"/>
      <c r="BJ2345" s="185"/>
      <c r="BK2345" s="185"/>
      <c r="BL2345" s="185"/>
      <c r="BM2345" s="185"/>
    </row>
    <row r="2346" spans="13:65" s="181" customFormat="1" x14ac:dyDescent="0.2">
      <c r="M2346" s="40"/>
      <c r="N2346" s="974"/>
      <c r="O2346" s="185"/>
      <c r="P2346" s="185"/>
      <c r="Q2346" s="185"/>
      <c r="R2346" s="185"/>
      <c r="S2346" s="185"/>
      <c r="T2346" s="185"/>
      <c r="U2346" s="185"/>
      <c r="V2346" s="185"/>
      <c r="W2346" s="185"/>
      <c r="X2346" s="185"/>
      <c r="Y2346" s="185"/>
      <c r="Z2346" s="185"/>
      <c r="AA2346" s="185"/>
      <c r="AB2346" s="185"/>
      <c r="AC2346" s="185"/>
      <c r="AD2346" s="185"/>
      <c r="AE2346" s="185"/>
      <c r="AF2346" s="185"/>
      <c r="AG2346" s="185"/>
      <c r="AH2346" s="185"/>
      <c r="AI2346" s="185"/>
      <c r="AJ2346" s="185"/>
      <c r="AK2346" s="185"/>
      <c r="AL2346" s="185"/>
      <c r="AM2346" s="185"/>
      <c r="AN2346" s="185"/>
      <c r="AO2346" s="185"/>
      <c r="AP2346" s="185"/>
      <c r="AQ2346" s="185"/>
      <c r="AR2346" s="185"/>
      <c r="AS2346" s="185"/>
      <c r="AT2346" s="185"/>
      <c r="AU2346" s="185"/>
      <c r="AV2346" s="185"/>
      <c r="AW2346" s="185"/>
      <c r="AX2346" s="185"/>
      <c r="AY2346" s="185"/>
      <c r="AZ2346" s="185"/>
      <c r="BA2346" s="185"/>
      <c r="BB2346" s="185"/>
      <c r="BC2346" s="185"/>
      <c r="BD2346" s="185"/>
      <c r="BE2346" s="185"/>
      <c r="BF2346" s="185"/>
      <c r="BG2346" s="185"/>
      <c r="BH2346" s="185"/>
      <c r="BI2346" s="185"/>
      <c r="BJ2346" s="185"/>
      <c r="BK2346" s="185"/>
      <c r="BL2346" s="185"/>
      <c r="BM2346" s="185"/>
    </row>
    <row r="2347" spans="13:65" s="181" customFormat="1" x14ac:dyDescent="0.2">
      <c r="M2347" s="40"/>
      <c r="N2347" s="974"/>
      <c r="O2347" s="185"/>
      <c r="P2347" s="185"/>
      <c r="Q2347" s="185"/>
      <c r="R2347" s="185"/>
      <c r="S2347" s="185"/>
      <c r="T2347" s="185"/>
      <c r="U2347" s="185"/>
      <c r="V2347" s="185"/>
      <c r="W2347" s="185"/>
      <c r="X2347" s="185"/>
      <c r="Y2347" s="185"/>
      <c r="Z2347" s="185"/>
      <c r="AA2347" s="185"/>
      <c r="AB2347" s="185"/>
      <c r="AC2347" s="185"/>
      <c r="AD2347" s="185"/>
      <c r="AE2347" s="185"/>
      <c r="AF2347" s="185"/>
      <c r="AG2347" s="185"/>
      <c r="AH2347" s="185"/>
      <c r="AI2347" s="185"/>
      <c r="AJ2347" s="185"/>
      <c r="AK2347" s="185"/>
      <c r="AL2347" s="185"/>
      <c r="AM2347" s="185"/>
      <c r="AN2347" s="185"/>
      <c r="AO2347" s="185"/>
      <c r="AP2347" s="185"/>
      <c r="AQ2347" s="185"/>
      <c r="AR2347" s="185"/>
      <c r="AS2347" s="185"/>
      <c r="AT2347" s="185"/>
      <c r="AU2347" s="185"/>
      <c r="AV2347" s="185"/>
      <c r="AW2347" s="185"/>
      <c r="AX2347" s="185"/>
      <c r="AY2347" s="185"/>
      <c r="AZ2347" s="185"/>
      <c r="BA2347" s="185"/>
      <c r="BB2347" s="185"/>
      <c r="BC2347" s="185"/>
      <c r="BD2347" s="185"/>
      <c r="BE2347" s="185"/>
      <c r="BF2347" s="185"/>
      <c r="BG2347" s="185"/>
      <c r="BH2347" s="185"/>
      <c r="BI2347" s="185"/>
      <c r="BJ2347" s="185"/>
      <c r="BK2347" s="185"/>
      <c r="BL2347" s="185"/>
      <c r="BM2347" s="185"/>
    </row>
    <row r="2348" spans="13:65" s="181" customFormat="1" x14ac:dyDescent="0.2">
      <c r="M2348" s="40"/>
      <c r="N2348" s="974"/>
      <c r="O2348" s="185"/>
      <c r="P2348" s="185"/>
      <c r="Q2348" s="185"/>
      <c r="R2348" s="185"/>
      <c r="S2348" s="185"/>
      <c r="T2348" s="185"/>
      <c r="U2348" s="185"/>
      <c r="V2348" s="185"/>
      <c r="W2348" s="185"/>
      <c r="X2348" s="185"/>
      <c r="Y2348" s="185"/>
      <c r="Z2348" s="185"/>
      <c r="AA2348" s="185"/>
      <c r="AB2348" s="185"/>
      <c r="AC2348" s="185"/>
      <c r="AD2348" s="185"/>
      <c r="AE2348" s="185"/>
      <c r="AF2348" s="185"/>
      <c r="AG2348" s="185"/>
      <c r="AH2348" s="185"/>
      <c r="AI2348" s="185"/>
      <c r="AJ2348" s="185"/>
      <c r="AK2348" s="185"/>
      <c r="AL2348" s="185"/>
      <c r="AM2348" s="185"/>
      <c r="AN2348" s="185"/>
      <c r="AO2348" s="185"/>
      <c r="AP2348" s="185"/>
      <c r="AQ2348" s="185"/>
      <c r="AR2348" s="185"/>
      <c r="AS2348" s="185"/>
      <c r="AT2348" s="185"/>
      <c r="AU2348" s="185"/>
      <c r="AV2348" s="185"/>
      <c r="AW2348" s="185"/>
      <c r="AX2348" s="185"/>
      <c r="AY2348" s="185"/>
      <c r="AZ2348" s="185"/>
      <c r="BA2348" s="185"/>
      <c r="BB2348" s="185"/>
      <c r="BC2348" s="185"/>
      <c r="BD2348" s="185"/>
      <c r="BE2348" s="185"/>
      <c r="BF2348" s="185"/>
      <c r="BG2348" s="185"/>
      <c r="BH2348" s="185"/>
      <c r="BI2348" s="185"/>
      <c r="BJ2348" s="185"/>
      <c r="BK2348" s="185"/>
      <c r="BL2348" s="185"/>
      <c r="BM2348" s="185"/>
    </row>
    <row r="2349" spans="13:65" s="181" customFormat="1" x14ac:dyDescent="0.2">
      <c r="M2349" s="40"/>
      <c r="N2349" s="974"/>
      <c r="O2349" s="185"/>
      <c r="P2349" s="185"/>
      <c r="Q2349" s="185"/>
      <c r="R2349" s="185"/>
      <c r="S2349" s="185"/>
      <c r="T2349" s="185"/>
      <c r="U2349" s="185"/>
      <c r="V2349" s="185"/>
      <c r="W2349" s="185"/>
      <c r="X2349" s="185"/>
      <c r="Y2349" s="185"/>
      <c r="Z2349" s="185"/>
      <c r="AA2349" s="185"/>
      <c r="AB2349" s="185"/>
      <c r="AC2349" s="185"/>
      <c r="AD2349" s="185"/>
      <c r="AE2349" s="185"/>
      <c r="AF2349" s="185"/>
      <c r="AG2349" s="185"/>
      <c r="AH2349" s="185"/>
      <c r="AI2349" s="185"/>
      <c r="AJ2349" s="185"/>
      <c r="AK2349" s="185"/>
      <c r="AL2349" s="185"/>
      <c r="AM2349" s="185"/>
      <c r="AN2349" s="185"/>
      <c r="AO2349" s="185"/>
      <c r="AP2349" s="185"/>
      <c r="AQ2349" s="185"/>
      <c r="AR2349" s="185"/>
      <c r="AS2349" s="185"/>
      <c r="AT2349" s="185"/>
      <c r="AU2349" s="185"/>
      <c r="AV2349" s="185"/>
      <c r="AW2349" s="185"/>
      <c r="AX2349" s="185"/>
      <c r="AY2349" s="185"/>
      <c r="AZ2349" s="185"/>
      <c r="BA2349" s="185"/>
      <c r="BB2349" s="185"/>
      <c r="BC2349" s="185"/>
      <c r="BD2349" s="185"/>
      <c r="BE2349" s="185"/>
      <c r="BF2349" s="185"/>
      <c r="BG2349" s="185"/>
      <c r="BH2349" s="185"/>
      <c r="BI2349" s="185"/>
      <c r="BJ2349" s="185"/>
      <c r="BK2349" s="185"/>
      <c r="BL2349" s="185"/>
      <c r="BM2349" s="185"/>
    </row>
    <row r="2350" spans="13:65" s="181" customFormat="1" x14ac:dyDescent="0.2">
      <c r="M2350" s="40"/>
      <c r="N2350" s="974"/>
      <c r="O2350" s="185"/>
      <c r="P2350" s="185"/>
      <c r="Q2350" s="185"/>
      <c r="R2350" s="185"/>
      <c r="S2350" s="185"/>
      <c r="T2350" s="185"/>
      <c r="U2350" s="185"/>
      <c r="V2350" s="185"/>
      <c r="W2350" s="185"/>
      <c r="X2350" s="185"/>
      <c r="Y2350" s="185"/>
      <c r="Z2350" s="185"/>
      <c r="AA2350" s="185"/>
      <c r="AB2350" s="185"/>
      <c r="AC2350" s="185"/>
      <c r="AD2350" s="185"/>
      <c r="AE2350" s="185"/>
      <c r="AF2350" s="185"/>
      <c r="AG2350" s="185"/>
      <c r="AH2350" s="185"/>
      <c r="AI2350" s="185"/>
      <c r="AJ2350" s="185"/>
      <c r="AK2350" s="185"/>
      <c r="AL2350" s="185"/>
      <c r="AM2350" s="185"/>
      <c r="AN2350" s="185"/>
      <c r="AO2350" s="185"/>
      <c r="AP2350" s="185"/>
      <c r="AQ2350" s="185"/>
      <c r="AR2350" s="185"/>
      <c r="AS2350" s="185"/>
      <c r="AT2350" s="185"/>
      <c r="AU2350" s="185"/>
      <c r="AV2350" s="185"/>
      <c r="AW2350" s="185"/>
      <c r="AX2350" s="185"/>
      <c r="AY2350" s="185"/>
      <c r="AZ2350" s="185"/>
      <c r="BA2350" s="185"/>
      <c r="BB2350" s="185"/>
      <c r="BC2350" s="185"/>
      <c r="BD2350" s="185"/>
      <c r="BE2350" s="185"/>
      <c r="BF2350" s="185"/>
      <c r="BG2350" s="185"/>
      <c r="BH2350" s="185"/>
      <c r="BI2350" s="185"/>
      <c r="BJ2350" s="185"/>
      <c r="BK2350" s="185"/>
      <c r="BL2350" s="185"/>
      <c r="BM2350" s="185"/>
    </row>
    <row r="2351" spans="13:65" s="181" customFormat="1" x14ac:dyDescent="0.2">
      <c r="M2351" s="40"/>
      <c r="N2351" s="974"/>
      <c r="O2351" s="185"/>
      <c r="P2351" s="185"/>
      <c r="Q2351" s="185"/>
      <c r="R2351" s="185"/>
      <c r="S2351" s="185"/>
      <c r="T2351" s="185"/>
      <c r="U2351" s="185"/>
      <c r="V2351" s="185"/>
      <c r="W2351" s="185"/>
      <c r="X2351" s="185"/>
      <c r="Y2351" s="185"/>
      <c r="Z2351" s="185"/>
      <c r="AA2351" s="185"/>
      <c r="AB2351" s="185"/>
      <c r="AC2351" s="185"/>
      <c r="AD2351" s="185"/>
      <c r="AE2351" s="185"/>
      <c r="AF2351" s="185"/>
      <c r="AG2351" s="185"/>
      <c r="AH2351" s="185"/>
      <c r="AI2351" s="185"/>
      <c r="AJ2351" s="185"/>
      <c r="AK2351" s="185"/>
      <c r="AL2351" s="185"/>
      <c r="AM2351" s="185"/>
      <c r="AN2351" s="185"/>
      <c r="AO2351" s="185"/>
      <c r="AP2351" s="185"/>
      <c r="AQ2351" s="185"/>
      <c r="AR2351" s="185"/>
      <c r="AS2351" s="185"/>
      <c r="AT2351" s="185"/>
      <c r="AU2351" s="185"/>
      <c r="AV2351" s="185"/>
      <c r="AW2351" s="185"/>
      <c r="AX2351" s="185"/>
      <c r="AY2351" s="185"/>
      <c r="AZ2351" s="185"/>
      <c r="BA2351" s="185"/>
      <c r="BB2351" s="185"/>
      <c r="BC2351" s="185"/>
      <c r="BD2351" s="185"/>
      <c r="BE2351" s="185"/>
      <c r="BF2351" s="185"/>
      <c r="BG2351" s="185"/>
      <c r="BH2351" s="185"/>
      <c r="BI2351" s="185"/>
      <c r="BJ2351" s="185"/>
      <c r="BK2351" s="185"/>
      <c r="BL2351" s="185"/>
      <c r="BM2351" s="185"/>
    </row>
    <row r="2352" spans="13:65" s="181" customFormat="1" x14ac:dyDescent="0.2">
      <c r="M2352" s="40"/>
      <c r="N2352" s="974"/>
      <c r="O2352" s="185"/>
      <c r="P2352" s="185"/>
      <c r="Q2352" s="185"/>
      <c r="R2352" s="185"/>
      <c r="S2352" s="185"/>
      <c r="T2352" s="185"/>
      <c r="U2352" s="185"/>
      <c r="V2352" s="185"/>
      <c r="W2352" s="185"/>
      <c r="X2352" s="185"/>
      <c r="Y2352" s="185"/>
      <c r="Z2352" s="185"/>
      <c r="AA2352" s="185"/>
      <c r="AB2352" s="185"/>
      <c r="AC2352" s="185"/>
      <c r="AD2352" s="185"/>
      <c r="AE2352" s="185"/>
      <c r="AF2352" s="185"/>
      <c r="AG2352" s="185"/>
      <c r="AH2352" s="185"/>
      <c r="AI2352" s="185"/>
      <c r="AJ2352" s="185"/>
      <c r="AK2352" s="185"/>
      <c r="AL2352" s="185"/>
      <c r="AM2352" s="185"/>
      <c r="AN2352" s="185"/>
      <c r="AO2352" s="185"/>
      <c r="AP2352" s="185"/>
      <c r="AQ2352" s="185"/>
      <c r="AR2352" s="185"/>
      <c r="AS2352" s="185"/>
      <c r="AT2352" s="185"/>
      <c r="AU2352" s="185"/>
      <c r="AV2352" s="185"/>
      <c r="AW2352" s="185"/>
      <c r="AX2352" s="185"/>
      <c r="AY2352" s="185"/>
      <c r="AZ2352" s="185"/>
      <c r="BA2352" s="185"/>
      <c r="BB2352" s="185"/>
      <c r="BC2352" s="185"/>
      <c r="BD2352" s="185"/>
      <c r="BE2352" s="185"/>
      <c r="BF2352" s="185"/>
      <c r="BG2352" s="185"/>
      <c r="BH2352" s="185"/>
      <c r="BI2352" s="185"/>
      <c r="BJ2352" s="185"/>
      <c r="BK2352" s="185"/>
      <c r="BL2352" s="185"/>
      <c r="BM2352" s="185"/>
    </row>
    <row r="2353" spans="13:65" s="181" customFormat="1" x14ac:dyDescent="0.2">
      <c r="M2353" s="40"/>
      <c r="N2353" s="974"/>
      <c r="O2353" s="185"/>
      <c r="P2353" s="185"/>
      <c r="Q2353" s="185"/>
      <c r="R2353" s="185"/>
      <c r="S2353" s="185"/>
      <c r="T2353" s="185"/>
      <c r="U2353" s="185"/>
      <c r="V2353" s="185"/>
      <c r="W2353" s="185"/>
      <c r="X2353" s="185"/>
      <c r="Y2353" s="185"/>
      <c r="Z2353" s="185"/>
      <c r="AA2353" s="185"/>
      <c r="AB2353" s="185"/>
      <c r="AC2353" s="185"/>
      <c r="AD2353" s="185"/>
      <c r="AE2353" s="185"/>
      <c r="AF2353" s="185"/>
      <c r="AG2353" s="185"/>
      <c r="AH2353" s="185"/>
      <c r="AI2353" s="185"/>
      <c r="AJ2353" s="185"/>
      <c r="AK2353" s="185"/>
      <c r="AL2353" s="185"/>
      <c r="AM2353" s="185"/>
      <c r="AN2353" s="185"/>
      <c r="AO2353" s="185"/>
      <c r="AP2353" s="185"/>
      <c r="AQ2353" s="185"/>
      <c r="AR2353" s="185"/>
      <c r="AS2353" s="185"/>
      <c r="AT2353" s="185"/>
      <c r="AU2353" s="185"/>
      <c r="AV2353" s="185"/>
      <c r="AW2353" s="185"/>
      <c r="AX2353" s="185"/>
      <c r="AY2353" s="185"/>
      <c r="AZ2353" s="185"/>
      <c r="BA2353" s="185"/>
      <c r="BB2353" s="185"/>
      <c r="BC2353" s="185"/>
      <c r="BD2353" s="185"/>
      <c r="BE2353" s="185"/>
      <c r="BF2353" s="185"/>
      <c r="BG2353" s="185"/>
      <c r="BH2353" s="185"/>
      <c r="BI2353" s="185"/>
      <c r="BJ2353" s="185"/>
      <c r="BK2353" s="185"/>
      <c r="BL2353" s="185"/>
      <c r="BM2353" s="185"/>
    </row>
    <row r="2354" spans="13:65" s="181" customFormat="1" x14ac:dyDescent="0.2">
      <c r="M2354" s="40"/>
      <c r="N2354" s="974"/>
      <c r="O2354" s="185"/>
      <c r="P2354" s="185"/>
      <c r="Q2354" s="185"/>
      <c r="R2354" s="185"/>
      <c r="S2354" s="185"/>
      <c r="T2354" s="185"/>
      <c r="U2354" s="185"/>
      <c r="V2354" s="185"/>
      <c r="W2354" s="185"/>
      <c r="X2354" s="185"/>
      <c r="Y2354" s="185"/>
      <c r="Z2354" s="185"/>
      <c r="AA2354" s="185"/>
      <c r="AB2354" s="185"/>
      <c r="AC2354" s="185"/>
      <c r="AD2354" s="185"/>
      <c r="AE2354" s="185"/>
      <c r="AF2354" s="185"/>
      <c r="AG2354" s="185"/>
      <c r="AH2354" s="185"/>
      <c r="AI2354" s="185"/>
      <c r="AJ2354" s="185"/>
      <c r="AK2354" s="185"/>
      <c r="AL2354" s="185"/>
      <c r="AM2354" s="185"/>
      <c r="AN2354" s="185"/>
      <c r="AO2354" s="185"/>
      <c r="AP2354" s="185"/>
      <c r="AQ2354" s="185"/>
      <c r="AR2354" s="185"/>
      <c r="AS2354" s="185"/>
      <c r="AT2354" s="185"/>
      <c r="AU2354" s="185"/>
      <c r="AV2354" s="185"/>
      <c r="AW2354" s="185"/>
      <c r="AX2354" s="185"/>
      <c r="AY2354" s="185"/>
      <c r="AZ2354" s="185"/>
      <c r="BA2354" s="185"/>
      <c r="BB2354" s="185"/>
      <c r="BC2354" s="185"/>
      <c r="BD2354" s="185"/>
      <c r="BE2354" s="185"/>
      <c r="BF2354" s="185"/>
      <c r="BG2354" s="185"/>
      <c r="BH2354" s="185"/>
      <c r="BI2354" s="185"/>
      <c r="BJ2354" s="185"/>
      <c r="BK2354" s="185"/>
      <c r="BL2354" s="185"/>
      <c r="BM2354" s="185"/>
    </row>
    <row r="2355" spans="13:65" s="181" customFormat="1" x14ac:dyDescent="0.2">
      <c r="M2355" s="40"/>
      <c r="N2355" s="974"/>
      <c r="O2355" s="185"/>
      <c r="P2355" s="185"/>
      <c r="Q2355" s="185"/>
      <c r="R2355" s="185"/>
      <c r="S2355" s="185"/>
      <c r="T2355" s="185"/>
      <c r="U2355" s="185"/>
      <c r="V2355" s="185"/>
      <c r="W2355" s="185"/>
      <c r="X2355" s="185"/>
      <c r="Y2355" s="185"/>
      <c r="Z2355" s="185"/>
      <c r="AA2355" s="185"/>
      <c r="AB2355" s="185"/>
      <c r="AC2355" s="185"/>
      <c r="AD2355" s="185"/>
      <c r="AE2355" s="185"/>
      <c r="AF2355" s="185"/>
      <c r="AG2355" s="185"/>
      <c r="AH2355" s="185"/>
      <c r="AI2355" s="185"/>
      <c r="AJ2355" s="185"/>
      <c r="AK2355" s="185"/>
      <c r="AL2355" s="185"/>
      <c r="AM2355" s="185"/>
      <c r="AN2355" s="185"/>
      <c r="AO2355" s="185"/>
      <c r="AP2355" s="185"/>
      <c r="AQ2355" s="185"/>
      <c r="AR2355" s="185"/>
      <c r="AS2355" s="185"/>
      <c r="AT2355" s="185"/>
      <c r="AU2355" s="185"/>
      <c r="AV2355" s="185"/>
      <c r="AW2355" s="185"/>
      <c r="AX2355" s="185"/>
      <c r="AY2355" s="185"/>
      <c r="AZ2355" s="185"/>
      <c r="BA2355" s="185"/>
      <c r="BB2355" s="185"/>
      <c r="BC2355" s="185"/>
      <c r="BD2355" s="185"/>
      <c r="BE2355" s="185"/>
      <c r="BF2355" s="185"/>
      <c r="BG2355" s="185"/>
      <c r="BH2355" s="185"/>
      <c r="BI2355" s="185"/>
      <c r="BJ2355" s="185"/>
      <c r="BK2355" s="185"/>
      <c r="BL2355" s="185"/>
      <c r="BM2355" s="185"/>
    </row>
    <row r="2356" spans="13:65" s="181" customFormat="1" x14ac:dyDescent="0.2">
      <c r="M2356" s="40"/>
      <c r="N2356" s="974"/>
      <c r="O2356" s="185"/>
      <c r="P2356" s="185"/>
      <c r="Q2356" s="185"/>
      <c r="R2356" s="185"/>
      <c r="S2356" s="185"/>
      <c r="T2356" s="185"/>
      <c r="U2356" s="185"/>
      <c r="V2356" s="185"/>
      <c r="W2356" s="185"/>
      <c r="X2356" s="185"/>
      <c r="Y2356" s="185"/>
      <c r="Z2356" s="185"/>
      <c r="AA2356" s="185"/>
      <c r="AB2356" s="185"/>
      <c r="AC2356" s="185"/>
      <c r="AD2356" s="185"/>
      <c r="AE2356" s="185"/>
      <c r="AF2356" s="185"/>
      <c r="AG2356" s="185"/>
      <c r="AH2356" s="185"/>
      <c r="AI2356" s="185"/>
      <c r="AJ2356" s="185"/>
      <c r="AK2356" s="185"/>
      <c r="AL2356" s="185"/>
      <c r="AM2356" s="185"/>
      <c r="AN2356" s="185"/>
      <c r="AO2356" s="185"/>
      <c r="AP2356" s="185"/>
      <c r="AQ2356" s="185"/>
      <c r="AR2356" s="185"/>
      <c r="AS2356" s="185"/>
      <c r="AT2356" s="185"/>
      <c r="AU2356" s="185"/>
      <c r="AV2356" s="185"/>
      <c r="AW2356" s="185"/>
      <c r="AX2356" s="185"/>
      <c r="AY2356" s="185"/>
      <c r="AZ2356" s="185"/>
      <c r="BA2356" s="185"/>
      <c r="BB2356" s="185"/>
      <c r="BC2356" s="185"/>
      <c r="BD2356" s="185"/>
      <c r="BE2356" s="185"/>
      <c r="BF2356" s="185"/>
      <c r="BG2356" s="185"/>
      <c r="BH2356" s="185"/>
      <c r="BI2356" s="185"/>
      <c r="BJ2356" s="185"/>
      <c r="BK2356" s="185"/>
      <c r="BL2356" s="185"/>
      <c r="BM2356" s="185"/>
    </row>
    <row r="2357" spans="13:65" s="181" customFormat="1" x14ac:dyDescent="0.2">
      <c r="M2357" s="40"/>
      <c r="N2357" s="974"/>
      <c r="O2357" s="185"/>
      <c r="P2357" s="185"/>
      <c r="Q2357" s="185"/>
      <c r="R2357" s="185"/>
      <c r="S2357" s="185"/>
      <c r="T2357" s="185"/>
      <c r="U2357" s="185"/>
      <c r="V2357" s="185"/>
      <c r="W2357" s="185"/>
      <c r="X2357" s="185"/>
      <c r="Y2357" s="185"/>
      <c r="Z2357" s="185"/>
      <c r="AA2357" s="185"/>
      <c r="AB2357" s="185"/>
      <c r="AC2357" s="185"/>
      <c r="AD2357" s="185"/>
      <c r="AE2357" s="185"/>
      <c r="AF2357" s="185"/>
      <c r="AG2357" s="185"/>
      <c r="AH2357" s="185"/>
      <c r="AI2357" s="185"/>
      <c r="AJ2357" s="185"/>
      <c r="AK2357" s="185"/>
      <c r="AL2357" s="185"/>
      <c r="AM2357" s="185"/>
      <c r="AN2357" s="185"/>
      <c r="AO2357" s="185"/>
      <c r="AP2357" s="185"/>
      <c r="AQ2357" s="185"/>
      <c r="AR2357" s="185"/>
      <c r="AS2357" s="185"/>
      <c r="AT2357" s="185"/>
      <c r="AU2357" s="185"/>
      <c r="AV2357" s="185"/>
      <c r="AW2357" s="185"/>
      <c r="AX2357" s="185"/>
      <c r="AY2357" s="185"/>
      <c r="AZ2357" s="185"/>
      <c r="BA2357" s="185"/>
      <c r="BB2357" s="185"/>
      <c r="BC2357" s="185"/>
      <c r="BD2357" s="185"/>
      <c r="BE2357" s="185"/>
      <c r="BF2357" s="185"/>
      <c r="BG2357" s="185"/>
      <c r="BH2357" s="185"/>
      <c r="BI2357" s="185"/>
      <c r="BJ2357" s="185"/>
      <c r="BK2357" s="185"/>
      <c r="BL2357" s="185"/>
      <c r="BM2357" s="185"/>
    </row>
    <row r="2358" spans="13:65" s="181" customFormat="1" x14ac:dyDescent="0.2">
      <c r="M2358" s="40"/>
      <c r="N2358" s="974"/>
      <c r="O2358" s="185"/>
      <c r="P2358" s="185"/>
      <c r="Q2358" s="185"/>
      <c r="R2358" s="185"/>
      <c r="S2358" s="185"/>
      <c r="T2358" s="185"/>
      <c r="U2358" s="185"/>
      <c r="V2358" s="185"/>
      <c r="W2358" s="185"/>
      <c r="X2358" s="185"/>
      <c r="Y2358" s="185"/>
      <c r="Z2358" s="185"/>
      <c r="AA2358" s="185"/>
      <c r="AB2358" s="185"/>
      <c r="AC2358" s="185"/>
      <c r="AD2358" s="185"/>
      <c r="AE2358" s="185"/>
      <c r="AF2358" s="185"/>
      <c r="AG2358" s="185"/>
      <c r="AH2358" s="185"/>
      <c r="AI2358" s="185"/>
      <c r="AJ2358" s="185"/>
      <c r="AK2358" s="185"/>
      <c r="AL2358" s="185"/>
      <c r="AM2358" s="185"/>
      <c r="AN2358" s="185"/>
      <c r="AO2358" s="185"/>
      <c r="AP2358" s="185"/>
      <c r="AQ2358" s="185"/>
      <c r="AR2358" s="185"/>
      <c r="AS2358" s="185"/>
      <c r="AT2358" s="185"/>
      <c r="AU2358" s="185"/>
      <c r="AV2358" s="185"/>
      <c r="AW2358" s="185"/>
      <c r="AX2358" s="185"/>
      <c r="AY2358" s="185"/>
      <c r="AZ2358" s="185"/>
      <c r="BA2358" s="185"/>
      <c r="BB2358" s="185"/>
      <c r="BC2358" s="185"/>
      <c r="BD2358" s="185"/>
      <c r="BE2358" s="185"/>
      <c r="BF2358" s="185"/>
      <c r="BG2358" s="185"/>
      <c r="BH2358" s="185"/>
      <c r="BI2358" s="185"/>
      <c r="BJ2358" s="185"/>
      <c r="BK2358" s="185"/>
      <c r="BL2358" s="185"/>
      <c r="BM2358" s="185"/>
    </row>
    <row r="2359" spans="13:65" s="181" customFormat="1" x14ac:dyDescent="0.2">
      <c r="M2359" s="40"/>
      <c r="N2359" s="974"/>
      <c r="O2359" s="185"/>
      <c r="P2359" s="185"/>
      <c r="Q2359" s="185"/>
      <c r="R2359" s="185"/>
      <c r="S2359" s="185"/>
      <c r="T2359" s="185"/>
      <c r="U2359" s="185"/>
      <c r="V2359" s="185"/>
      <c r="W2359" s="185"/>
      <c r="X2359" s="185"/>
      <c r="Y2359" s="185"/>
      <c r="Z2359" s="185"/>
      <c r="AA2359" s="185"/>
      <c r="AB2359" s="185"/>
      <c r="AC2359" s="185"/>
      <c r="AD2359" s="185"/>
      <c r="AE2359" s="185"/>
      <c r="AF2359" s="185"/>
      <c r="AG2359" s="185"/>
      <c r="AH2359" s="185"/>
      <c r="AI2359" s="185"/>
      <c r="AJ2359" s="185"/>
      <c r="AK2359" s="185"/>
      <c r="AL2359" s="185"/>
      <c r="AM2359" s="185"/>
      <c r="AN2359" s="185"/>
      <c r="AO2359" s="185"/>
      <c r="AP2359" s="185"/>
      <c r="AQ2359" s="185"/>
      <c r="AR2359" s="185"/>
      <c r="AS2359" s="185"/>
      <c r="AT2359" s="185"/>
      <c r="AU2359" s="185"/>
      <c r="AV2359" s="185"/>
      <c r="AW2359" s="185"/>
      <c r="AX2359" s="185"/>
      <c r="AY2359" s="185"/>
      <c r="AZ2359" s="185"/>
      <c r="BA2359" s="185"/>
      <c r="BB2359" s="185"/>
      <c r="BC2359" s="185"/>
      <c r="BD2359" s="185"/>
      <c r="BE2359" s="185"/>
      <c r="BF2359" s="185"/>
      <c r="BG2359" s="185"/>
      <c r="BH2359" s="185"/>
      <c r="BI2359" s="185"/>
      <c r="BJ2359" s="185"/>
      <c r="BK2359" s="185"/>
      <c r="BL2359" s="185"/>
      <c r="BM2359" s="185"/>
    </row>
    <row r="2360" spans="13:65" s="181" customFormat="1" x14ac:dyDescent="0.2">
      <c r="M2360" s="40"/>
      <c r="N2360" s="974"/>
      <c r="O2360" s="185"/>
      <c r="P2360" s="185"/>
      <c r="Q2360" s="185"/>
      <c r="R2360" s="185"/>
      <c r="S2360" s="185"/>
      <c r="T2360" s="185"/>
      <c r="U2360" s="185"/>
      <c r="V2360" s="185"/>
      <c r="W2360" s="185"/>
      <c r="X2360" s="185"/>
      <c r="Y2360" s="185"/>
      <c r="Z2360" s="185"/>
      <c r="AA2360" s="185"/>
      <c r="AB2360" s="185"/>
      <c r="AC2360" s="185"/>
      <c r="AD2360" s="185"/>
      <c r="AE2360" s="185"/>
      <c r="AF2360" s="185"/>
      <c r="AG2360" s="185"/>
      <c r="AH2360" s="185"/>
      <c r="AI2360" s="185"/>
      <c r="AJ2360" s="185"/>
      <c r="AK2360" s="185"/>
      <c r="AL2360" s="185"/>
      <c r="AM2360" s="185"/>
      <c r="AN2360" s="185"/>
      <c r="AO2360" s="185"/>
      <c r="AP2360" s="185"/>
      <c r="AQ2360" s="185"/>
      <c r="AR2360" s="185"/>
      <c r="AS2360" s="185"/>
      <c r="AT2360" s="185"/>
      <c r="AU2360" s="185"/>
      <c r="AV2360" s="185"/>
      <c r="AW2360" s="185"/>
      <c r="AX2360" s="185"/>
      <c r="AY2360" s="185"/>
      <c r="AZ2360" s="185"/>
      <c r="BA2360" s="185"/>
      <c r="BB2360" s="185"/>
      <c r="BC2360" s="185"/>
      <c r="BD2360" s="185"/>
      <c r="BE2360" s="185"/>
      <c r="BF2360" s="185"/>
      <c r="BG2360" s="185"/>
      <c r="BH2360" s="185"/>
      <c r="BI2360" s="185"/>
      <c r="BJ2360" s="185"/>
      <c r="BK2360" s="185"/>
      <c r="BL2360" s="185"/>
      <c r="BM2360" s="185"/>
    </row>
    <row r="2361" spans="13:65" s="181" customFormat="1" x14ac:dyDescent="0.2">
      <c r="M2361" s="40"/>
      <c r="N2361" s="974"/>
      <c r="O2361" s="185"/>
      <c r="P2361" s="185"/>
      <c r="Q2361" s="185"/>
      <c r="R2361" s="185"/>
      <c r="S2361" s="185"/>
      <c r="T2361" s="185"/>
      <c r="U2361" s="185"/>
      <c r="V2361" s="185"/>
      <c r="W2361" s="185"/>
      <c r="X2361" s="185"/>
      <c r="Y2361" s="185"/>
      <c r="Z2361" s="185"/>
      <c r="AA2361" s="185"/>
      <c r="AB2361" s="185"/>
      <c r="AC2361" s="185"/>
      <c r="AD2361" s="185"/>
      <c r="AE2361" s="185"/>
      <c r="AF2361" s="185"/>
      <c r="AG2361" s="185"/>
      <c r="AH2361" s="185"/>
      <c r="AI2361" s="185"/>
      <c r="AJ2361" s="185"/>
      <c r="AK2361" s="185"/>
      <c r="AL2361" s="185"/>
      <c r="AM2361" s="185"/>
      <c r="AN2361" s="185"/>
      <c r="AO2361" s="185"/>
      <c r="AP2361" s="185"/>
      <c r="AQ2361" s="185"/>
      <c r="AR2361" s="185"/>
      <c r="AS2361" s="185"/>
      <c r="AT2361" s="185"/>
      <c r="AU2361" s="185"/>
      <c r="AV2361" s="185"/>
      <c r="AW2361" s="185"/>
      <c r="AX2361" s="185"/>
      <c r="AY2361" s="185"/>
      <c r="AZ2361" s="185"/>
      <c r="BA2361" s="185"/>
      <c r="BB2361" s="185"/>
      <c r="BC2361" s="185"/>
      <c r="BD2361" s="185"/>
      <c r="BE2361" s="185"/>
      <c r="BF2361" s="185"/>
      <c r="BG2361" s="185"/>
      <c r="BH2361" s="185"/>
      <c r="BI2361" s="185"/>
      <c r="BJ2361" s="185"/>
      <c r="BK2361" s="185"/>
      <c r="BL2361" s="185"/>
      <c r="BM2361" s="185"/>
    </row>
    <row r="2362" spans="13:65" s="181" customFormat="1" x14ac:dyDescent="0.2">
      <c r="M2362" s="40"/>
      <c r="N2362" s="974"/>
      <c r="O2362" s="185"/>
      <c r="P2362" s="185"/>
      <c r="Q2362" s="185"/>
      <c r="R2362" s="185"/>
      <c r="S2362" s="185"/>
      <c r="T2362" s="185"/>
      <c r="U2362" s="185"/>
      <c r="V2362" s="185"/>
      <c r="W2362" s="185"/>
      <c r="X2362" s="185"/>
      <c r="Y2362" s="185"/>
      <c r="Z2362" s="185"/>
      <c r="AA2362" s="185"/>
      <c r="AB2362" s="185"/>
      <c r="AC2362" s="185"/>
      <c r="AD2362" s="185"/>
      <c r="AE2362" s="185"/>
      <c r="AF2362" s="185"/>
      <c r="AG2362" s="185"/>
      <c r="AH2362" s="185"/>
      <c r="AI2362" s="185"/>
      <c r="AJ2362" s="185"/>
      <c r="AK2362" s="185"/>
      <c r="AL2362" s="185"/>
      <c r="AM2362" s="185"/>
      <c r="AN2362" s="185"/>
      <c r="AO2362" s="185"/>
      <c r="AP2362" s="185"/>
      <c r="AQ2362" s="185"/>
      <c r="AR2362" s="185"/>
      <c r="AS2362" s="185"/>
      <c r="AT2362" s="185"/>
      <c r="AU2362" s="185"/>
      <c r="AV2362" s="185"/>
      <c r="AW2362" s="185"/>
      <c r="AX2362" s="185"/>
      <c r="AY2362" s="185"/>
      <c r="AZ2362" s="185"/>
      <c r="BA2362" s="185"/>
      <c r="BB2362" s="185"/>
      <c r="BC2362" s="185"/>
      <c r="BD2362" s="185"/>
      <c r="BE2362" s="185"/>
      <c r="BF2362" s="185"/>
      <c r="BG2362" s="185"/>
      <c r="BH2362" s="185"/>
      <c r="BI2362" s="185"/>
      <c r="BJ2362" s="185"/>
      <c r="BK2362" s="185"/>
      <c r="BL2362" s="185"/>
      <c r="BM2362" s="185"/>
    </row>
    <row r="2363" spans="13:65" s="181" customFormat="1" x14ac:dyDescent="0.2">
      <c r="M2363" s="40"/>
      <c r="N2363" s="974"/>
      <c r="O2363" s="185"/>
      <c r="P2363" s="185"/>
      <c r="Q2363" s="185"/>
      <c r="R2363" s="185"/>
      <c r="S2363" s="185"/>
      <c r="T2363" s="185"/>
      <c r="U2363" s="185"/>
      <c r="V2363" s="185"/>
      <c r="W2363" s="185"/>
      <c r="X2363" s="185"/>
      <c r="Y2363" s="185"/>
      <c r="Z2363" s="185"/>
      <c r="AA2363" s="185"/>
      <c r="AB2363" s="185"/>
      <c r="AC2363" s="185"/>
      <c r="AD2363" s="185"/>
      <c r="AE2363" s="185"/>
      <c r="AF2363" s="185"/>
      <c r="AG2363" s="185"/>
      <c r="AH2363" s="185"/>
      <c r="AI2363" s="185"/>
      <c r="AJ2363" s="185"/>
      <c r="AK2363" s="185"/>
      <c r="AL2363" s="185"/>
      <c r="AM2363" s="185"/>
      <c r="AN2363" s="185"/>
      <c r="AO2363" s="185"/>
      <c r="AP2363" s="185"/>
      <c r="AQ2363" s="185"/>
      <c r="AR2363" s="185"/>
      <c r="AS2363" s="185"/>
      <c r="AT2363" s="185"/>
      <c r="AU2363" s="185"/>
      <c r="AV2363" s="185"/>
      <c r="AW2363" s="185"/>
      <c r="AX2363" s="185"/>
      <c r="AY2363" s="185"/>
      <c r="AZ2363" s="185"/>
      <c r="BA2363" s="185"/>
      <c r="BB2363" s="185"/>
      <c r="BC2363" s="185"/>
      <c r="BD2363" s="185"/>
      <c r="BE2363" s="185"/>
      <c r="BF2363" s="185"/>
      <c r="BG2363" s="185"/>
      <c r="BH2363" s="185"/>
      <c r="BI2363" s="185"/>
      <c r="BJ2363" s="185"/>
      <c r="BK2363" s="185"/>
      <c r="BL2363" s="185"/>
      <c r="BM2363" s="185"/>
    </row>
    <row r="2364" spans="13:65" s="181" customFormat="1" x14ac:dyDescent="0.2">
      <c r="M2364" s="40"/>
      <c r="N2364" s="974"/>
      <c r="O2364" s="185"/>
      <c r="P2364" s="185"/>
      <c r="Q2364" s="185"/>
      <c r="R2364" s="185"/>
      <c r="S2364" s="185"/>
      <c r="T2364" s="185"/>
      <c r="U2364" s="185"/>
      <c r="V2364" s="185"/>
      <c r="W2364" s="185"/>
      <c r="X2364" s="185"/>
      <c r="Y2364" s="185"/>
      <c r="Z2364" s="185"/>
      <c r="AA2364" s="185"/>
      <c r="AB2364" s="185"/>
      <c r="AC2364" s="185"/>
      <c r="AD2364" s="185"/>
      <c r="AE2364" s="185"/>
      <c r="AF2364" s="185"/>
      <c r="AG2364" s="185"/>
      <c r="AH2364" s="185"/>
      <c r="AI2364" s="185"/>
      <c r="AJ2364" s="185"/>
      <c r="AK2364" s="185"/>
      <c r="AL2364" s="185"/>
      <c r="AM2364" s="185"/>
      <c r="AN2364" s="185"/>
      <c r="AO2364" s="185"/>
      <c r="AP2364" s="185"/>
      <c r="AQ2364" s="185"/>
      <c r="AR2364" s="185"/>
      <c r="AS2364" s="185"/>
      <c r="AT2364" s="185"/>
      <c r="AU2364" s="185"/>
      <c r="AV2364" s="185"/>
      <c r="AW2364" s="185"/>
      <c r="AX2364" s="185"/>
      <c r="AY2364" s="185"/>
      <c r="AZ2364" s="185"/>
      <c r="BA2364" s="185"/>
      <c r="BB2364" s="185"/>
      <c r="BC2364" s="185"/>
      <c r="BD2364" s="185"/>
      <c r="BE2364" s="185"/>
      <c r="BF2364" s="185"/>
      <c r="BG2364" s="185"/>
      <c r="BH2364" s="185"/>
      <c r="BI2364" s="185"/>
      <c r="BJ2364" s="185"/>
      <c r="BK2364" s="185"/>
      <c r="BL2364" s="185"/>
      <c r="BM2364" s="185"/>
    </row>
    <row r="2365" spans="13:65" s="181" customFormat="1" x14ac:dyDescent="0.2">
      <c r="M2365" s="40"/>
      <c r="N2365" s="974"/>
      <c r="O2365" s="185"/>
      <c r="P2365" s="185"/>
      <c r="Q2365" s="185"/>
      <c r="R2365" s="185"/>
      <c r="S2365" s="185"/>
      <c r="T2365" s="185"/>
      <c r="U2365" s="185"/>
      <c r="V2365" s="185"/>
      <c r="W2365" s="185"/>
      <c r="X2365" s="185"/>
      <c r="Y2365" s="185"/>
      <c r="Z2365" s="185"/>
      <c r="AA2365" s="185"/>
      <c r="AB2365" s="185"/>
      <c r="AC2365" s="185"/>
      <c r="AD2365" s="185"/>
      <c r="AE2365" s="185"/>
      <c r="AF2365" s="185"/>
      <c r="AG2365" s="185"/>
      <c r="AH2365" s="185"/>
      <c r="AI2365" s="185"/>
      <c r="AJ2365" s="185"/>
      <c r="AK2365" s="185"/>
      <c r="AL2365" s="185"/>
      <c r="AM2365" s="185"/>
      <c r="AN2365" s="185"/>
      <c r="AO2365" s="185"/>
      <c r="AP2365" s="185"/>
      <c r="AQ2365" s="185"/>
      <c r="AR2365" s="185"/>
      <c r="AS2365" s="185"/>
      <c r="AT2365" s="185"/>
      <c r="AU2365" s="185"/>
      <c r="AV2365" s="185"/>
      <c r="AW2365" s="185"/>
      <c r="AX2365" s="185"/>
      <c r="AY2365" s="185"/>
      <c r="AZ2365" s="185"/>
      <c r="BA2365" s="185"/>
      <c r="BB2365" s="185"/>
      <c r="BC2365" s="185"/>
      <c r="BD2365" s="185"/>
      <c r="BE2365" s="185"/>
      <c r="BF2365" s="185"/>
      <c r="BG2365" s="185"/>
      <c r="BH2365" s="185"/>
      <c r="BI2365" s="185"/>
      <c r="BJ2365" s="185"/>
      <c r="BK2365" s="185"/>
      <c r="BL2365" s="185"/>
      <c r="BM2365" s="185"/>
    </row>
    <row r="2366" spans="13:65" s="181" customFormat="1" x14ac:dyDescent="0.2">
      <c r="M2366" s="40"/>
      <c r="N2366" s="974"/>
      <c r="O2366" s="185"/>
      <c r="P2366" s="185"/>
      <c r="Q2366" s="185"/>
      <c r="R2366" s="185"/>
      <c r="S2366" s="185"/>
      <c r="T2366" s="185"/>
      <c r="U2366" s="185"/>
      <c r="V2366" s="185"/>
      <c r="W2366" s="185"/>
      <c r="X2366" s="185"/>
      <c r="Y2366" s="185"/>
      <c r="Z2366" s="185"/>
      <c r="AA2366" s="185"/>
      <c r="AB2366" s="185"/>
      <c r="AC2366" s="185"/>
      <c r="AD2366" s="185"/>
      <c r="AE2366" s="185"/>
      <c r="AF2366" s="185"/>
      <c r="AG2366" s="185"/>
      <c r="AH2366" s="185"/>
      <c r="AI2366" s="185"/>
      <c r="AJ2366" s="185"/>
      <c r="AK2366" s="185"/>
      <c r="AL2366" s="185"/>
      <c r="AM2366" s="185"/>
      <c r="AN2366" s="185"/>
      <c r="AO2366" s="185"/>
      <c r="AP2366" s="185"/>
      <c r="AQ2366" s="185"/>
      <c r="AR2366" s="185"/>
      <c r="AS2366" s="185"/>
      <c r="AT2366" s="185"/>
      <c r="AU2366" s="185"/>
      <c r="AV2366" s="185"/>
      <c r="AW2366" s="185"/>
      <c r="AX2366" s="185"/>
      <c r="AY2366" s="185"/>
      <c r="AZ2366" s="185"/>
      <c r="BA2366" s="185"/>
      <c r="BB2366" s="185"/>
      <c r="BC2366" s="185"/>
      <c r="BD2366" s="185"/>
      <c r="BE2366" s="185"/>
      <c r="BF2366" s="185"/>
      <c r="BG2366" s="185"/>
      <c r="BH2366" s="185"/>
      <c r="BI2366" s="185"/>
      <c r="BJ2366" s="185"/>
      <c r="BK2366" s="185"/>
      <c r="BL2366" s="185"/>
      <c r="BM2366" s="185"/>
    </row>
    <row r="2367" spans="13:65" s="181" customFormat="1" x14ac:dyDescent="0.2">
      <c r="M2367" s="40"/>
      <c r="N2367" s="974"/>
      <c r="O2367" s="185"/>
      <c r="P2367" s="185"/>
      <c r="Q2367" s="185"/>
      <c r="R2367" s="185"/>
      <c r="S2367" s="185"/>
      <c r="T2367" s="185"/>
      <c r="U2367" s="185"/>
      <c r="V2367" s="185"/>
      <c r="W2367" s="185"/>
      <c r="X2367" s="185"/>
      <c r="Y2367" s="185"/>
      <c r="Z2367" s="185"/>
      <c r="AA2367" s="185"/>
      <c r="AB2367" s="185"/>
      <c r="AC2367" s="185"/>
      <c r="AD2367" s="185"/>
      <c r="AE2367" s="185"/>
      <c r="AF2367" s="185"/>
      <c r="AG2367" s="185"/>
      <c r="AH2367" s="185"/>
      <c r="AI2367" s="185"/>
      <c r="AJ2367" s="185"/>
      <c r="AK2367" s="185"/>
      <c r="AL2367" s="185"/>
      <c r="AM2367" s="185"/>
      <c r="AN2367" s="185"/>
      <c r="AO2367" s="185"/>
      <c r="AP2367" s="185"/>
      <c r="AQ2367" s="185"/>
      <c r="AR2367" s="185"/>
      <c r="AS2367" s="185"/>
      <c r="AT2367" s="185"/>
      <c r="AU2367" s="185"/>
      <c r="AV2367" s="185"/>
      <c r="AW2367" s="185"/>
      <c r="AX2367" s="185"/>
      <c r="AY2367" s="185"/>
      <c r="AZ2367" s="185"/>
      <c r="BA2367" s="185"/>
      <c r="BB2367" s="185"/>
      <c r="BC2367" s="185"/>
      <c r="BD2367" s="185"/>
      <c r="BE2367" s="185"/>
      <c r="BF2367" s="185"/>
      <c r="BG2367" s="185"/>
      <c r="BH2367" s="185"/>
      <c r="BI2367" s="185"/>
      <c r="BJ2367" s="185"/>
      <c r="BK2367" s="185"/>
      <c r="BL2367" s="185"/>
      <c r="BM2367" s="185"/>
    </row>
    <row r="2368" spans="13:65" s="181" customFormat="1" x14ac:dyDescent="0.2">
      <c r="M2368" s="40"/>
      <c r="N2368" s="974"/>
      <c r="O2368" s="185"/>
      <c r="P2368" s="185"/>
      <c r="Q2368" s="185"/>
      <c r="R2368" s="185"/>
      <c r="S2368" s="185"/>
      <c r="T2368" s="185"/>
      <c r="U2368" s="185"/>
      <c r="V2368" s="185"/>
      <c r="W2368" s="185"/>
      <c r="X2368" s="185"/>
      <c r="Y2368" s="185"/>
      <c r="Z2368" s="185"/>
      <c r="AA2368" s="185"/>
      <c r="AB2368" s="185"/>
      <c r="AC2368" s="185"/>
      <c r="AD2368" s="185"/>
      <c r="AE2368" s="185"/>
      <c r="AF2368" s="185"/>
      <c r="AG2368" s="185"/>
      <c r="AH2368" s="185"/>
      <c r="AI2368" s="185"/>
      <c r="AJ2368" s="185"/>
      <c r="AK2368" s="185"/>
      <c r="AL2368" s="185"/>
      <c r="AM2368" s="185"/>
      <c r="AN2368" s="185"/>
      <c r="AO2368" s="185"/>
      <c r="AP2368" s="185"/>
      <c r="AQ2368" s="185"/>
      <c r="AR2368" s="185"/>
      <c r="AS2368" s="185"/>
      <c r="AT2368" s="185"/>
      <c r="AU2368" s="185"/>
      <c r="AV2368" s="185"/>
      <c r="AW2368" s="185"/>
      <c r="AX2368" s="185"/>
      <c r="AY2368" s="185"/>
      <c r="AZ2368" s="185"/>
      <c r="BA2368" s="185"/>
      <c r="BB2368" s="185"/>
      <c r="BC2368" s="185"/>
      <c r="BD2368" s="185"/>
      <c r="BE2368" s="185"/>
      <c r="BF2368" s="185"/>
      <c r="BG2368" s="185"/>
      <c r="BH2368" s="185"/>
      <c r="BI2368" s="185"/>
      <c r="BJ2368" s="185"/>
      <c r="BK2368" s="185"/>
      <c r="BL2368" s="185"/>
      <c r="BM2368" s="185"/>
    </row>
    <row r="2369" spans="13:65" s="181" customFormat="1" x14ac:dyDescent="0.2">
      <c r="M2369" s="40"/>
      <c r="N2369" s="974"/>
      <c r="O2369" s="185"/>
      <c r="P2369" s="185"/>
      <c r="Q2369" s="185"/>
      <c r="R2369" s="185"/>
      <c r="S2369" s="185"/>
      <c r="T2369" s="185"/>
      <c r="U2369" s="185"/>
      <c r="V2369" s="185"/>
      <c r="W2369" s="185"/>
      <c r="X2369" s="185"/>
      <c r="Y2369" s="185"/>
      <c r="Z2369" s="185"/>
      <c r="AA2369" s="185"/>
      <c r="AB2369" s="185"/>
      <c r="AC2369" s="185"/>
      <c r="AD2369" s="185"/>
      <c r="AE2369" s="185"/>
      <c r="AF2369" s="185"/>
      <c r="AG2369" s="185"/>
      <c r="AH2369" s="185"/>
      <c r="AI2369" s="185"/>
      <c r="AJ2369" s="185"/>
      <c r="AK2369" s="185"/>
      <c r="AL2369" s="185"/>
      <c r="AM2369" s="185"/>
      <c r="AN2369" s="185"/>
      <c r="AO2369" s="185"/>
      <c r="AP2369" s="185"/>
      <c r="AQ2369" s="185"/>
      <c r="AR2369" s="185"/>
      <c r="AS2369" s="185"/>
      <c r="AT2369" s="185"/>
      <c r="AU2369" s="185"/>
      <c r="AV2369" s="185"/>
      <c r="AW2369" s="185"/>
      <c r="AX2369" s="185"/>
      <c r="AY2369" s="185"/>
      <c r="AZ2369" s="185"/>
      <c r="BA2369" s="185"/>
      <c r="BB2369" s="185"/>
      <c r="BC2369" s="185"/>
      <c r="BD2369" s="185"/>
      <c r="BE2369" s="185"/>
      <c r="BF2369" s="185"/>
      <c r="BG2369" s="185"/>
      <c r="BH2369" s="185"/>
      <c r="BI2369" s="185"/>
      <c r="BJ2369" s="185"/>
      <c r="BK2369" s="185"/>
      <c r="BL2369" s="185"/>
      <c r="BM2369" s="185"/>
    </row>
    <row r="2370" spans="13:65" s="181" customFormat="1" x14ac:dyDescent="0.2">
      <c r="M2370" s="40"/>
      <c r="N2370" s="974"/>
      <c r="O2370" s="185"/>
      <c r="P2370" s="185"/>
      <c r="Q2370" s="185"/>
      <c r="R2370" s="185"/>
      <c r="S2370" s="185"/>
      <c r="T2370" s="185"/>
      <c r="U2370" s="185"/>
      <c r="V2370" s="185"/>
      <c r="W2370" s="185"/>
      <c r="X2370" s="185"/>
      <c r="Y2370" s="185"/>
      <c r="Z2370" s="185"/>
      <c r="AA2370" s="185"/>
      <c r="AB2370" s="185"/>
      <c r="AC2370" s="185"/>
      <c r="AD2370" s="185"/>
      <c r="AE2370" s="185"/>
      <c r="AF2370" s="185"/>
      <c r="AG2370" s="185"/>
      <c r="AH2370" s="185"/>
      <c r="AI2370" s="185"/>
      <c r="AJ2370" s="185"/>
      <c r="AK2370" s="185"/>
      <c r="AL2370" s="185"/>
      <c r="AM2370" s="185"/>
      <c r="AN2370" s="185"/>
      <c r="AO2370" s="185"/>
      <c r="AP2370" s="185"/>
      <c r="AQ2370" s="185"/>
      <c r="AR2370" s="185"/>
      <c r="AS2370" s="185"/>
      <c r="AT2370" s="185"/>
      <c r="AU2370" s="185"/>
      <c r="AV2370" s="185"/>
      <c r="AW2370" s="185"/>
      <c r="AX2370" s="185"/>
      <c r="AY2370" s="185"/>
      <c r="AZ2370" s="185"/>
      <c r="BA2370" s="185"/>
      <c r="BB2370" s="185"/>
      <c r="BC2370" s="185"/>
      <c r="BD2370" s="185"/>
      <c r="BE2370" s="185"/>
      <c r="BF2370" s="185"/>
      <c r="BG2370" s="185"/>
      <c r="BH2370" s="185"/>
      <c r="BI2370" s="185"/>
      <c r="BJ2370" s="185"/>
      <c r="BK2370" s="185"/>
      <c r="BL2370" s="185"/>
      <c r="BM2370" s="185"/>
    </row>
    <row r="2371" spans="13:65" s="181" customFormat="1" x14ac:dyDescent="0.2">
      <c r="M2371" s="40"/>
      <c r="N2371" s="974"/>
      <c r="O2371" s="185"/>
      <c r="P2371" s="185"/>
      <c r="Q2371" s="185"/>
      <c r="R2371" s="185"/>
      <c r="S2371" s="185"/>
      <c r="T2371" s="185"/>
      <c r="U2371" s="185"/>
      <c r="V2371" s="185"/>
      <c r="W2371" s="185"/>
      <c r="X2371" s="185"/>
      <c r="Y2371" s="185"/>
      <c r="Z2371" s="185"/>
      <c r="AA2371" s="185"/>
      <c r="AB2371" s="185"/>
      <c r="AC2371" s="185"/>
      <c r="AD2371" s="185"/>
      <c r="AE2371" s="185"/>
      <c r="AF2371" s="185"/>
      <c r="AG2371" s="185"/>
      <c r="AH2371" s="185"/>
      <c r="AI2371" s="185"/>
      <c r="AJ2371" s="185"/>
      <c r="AK2371" s="185"/>
      <c r="AL2371" s="185"/>
      <c r="AM2371" s="185"/>
      <c r="AN2371" s="185"/>
      <c r="AO2371" s="185"/>
      <c r="AP2371" s="185"/>
      <c r="AQ2371" s="185"/>
      <c r="AR2371" s="185"/>
      <c r="AS2371" s="185"/>
      <c r="AT2371" s="185"/>
      <c r="AU2371" s="185"/>
      <c r="AV2371" s="185"/>
      <c r="AW2371" s="185"/>
      <c r="AX2371" s="185"/>
      <c r="AY2371" s="185"/>
      <c r="AZ2371" s="185"/>
      <c r="BA2371" s="185"/>
      <c r="BB2371" s="185"/>
      <c r="BC2371" s="185"/>
      <c r="BD2371" s="185"/>
      <c r="BE2371" s="185"/>
      <c r="BF2371" s="185"/>
      <c r="BG2371" s="185"/>
      <c r="BH2371" s="185"/>
      <c r="BI2371" s="185"/>
      <c r="BJ2371" s="185"/>
      <c r="BK2371" s="185"/>
      <c r="BL2371" s="185"/>
      <c r="BM2371" s="185"/>
    </row>
    <row r="2372" spans="13:65" s="181" customFormat="1" x14ac:dyDescent="0.2">
      <c r="M2372" s="40"/>
      <c r="N2372" s="974"/>
      <c r="O2372" s="185"/>
      <c r="P2372" s="185"/>
      <c r="Q2372" s="185"/>
      <c r="R2372" s="185"/>
      <c r="S2372" s="185"/>
      <c r="T2372" s="185"/>
      <c r="U2372" s="185"/>
      <c r="V2372" s="185"/>
      <c r="W2372" s="185"/>
      <c r="X2372" s="185"/>
      <c r="Y2372" s="185"/>
      <c r="Z2372" s="185"/>
      <c r="AA2372" s="185"/>
      <c r="AB2372" s="185"/>
      <c r="AC2372" s="185"/>
      <c r="AD2372" s="185"/>
      <c r="AE2372" s="185"/>
      <c r="AF2372" s="185"/>
      <c r="AG2372" s="185"/>
      <c r="AH2372" s="185"/>
      <c r="AI2372" s="185"/>
      <c r="AJ2372" s="185"/>
      <c r="AK2372" s="185"/>
      <c r="AL2372" s="185"/>
      <c r="AM2372" s="185"/>
      <c r="AN2372" s="185"/>
      <c r="AO2372" s="185"/>
      <c r="AP2372" s="185"/>
      <c r="AQ2372" s="185"/>
      <c r="AR2372" s="185"/>
      <c r="AS2372" s="185"/>
      <c r="AT2372" s="185"/>
      <c r="AU2372" s="185"/>
      <c r="AV2372" s="185"/>
      <c r="AW2372" s="185"/>
      <c r="AX2372" s="185"/>
      <c r="AY2372" s="185"/>
      <c r="AZ2372" s="185"/>
      <c r="BA2372" s="185"/>
      <c r="BB2372" s="185"/>
      <c r="BC2372" s="185"/>
      <c r="BD2372" s="185"/>
      <c r="BE2372" s="185"/>
      <c r="BF2372" s="185"/>
      <c r="BG2372" s="185"/>
      <c r="BH2372" s="185"/>
      <c r="BI2372" s="185"/>
      <c r="BJ2372" s="185"/>
      <c r="BK2372" s="185"/>
      <c r="BL2372" s="185"/>
      <c r="BM2372" s="185"/>
    </row>
    <row r="2373" spans="13:65" s="181" customFormat="1" x14ac:dyDescent="0.2">
      <c r="M2373" s="40"/>
      <c r="N2373" s="974"/>
      <c r="O2373" s="185"/>
      <c r="P2373" s="185"/>
      <c r="Q2373" s="185"/>
      <c r="R2373" s="185"/>
      <c r="S2373" s="185"/>
      <c r="T2373" s="185"/>
      <c r="U2373" s="185"/>
      <c r="V2373" s="185"/>
      <c r="W2373" s="185"/>
      <c r="X2373" s="185"/>
      <c r="Y2373" s="185"/>
      <c r="Z2373" s="185"/>
      <c r="AA2373" s="185"/>
      <c r="AB2373" s="185"/>
      <c r="AC2373" s="185"/>
      <c r="AD2373" s="185"/>
      <c r="AE2373" s="185"/>
      <c r="AF2373" s="185"/>
      <c r="AG2373" s="185"/>
      <c r="AH2373" s="185"/>
      <c r="AI2373" s="185"/>
      <c r="AJ2373" s="185"/>
      <c r="AK2373" s="185"/>
      <c r="AL2373" s="185"/>
      <c r="AM2373" s="185"/>
      <c r="AN2373" s="185"/>
      <c r="AO2373" s="185"/>
      <c r="AP2373" s="185"/>
      <c r="AQ2373" s="185"/>
      <c r="AR2373" s="185"/>
      <c r="AS2373" s="185"/>
      <c r="AT2373" s="185"/>
      <c r="AU2373" s="185"/>
      <c r="AV2373" s="185"/>
      <c r="AW2373" s="185"/>
      <c r="AX2373" s="185"/>
      <c r="AY2373" s="185"/>
      <c r="AZ2373" s="185"/>
      <c r="BA2373" s="185"/>
      <c r="BB2373" s="185"/>
      <c r="BC2373" s="185"/>
      <c r="BD2373" s="185"/>
      <c r="BE2373" s="185"/>
      <c r="BF2373" s="185"/>
      <c r="BG2373" s="185"/>
      <c r="BH2373" s="185"/>
      <c r="BI2373" s="185"/>
      <c r="BJ2373" s="185"/>
      <c r="BK2373" s="185"/>
      <c r="BL2373" s="185"/>
      <c r="BM2373" s="185"/>
    </row>
    <row r="2374" spans="13:65" s="181" customFormat="1" x14ac:dyDescent="0.2">
      <c r="M2374" s="40"/>
      <c r="N2374" s="974"/>
      <c r="O2374" s="185"/>
      <c r="P2374" s="185"/>
      <c r="Q2374" s="185"/>
      <c r="R2374" s="185"/>
      <c r="S2374" s="185"/>
      <c r="T2374" s="185"/>
      <c r="U2374" s="185"/>
      <c r="V2374" s="185"/>
      <c r="W2374" s="185"/>
      <c r="X2374" s="185"/>
      <c r="Y2374" s="185"/>
      <c r="Z2374" s="185"/>
      <c r="AA2374" s="185"/>
      <c r="AB2374" s="185"/>
      <c r="AC2374" s="185"/>
      <c r="AD2374" s="185"/>
      <c r="AE2374" s="185"/>
      <c r="AF2374" s="185"/>
      <c r="AG2374" s="185"/>
      <c r="AH2374" s="185"/>
      <c r="AI2374" s="185"/>
      <c r="AJ2374" s="185"/>
      <c r="AK2374" s="185"/>
      <c r="AL2374" s="185"/>
      <c r="AM2374" s="185"/>
      <c r="AN2374" s="185"/>
      <c r="AO2374" s="185"/>
      <c r="AP2374" s="185"/>
      <c r="AQ2374" s="185"/>
      <c r="AR2374" s="185"/>
      <c r="AS2374" s="185"/>
      <c r="AT2374" s="185"/>
      <c r="AU2374" s="185"/>
      <c r="AV2374" s="185"/>
      <c r="AW2374" s="185"/>
      <c r="AX2374" s="185"/>
      <c r="AY2374" s="185"/>
      <c r="AZ2374" s="185"/>
      <c r="BA2374" s="185"/>
      <c r="BB2374" s="185"/>
      <c r="BC2374" s="185"/>
      <c r="BD2374" s="185"/>
      <c r="BE2374" s="185"/>
      <c r="BF2374" s="185"/>
      <c r="BG2374" s="185"/>
      <c r="BH2374" s="185"/>
      <c r="BI2374" s="185"/>
      <c r="BJ2374" s="185"/>
      <c r="BK2374" s="185"/>
      <c r="BL2374" s="185"/>
      <c r="BM2374" s="185"/>
    </row>
    <row r="2375" spans="13:65" s="181" customFormat="1" x14ac:dyDescent="0.2">
      <c r="M2375" s="40"/>
      <c r="N2375" s="974"/>
      <c r="O2375" s="185"/>
      <c r="P2375" s="185"/>
      <c r="Q2375" s="185"/>
      <c r="R2375" s="185"/>
      <c r="S2375" s="185"/>
      <c r="T2375" s="185"/>
      <c r="U2375" s="185"/>
      <c r="V2375" s="185"/>
      <c r="W2375" s="185"/>
      <c r="X2375" s="185"/>
      <c r="Y2375" s="185"/>
      <c r="Z2375" s="185"/>
      <c r="AA2375" s="185"/>
      <c r="AB2375" s="185"/>
      <c r="AC2375" s="185"/>
      <c r="AD2375" s="185"/>
      <c r="AE2375" s="185"/>
      <c r="AF2375" s="185"/>
      <c r="AG2375" s="185"/>
      <c r="AH2375" s="185"/>
      <c r="AI2375" s="185"/>
      <c r="AJ2375" s="185"/>
      <c r="AK2375" s="185"/>
      <c r="AL2375" s="185"/>
      <c r="AM2375" s="185"/>
      <c r="AN2375" s="185"/>
      <c r="AO2375" s="185"/>
      <c r="AP2375" s="185"/>
      <c r="AQ2375" s="185"/>
      <c r="AR2375" s="185"/>
      <c r="AS2375" s="185"/>
      <c r="AT2375" s="185"/>
      <c r="AU2375" s="185"/>
      <c r="AV2375" s="185"/>
      <c r="AW2375" s="185"/>
      <c r="AX2375" s="185"/>
      <c r="AY2375" s="185"/>
      <c r="AZ2375" s="185"/>
      <c r="BA2375" s="185"/>
      <c r="BB2375" s="185"/>
      <c r="BC2375" s="185"/>
      <c r="BD2375" s="185"/>
      <c r="BE2375" s="185"/>
      <c r="BF2375" s="185"/>
      <c r="BG2375" s="185"/>
      <c r="BH2375" s="185"/>
      <c r="BI2375" s="185"/>
      <c r="BJ2375" s="185"/>
      <c r="BK2375" s="185"/>
      <c r="BL2375" s="185"/>
      <c r="BM2375" s="185"/>
    </row>
    <row r="2376" spans="13:65" s="181" customFormat="1" x14ac:dyDescent="0.2">
      <c r="M2376" s="40"/>
      <c r="N2376" s="974"/>
      <c r="O2376" s="185"/>
      <c r="P2376" s="185"/>
      <c r="Q2376" s="185"/>
      <c r="R2376" s="185"/>
      <c r="S2376" s="185"/>
      <c r="T2376" s="185"/>
      <c r="U2376" s="185"/>
      <c r="V2376" s="185"/>
      <c r="W2376" s="185"/>
      <c r="X2376" s="185"/>
      <c r="Y2376" s="185"/>
      <c r="Z2376" s="185"/>
      <c r="AA2376" s="185"/>
      <c r="AB2376" s="185"/>
      <c r="AC2376" s="185"/>
      <c r="AD2376" s="185"/>
      <c r="AE2376" s="185"/>
      <c r="AF2376" s="185"/>
      <c r="AG2376" s="185"/>
      <c r="AH2376" s="185"/>
      <c r="AI2376" s="185"/>
      <c r="AJ2376" s="185"/>
      <c r="AK2376" s="185"/>
      <c r="AL2376" s="185"/>
      <c r="AM2376" s="185"/>
      <c r="AN2376" s="185"/>
      <c r="AO2376" s="185"/>
      <c r="AP2376" s="185"/>
      <c r="AQ2376" s="185"/>
      <c r="AR2376" s="185"/>
      <c r="AS2376" s="185"/>
      <c r="AT2376" s="185"/>
      <c r="AU2376" s="185"/>
      <c r="AV2376" s="185"/>
      <c r="AW2376" s="185"/>
      <c r="AX2376" s="185"/>
      <c r="AY2376" s="185"/>
      <c r="AZ2376" s="185"/>
      <c r="BA2376" s="185"/>
      <c r="BB2376" s="185"/>
      <c r="BC2376" s="185"/>
      <c r="BD2376" s="185"/>
      <c r="BE2376" s="185"/>
      <c r="BF2376" s="185"/>
      <c r="BG2376" s="185"/>
      <c r="BH2376" s="185"/>
      <c r="BI2376" s="185"/>
      <c r="BJ2376" s="185"/>
      <c r="BK2376" s="185"/>
      <c r="BL2376" s="185"/>
      <c r="BM2376" s="185"/>
    </row>
    <row r="2377" spans="13:65" s="181" customFormat="1" x14ac:dyDescent="0.2">
      <c r="M2377" s="40"/>
      <c r="N2377" s="974"/>
      <c r="O2377" s="185"/>
      <c r="P2377" s="185"/>
      <c r="Q2377" s="185"/>
      <c r="R2377" s="185"/>
      <c r="S2377" s="185"/>
      <c r="T2377" s="185"/>
      <c r="U2377" s="185"/>
      <c r="V2377" s="185"/>
      <c r="W2377" s="185"/>
      <c r="X2377" s="185"/>
      <c r="Y2377" s="185"/>
      <c r="Z2377" s="185"/>
      <c r="AA2377" s="185"/>
      <c r="AB2377" s="185"/>
      <c r="AC2377" s="185"/>
      <c r="AD2377" s="185"/>
      <c r="AE2377" s="185"/>
      <c r="AF2377" s="185"/>
      <c r="AG2377" s="185"/>
      <c r="AH2377" s="185"/>
      <c r="AI2377" s="185"/>
      <c r="AJ2377" s="185"/>
      <c r="AK2377" s="185"/>
      <c r="AL2377" s="185"/>
      <c r="AM2377" s="185"/>
      <c r="AN2377" s="185"/>
      <c r="AO2377" s="185"/>
      <c r="AP2377" s="185"/>
      <c r="AQ2377" s="185"/>
      <c r="AR2377" s="185"/>
      <c r="AS2377" s="185"/>
      <c r="AT2377" s="185"/>
      <c r="AU2377" s="185"/>
      <c r="AV2377" s="185"/>
      <c r="AW2377" s="185"/>
      <c r="AX2377" s="185"/>
      <c r="AY2377" s="185"/>
      <c r="AZ2377" s="185"/>
      <c r="BA2377" s="185"/>
      <c r="BB2377" s="185"/>
      <c r="BC2377" s="185"/>
      <c r="BD2377" s="185"/>
      <c r="BE2377" s="185"/>
      <c r="BF2377" s="185"/>
      <c r="BG2377" s="185"/>
      <c r="BH2377" s="185"/>
      <c r="BI2377" s="185"/>
      <c r="BJ2377" s="185"/>
      <c r="BK2377" s="185"/>
      <c r="BL2377" s="185"/>
      <c r="BM2377" s="185"/>
    </row>
    <row r="2378" spans="13:65" s="181" customFormat="1" x14ac:dyDescent="0.2">
      <c r="M2378" s="40"/>
      <c r="N2378" s="974"/>
      <c r="O2378" s="185"/>
      <c r="P2378" s="185"/>
      <c r="Q2378" s="185"/>
      <c r="R2378" s="185"/>
      <c r="S2378" s="185"/>
      <c r="T2378" s="185"/>
      <c r="U2378" s="185"/>
      <c r="V2378" s="185"/>
      <c r="W2378" s="185"/>
      <c r="X2378" s="185"/>
      <c r="Y2378" s="185"/>
      <c r="Z2378" s="185"/>
      <c r="AA2378" s="185"/>
      <c r="AB2378" s="185"/>
      <c r="AC2378" s="185"/>
      <c r="AD2378" s="185"/>
      <c r="AE2378" s="185"/>
      <c r="AF2378" s="185"/>
      <c r="AG2378" s="185"/>
      <c r="AH2378" s="185"/>
      <c r="AI2378" s="185"/>
      <c r="AJ2378" s="185"/>
      <c r="AK2378" s="185"/>
      <c r="AL2378" s="185"/>
      <c r="AM2378" s="185"/>
      <c r="AN2378" s="185"/>
      <c r="AO2378" s="185"/>
      <c r="AP2378" s="185"/>
      <c r="AQ2378" s="185"/>
      <c r="AR2378" s="185"/>
      <c r="AS2378" s="185"/>
      <c r="AT2378" s="185"/>
      <c r="AU2378" s="185"/>
      <c r="AV2378" s="185"/>
      <c r="AW2378" s="185"/>
      <c r="AX2378" s="185"/>
      <c r="AY2378" s="185"/>
      <c r="AZ2378" s="185"/>
      <c r="BA2378" s="185"/>
      <c r="BB2378" s="185"/>
      <c r="BC2378" s="185"/>
      <c r="BD2378" s="185"/>
      <c r="BE2378" s="185"/>
      <c r="BF2378" s="185"/>
      <c r="BG2378" s="185"/>
      <c r="BH2378" s="185"/>
      <c r="BI2378" s="185"/>
      <c r="BJ2378" s="185"/>
      <c r="BK2378" s="185"/>
      <c r="BL2378" s="185"/>
      <c r="BM2378" s="185"/>
    </row>
    <row r="2379" spans="13:65" s="181" customFormat="1" x14ac:dyDescent="0.2">
      <c r="M2379" s="40"/>
      <c r="N2379" s="974"/>
      <c r="O2379" s="185"/>
      <c r="P2379" s="185"/>
      <c r="Q2379" s="185"/>
      <c r="R2379" s="185"/>
      <c r="S2379" s="185"/>
      <c r="T2379" s="185"/>
      <c r="U2379" s="185"/>
      <c r="V2379" s="185"/>
      <c r="W2379" s="185"/>
      <c r="X2379" s="185"/>
      <c r="Y2379" s="185"/>
      <c r="Z2379" s="185"/>
      <c r="AA2379" s="185"/>
      <c r="AB2379" s="185"/>
      <c r="AC2379" s="185"/>
      <c r="AD2379" s="185"/>
      <c r="AE2379" s="185"/>
      <c r="AF2379" s="185"/>
      <c r="AG2379" s="185"/>
      <c r="AH2379" s="185"/>
      <c r="AI2379" s="185"/>
      <c r="AJ2379" s="185"/>
      <c r="AK2379" s="185"/>
      <c r="AL2379" s="185"/>
      <c r="AM2379" s="185"/>
      <c r="AN2379" s="185"/>
      <c r="AO2379" s="185"/>
      <c r="AP2379" s="185"/>
      <c r="AQ2379" s="185"/>
      <c r="AR2379" s="185"/>
      <c r="AS2379" s="185"/>
      <c r="AT2379" s="185"/>
      <c r="AU2379" s="185"/>
      <c r="AV2379" s="185"/>
      <c r="AW2379" s="185"/>
      <c r="AX2379" s="185"/>
      <c r="AY2379" s="185"/>
      <c r="AZ2379" s="185"/>
      <c r="BA2379" s="185"/>
      <c r="BB2379" s="185"/>
      <c r="BC2379" s="185"/>
      <c r="BD2379" s="185"/>
      <c r="BE2379" s="185"/>
      <c r="BF2379" s="185"/>
      <c r="BG2379" s="185"/>
      <c r="BH2379" s="185"/>
      <c r="BI2379" s="185"/>
      <c r="BJ2379" s="185"/>
      <c r="BK2379" s="185"/>
      <c r="BL2379" s="185"/>
      <c r="BM2379" s="185"/>
    </row>
    <row r="2380" spans="13:65" s="181" customFormat="1" x14ac:dyDescent="0.2">
      <c r="M2380" s="40"/>
      <c r="N2380" s="974"/>
      <c r="O2380" s="185"/>
      <c r="P2380" s="185"/>
      <c r="Q2380" s="185"/>
      <c r="R2380" s="185"/>
      <c r="S2380" s="185"/>
      <c r="T2380" s="185"/>
      <c r="U2380" s="185"/>
      <c r="V2380" s="185"/>
      <c r="W2380" s="185"/>
      <c r="X2380" s="185"/>
      <c r="Y2380" s="185"/>
      <c r="Z2380" s="185"/>
      <c r="AA2380" s="185"/>
      <c r="AB2380" s="185"/>
      <c r="AC2380" s="185"/>
      <c r="AD2380" s="185"/>
      <c r="AE2380" s="185"/>
      <c r="AF2380" s="185"/>
      <c r="AG2380" s="185"/>
      <c r="AH2380" s="185"/>
      <c r="AI2380" s="185"/>
      <c r="AJ2380" s="185"/>
      <c r="AK2380" s="185"/>
      <c r="AL2380" s="185"/>
      <c r="AM2380" s="185"/>
      <c r="AN2380" s="185"/>
      <c r="AO2380" s="185"/>
      <c r="AP2380" s="185"/>
      <c r="AQ2380" s="185"/>
      <c r="AR2380" s="185"/>
      <c r="AS2380" s="185"/>
      <c r="AT2380" s="185"/>
      <c r="AU2380" s="185"/>
      <c r="AV2380" s="185"/>
      <c r="AW2380" s="185"/>
      <c r="AX2380" s="185"/>
      <c r="AY2380" s="185"/>
      <c r="AZ2380" s="185"/>
      <c r="BA2380" s="185"/>
      <c r="BB2380" s="185"/>
      <c r="BC2380" s="185"/>
      <c r="BD2380" s="185"/>
      <c r="BE2380" s="185"/>
      <c r="BF2380" s="185"/>
      <c r="BG2380" s="185"/>
      <c r="BH2380" s="185"/>
      <c r="BI2380" s="185"/>
      <c r="BJ2380" s="185"/>
      <c r="BK2380" s="185"/>
      <c r="BL2380" s="185"/>
      <c r="BM2380" s="185"/>
    </row>
    <row r="2381" spans="13:65" s="181" customFormat="1" x14ac:dyDescent="0.2">
      <c r="M2381" s="40"/>
      <c r="N2381" s="974"/>
      <c r="O2381" s="185"/>
      <c r="P2381" s="185"/>
      <c r="Q2381" s="185"/>
      <c r="R2381" s="185"/>
      <c r="S2381" s="185"/>
      <c r="T2381" s="185"/>
      <c r="U2381" s="185"/>
      <c r="V2381" s="185"/>
      <c r="W2381" s="185"/>
      <c r="X2381" s="185"/>
      <c r="Y2381" s="185"/>
      <c r="Z2381" s="185"/>
      <c r="AA2381" s="185"/>
      <c r="AB2381" s="185"/>
      <c r="AC2381" s="185"/>
      <c r="AD2381" s="185"/>
      <c r="AE2381" s="185"/>
      <c r="AF2381" s="185"/>
      <c r="AG2381" s="185"/>
      <c r="AH2381" s="185"/>
      <c r="AI2381" s="185"/>
      <c r="AJ2381" s="185"/>
      <c r="AK2381" s="185"/>
      <c r="AL2381" s="185"/>
      <c r="AM2381" s="185"/>
      <c r="AN2381" s="185"/>
      <c r="AO2381" s="185"/>
      <c r="AP2381" s="185"/>
      <c r="AQ2381" s="185"/>
      <c r="AR2381" s="185"/>
      <c r="AS2381" s="185"/>
      <c r="AT2381" s="185"/>
      <c r="AU2381" s="185"/>
      <c r="AV2381" s="185"/>
      <c r="AW2381" s="185"/>
      <c r="AX2381" s="185"/>
      <c r="AY2381" s="185"/>
      <c r="AZ2381" s="185"/>
      <c r="BA2381" s="185"/>
      <c r="BB2381" s="185"/>
      <c r="BC2381" s="185"/>
      <c r="BD2381" s="185"/>
      <c r="BE2381" s="185"/>
      <c r="BF2381" s="185"/>
      <c r="BG2381" s="185"/>
      <c r="BH2381" s="185"/>
      <c r="BI2381" s="185"/>
      <c r="BJ2381" s="185"/>
      <c r="BK2381" s="185"/>
      <c r="BL2381" s="185"/>
      <c r="BM2381" s="185"/>
    </row>
    <row r="2382" spans="13:65" s="181" customFormat="1" x14ac:dyDescent="0.2">
      <c r="M2382" s="40"/>
      <c r="N2382" s="974"/>
      <c r="O2382" s="185"/>
      <c r="P2382" s="185"/>
      <c r="Q2382" s="185"/>
      <c r="R2382" s="185"/>
      <c r="S2382" s="185"/>
      <c r="T2382" s="185"/>
      <c r="U2382" s="185"/>
      <c r="V2382" s="185"/>
      <c r="W2382" s="185"/>
      <c r="X2382" s="185"/>
      <c r="Y2382" s="185"/>
      <c r="Z2382" s="185"/>
      <c r="AA2382" s="185"/>
      <c r="AB2382" s="185"/>
      <c r="AC2382" s="185"/>
      <c r="AD2382" s="185"/>
      <c r="AE2382" s="185"/>
      <c r="AF2382" s="185"/>
      <c r="AG2382" s="185"/>
      <c r="AH2382" s="185"/>
      <c r="AI2382" s="185"/>
      <c r="AJ2382" s="185"/>
      <c r="AK2382" s="185"/>
      <c r="AL2382" s="185"/>
      <c r="AM2382" s="185"/>
      <c r="AN2382" s="185"/>
      <c r="AO2382" s="185"/>
      <c r="AP2382" s="185"/>
      <c r="AQ2382" s="185"/>
      <c r="AR2382" s="185"/>
      <c r="AS2382" s="185"/>
      <c r="AT2382" s="185"/>
      <c r="AU2382" s="185"/>
      <c r="AV2382" s="185"/>
      <c r="AW2382" s="185"/>
      <c r="AX2382" s="185"/>
      <c r="AY2382" s="185"/>
      <c r="AZ2382" s="185"/>
      <c r="BA2382" s="185"/>
      <c r="BB2382" s="185"/>
      <c r="BC2382" s="185"/>
      <c r="BD2382" s="185"/>
      <c r="BE2382" s="185"/>
      <c r="BF2382" s="185"/>
      <c r="BG2382" s="185"/>
      <c r="BH2382" s="185"/>
      <c r="BI2382" s="185"/>
      <c r="BJ2382" s="185"/>
      <c r="BK2382" s="185"/>
      <c r="BL2382" s="185"/>
      <c r="BM2382" s="185"/>
    </row>
    <row r="2383" spans="13:65" s="181" customFormat="1" x14ac:dyDescent="0.2">
      <c r="M2383" s="40"/>
      <c r="N2383" s="974"/>
      <c r="O2383" s="185"/>
      <c r="P2383" s="185"/>
      <c r="Q2383" s="185"/>
      <c r="R2383" s="185"/>
      <c r="S2383" s="185"/>
      <c r="T2383" s="185"/>
      <c r="U2383" s="185"/>
      <c r="V2383" s="185"/>
      <c r="W2383" s="185"/>
      <c r="X2383" s="185"/>
      <c r="Y2383" s="185"/>
      <c r="Z2383" s="185"/>
      <c r="AA2383" s="185"/>
      <c r="AB2383" s="185"/>
      <c r="AC2383" s="185"/>
      <c r="AD2383" s="185"/>
      <c r="AE2383" s="185"/>
      <c r="AF2383" s="185"/>
      <c r="AG2383" s="185"/>
      <c r="AH2383" s="185"/>
      <c r="AI2383" s="185"/>
      <c r="AJ2383" s="185"/>
      <c r="AK2383" s="185"/>
      <c r="AL2383" s="185"/>
      <c r="AM2383" s="185"/>
      <c r="AN2383" s="185"/>
      <c r="AO2383" s="185"/>
      <c r="AP2383" s="185"/>
      <c r="AQ2383" s="185"/>
      <c r="AR2383" s="185"/>
      <c r="AS2383" s="185"/>
      <c r="AT2383" s="185"/>
      <c r="AU2383" s="185"/>
      <c r="AV2383" s="185"/>
      <c r="AW2383" s="185"/>
      <c r="AX2383" s="185"/>
      <c r="AY2383" s="185"/>
      <c r="AZ2383" s="185"/>
      <c r="BA2383" s="185"/>
      <c r="BB2383" s="185"/>
      <c r="BC2383" s="185"/>
      <c r="BD2383" s="185"/>
      <c r="BE2383" s="185"/>
      <c r="BF2383" s="185"/>
      <c r="BG2383" s="185"/>
      <c r="BH2383" s="185"/>
      <c r="BI2383" s="185"/>
      <c r="BJ2383" s="185"/>
      <c r="BK2383" s="185"/>
      <c r="BL2383" s="185"/>
      <c r="BM2383" s="185"/>
    </row>
    <row r="2384" spans="13:65" s="181" customFormat="1" x14ac:dyDescent="0.2">
      <c r="M2384" s="40"/>
      <c r="N2384" s="974"/>
      <c r="O2384" s="185"/>
      <c r="P2384" s="185"/>
      <c r="Q2384" s="185"/>
      <c r="R2384" s="185"/>
      <c r="S2384" s="185"/>
      <c r="T2384" s="185"/>
      <c r="U2384" s="185"/>
      <c r="V2384" s="185"/>
      <c r="W2384" s="185"/>
      <c r="X2384" s="185"/>
      <c r="Y2384" s="185"/>
      <c r="Z2384" s="185"/>
      <c r="AA2384" s="185"/>
      <c r="AB2384" s="185"/>
      <c r="AC2384" s="185"/>
      <c r="AD2384" s="185"/>
      <c r="AE2384" s="185"/>
      <c r="AF2384" s="185"/>
      <c r="AG2384" s="185"/>
      <c r="AH2384" s="185"/>
      <c r="AI2384" s="185"/>
      <c r="AJ2384" s="185"/>
      <c r="AK2384" s="185"/>
      <c r="AL2384" s="185"/>
      <c r="AM2384" s="185"/>
      <c r="AN2384" s="185"/>
      <c r="AO2384" s="185"/>
      <c r="AP2384" s="185"/>
      <c r="AQ2384" s="185"/>
      <c r="AR2384" s="185"/>
      <c r="AS2384" s="185"/>
      <c r="AT2384" s="185"/>
      <c r="AU2384" s="185"/>
      <c r="AV2384" s="185"/>
      <c r="AW2384" s="185"/>
      <c r="AX2384" s="185"/>
      <c r="AY2384" s="185"/>
      <c r="AZ2384" s="185"/>
      <c r="BA2384" s="185"/>
      <c r="BB2384" s="185"/>
      <c r="BC2384" s="185"/>
      <c r="BD2384" s="185"/>
      <c r="BE2384" s="185"/>
      <c r="BF2384" s="185"/>
      <c r="BG2384" s="185"/>
      <c r="BH2384" s="185"/>
      <c r="BI2384" s="185"/>
      <c r="BJ2384" s="185"/>
      <c r="BK2384" s="185"/>
      <c r="BL2384" s="185"/>
      <c r="BM2384" s="185"/>
    </row>
    <row r="2385" spans="13:65" s="181" customFormat="1" x14ac:dyDescent="0.2">
      <c r="M2385" s="40"/>
      <c r="N2385" s="974"/>
      <c r="O2385" s="185"/>
      <c r="P2385" s="185"/>
      <c r="Q2385" s="185"/>
      <c r="R2385" s="185"/>
      <c r="S2385" s="185"/>
      <c r="T2385" s="185"/>
      <c r="U2385" s="185"/>
      <c r="V2385" s="185"/>
      <c r="W2385" s="185"/>
      <c r="X2385" s="185"/>
      <c r="Y2385" s="185"/>
      <c r="Z2385" s="185"/>
      <c r="AA2385" s="185"/>
      <c r="AB2385" s="185"/>
      <c r="AC2385" s="185"/>
      <c r="AD2385" s="185"/>
      <c r="AE2385" s="185"/>
      <c r="AF2385" s="185"/>
      <c r="AG2385" s="185"/>
      <c r="AH2385" s="185"/>
      <c r="AI2385" s="185"/>
      <c r="AJ2385" s="185"/>
      <c r="AK2385" s="185"/>
      <c r="AL2385" s="185"/>
      <c r="AM2385" s="185"/>
      <c r="AN2385" s="185"/>
      <c r="AO2385" s="185"/>
      <c r="AP2385" s="185"/>
      <c r="AQ2385" s="185"/>
      <c r="AR2385" s="185"/>
      <c r="AS2385" s="185"/>
      <c r="AT2385" s="185"/>
      <c r="AU2385" s="185"/>
      <c r="AV2385" s="185"/>
      <c r="AW2385" s="185"/>
      <c r="AX2385" s="185"/>
      <c r="AY2385" s="185"/>
      <c r="AZ2385" s="185"/>
      <c r="BA2385" s="185"/>
      <c r="BB2385" s="185"/>
      <c r="BC2385" s="185"/>
      <c r="BD2385" s="185"/>
      <c r="BE2385" s="185"/>
      <c r="BF2385" s="185"/>
      <c r="BG2385" s="185"/>
      <c r="BH2385" s="185"/>
      <c r="BI2385" s="185"/>
      <c r="BJ2385" s="185"/>
      <c r="BK2385" s="185"/>
      <c r="BL2385" s="185"/>
      <c r="BM2385" s="185"/>
    </row>
    <row r="2386" spans="13:65" s="181" customFormat="1" x14ac:dyDescent="0.2">
      <c r="M2386" s="40"/>
      <c r="N2386" s="974"/>
      <c r="O2386" s="185"/>
      <c r="P2386" s="185"/>
      <c r="Q2386" s="185"/>
      <c r="R2386" s="185"/>
      <c r="S2386" s="185"/>
      <c r="T2386" s="185"/>
      <c r="U2386" s="185"/>
      <c r="V2386" s="185"/>
      <c r="W2386" s="185"/>
      <c r="X2386" s="185"/>
      <c r="Y2386" s="185"/>
      <c r="Z2386" s="185"/>
      <c r="AA2386" s="185"/>
      <c r="AB2386" s="185"/>
      <c r="AC2386" s="185"/>
      <c r="AD2386" s="185"/>
      <c r="AE2386" s="185"/>
      <c r="AF2386" s="185"/>
      <c r="AG2386" s="185"/>
      <c r="AH2386" s="185"/>
      <c r="AI2386" s="185"/>
      <c r="AJ2386" s="185"/>
      <c r="AK2386" s="185"/>
      <c r="AL2386" s="185"/>
      <c r="AM2386" s="185"/>
      <c r="AN2386" s="185"/>
      <c r="AO2386" s="185"/>
      <c r="AP2386" s="185"/>
      <c r="AQ2386" s="185"/>
      <c r="AR2386" s="185"/>
      <c r="AS2386" s="185"/>
      <c r="AT2386" s="185"/>
      <c r="AU2386" s="185"/>
      <c r="AV2386" s="185"/>
      <c r="AW2386" s="185"/>
      <c r="AX2386" s="185"/>
      <c r="AY2386" s="185"/>
      <c r="AZ2386" s="185"/>
      <c r="BA2386" s="185"/>
      <c r="BB2386" s="185"/>
      <c r="BC2386" s="185"/>
      <c r="BD2386" s="185"/>
      <c r="BE2386" s="185"/>
      <c r="BF2386" s="185"/>
      <c r="BG2386" s="185"/>
      <c r="BH2386" s="185"/>
      <c r="BI2386" s="185"/>
      <c r="BJ2386" s="185"/>
      <c r="BK2386" s="185"/>
      <c r="BL2386" s="185"/>
      <c r="BM2386" s="185"/>
    </row>
    <row r="2387" spans="13:65" s="181" customFormat="1" x14ac:dyDescent="0.2">
      <c r="M2387" s="40"/>
      <c r="N2387" s="974"/>
      <c r="O2387" s="185"/>
      <c r="P2387" s="185"/>
      <c r="Q2387" s="185"/>
      <c r="R2387" s="185"/>
      <c r="S2387" s="185"/>
      <c r="T2387" s="185"/>
      <c r="U2387" s="185"/>
      <c r="V2387" s="185"/>
      <c r="W2387" s="185"/>
      <c r="X2387" s="185"/>
      <c r="Y2387" s="185"/>
      <c r="Z2387" s="185"/>
      <c r="AA2387" s="185"/>
      <c r="AB2387" s="185"/>
      <c r="AC2387" s="185"/>
      <c r="AD2387" s="185"/>
      <c r="AE2387" s="185"/>
      <c r="AF2387" s="185"/>
      <c r="AG2387" s="185"/>
      <c r="AH2387" s="185"/>
      <c r="AI2387" s="185"/>
      <c r="AJ2387" s="185"/>
      <c r="AK2387" s="185"/>
      <c r="AL2387" s="185"/>
      <c r="AM2387" s="185"/>
      <c r="AN2387" s="185"/>
      <c r="AO2387" s="185"/>
      <c r="AP2387" s="185"/>
      <c r="AQ2387" s="185"/>
      <c r="AR2387" s="185"/>
      <c r="AS2387" s="185"/>
      <c r="AT2387" s="185"/>
      <c r="AU2387" s="185"/>
      <c r="AV2387" s="185"/>
      <c r="AW2387" s="185"/>
      <c r="AX2387" s="185"/>
      <c r="AY2387" s="185"/>
      <c r="AZ2387" s="185"/>
      <c r="BA2387" s="185"/>
      <c r="BB2387" s="185"/>
      <c r="BC2387" s="185"/>
      <c r="BD2387" s="185"/>
      <c r="BE2387" s="185"/>
      <c r="BF2387" s="185"/>
      <c r="BG2387" s="185"/>
      <c r="BH2387" s="185"/>
      <c r="BI2387" s="185"/>
      <c r="BJ2387" s="185"/>
      <c r="BK2387" s="185"/>
      <c r="BL2387" s="185"/>
      <c r="BM2387" s="185"/>
    </row>
    <row r="2388" spans="13:65" s="181" customFormat="1" x14ac:dyDescent="0.2">
      <c r="M2388" s="40"/>
      <c r="N2388" s="974"/>
      <c r="O2388" s="185"/>
      <c r="P2388" s="185"/>
      <c r="Q2388" s="185"/>
      <c r="R2388" s="185"/>
      <c r="S2388" s="185"/>
      <c r="T2388" s="185"/>
      <c r="U2388" s="185"/>
      <c r="V2388" s="185"/>
      <c r="W2388" s="185"/>
      <c r="X2388" s="185"/>
      <c r="Y2388" s="185"/>
      <c r="Z2388" s="185"/>
      <c r="AA2388" s="185"/>
      <c r="AB2388" s="185"/>
      <c r="AC2388" s="185"/>
      <c r="AD2388" s="185"/>
      <c r="AE2388" s="185"/>
      <c r="AF2388" s="185"/>
      <c r="AG2388" s="185"/>
      <c r="AH2388" s="185"/>
      <c r="AI2388" s="185"/>
      <c r="AJ2388" s="185"/>
      <c r="AK2388" s="185"/>
      <c r="AL2388" s="185"/>
      <c r="AM2388" s="185"/>
      <c r="AN2388" s="185"/>
      <c r="AO2388" s="185"/>
      <c r="AP2388" s="185"/>
      <c r="AQ2388" s="185"/>
      <c r="AR2388" s="185"/>
      <c r="AS2388" s="185"/>
      <c r="AT2388" s="185"/>
      <c r="AU2388" s="185"/>
      <c r="AV2388" s="185"/>
      <c r="AW2388" s="185"/>
      <c r="AX2388" s="185"/>
      <c r="AY2388" s="185"/>
      <c r="AZ2388" s="185"/>
      <c r="BA2388" s="185"/>
      <c r="BB2388" s="185"/>
      <c r="BC2388" s="185"/>
      <c r="BD2388" s="185"/>
      <c r="BE2388" s="185"/>
      <c r="BF2388" s="185"/>
      <c r="BG2388" s="185"/>
      <c r="BH2388" s="185"/>
      <c r="BI2388" s="185"/>
      <c r="BJ2388" s="185"/>
      <c r="BK2388" s="185"/>
      <c r="BL2388" s="185"/>
      <c r="BM2388" s="185"/>
    </row>
    <row r="2389" spans="13:65" s="181" customFormat="1" x14ac:dyDescent="0.2">
      <c r="M2389" s="40"/>
      <c r="N2389" s="974"/>
      <c r="O2389" s="185"/>
      <c r="P2389" s="185"/>
      <c r="Q2389" s="185"/>
      <c r="R2389" s="185"/>
      <c r="S2389" s="185"/>
      <c r="T2389" s="185"/>
      <c r="U2389" s="185"/>
      <c r="V2389" s="185"/>
      <c r="W2389" s="185"/>
      <c r="X2389" s="185"/>
      <c r="Y2389" s="185"/>
      <c r="Z2389" s="185"/>
      <c r="AA2389" s="185"/>
      <c r="AB2389" s="185"/>
      <c r="AC2389" s="185"/>
      <c r="AD2389" s="185"/>
      <c r="AE2389" s="185"/>
      <c r="AF2389" s="185"/>
      <c r="AG2389" s="185"/>
      <c r="AH2389" s="185"/>
      <c r="AI2389" s="185"/>
      <c r="AJ2389" s="185"/>
      <c r="AK2389" s="185"/>
      <c r="AL2389" s="185"/>
      <c r="AM2389" s="185"/>
      <c r="AN2389" s="185"/>
      <c r="AO2389" s="185"/>
      <c r="AP2389" s="185"/>
      <c r="AQ2389" s="185"/>
      <c r="AR2389" s="185"/>
      <c r="AS2389" s="185"/>
      <c r="AT2389" s="185"/>
      <c r="AU2389" s="185"/>
      <c r="AV2389" s="185"/>
      <c r="AW2389" s="185"/>
      <c r="AX2389" s="185"/>
      <c r="AY2389" s="185"/>
      <c r="AZ2389" s="185"/>
      <c r="BA2389" s="185"/>
      <c r="BB2389" s="185"/>
      <c r="BC2389" s="185"/>
      <c r="BD2389" s="185"/>
      <c r="BE2389" s="185"/>
      <c r="BF2389" s="185"/>
      <c r="BG2389" s="185"/>
      <c r="BH2389" s="185"/>
      <c r="BI2389" s="185"/>
      <c r="BJ2389" s="185"/>
      <c r="BK2389" s="185"/>
      <c r="BL2389" s="185"/>
      <c r="BM2389" s="185"/>
    </row>
    <row r="2390" spans="13:65" s="181" customFormat="1" x14ac:dyDescent="0.2">
      <c r="M2390" s="40"/>
      <c r="N2390" s="974"/>
      <c r="O2390" s="185"/>
      <c r="P2390" s="185"/>
      <c r="Q2390" s="185"/>
      <c r="R2390" s="185"/>
      <c r="S2390" s="185"/>
      <c r="T2390" s="185"/>
      <c r="U2390" s="185"/>
      <c r="V2390" s="185"/>
      <c r="W2390" s="185"/>
      <c r="X2390" s="185"/>
      <c r="Y2390" s="185"/>
      <c r="Z2390" s="185"/>
      <c r="AA2390" s="185"/>
      <c r="AB2390" s="185"/>
      <c r="AC2390" s="185"/>
      <c r="AD2390" s="185"/>
      <c r="AE2390" s="185"/>
      <c r="AF2390" s="185"/>
      <c r="AG2390" s="185"/>
      <c r="AH2390" s="185"/>
      <c r="AI2390" s="185"/>
      <c r="AJ2390" s="185"/>
      <c r="AK2390" s="185"/>
      <c r="AL2390" s="185"/>
      <c r="AM2390" s="185"/>
      <c r="AN2390" s="185"/>
      <c r="AO2390" s="185"/>
      <c r="AP2390" s="185"/>
      <c r="AQ2390" s="185"/>
      <c r="AR2390" s="185"/>
      <c r="AS2390" s="185"/>
      <c r="AT2390" s="185"/>
      <c r="AU2390" s="185"/>
      <c r="AV2390" s="185"/>
      <c r="AW2390" s="185"/>
      <c r="AX2390" s="185"/>
      <c r="AY2390" s="185"/>
      <c r="AZ2390" s="185"/>
      <c r="BA2390" s="185"/>
      <c r="BB2390" s="185"/>
      <c r="BC2390" s="185"/>
      <c r="BD2390" s="185"/>
      <c r="BE2390" s="185"/>
      <c r="BF2390" s="185"/>
      <c r="BG2390" s="185"/>
      <c r="BH2390" s="185"/>
      <c r="BI2390" s="185"/>
      <c r="BJ2390" s="185"/>
      <c r="BK2390" s="185"/>
      <c r="BL2390" s="185"/>
      <c r="BM2390" s="185"/>
    </row>
    <row r="2391" spans="13:65" s="181" customFormat="1" x14ac:dyDescent="0.2">
      <c r="M2391" s="40"/>
      <c r="N2391" s="974"/>
      <c r="O2391" s="185"/>
      <c r="P2391" s="185"/>
      <c r="Q2391" s="185"/>
      <c r="R2391" s="185"/>
      <c r="S2391" s="185"/>
      <c r="T2391" s="185"/>
      <c r="U2391" s="185"/>
      <c r="V2391" s="185"/>
      <c r="W2391" s="185"/>
      <c r="X2391" s="185"/>
      <c r="Y2391" s="185"/>
      <c r="Z2391" s="185"/>
      <c r="AA2391" s="185"/>
      <c r="AB2391" s="185"/>
      <c r="AC2391" s="185"/>
      <c r="AD2391" s="185"/>
      <c r="AE2391" s="185"/>
      <c r="AF2391" s="185"/>
      <c r="AG2391" s="185"/>
      <c r="AH2391" s="185"/>
      <c r="AI2391" s="185"/>
      <c r="AJ2391" s="185"/>
      <c r="AK2391" s="185"/>
      <c r="AL2391" s="185"/>
      <c r="AM2391" s="185"/>
      <c r="AN2391" s="185"/>
      <c r="AO2391" s="185"/>
      <c r="AP2391" s="185"/>
      <c r="AQ2391" s="185"/>
      <c r="AR2391" s="185"/>
      <c r="AS2391" s="185"/>
      <c r="AT2391" s="185"/>
      <c r="AU2391" s="185"/>
      <c r="AV2391" s="185"/>
      <c r="AW2391" s="185"/>
      <c r="AX2391" s="185"/>
      <c r="AY2391" s="185"/>
      <c r="AZ2391" s="185"/>
      <c r="BA2391" s="185"/>
      <c r="BB2391" s="185"/>
      <c r="BC2391" s="185"/>
      <c r="BD2391" s="185"/>
      <c r="BE2391" s="185"/>
      <c r="BF2391" s="185"/>
      <c r="BG2391" s="185"/>
      <c r="BH2391" s="185"/>
      <c r="BI2391" s="185"/>
      <c r="BJ2391" s="185"/>
      <c r="BK2391" s="185"/>
      <c r="BL2391" s="185"/>
      <c r="BM2391" s="185"/>
    </row>
    <row r="2392" spans="13:65" s="181" customFormat="1" x14ac:dyDescent="0.2">
      <c r="M2392" s="40"/>
      <c r="N2392" s="974"/>
      <c r="O2392" s="185"/>
      <c r="P2392" s="185"/>
      <c r="Q2392" s="185"/>
      <c r="R2392" s="185"/>
      <c r="S2392" s="185"/>
      <c r="T2392" s="185"/>
      <c r="U2392" s="185"/>
      <c r="V2392" s="185"/>
      <c r="W2392" s="185"/>
      <c r="X2392" s="185"/>
      <c r="Y2392" s="185"/>
      <c r="Z2392" s="185"/>
      <c r="AA2392" s="185"/>
      <c r="AB2392" s="185"/>
      <c r="AC2392" s="185"/>
      <c r="AD2392" s="185"/>
      <c r="AE2392" s="185"/>
      <c r="AF2392" s="185"/>
      <c r="AG2392" s="185"/>
      <c r="AH2392" s="185"/>
      <c r="AI2392" s="185"/>
      <c r="AJ2392" s="185"/>
      <c r="AK2392" s="185"/>
      <c r="AL2392" s="185"/>
      <c r="AM2392" s="185"/>
      <c r="AN2392" s="185"/>
      <c r="AO2392" s="185"/>
      <c r="AP2392" s="185"/>
      <c r="AQ2392" s="185"/>
      <c r="AR2392" s="185"/>
      <c r="AS2392" s="185"/>
      <c r="AT2392" s="185"/>
      <c r="AU2392" s="185"/>
      <c r="AV2392" s="185"/>
      <c r="AW2392" s="185"/>
      <c r="AX2392" s="185"/>
      <c r="AY2392" s="185"/>
      <c r="AZ2392" s="185"/>
      <c r="BA2392" s="185"/>
      <c r="BB2392" s="185"/>
      <c r="BC2392" s="185"/>
      <c r="BD2392" s="185"/>
      <c r="BE2392" s="185"/>
      <c r="BF2392" s="185"/>
      <c r="BG2392" s="185"/>
      <c r="BH2392" s="185"/>
      <c r="BI2392" s="185"/>
      <c r="BJ2392" s="185"/>
      <c r="BK2392" s="185"/>
      <c r="BL2392" s="185"/>
      <c r="BM2392" s="185"/>
    </row>
    <row r="2393" spans="13:65" s="181" customFormat="1" x14ac:dyDescent="0.2">
      <c r="M2393" s="40"/>
      <c r="N2393" s="974"/>
      <c r="O2393" s="185"/>
      <c r="P2393" s="185"/>
      <c r="Q2393" s="185"/>
      <c r="R2393" s="185"/>
      <c r="S2393" s="185"/>
      <c r="T2393" s="185"/>
      <c r="U2393" s="185"/>
      <c r="V2393" s="185"/>
      <c r="W2393" s="185"/>
      <c r="X2393" s="185"/>
      <c r="Y2393" s="185"/>
      <c r="Z2393" s="185"/>
      <c r="AA2393" s="185"/>
      <c r="AB2393" s="185"/>
      <c r="AC2393" s="185"/>
      <c r="AD2393" s="185"/>
      <c r="AE2393" s="185"/>
      <c r="AF2393" s="185"/>
      <c r="AG2393" s="185"/>
      <c r="AH2393" s="185"/>
      <c r="AI2393" s="185"/>
      <c r="AJ2393" s="185"/>
      <c r="AK2393" s="185"/>
      <c r="AL2393" s="185"/>
      <c r="AM2393" s="185"/>
      <c r="AN2393" s="185"/>
      <c r="AO2393" s="185"/>
      <c r="AP2393" s="185"/>
      <c r="AQ2393" s="185"/>
      <c r="AR2393" s="185"/>
      <c r="AS2393" s="185"/>
      <c r="AT2393" s="185"/>
      <c r="AU2393" s="185"/>
      <c r="AV2393" s="185"/>
      <c r="AW2393" s="185"/>
      <c r="AX2393" s="185"/>
      <c r="AY2393" s="185"/>
      <c r="AZ2393" s="185"/>
      <c r="BA2393" s="185"/>
      <c r="BB2393" s="185"/>
      <c r="BC2393" s="185"/>
      <c r="BD2393" s="185"/>
      <c r="BE2393" s="185"/>
      <c r="BF2393" s="185"/>
      <c r="BG2393" s="185"/>
      <c r="BH2393" s="185"/>
      <c r="BI2393" s="185"/>
      <c r="BJ2393" s="185"/>
      <c r="BK2393" s="185"/>
      <c r="BL2393" s="185"/>
      <c r="BM2393" s="185"/>
    </row>
    <row r="2394" spans="13:65" s="181" customFormat="1" x14ac:dyDescent="0.2">
      <c r="M2394" s="40"/>
      <c r="N2394" s="974"/>
      <c r="O2394" s="185"/>
      <c r="P2394" s="185"/>
      <c r="Q2394" s="185"/>
      <c r="R2394" s="185"/>
      <c r="S2394" s="185"/>
      <c r="T2394" s="185"/>
      <c r="U2394" s="185"/>
      <c r="V2394" s="185"/>
      <c r="W2394" s="185"/>
      <c r="X2394" s="185"/>
      <c r="Y2394" s="185"/>
      <c r="Z2394" s="185"/>
      <c r="AA2394" s="185"/>
      <c r="AB2394" s="185"/>
      <c r="AC2394" s="185"/>
      <c r="AD2394" s="185"/>
      <c r="AE2394" s="185"/>
      <c r="AF2394" s="185"/>
      <c r="AG2394" s="185"/>
      <c r="AH2394" s="185"/>
      <c r="AI2394" s="185"/>
      <c r="AJ2394" s="185"/>
      <c r="AK2394" s="185"/>
      <c r="AL2394" s="185"/>
      <c r="AM2394" s="185"/>
      <c r="AN2394" s="185"/>
      <c r="AO2394" s="185"/>
      <c r="AP2394" s="185"/>
      <c r="AQ2394" s="185"/>
      <c r="AR2394" s="185"/>
      <c r="AS2394" s="185"/>
      <c r="AT2394" s="185"/>
      <c r="AU2394" s="185"/>
      <c r="AV2394" s="185"/>
      <c r="AW2394" s="185"/>
      <c r="AX2394" s="185"/>
      <c r="AY2394" s="185"/>
      <c r="AZ2394" s="185"/>
      <c r="BA2394" s="185"/>
      <c r="BB2394" s="185"/>
      <c r="BC2394" s="185"/>
      <c r="BD2394" s="185"/>
      <c r="BE2394" s="185"/>
      <c r="BF2394" s="185"/>
      <c r="BG2394" s="185"/>
      <c r="BH2394" s="185"/>
      <c r="BI2394" s="185"/>
      <c r="BJ2394" s="185"/>
      <c r="BK2394" s="185"/>
      <c r="BL2394" s="185"/>
      <c r="BM2394" s="185"/>
    </row>
    <row r="2395" spans="13:65" s="181" customFormat="1" x14ac:dyDescent="0.2">
      <c r="M2395" s="40"/>
      <c r="N2395" s="974"/>
      <c r="O2395" s="185"/>
      <c r="P2395" s="185"/>
      <c r="Q2395" s="185"/>
      <c r="R2395" s="185"/>
      <c r="S2395" s="185"/>
      <c r="T2395" s="185"/>
      <c r="U2395" s="185"/>
      <c r="V2395" s="185"/>
      <c r="W2395" s="185"/>
      <c r="X2395" s="185"/>
      <c r="Y2395" s="185"/>
      <c r="Z2395" s="185"/>
      <c r="AA2395" s="185"/>
      <c r="AB2395" s="185"/>
      <c r="AC2395" s="185"/>
      <c r="AD2395" s="185"/>
      <c r="AE2395" s="185"/>
      <c r="AF2395" s="185"/>
      <c r="AG2395" s="185"/>
      <c r="AH2395" s="185"/>
      <c r="AI2395" s="185"/>
      <c r="AJ2395" s="185"/>
      <c r="AK2395" s="185"/>
      <c r="AL2395" s="185"/>
      <c r="AM2395" s="185"/>
      <c r="AN2395" s="185"/>
      <c r="AO2395" s="185"/>
      <c r="AP2395" s="185"/>
      <c r="AQ2395" s="185"/>
      <c r="AR2395" s="185"/>
      <c r="AS2395" s="185"/>
      <c r="AT2395" s="185"/>
      <c r="AU2395" s="185"/>
      <c r="AV2395" s="185"/>
      <c r="AW2395" s="185"/>
      <c r="AX2395" s="185"/>
      <c r="AY2395" s="185"/>
      <c r="AZ2395" s="185"/>
      <c r="BA2395" s="185"/>
      <c r="BB2395" s="185"/>
      <c r="BC2395" s="185"/>
      <c r="BD2395" s="185"/>
      <c r="BE2395" s="185"/>
      <c r="BF2395" s="185"/>
      <c r="BG2395" s="185"/>
      <c r="BH2395" s="185"/>
      <c r="BI2395" s="185"/>
      <c r="BJ2395" s="185"/>
      <c r="BK2395" s="185"/>
      <c r="BL2395" s="185"/>
      <c r="BM2395" s="185"/>
    </row>
    <row r="2396" spans="13:65" s="181" customFormat="1" x14ac:dyDescent="0.2">
      <c r="M2396" s="40"/>
      <c r="N2396" s="974"/>
      <c r="O2396" s="185"/>
      <c r="P2396" s="185"/>
      <c r="Q2396" s="185"/>
      <c r="R2396" s="185"/>
      <c r="S2396" s="185"/>
      <c r="T2396" s="185"/>
      <c r="U2396" s="185"/>
      <c r="V2396" s="185"/>
      <c r="W2396" s="185"/>
      <c r="X2396" s="185"/>
      <c r="Y2396" s="185"/>
      <c r="Z2396" s="185"/>
      <c r="AA2396" s="185"/>
      <c r="AB2396" s="185"/>
      <c r="AC2396" s="185"/>
      <c r="AD2396" s="185"/>
      <c r="AE2396" s="185"/>
      <c r="AF2396" s="185"/>
      <c r="AG2396" s="185"/>
      <c r="AH2396" s="185"/>
      <c r="AI2396" s="185"/>
      <c r="AJ2396" s="185"/>
      <c r="AK2396" s="185"/>
      <c r="AL2396" s="185"/>
      <c r="AM2396" s="185"/>
      <c r="AN2396" s="185"/>
      <c r="AO2396" s="185"/>
      <c r="AP2396" s="185"/>
      <c r="AQ2396" s="185"/>
      <c r="AR2396" s="185"/>
      <c r="AS2396" s="185"/>
      <c r="AT2396" s="185"/>
      <c r="AU2396" s="185"/>
      <c r="AV2396" s="185"/>
      <c r="AW2396" s="185"/>
      <c r="AX2396" s="185"/>
      <c r="AY2396" s="185"/>
      <c r="AZ2396" s="185"/>
      <c r="BA2396" s="185"/>
      <c r="BB2396" s="185"/>
      <c r="BC2396" s="185"/>
      <c r="BD2396" s="185"/>
      <c r="BE2396" s="185"/>
      <c r="BF2396" s="185"/>
      <c r="BG2396" s="185"/>
      <c r="BH2396" s="185"/>
      <c r="BI2396" s="185"/>
      <c r="BJ2396" s="185"/>
      <c r="BK2396" s="185"/>
      <c r="BL2396" s="185"/>
      <c r="BM2396" s="185"/>
    </row>
    <row r="2397" spans="13:65" s="181" customFormat="1" x14ac:dyDescent="0.2">
      <c r="M2397" s="40"/>
      <c r="N2397" s="974"/>
      <c r="O2397" s="185"/>
      <c r="P2397" s="185"/>
      <c r="Q2397" s="185"/>
      <c r="R2397" s="185"/>
      <c r="S2397" s="185"/>
      <c r="T2397" s="185"/>
      <c r="U2397" s="185"/>
      <c r="V2397" s="185"/>
      <c r="W2397" s="185"/>
      <c r="X2397" s="185"/>
      <c r="Y2397" s="185"/>
      <c r="Z2397" s="185"/>
      <c r="AA2397" s="185"/>
      <c r="AB2397" s="185"/>
      <c r="AC2397" s="185"/>
      <c r="AD2397" s="185"/>
      <c r="AE2397" s="185"/>
      <c r="AF2397" s="185"/>
      <c r="AG2397" s="185"/>
      <c r="AH2397" s="185"/>
      <c r="AI2397" s="185"/>
      <c r="AJ2397" s="185"/>
      <c r="AK2397" s="185"/>
      <c r="AL2397" s="185"/>
      <c r="AM2397" s="185"/>
      <c r="AN2397" s="185"/>
      <c r="AO2397" s="185"/>
      <c r="AP2397" s="185"/>
      <c r="AQ2397" s="185"/>
      <c r="AR2397" s="185"/>
      <c r="AS2397" s="185"/>
      <c r="AT2397" s="185"/>
      <c r="AU2397" s="185"/>
      <c r="AV2397" s="185"/>
      <c r="AW2397" s="185"/>
      <c r="AX2397" s="185"/>
      <c r="AY2397" s="185"/>
      <c r="AZ2397" s="185"/>
      <c r="BA2397" s="185"/>
      <c r="BB2397" s="185"/>
      <c r="BC2397" s="185"/>
      <c r="BD2397" s="185"/>
      <c r="BE2397" s="185"/>
      <c r="BF2397" s="185"/>
      <c r="BG2397" s="185"/>
      <c r="BH2397" s="185"/>
      <c r="BI2397" s="185"/>
      <c r="BJ2397" s="185"/>
      <c r="BK2397" s="185"/>
      <c r="BL2397" s="185"/>
      <c r="BM2397" s="185"/>
    </row>
    <row r="2398" spans="13:65" s="181" customFormat="1" x14ac:dyDescent="0.2">
      <c r="M2398" s="40"/>
      <c r="N2398" s="974"/>
      <c r="O2398" s="185"/>
      <c r="P2398" s="185"/>
      <c r="Q2398" s="185"/>
      <c r="R2398" s="185"/>
      <c r="S2398" s="185"/>
      <c r="T2398" s="185"/>
      <c r="U2398" s="185"/>
      <c r="V2398" s="185"/>
      <c r="W2398" s="185"/>
      <c r="X2398" s="185"/>
      <c r="Y2398" s="185"/>
      <c r="Z2398" s="185"/>
      <c r="AA2398" s="185"/>
      <c r="AB2398" s="185"/>
      <c r="AC2398" s="185"/>
      <c r="AD2398" s="185"/>
      <c r="AE2398" s="185"/>
      <c r="AF2398" s="185"/>
      <c r="AG2398" s="185"/>
      <c r="AH2398" s="185"/>
      <c r="AI2398" s="185"/>
      <c r="AJ2398" s="185"/>
      <c r="AK2398" s="185"/>
      <c r="AL2398" s="185"/>
      <c r="AM2398" s="185"/>
      <c r="AN2398" s="185"/>
      <c r="AO2398" s="185"/>
      <c r="AP2398" s="185"/>
      <c r="AQ2398" s="185"/>
      <c r="AR2398" s="185"/>
      <c r="AS2398" s="185"/>
      <c r="AT2398" s="185"/>
      <c r="AU2398" s="185"/>
      <c r="AV2398" s="185"/>
      <c r="AW2398" s="185"/>
      <c r="AX2398" s="185"/>
      <c r="AY2398" s="185"/>
      <c r="AZ2398" s="185"/>
      <c r="BA2398" s="185"/>
      <c r="BB2398" s="185"/>
      <c r="BC2398" s="185"/>
      <c r="BD2398" s="185"/>
      <c r="BE2398" s="185"/>
      <c r="BF2398" s="185"/>
      <c r="BG2398" s="185"/>
      <c r="BH2398" s="185"/>
      <c r="BI2398" s="185"/>
      <c r="BJ2398" s="185"/>
      <c r="BK2398" s="185"/>
      <c r="BL2398" s="185"/>
      <c r="BM2398" s="185"/>
    </row>
    <row r="2399" spans="13:65" s="181" customFormat="1" x14ac:dyDescent="0.2">
      <c r="M2399" s="40"/>
      <c r="N2399" s="974"/>
      <c r="O2399" s="185"/>
      <c r="P2399" s="185"/>
      <c r="Q2399" s="185"/>
      <c r="R2399" s="185"/>
      <c r="S2399" s="185"/>
      <c r="T2399" s="185"/>
      <c r="U2399" s="185"/>
      <c r="V2399" s="185"/>
      <c r="W2399" s="185"/>
      <c r="X2399" s="185"/>
      <c r="Y2399" s="185"/>
      <c r="Z2399" s="185"/>
      <c r="AA2399" s="185"/>
      <c r="AB2399" s="185"/>
      <c r="AC2399" s="185"/>
      <c r="AD2399" s="185"/>
      <c r="AE2399" s="185"/>
      <c r="AF2399" s="185"/>
      <c r="AG2399" s="185"/>
      <c r="AH2399" s="185"/>
      <c r="AI2399" s="185"/>
      <c r="AJ2399" s="185"/>
      <c r="AK2399" s="185"/>
      <c r="AL2399" s="185"/>
      <c r="AM2399" s="185"/>
      <c r="AN2399" s="185"/>
      <c r="AO2399" s="185"/>
      <c r="AP2399" s="185"/>
      <c r="AQ2399" s="185"/>
      <c r="AR2399" s="185"/>
      <c r="AS2399" s="185"/>
      <c r="AT2399" s="185"/>
      <c r="AU2399" s="185"/>
      <c r="AV2399" s="185"/>
      <c r="AW2399" s="185"/>
      <c r="AX2399" s="185"/>
      <c r="AY2399" s="185"/>
      <c r="AZ2399" s="185"/>
      <c r="BA2399" s="185"/>
      <c r="BB2399" s="185"/>
      <c r="BC2399" s="185"/>
      <c r="BD2399" s="185"/>
      <c r="BE2399" s="185"/>
      <c r="BF2399" s="185"/>
      <c r="BG2399" s="185"/>
      <c r="BH2399" s="185"/>
      <c r="BI2399" s="185"/>
      <c r="BJ2399" s="185"/>
      <c r="BK2399" s="185"/>
      <c r="BL2399" s="185"/>
      <c r="BM2399" s="185"/>
    </row>
    <row r="2400" spans="13:65" s="181" customFormat="1" x14ac:dyDescent="0.2">
      <c r="M2400" s="40"/>
      <c r="N2400" s="974"/>
      <c r="O2400" s="185"/>
      <c r="P2400" s="185"/>
      <c r="Q2400" s="185"/>
      <c r="R2400" s="185"/>
      <c r="S2400" s="185"/>
      <c r="T2400" s="185"/>
      <c r="U2400" s="185"/>
      <c r="V2400" s="185"/>
      <c r="W2400" s="185"/>
      <c r="X2400" s="185"/>
      <c r="Y2400" s="185"/>
      <c r="Z2400" s="185"/>
      <c r="AA2400" s="185"/>
      <c r="AB2400" s="185"/>
      <c r="AC2400" s="185"/>
      <c r="AD2400" s="185"/>
      <c r="AE2400" s="185"/>
      <c r="AF2400" s="185"/>
      <c r="AG2400" s="185"/>
      <c r="AH2400" s="185"/>
      <c r="AI2400" s="185"/>
      <c r="AJ2400" s="185"/>
      <c r="AK2400" s="185"/>
      <c r="AL2400" s="185"/>
      <c r="AM2400" s="185"/>
      <c r="AN2400" s="185"/>
      <c r="AO2400" s="185"/>
      <c r="AP2400" s="185"/>
      <c r="AQ2400" s="185"/>
      <c r="AR2400" s="185"/>
      <c r="AS2400" s="185"/>
      <c r="AT2400" s="185"/>
      <c r="AU2400" s="185"/>
      <c r="AV2400" s="185"/>
      <c r="AW2400" s="185"/>
      <c r="AX2400" s="185"/>
      <c r="AY2400" s="185"/>
      <c r="AZ2400" s="185"/>
      <c r="BA2400" s="185"/>
      <c r="BB2400" s="185"/>
      <c r="BC2400" s="185"/>
      <c r="BD2400" s="185"/>
      <c r="BE2400" s="185"/>
      <c r="BF2400" s="185"/>
      <c r="BG2400" s="185"/>
      <c r="BH2400" s="185"/>
      <c r="BI2400" s="185"/>
      <c r="BJ2400" s="185"/>
      <c r="BK2400" s="185"/>
      <c r="BL2400" s="185"/>
      <c r="BM2400" s="185"/>
    </row>
    <row r="2401" spans="13:65" s="181" customFormat="1" x14ac:dyDescent="0.2">
      <c r="M2401" s="40"/>
      <c r="N2401" s="974"/>
      <c r="O2401" s="185"/>
      <c r="P2401" s="185"/>
      <c r="Q2401" s="185"/>
      <c r="R2401" s="185"/>
      <c r="S2401" s="185"/>
      <c r="T2401" s="185"/>
      <c r="U2401" s="185"/>
      <c r="V2401" s="185"/>
      <c r="W2401" s="185"/>
      <c r="X2401" s="185"/>
      <c r="Y2401" s="185"/>
      <c r="Z2401" s="185"/>
      <c r="AA2401" s="185"/>
      <c r="AB2401" s="185"/>
      <c r="AC2401" s="185"/>
      <c r="AD2401" s="185"/>
      <c r="AE2401" s="185"/>
      <c r="AF2401" s="185"/>
      <c r="AG2401" s="185"/>
      <c r="AH2401" s="185"/>
      <c r="AI2401" s="185"/>
      <c r="AJ2401" s="185"/>
      <c r="AK2401" s="185"/>
      <c r="AL2401" s="185"/>
      <c r="AM2401" s="185"/>
      <c r="AN2401" s="185"/>
      <c r="AO2401" s="185"/>
      <c r="AP2401" s="185"/>
      <c r="AQ2401" s="185"/>
      <c r="AR2401" s="185"/>
      <c r="AS2401" s="185"/>
      <c r="AT2401" s="185"/>
      <c r="AU2401" s="185"/>
      <c r="AV2401" s="185"/>
      <c r="AW2401" s="185"/>
      <c r="AX2401" s="185"/>
      <c r="AY2401" s="185"/>
      <c r="AZ2401" s="185"/>
      <c r="BA2401" s="185"/>
      <c r="BB2401" s="185"/>
      <c r="BC2401" s="185"/>
      <c r="BD2401" s="185"/>
      <c r="BE2401" s="185"/>
      <c r="BF2401" s="185"/>
      <c r="BG2401" s="185"/>
      <c r="BH2401" s="185"/>
      <c r="BI2401" s="185"/>
      <c r="BJ2401" s="185"/>
      <c r="BK2401" s="185"/>
      <c r="BL2401" s="185"/>
      <c r="BM2401" s="185"/>
    </row>
    <row r="2402" spans="13:65" s="181" customFormat="1" x14ac:dyDescent="0.2">
      <c r="M2402" s="40"/>
      <c r="N2402" s="974"/>
      <c r="O2402" s="185"/>
      <c r="P2402" s="185"/>
      <c r="Q2402" s="185"/>
      <c r="R2402" s="185"/>
      <c r="S2402" s="185"/>
      <c r="T2402" s="185"/>
      <c r="U2402" s="185"/>
      <c r="V2402" s="185"/>
      <c r="W2402" s="185"/>
      <c r="X2402" s="185"/>
      <c r="Y2402" s="185"/>
      <c r="Z2402" s="185"/>
      <c r="AA2402" s="185"/>
      <c r="AB2402" s="185"/>
      <c r="AC2402" s="185"/>
      <c r="AD2402" s="185"/>
      <c r="AE2402" s="185"/>
      <c r="AF2402" s="185"/>
      <c r="AG2402" s="185"/>
      <c r="AH2402" s="185"/>
      <c r="AI2402" s="185"/>
      <c r="AJ2402" s="185"/>
      <c r="AK2402" s="185"/>
      <c r="AL2402" s="185"/>
      <c r="AM2402" s="185"/>
      <c r="AN2402" s="185"/>
      <c r="AO2402" s="185"/>
      <c r="AP2402" s="185"/>
      <c r="AQ2402" s="185"/>
      <c r="AR2402" s="185"/>
      <c r="AS2402" s="185"/>
      <c r="AT2402" s="185"/>
      <c r="AU2402" s="185"/>
      <c r="AV2402" s="185"/>
      <c r="AW2402" s="185"/>
      <c r="AX2402" s="185"/>
      <c r="AY2402" s="185"/>
      <c r="AZ2402" s="185"/>
      <c r="BA2402" s="185"/>
      <c r="BB2402" s="185"/>
      <c r="BC2402" s="185"/>
      <c r="BD2402" s="185"/>
      <c r="BE2402" s="185"/>
      <c r="BF2402" s="185"/>
      <c r="BG2402" s="185"/>
      <c r="BH2402" s="185"/>
      <c r="BI2402" s="185"/>
      <c r="BJ2402" s="185"/>
      <c r="BK2402" s="185"/>
      <c r="BL2402" s="185"/>
      <c r="BM2402" s="185"/>
    </row>
    <row r="2403" spans="13:65" s="181" customFormat="1" x14ac:dyDescent="0.2">
      <c r="M2403" s="40"/>
      <c r="N2403" s="974"/>
      <c r="O2403" s="185"/>
      <c r="P2403" s="185"/>
      <c r="Q2403" s="185"/>
      <c r="R2403" s="185"/>
      <c r="S2403" s="185"/>
      <c r="T2403" s="185"/>
      <c r="U2403" s="185"/>
      <c r="V2403" s="185"/>
      <c r="W2403" s="185"/>
      <c r="X2403" s="185"/>
      <c r="Y2403" s="185"/>
      <c r="Z2403" s="185"/>
      <c r="AA2403" s="185"/>
      <c r="AB2403" s="185"/>
      <c r="AC2403" s="185"/>
      <c r="AD2403" s="185"/>
      <c r="AE2403" s="185"/>
      <c r="AF2403" s="185"/>
      <c r="AG2403" s="185"/>
      <c r="AH2403" s="185"/>
      <c r="AI2403" s="185"/>
      <c r="AJ2403" s="185"/>
      <c r="AK2403" s="185"/>
      <c r="AL2403" s="185"/>
      <c r="AM2403" s="185"/>
      <c r="AN2403" s="185"/>
      <c r="AO2403" s="185"/>
      <c r="AP2403" s="185"/>
      <c r="AQ2403" s="185"/>
      <c r="AR2403" s="185"/>
      <c r="AS2403" s="185"/>
      <c r="AT2403" s="185"/>
      <c r="AU2403" s="185"/>
      <c r="AV2403" s="185"/>
      <c r="AW2403" s="185"/>
      <c r="AX2403" s="185"/>
      <c r="AY2403" s="185"/>
      <c r="AZ2403" s="185"/>
      <c r="BA2403" s="185"/>
      <c r="BB2403" s="185"/>
      <c r="BC2403" s="185"/>
      <c r="BD2403" s="185"/>
      <c r="BE2403" s="185"/>
      <c r="BF2403" s="185"/>
      <c r="BG2403" s="185"/>
      <c r="BH2403" s="185"/>
      <c r="BI2403" s="185"/>
      <c r="BJ2403" s="185"/>
      <c r="BK2403" s="185"/>
      <c r="BL2403" s="185"/>
      <c r="BM2403" s="185"/>
    </row>
    <row r="2404" spans="13:65" s="181" customFormat="1" x14ac:dyDescent="0.2">
      <c r="M2404" s="40"/>
      <c r="N2404" s="974"/>
      <c r="O2404" s="185"/>
      <c r="P2404" s="185"/>
      <c r="Q2404" s="185"/>
      <c r="R2404" s="185"/>
      <c r="S2404" s="185"/>
      <c r="T2404" s="185"/>
      <c r="U2404" s="185"/>
      <c r="V2404" s="185"/>
      <c r="W2404" s="185"/>
      <c r="X2404" s="185"/>
      <c r="Y2404" s="185"/>
      <c r="Z2404" s="185"/>
      <c r="AA2404" s="185"/>
      <c r="AB2404" s="185"/>
      <c r="AC2404" s="185"/>
      <c r="AD2404" s="185"/>
      <c r="AE2404" s="185"/>
      <c r="AF2404" s="185"/>
      <c r="AG2404" s="185"/>
      <c r="AH2404" s="185"/>
      <c r="AI2404" s="185"/>
      <c r="AJ2404" s="185"/>
      <c r="AK2404" s="185"/>
      <c r="AL2404" s="185"/>
      <c r="AM2404" s="185"/>
      <c r="AN2404" s="185"/>
      <c r="AO2404" s="185"/>
      <c r="AP2404" s="185"/>
      <c r="AQ2404" s="185"/>
      <c r="AR2404" s="185"/>
      <c r="AS2404" s="185"/>
      <c r="AT2404" s="185"/>
      <c r="AU2404" s="185"/>
      <c r="AV2404" s="185"/>
      <c r="AW2404" s="185"/>
      <c r="AX2404" s="185"/>
      <c r="AY2404" s="185"/>
      <c r="AZ2404" s="185"/>
      <c r="BA2404" s="185"/>
      <c r="BB2404" s="185"/>
      <c r="BC2404" s="185"/>
      <c r="BD2404" s="185"/>
      <c r="BE2404" s="185"/>
      <c r="BF2404" s="185"/>
      <c r="BG2404" s="185"/>
      <c r="BH2404" s="185"/>
      <c r="BI2404" s="185"/>
      <c r="BJ2404" s="185"/>
      <c r="BK2404" s="185"/>
      <c r="BL2404" s="185"/>
      <c r="BM2404" s="185"/>
    </row>
    <row r="2405" spans="13:65" s="181" customFormat="1" x14ac:dyDescent="0.2">
      <c r="M2405" s="40"/>
      <c r="N2405" s="974"/>
      <c r="O2405" s="185"/>
      <c r="P2405" s="185"/>
      <c r="Q2405" s="185"/>
      <c r="R2405" s="185"/>
      <c r="S2405" s="185"/>
      <c r="T2405" s="185"/>
      <c r="U2405" s="185"/>
      <c r="V2405" s="185"/>
      <c r="W2405" s="185"/>
      <c r="X2405" s="185"/>
      <c r="Y2405" s="185"/>
      <c r="Z2405" s="185"/>
      <c r="AA2405" s="185"/>
      <c r="AB2405" s="185"/>
      <c r="AC2405" s="185"/>
      <c r="AD2405" s="185"/>
      <c r="AE2405" s="185"/>
      <c r="AF2405" s="185"/>
      <c r="AG2405" s="185"/>
      <c r="AH2405" s="185"/>
      <c r="AI2405" s="185"/>
      <c r="AJ2405" s="185"/>
      <c r="AK2405" s="185"/>
      <c r="AL2405" s="185"/>
      <c r="AM2405" s="185"/>
      <c r="AN2405" s="185"/>
      <c r="AO2405" s="185"/>
      <c r="AP2405" s="185"/>
      <c r="AQ2405" s="185"/>
      <c r="AR2405" s="185"/>
      <c r="AS2405" s="185"/>
      <c r="AT2405" s="185"/>
      <c r="AU2405" s="185"/>
      <c r="AV2405" s="185"/>
      <c r="AW2405" s="185"/>
      <c r="AX2405" s="185"/>
      <c r="AY2405" s="185"/>
      <c r="AZ2405" s="185"/>
      <c r="BA2405" s="185"/>
      <c r="BB2405" s="185"/>
      <c r="BC2405" s="185"/>
      <c r="BD2405" s="185"/>
      <c r="BE2405" s="185"/>
      <c r="BF2405" s="185"/>
      <c r="BG2405" s="185"/>
      <c r="BH2405" s="185"/>
      <c r="BI2405" s="185"/>
      <c r="BJ2405" s="185"/>
      <c r="BK2405" s="185"/>
      <c r="BL2405" s="185"/>
      <c r="BM2405" s="185"/>
    </row>
    <row r="2406" spans="13:65" s="181" customFormat="1" x14ac:dyDescent="0.2">
      <c r="M2406" s="40"/>
      <c r="N2406" s="974"/>
      <c r="O2406" s="185"/>
      <c r="P2406" s="185"/>
      <c r="Q2406" s="185"/>
      <c r="R2406" s="185"/>
      <c r="S2406" s="185"/>
      <c r="T2406" s="185"/>
      <c r="U2406" s="185"/>
      <c r="V2406" s="185"/>
      <c r="W2406" s="185"/>
      <c r="X2406" s="185"/>
      <c r="Y2406" s="185"/>
      <c r="Z2406" s="185"/>
      <c r="AA2406" s="185"/>
      <c r="AB2406" s="185"/>
      <c r="AC2406" s="185"/>
      <c r="AD2406" s="185"/>
      <c r="AE2406" s="185"/>
      <c r="AF2406" s="185"/>
      <c r="AG2406" s="185"/>
      <c r="AH2406" s="185"/>
      <c r="AI2406" s="185"/>
      <c r="AJ2406" s="185"/>
      <c r="AK2406" s="185"/>
      <c r="AL2406" s="185"/>
      <c r="AM2406" s="185"/>
      <c r="AN2406" s="185"/>
      <c r="AO2406" s="185"/>
      <c r="AP2406" s="185"/>
      <c r="AQ2406" s="185"/>
      <c r="AR2406" s="185"/>
      <c r="AS2406" s="185"/>
      <c r="AT2406" s="185"/>
      <c r="AU2406" s="185"/>
      <c r="AV2406" s="185"/>
      <c r="AW2406" s="185"/>
      <c r="AX2406" s="185"/>
      <c r="AY2406" s="185"/>
      <c r="AZ2406" s="185"/>
      <c r="BA2406" s="185"/>
      <c r="BB2406" s="185"/>
      <c r="BC2406" s="185"/>
      <c r="BD2406" s="185"/>
      <c r="BE2406" s="185"/>
      <c r="BF2406" s="185"/>
      <c r="BG2406" s="185"/>
      <c r="BH2406" s="185"/>
      <c r="BI2406" s="185"/>
      <c r="BJ2406" s="185"/>
      <c r="BK2406" s="185"/>
      <c r="BL2406" s="185"/>
      <c r="BM2406" s="185"/>
    </row>
    <row r="2407" spans="13:65" s="181" customFormat="1" x14ac:dyDescent="0.2">
      <c r="M2407" s="40"/>
      <c r="N2407" s="974"/>
      <c r="O2407" s="185"/>
      <c r="P2407" s="185"/>
      <c r="Q2407" s="185"/>
      <c r="R2407" s="185"/>
      <c r="S2407" s="185"/>
      <c r="T2407" s="185"/>
      <c r="U2407" s="185"/>
      <c r="V2407" s="185"/>
      <c r="W2407" s="185"/>
      <c r="X2407" s="185"/>
      <c r="Y2407" s="185"/>
      <c r="Z2407" s="185"/>
      <c r="AA2407" s="185"/>
      <c r="AB2407" s="185"/>
      <c r="AC2407" s="185"/>
      <c r="AD2407" s="185"/>
      <c r="AE2407" s="185"/>
      <c r="AF2407" s="185"/>
      <c r="AG2407" s="185"/>
      <c r="AH2407" s="185"/>
      <c r="AI2407" s="185"/>
      <c r="AJ2407" s="185"/>
      <c r="AK2407" s="185"/>
      <c r="AL2407" s="185"/>
      <c r="AM2407" s="185"/>
      <c r="AN2407" s="185"/>
      <c r="AO2407" s="185"/>
      <c r="AP2407" s="185"/>
      <c r="AQ2407" s="185"/>
      <c r="AR2407" s="185"/>
      <c r="AS2407" s="185"/>
      <c r="AT2407" s="185"/>
      <c r="AU2407" s="185"/>
      <c r="AV2407" s="185"/>
      <c r="AW2407" s="185"/>
      <c r="AX2407" s="185"/>
      <c r="AY2407" s="185"/>
      <c r="AZ2407" s="185"/>
      <c r="BA2407" s="185"/>
      <c r="BB2407" s="185"/>
      <c r="BC2407" s="185"/>
      <c r="BD2407" s="185"/>
      <c r="BE2407" s="185"/>
      <c r="BF2407" s="185"/>
      <c r="BG2407" s="185"/>
      <c r="BH2407" s="185"/>
      <c r="BI2407" s="185"/>
      <c r="BJ2407" s="185"/>
      <c r="BK2407" s="185"/>
      <c r="BL2407" s="185"/>
      <c r="BM2407" s="185"/>
    </row>
    <row r="2408" spans="13:65" s="181" customFormat="1" x14ac:dyDescent="0.2">
      <c r="M2408" s="40"/>
      <c r="N2408" s="974"/>
      <c r="O2408" s="185"/>
      <c r="P2408" s="185"/>
      <c r="Q2408" s="185"/>
      <c r="R2408" s="185"/>
      <c r="S2408" s="185"/>
      <c r="T2408" s="185"/>
      <c r="U2408" s="185"/>
      <c r="V2408" s="185"/>
      <c r="W2408" s="185"/>
      <c r="X2408" s="185"/>
      <c r="Y2408" s="185"/>
      <c r="Z2408" s="185"/>
      <c r="AA2408" s="185"/>
      <c r="AB2408" s="185"/>
      <c r="AC2408" s="185"/>
      <c r="AD2408" s="185"/>
      <c r="AE2408" s="185"/>
      <c r="AF2408" s="185"/>
      <c r="AG2408" s="185"/>
      <c r="AH2408" s="185"/>
      <c r="AI2408" s="185"/>
      <c r="AJ2408" s="185"/>
      <c r="AK2408" s="185"/>
      <c r="AL2408" s="185"/>
      <c r="AM2408" s="185"/>
      <c r="AN2408" s="185"/>
      <c r="AO2408" s="185"/>
      <c r="AP2408" s="185"/>
      <c r="AQ2408" s="185"/>
      <c r="AR2408" s="185"/>
      <c r="AS2408" s="185"/>
      <c r="AT2408" s="185"/>
      <c r="AU2408" s="185"/>
      <c r="AV2408" s="185"/>
      <c r="AW2408" s="185"/>
      <c r="AX2408" s="185"/>
      <c r="AY2408" s="185"/>
      <c r="AZ2408" s="185"/>
      <c r="BA2408" s="185"/>
      <c r="BB2408" s="185"/>
      <c r="BC2408" s="185"/>
      <c r="BD2408" s="185"/>
      <c r="BE2408" s="185"/>
      <c r="BF2408" s="185"/>
      <c r="BG2408" s="185"/>
      <c r="BH2408" s="185"/>
      <c r="BI2408" s="185"/>
      <c r="BJ2408" s="185"/>
      <c r="BK2408" s="185"/>
      <c r="BL2408" s="185"/>
      <c r="BM2408" s="185"/>
    </row>
    <row r="2409" spans="13:65" s="181" customFormat="1" x14ac:dyDescent="0.2">
      <c r="M2409" s="40"/>
      <c r="N2409" s="974"/>
      <c r="O2409" s="185"/>
      <c r="P2409" s="185"/>
      <c r="Q2409" s="185"/>
      <c r="R2409" s="185"/>
      <c r="S2409" s="185"/>
      <c r="T2409" s="185"/>
      <c r="U2409" s="185"/>
      <c r="V2409" s="185"/>
      <c r="W2409" s="185"/>
      <c r="X2409" s="185"/>
      <c r="Y2409" s="185"/>
      <c r="Z2409" s="185"/>
      <c r="AA2409" s="185"/>
      <c r="AB2409" s="185"/>
      <c r="AC2409" s="185"/>
      <c r="AD2409" s="185"/>
      <c r="AE2409" s="185"/>
      <c r="AF2409" s="185"/>
      <c r="AG2409" s="185"/>
      <c r="AH2409" s="185"/>
      <c r="AI2409" s="185"/>
      <c r="AJ2409" s="185"/>
      <c r="AK2409" s="185"/>
      <c r="AL2409" s="185"/>
      <c r="AM2409" s="185"/>
      <c r="AN2409" s="185"/>
      <c r="AO2409" s="185"/>
      <c r="AP2409" s="185"/>
      <c r="AQ2409" s="185"/>
      <c r="AR2409" s="185"/>
      <c r="AS2409" s="185"/>
      <c r="AT2409" s="185"/>
      <c r="AU2409" s="185"/>
      <c r="AV2409" s="185"/>
      <c r="AW2409" s="185"/>
      <c r="AX2409" s="185"/>
      <c r="AY2409" s="185"/>
      <c r="AZ2409" s="185"/>
      <c r="BA2409" s="185"/>
      <c r="BB2409" s="185"/>
      <c r="BC2409" s="185"/>
      <c r="BD2409" s="185"/>
      <c r="BE2409" s="185"/>
      <c r="BF2409" s="185"/>
      <c r="BG2409" s="185"/>
      <c r="BH2409" s="185"/>
      <c r="BI2409" s="185"/>
      <c r="BJ2409" s="185"/>
      <c r="BK2409" s="185"/>
      <c r="BL2409" s="185"/>
      <c r="BM2409" s="185"/>
    </row>
    <row r="2410" spans="13:65" s="181" customFormat="1" x14ac:dyDescent="0.2">
      <c r="M2410" s="40"/>
      <c r="N2410" s="974"/>
      <c r="O2410" s="185"/>
      <c r="P2410" s="185"/>
      <c r="Q2410" s="185"/>
      <c r="R2410" s="185"/>
      <c r="S2410" s="185"/>
      <c r="T2410" s="185"/>
      <c r="U2410" s="185"/>
      <c r="V2410" s="185"/>
      <c r="W2410" s="185"/>
      <c r="X2410" s="185"/>
      <c r="Y2410" s="185"/>
      <c r="Z2410" s="185"/>
      <c r="AA2410" s="185"/>
      <c r="AB2410" s="185"/>
      <c r="AC2410" s="185"/>
      <c r="AD2410" s="185"/>
      <c r="AE2410" s="185"/>
      <c r="AF2410" s="185"/>
      <c r="AG2410" s="185"/>
      <c r="AH2410" s="185"/>
      <c r="AI2410" s="185"/>
      <c r="AJ2410" s="185"/>
      <c r="AK2410" s="185"/>
      <c r="AL2410" s="185"/>
      <c r="AM2410" s="185"/>
      <c r="AN2410" s="185"/>
      <c r="AO2410" s="185"/>
      <c r="AP2410" s="185"/>
      <c r="AQ2410" s="185"/>
      <c r="AR2410" s="185"/>
      <c r="AS2410" s="185"/>
      <c r="AT2410" s="185"/>
      <c r="AU2410" s="185"/>
      <c r="AV2410" s="185"/>
      <c r="AW2410" s="185"/>
      <c r="AX2410" s="185"/>
      <c r="AY2410" s="185"/>
      <c r="AZ2410" s="185"/>
      <c r="BA2410" s="185"/>
      <c r="BB2410" s="185"/>
      <c r="BC2410" s="185"/>
      <c r="BD2410" s="185"/>
      <c r="BE2410" s="185"/>
      <c r="BF2410" s="185"/>
      <c r="BG2410" s="185"/>
      <c r="BH2410" s="185"/>
      <c r="BI2410" s="185"/>
      <c r="BJ2410" s="185"/>
      <c r="BK2410" s="185"/>
      <c r="BL2410" s="185"/>
      <c r="BM2410" s="185"/>
    </row>
    <row r="2411" spans="13:65" s="181" customFormat="1" x14ac:dyDescent="0.2">
      <c r="M2411" s="40"/>
      <c r="N2411" s="974"/>
      <c r="O2411" s="185"/>
      <c r="P2411" s="185"/>
      <c r="Q2411" s="185"/>
      <c r="R2411" s="185"/>
      <c r="S2411" s="185"/>
      <c r="T2411" s="185"/>
      <c r="U2411" s="185"/>
      <c r="V2411" s="185"/>
      <c r="W2411" s="185"/>
      <c r="X2411" s="185"/>
      <c r="Y2411" s="185"/>
      <c r="Z2411" s="185"/>
      <c r="AA2411" s="185"/>
      <c r="AB2411" s="185"/>
      <c r="AC2411" s="185"/>
      <c r="AD2411" s="185"/>
      <c r="AE2411" s="185"/>
      <c r="AF2411" s="185"/>
      <c r="AG2411" s="185"/>
      <c r="AH2411" s="185"/>
      <c r="AI2411" s="185"/>
      <c r="AJ2411" s="185"/>
      <c r="AK2411" s="185"/>
      <c r="AL2411" s="185"/>
      <c r="AM2411" s="185"/>
      <c r="AN2411" s="185"/>
      <c r="AO2411" s="185"/>
      <c r="AP2411" s="185"/>
      <c r="AQ2411" s="185"/>
      <c r="AR2411" s="185"/>
      <c r="AS2411" s="185"/>
      <c r="AT2411" s="185"/>
      <c r="AU2411" s="185"/>
      <c r="AV2411" s="185"/>
      <c r="AW2411" s="185"/>
      <c r="AX2411" s="185"/>
      <c r="AY2411" s="185"/>
      <c r="AZ2411" s="185"/>
      <c r="BA2411" s="185"/>
      <c r="BB2411" s="185"/>
      <c r="BC2411" s="185"/>
      <c r="BD2411" s="185"/>
      <c r="BE2411" s="185"/>
      <c r="BF2411" s="185"/>
      <c r="BG2411" s="185"/>
      <c r="BH2411" s="185"/>
      <c r="BI2411" s="185"/>
      <c r="BJ2411" s="185"/>
      <c r="BK2411" s="185"/>
      <c r="BL2411" s="185"/>
      <c r="BM2411" s="185"/>
    </row>
    <row r="2412" spans="13:65" s="181" customFormat="1" x14ac:dyDescent="0.2">
      <c r="M2412" s="40"/>
      <c r="N2412" s="974"/>
      <c r="O2412" s="185"/>
      <c r="P2412" s="185"/>
      <c r="Q2412" s="185"/>
      <c r="R2412" s="185"/>
      <c r="S2412" s="185"/>
      <c r="T2412" s="185"/>
      <c r="U2412" s="185"/>
      <c r="V2412" s="185"/>
      <c r="W2412" s="185"/>
      <c r="X2412" s="185"/>
      <c r="Y2412" s="185"/>
      <c r="Z2412" s="185"/>
      <c r="AA2412" s="185"/>
      <c r="AB2412" s="185"/>
      <c r="AC2412" s="185"/>
      <c r="AD2412" s="185"/>
      <c r="AE2412" s="185"/>
      <c r="AF2412" s="185"/>
      <c r="AG2412" s="185"/>
      <c r="AH2412" s="185"/>
      <c r="AI2412" s="185"/>
      <c r="AJ2412" s="185"/>
      <c r="AK2412" s="185"/>
      <c r="AL2412" s="185"/>
      <c r="AM2412" s="185"/>
      <c r="AN2412" s="185"/>
      <c r="AO2412" s="185"/>
      <c r="AP2412" s="185"/>
      <c r="AQ2412" s="185"/>
      <c r="AR2412" s="185"/>
      <c r="AS2412" s="185"/>
      <c r="AT2412" s="185"/>
      <c r="AU2412" s="185"/>
      <c r="AV2412" s="185"/>
      <c r="AW2412" s="185"/>
      <c r="AX2412" s="185"/>
      <c r="AY2412" s="185"/>
      <c r="AZ2412" s="185"/>
      <c r="BA2412" s="185"/>
      <c r="BB2412" s="185"/>
      <c r="BC2412" s="185"/>
      <c r="BD2412" s="185"/>
      <c r="BE2412" s="185"/>
      <c r="BF2412" s="185"/>
      <c r="BG2412" s="185"/>
      <c r="BH2412" s="185"/>
      <c r="BI2412" s="185"/>
      <c r="BJ2412" s="185"/>
      <c r="BK2412" s="185"/>
      <c r="BL2412" s="185"/>
      <c r="BM2412" s="185"/>
    </row>
    <row r="2413" spans="13:65" s="181" customFormat="1" x14ac:dyDescent="0.2">
      <c r="M2413" s="40"/>
      <c r="N2413" s="974"/>
      <c r="O2413" s="185"/>
      <c r="P2413" s="185"/>
      <c r="Q2413" s="185"/>
      <c r="R2413" s="185"/>
      <c r="S2413" s="185"/>
      <c r="T2413" s="185"/>
      <c r="U2413" s="185"/>
      <c r="V2413" s="185"/>
      <c r="W2413" s="185"/>
      <c r="X2413" s="185"/>
      <c r="Y2413" s="185"/>
      <c r="Z2413" s="185"/>
      <c r="AA2413" s="185"/>
      <c r="AB2413" s="185"/>
      <c r="AC2413" s="185"/>
      <c r="AD2413" s="185"/>
      <c r="AE2413" s="185"/>
      <c r="AF2413" s="185"/>
      <c r="AG2413" s="185"/>
      <c r="AH2413" s="185"/>
      <c r="AI2413" s="185"/>
      <c r="AJ2413" s="185"/>
      <c r="AK2413" s="185"/>
      <c r="AL2413" s="185"/>
      <c r="AM2413" s="185"/>
      <c r="AN2413" s="185"/>
      <c r="AO2413" s="185"/>
      <c r="AP2413" s="185"/>
      <c r="AQ2413" s="185"/>
      <c r="AR2413" s="185"/>
      <c r="AS2413" s="185"/>
      <c r="AT2413" s="185"/>
      <c r="AU2413" s="185"/>
      <c r="AV2413" s="185"/>
      <c r="AW2413" s="185"/>
      <c r="AX2413" s="185"/>
      <c r="AY2413" s="185"/>
      <c r="AZ2413" s="185"/>
      <c r="BA2413" s="185"/>
      <c r="BB2413" s="185"/>
      <c r="BC2413" s="185"/>
      <c r="BD2413" s="185"/>
      <c r="BE2413" s="185"/>
      <c r="BF2413" s="185"/>
      <c r="BG2413" s="185"/>
      <c r="BH2413" s="185"/>
      <c r="BI2413" s="185"/>
      <c r="BJ2413" s="185"/>
      <c r="BK2413" s="185"/>
      <c r="BL2413" s="185"/>
      <c r="BM2413" s="185"/>
    </row>
    <row r="2414" spans="13:65" s="181" customFormat="1" x14ac:dyDescent="0.2">
      <c r="M2414" s="40"/>
      <c r="N2414" s="974"/>
      <c r="O2414" s="185"/>
      <c r="P2414" s="185"/>
      <c r="Q2414" s="185"/>
      <c r="R2414" s="185"/>
      <c r="S2414" s="185"/>
      <c r="T2414" s="185"/>
      <c r="U2414" s="185"/>
      <c r="V2414" s="185"/>
      <c r="W2414" s="185"/>
      <c r="X2414" s="185"/>
      <c r="Y2414" s="185"/>
      <c r="Z2414" s="185"/>
      <c r="AA2414" s="185"/>
      <c r="AB2414" s="185"/>
      <c r="AC2414" s="185"/>
      <c r="AD2414" s="185"/>
      <c r="AE2414" s="185"/>
      <c r="AF2414" s="185"/>
      <c r="AG2414" s="185"/>
      <c r="AH2414" s="185"/>
      <c r="AI2414" s="185"/>
      <c r="AJ2414" s="185"/>
      <c r="AK2414" s="185"/>
      <c r="AL2414" s="185"/>
      <c r="AM2414" s="185"/>
      <c r="AN2414" s="185"/>
      <c r="AO2414" s="185"/>
      <c r="AP2414" s="185"/>
      <c r="AQ2414" s="185"/>
      <c r="AR2414" s="185"/>
      <c r="AS2414" s="185"/>
      <c r="AT2414" s="185"/>
      <c r="AU2414" s="185"/>
      <c r="AV2414" s="185"/>
      <c r="AW2414" s="185"/>
      <c r="AX2414" s="185"/>
      <c r="AY2414" s="185"/>
      <c r="AZ2414" s="185"/>
      <c r="BA2414" s="185"/>
      <c r="BB2414" s="185"/>
      <c r="BC2414" s="185"/>
      <c r="BD2414" s="185"/>
      <c r="BE2414" s="185"/>
      <c r="BF2414" s="185"/>
      <c r="BG2414" s="185"/>
      <c r="BH2414" s="185"/>
      <c r="BI2414" s="185"/>
      <c r="BJ2414" s="185"/>
      <c r="BK2414" s="185"/>
      <c r="BL2414" s="185"/>
      <c r="BM2414" s="185"/>
    </row>
    <row r="2415" spans="13:65" s="181" customFormat="1" x14ac:dyDescent="0.2">
      <c r="M2415" s="40"/>
      <c r="N2415" s="974"/>
      <c r="O2415" s="185"/>
      <c r="P2415" s="185"/>
      <c r="Q2415" s="185"/>
      <c r="R2415" s="185"/>
      <c r="S2415" s="185"/>
      <c r="T2415" s="185"/>
      <c r="U2415" s="185"/>
      <c r="V2415" s="185"/>
      <c r="W2415" s="185"/>
      <c r="X2415" s="185"/>
      <c r="Y2415" s="185"/>
      <c r="Z2415" s="185"/>
      <c r="AA2415" s="185"/>
      <c r="AB2415" s="185"/>
      <c r="AC2415" s="185"/>
      <c r="AD2415" s="185"/>
      <c r="AE2415" s="185"/>
      <c r="AF2415" s="185"/>
      <c r="AG2415" s="185"/>
      <c r="AH2415" s="185"/>
      <c r="AI2415" s="185"/>
      <c r="AJ2415" s="185"/>
      <c r="AK2415" s="185"/>
      <c r="AL2415" s="185"/>
      <c r="AM2415" s="185"/>
      <c r="AN2415" s="185"/>
      <c r="AO2415" s="185"/>
      <c r="AP2415" s="185"/>
      <c r="AQ2415" s="185"/>
      <c r="AR2415" s="185"/>
      <c r="AS2415" s="185"/>
      <c r="AT2415" s="185"/>
      <c r="AU2415" s="185"/>
      <c r="AV2415" s="185"/>
      <c r="AW2415" s="185"/>
      <c r="AX2415" s="185"/>
      <c r="AY2415" s="185"/>
      <c r="AZ2415" s="185"/>
      <c r="BA2415" s="185"/>
      <c r="BB2415" s="185"/>
      <c r="BC2415" s="185"/>
      <c r="BD2415" s="185"/>
      <c r="BE2415" s="185"/>
      <c r="BF2415" s="185"/>
      <c r="BG2415" s="185"/>
      <c r="BH2415" s="185"/>
      <c r="BI2415" s="185"/>
      <c r="BJ2415" s="185"/>
      <c r="BK2415" s="185"/>
      <c r="BL2415" s="185"/>
      <c r="BM2415" s="185"/>
    </row>
    <row r="2416" spans="13:65" s="181" customFormat="1" x14ac:dyDescent="0.2">
      <c r="M2416" s="40"/>
      <c r="N2416" s="974"/>
      <c r="O2416" s="185"/>
      <c r="P2416" s="185"/>
      <c r="Q2416" s="185"/>
      <c r="R2416" s="185"/>
      <c r="S2416" s="185"/>
      <c r="T2416" s="185"/>
      <c r="U2416" s="185"/>
      <c r="V2416" s="185"/>
      <c r="W2416" s="185"/>
      <c r="X2416" s="185"/>
      <c r="Y2416" s="185"/>
      <c r="Z2416" s="185"/>
      <c r="AA2416" s="185"/>
      <c r="AB2416" s="185"/>
      <c r="AC2416" s="185"/>
      <c r="AD2416" s="185"/>
      <c r="AE2416" s="185"/>
      <c r="AF2416" s="185"/>
      <c r="AG2416" s="185"/>
      <c r="AH2416" s="185"/>
      <c r="AI2416" s="185"/>
      <c r="AJ2416" s="185"/>
      <c r="AK2416" s="185"/>
      <c r="AL2416" s="185"/>
      <c r="AM2416" s="185"/>
      <c r="AN2416" s="185"/>
      <c r="AO2416" s="185"/>
      <c r="AP2416" s="185"/>
      <c r="AQ2416" s="185"/>
      <c r="AR2416" s="185"/>
      <c r="AS2416" s="185"/>
      <c r="AT2416" s="185"/>
      <c r="AU2416" s="185"/>
      <c r="AV2416" s="185"/>
      <c r="AW2416" s="185"/>
      <c r="AX2416" s="185"/>
      <c r="AY2416" s="185"/>
      <c r="AZ2416" s="185"/>
      <c r="BA2416" s="185"/>
      <c r="BB2416" s="185"/>
      <c r="BC2416" s="185"/>
      <c r="BD2416" s="185"/>
      <c r="BE2416" s="185"/>
      <c r="BF2416" s="185"/>
      <c r="BG2416" s="185"/>
      <c r="BH2416" s="185"/>
      <c r="BI2416" s="185"/>
      <c r="BJ2416" s="185"/>
      <c r="BK2416" s="185"/>
      <c r="BL2416" s="185"/>
      <c r="BM2416" s="185"/>
    </row>
    <row r="2417" spans="13:65" s="181" customFormat="1" x14ac:dyDescent="0.2">
      <c r="M2417" s="40"/>
      <c r="N2417" s="974"/>
      <c r="O2417" s="185"/>
      <c r="P2417" s="185"/>
      <c r="Q2417" s="185"/>
      <c r="R2417" s="185"/>
      <c r="S2417" s="185"/>
      <c r="T2417" s="185"/>
      <c r="U2417" s="185"/>
      <c r="V2417" s="185"/>
      <c r="W2417" s="185"/>
      <c r="X2417" s="185"/>
      <c r="Y2417" s="185"/>
      <c r="Z2417" s="185"/>
      <c r="AA2417" s="185"/>
      <c r="AB2417" s="185"/>
      <c r="AC2417" s="185"/>
      <c r="AD2417" s="185"/>
      <c r="AE2417" s="185"/>
      <c r="AF2417" s="185"/>
      <c r="AG2417" s="185"/>
      <c r="AH2417" s="185"/>
      <c r="AI2417" s="185"/>
      <c r="AJ2417" s="185"/>
      <c r="AK2417" s="185"/>
      <c r="AL2417" s="185"/>
      <c r="AM2417" s="185"/>
      <c r="AN2417" s="185"/>
      <c r="AO2417" s="185"/>
      <c r="AP2417" s="185"/>
      <c r="AQ2417" s="185"/>
      <c r="AR2417" s="185"/>
      <c r="AS2417" s="185"/>
      <c r="AT2417" s="185"/>
      <c r="AU2417" s="185"/>
      <c r="AV2417" s="185"/>
      <c r="AW2417" s="185"/>
      <c r="AX2417" s="185"/>
      <c r="AY2417" s="185"/>
      <c r="AZ2417" s="185"/>
      <c r="BA2417" s="185"/>
      <c r="BB2417" s="185"/>
      <c r="BC2417" s="185"/>
      <c r="BD2417" s="185"/>
      <c r="BE2417" s="185"/>
      <c r="BF2417" s="185"/>
      <c r="BG2417" s="185"/>
      <c r="BH2417" s="185"/>
      <c r="BI2417" s="185"/>
      <c r="BJ2417" s="185"/>
      <c r="BK2417" s="185"/>
      <c r="BL2417" s="185"/>
      <c r="BM2417" s="185"/>
    </row>
    <row r="2418" spans="13:65" s="181" customFormat="1" x14ac:dyDescent="0.2">
      <c r="M2418" s="40"/>
      <c r="N2418" s="974"/>
      <c r="O2418" s="185"/>
      <c r="P2418" s="185"/>
      <c r="Q2418" s="185"/>
      <c r="R2418" s="185"/>
      <c r="S2418" s="185"/>
      <c r="T2418" s="185"/>
      <c r="U2418" s="185"/>
      <c r="V2418" s="185"/>
      <c r="W2418" s="185"/>
      <c r="X2418" s="185"/>
      <c r="Y2418" s="185"/>
      <c r="Z2418" s="185"/>
      <c r="AA2418" s="185"/>
      <c r="AB2418" s="185"/>
      <c r="AC2418" s="185"/>
      <c r="AD2418" s="185"/>
      <c r="AE2418" s="185"/>
      <c r="AF2418" s="185"/>
      <c r="AG2418" s="185"/>
      <c r="AH2418" s="185"/>
      <c r="AI2418" s="185"/>
      <c r="AJ2418" s="185"/>
      <c r="AK2418" s="185"/>
      <c r="AL2418" s="185"/>
      <c r="AM2418" s="185"/>
      <c r="AN2418" s="185"/>
      <c r="AO2418" s="185"/>
      <c r="AP2418" s="185"/>
      <c r="AQ2418" s="185"/>
      <c r="AR2418" s="185"/>
      <c r="AS2418" s="185"/>
      <c r="AT2418" s="185"/>
      <c r="AU2418" s="185"/>
      <c r="AV2418" s="185"/>
      <c r="AW2418" s="185"/>
      <c r="AX2418" s="185"/>
      <c r="AY2418" s="185"/>
      <c r="AZ2418" s="185"/>
      <c r="BA2418" s="185"/>
      <c r="BB2418" s="185"/>
      <c r="BC2418" s="185"/>
      <c r="BD2418" s="185"/>
      <c r="BE2418" s="185"/>
      <c r="BF2418" s="185"/>
      <c r="BG2418" s="185"/>
      <c r="BH2418" s="185"/>
      <c r="BI2418" s="185"/>
      <c r="BJ2418" s="185"/>
      <c r="BK2418" s="185"/>
      <c r="BL2418" s="185"/>
      <c r="BM2418" s="185"/>
    </row>
    <row r="2419" spans="13:65" s="181" customFormat="1" x14ac:dyDescent="0.2">
      <c r="M2419" s="40"/>
      <c r="N2419" s="974"/>
      <c r="O2419" s="185"/>
      <c r="P2419" s="185"/>
      <c r="Q2419" s="185"/>
      <c r="R2419" s="185"/>
      <c r="S2419" s="185"/>
      <c r="T2419" s="185"/>
      <c r="U2419" s="185"/>
      <c r="V2419" s="185"/>
      <c r="W2419" s="185"/>
      <c r="X2419" s="185"/>
      <c r="Y2419" s="185"/>
      <c r="Z2419" s="185"/>
      <c r="AA2419" s="185"/>
      <c r="AB2419" s="185"/>
      <c r="AC2419" s="185"/>
      <c r="AD2419" s="185"/>
      <c r="AE2419" s="185"/>
      <c r="AF2419" s="185"/>
      <c r="AG2419" s="185"/>
      <c r="AH2419" s="185"/>
      <c r="AI2419" s="185"/>
      <c r="AJ2419" s="185"/>
      <c r="AK2419" s="185"/>
      <c r="AL2419" s="185"/>
      <c r="AM2419" s="185"/>
      <c r="AN2419" s="185"/>
      <c r="AO2419" s="185"/>
      <c r="AP2419" s="185"/>
      <c r="AQ2419" s="185"/>
      <c r="AR2419" s="185"/>
      <c r="AS2419" s="185"/>
      <c r="AT2419" s="185"/>
      <c r="AU2419" s="185"/>
      <c r="AV2419" s="185"/>
      <c r="AW2419" s="185"/>
      <c r="AX2419" s="185"/>
      <c r="AY2419" s="185"/>
      <c r="AZ2419" s="185"/>
      <c r="BA2419" s="185"/>
      <c r="BB2419" s="185"/>
      <c r="BC2419" s="185"/>
      <c r="BD2419" s="185"/>
      <c r="BE2419" s="185"/>
      <c r="BF2419" s="185"/>
      <c r="BG2419" s="185"/>
      <c r="BH2419" s="185"/>
      <c r="BI2419" s="185"/>
      <c r="BJ2419" s="185"/>
      <c r="BK2419" s="185"/>
      <c r="BL2419" s="185"/>
      <c r="BM2419" s="185"/>
    </row>
    <row r="2420" spans="13:65" s="181" customFormat="1" x14ac:dyDescent="0.2">
      <c r="M2420" s="40"/>
      <c r="N2420" s="974"/>
      <c r="O2420" s="185"/>
      <c r="P2420" s="185"/>
      <c r="Q2420" s="185"/>
      <c r="R2420" s="185"/>
      <c r="S2420" s="185"/>
      <c r="T2420" s="185"/>
      <c r="U2420" s="185"/>
      <c r="V2420" s="185"/>
      <c r="W2420" s="185"/>
      <c r="X2420" s="185"/>
      <c r="Y2420" s="185"/>
      <c r="Z2420" s="185"/>
      <c r="AA2420" s="185"/>
      <c r="AB2420" s="185"/>
      <c r="AC2420" s="185"/>
      <c r="AD2420" s="185"/>
      <c r="AE2420" s="185"/>
      <c r="AF2420" s="185"/>
      <c r="AG2420" s="185"/>
      <c r="AH2420" s="185"/>
      <c r="AI2420" s="185"/>
      <c r="AJ2420" s="185"/>
      <c r="AK2420" s="185"/>
      <c r="AL2420" s="185"/>
      <c r="AM2420" s="185"/>
      <c r="AN2420" s="185"/>
      <c r="AO2420" s="185"/>
      <c r="AP2420" s="185"/>
      <c r="AQ2420" s="185"/>
      <c r="AR2420" s="185"/>
      <c r="AS2420" s="185"/>
      <c r="AT2420" s="185"/>
      <c r="AU2420" s="185"/>
      <c r="AV2420" s="185"/>
      <c r="AW2420" s="185"/>
      <c r="AX2420" s="185"/>
      <c r="AY2420" s="185"/>
      <c r="AZ2420" s="185"/>
      <c r="BA2420" s="185"/>
      <c r="BB2420" s="185"/>
      <c r="BC2420" s="185"/>
      <c r="BD2420" s="185"/>
      <c r="BE2420" s="185"/>
      <c r="BF2420" s="185"/>
      <c r="BG2420" s="185"/>
      <c r="BH2420" s="185"/>
      <c r="BI2420" s="185"/>
      <c r="BJ2420" s="185"/>
      <c r="BK2420" s="185"/>
      <c r="BL2420" s="185"/>
      <c r="BM2420" s="185"/>
    </row>
    <row r="2421" spans="13:65" s="181" customFormat="1" x14ac:dyDescent="0.2">
      <c r="M2421" s="40"/>
      <c r="N2421" s="974"/>
      <c r="O2421" s="185"/>
      <c r="P2421" s="185"/>
      <c r="Q2421" s="185"/>
      <c r="R2421" s="185"/>
      <c r="S2421" s="185"/>
      <c r="T2421" s="185"/>
      <c r="U2421" s="185"/>
      <c r="V2421" s="185"/>
      <c r="W2421" s="185"/>
      <c r="X2421" s="185"/>
      <c r="Y2421" s="185"/>
      <c r="Z2421" s="185"/>
      <c r="AA2421" s="185"/>
      <c r="AB2421" s="185"/>
      <c r="AC2421" s="185"/>
      <c r="AD2421" s="185"/>
      <c r="AE2421" s="185"/>
      <c r="AF2421" s="185"/>
      <c r="AG2421" s="185"/>
      <c r="AH2421" s="185"/>
      <c r="AI2421" s="185"/>
      <c r="AJ2421" s="185"/>
      <c r="AK2421" s="185"/>
      <c r="AL2421" s="185"/>
      <c r="AM2421" s="185"/>
      <c r="AN2421" s="185"/>
      <c r="AO2421" s="185"/>
      <c r="AP2421" s="185"/>
      <c r="AQ2421" s="185"/>
      <c r="AR2421" s="185"/>
      <c r="AS2421" s="185"/>
      <c r="AT2421" s="185"/>
      <c r="AU2421" s="185"/>
      <c r="AV2421" s="185"/>
      <c r="AW2421" s="185"/>
      <c r="AX2421" s="185"/>
      <c r="AY2421" s="185"/>
      <c r="AZ2421" s="185"/>
      <c r="BA2421" s="185"/>
      <c r="BB2421" s="185"/>
      <c r="BC2421" s="185"/>
      <c r="BD2421" s="185"/>
      <c r="BE2421" s="185"/>
      <c r="BF2421" s="185"/>
      <c r="BG2421" s="185"/>
      <c r="BH2421" s="185"/>
      <c r="BI2421" s="185"/>
      <c r="BJ2421" s="185"/>
      <c r="BK2421" s="185"/>
      <c r="BL2421" s="185"/>
      <c r="BM2421" s="185"/>
    </row>
    <row r="2422" spans="13:65" s="181" customFormat="1" x14ac:dyDescent="0.2">
      <c r="M2422" s="40"/>
      <c r="N2422" s="974"/>
      <c r="O2422" s="185"/>
      <c r="P2422" s="185"/>
      <c r="Q2422" s="185"/>
      <c r="R2422" s="185"/>
      <c r="S2422" s="185"/>
      <c r="T2422" s="185"/>
      <c r="U2422" s="185"/>
      <c r="V2422" s="185"/>
      <c r="W2422" s="185"/>
      <c r="X2422" s="185"/>
      <c r="Y2422" s="185"/>
      <c r="Z2422" s="185"/>
      <c r="AA2422" s="185"/>
      <c r="AB2422" s="185"/>
      <c r="AC2422" s="185"/>
      <c r="AD2422" s="185"/>
      <c r="AE2422" s="185"/>
      <c r="AF2422" s="185"/>
      <c r="AG2422" s="185"/>
      <c r="AH2422" s="185"/>
      <c r="AI2422" s="185"/>
      <c r="AJ2422" s="185"/>
      <c r="AK2422" s="185"/>
      <c r="AL2422" s="185"/>
      <c r="AM2422" s="185"/>
      <c r="AN2422" s="185"/>
      <c r="AO2422" s="185"/>
      <c r="AP2422" s="185"/>
      <c r="AQ2422" s="185"/>
      <c r="AR2422" s="185"/>
      <c r="AS2422" s="185"/>
      <c r="AT2422" s="185"/>
      <c r="AU2422" s="185"/>
      <c r="AV2422" s="185"/>
      <c r="AW2422" s="185"/>
      <c r="AX2422" s="185"/>
      <c r="AY2422" s="185"/>
      <c r="AZ2422" s="185"/>
      <c r="BA2422" s="185"/>
      <c r="BB2422" s="185"/>
      <c r="BC2422" s="185"/>
      <c r="BD2422" s="185"/>
      <c r="BE2422" s="185"/>
      <c r="BF2422" s="185"/>
      <c r="BG2422" s="185"/>
      <c r="BH2422" s="185"/>
      <c r="BI2422" s="185"/>
      <c r="BJ2422" s="185"/>
      <c r="BK2422" s="185"/>
      <c r="BL2422" s="185"/>
      <c r="BM2422" s="185"/>
    </row>
    <row r="2423" spans="13:65" s="181" customFormat="1" x14ac:dyDescent="0.2">
      <c r="M2423" s="40"/>
      <c r="N2423" s="974"/>
      <c r="O2423" s="185"/>
      <c r="P2423" s="185"/>
      <c r="Q2423" s="185"/>
      <c r="R2423" s="185"/>
      <c r="S2423" s="185"/>
      <c r="T2423" s="185"/>
      <c r="U2423" s="185"/>
      <c r="V2423" s="185"/>
      <c r="W2423" s="185"/>
      <c r="X2423" s="185"/>
      <c r="Y2423" s="185"/>
      <c r="Z2423" s="185"/>
      <c r="AA2423" s="185"/>
      <c r="AB2423" s="185"/>
      <c r="AC2423" s="185"/>
      <c r="AD2423" s="185"/>
      <c r="AE2423" s="185"/>
      <c r="AF2423" s="185"/>
      <c r="AG2423" s="185"/>
      <c r="AH2423" s="185"/>
      <c r="AI2423" s="185"/>
      <c r="AJ2423" s="185"/>
      <c r="AK2423" s="185"/>
      <c r="AL2423" s="185"/>
      <c r="AM2423" s="185"/>
      <c r="AN2423" s="185"/>
      <c r="AO2423" s="185"/>
      <c r="AP2423" s="185"/>
      <c r="AQ2423" s="185"/>
      <c r="AR2423" s="185"/>
      <c r="AS2423" s="185"/>
      <c r="AT2423" s="185"/>
      <c r="AU2423" s="185"/>
      <c r="AV2423" s="185"/>
      <c r="AW2423" s="185"/>
      <c r="AX2423" s="185"/>
      <c r="AY2423" s="185"/>
      <c r="AZ2423" s="185"/>
      <c r="BA2423" s="185"/>
      <c r="BB2423" s="185"/>
      <c r="BC2423" s="185"/>
      <c r="BD2423" s="185"/>
      <c r="BE2423" s="185"/>
      <c r="BF2423" s="185"/>
      <c r="BG2423" s="185"/>
      <c r="BH2423" s="185"/>
      <c r="BI2423" s="185"/>
      <c r="BJ2423" s="185"/>
      <c r="BK2423" s="185"/>
      <c r="BL2423" s="185"/>
      <c r="BM2423" s="185"/>
    </row>
    <row r="2424" spans="13:65" s="181" customFormat="1" x14ac:dyDescent="0.2">
      <c r="M2424" s="40"/>
      <c r="N2424" s="974"/>
      <c r="O2424" s="185"/>
      <c r="P2424" s="185"/>
      <c r="Q2424" s="185"/>
      <c r="R2424" s="185"/>
      <c r="S2424" s="185"/>
      <c r="T2424" s="185"/>
      <c r="U2424" s="185"/>
      <c r="V2424" s="185"/>
      <c r="W2424" s="185"/>
      <c r="X2424" s="185"/>
      <c r="Y2424" s="185"/>
      <c r="Z2424" s="185"/>
      <c r="AA2424" s="185"/>
      <c r="AB2424" s="185"/>
      <c r="AC2424" s="185"/>
      <c r="AD2424" s="185"/>
      <c r="AE2424" s="185"/>
      <c r="AF2424" s="185"/>
      <c r="AG2424" s="185"/>
      <c r="AH2424" s="185"/>
      <c r="AI2424" s="185"/>
      <c r="AJ2424" s="185"/>
      <c r="AK2424" s="185"/>
      <c r="AL2424" s="185"/>
      <c r="AM2424" s="185"/>
      <c r="AN2424" s="185"/>
      <c r="AO2424" s="185"/>
      <c r="AP2424" s="185"/>
      <c r="AQ2424" s="185"/>
      <c r="AR2424" s="185"/>
      <c r="AS2424" s="185"/>
      <c r="AT2424" s="185"/>
      <c r="AU2424" s="185"/>
      <c r="AV2424" s="185"/>
      <c r="AW2424" s="185"/>
      <c r="AX2424" s="185"/>
      <c r="AY2424" s="185"/>
      <c r="AZ2424" s="185"/>
      <c r="BA2424" s="185"/>
      <c r="BB2424" s="185"/>
      <c r="BC2424" s="185"/>
      <c r="BD2424" s="185"/>
      <c r="BE2424" s="185"/>
      <c r="BF2424" s="185"/>
      <c r="BG2424" s="185"/>
      <c r="BH2424" s="185"/>
      <c r="BI2424" s="185"/>
      <c r="BJ2424" s="185"/>
      <c r="BK2424" s="185"/>
      <c r="BL2424" s="185"/>
      <c r="BM2424" s="185"/>
    </row>
    <row r="2425" spans="13:65" s="181" customFormat="1" x14ac:dyDescent="0.2">
      <c r="M2425" s="40"/>
      <c r="N2425" s="974"/>
      <c r="O2425" s="185"/>
      <c r="P2425" s="185"/>
      <c r="Q2425" s="185"/>
      <c r="R2425" s="185"/>
      <c r="S2425" s="185"/>
      <c r="T2425" s="185"/>
      <c r="U2425" s="185"/>
      <c r="V2425" s="185"/>
      <c r="W2425" s="185"/>
      <c r="X2425" s="185"/>
      <c r="Y2425" s="185"/>
      <c r="Z2425" s="185"/>
      <c r="AA2425" s="185"/>
      <c r="AB2425" s="185"/>
      <c r="AC2425" s="185"/>
      <c r="AD2425" s="185"/>
      <c r="AE2425" s="185"/>
      <c r="AF2425" s="185"/>
      <c r="AG2425" s="185"/>
      <c r="AH2425" s="185"/>
      <c r="AI2425" s="185"/>
      <c r="AJ2425" s="185"/>
      <c r="AK2425" s="185"/>
      <c r="AL2425" s="185"/>
      <c r="AM2425" s="185"/>
      <c r="AN2425" s="185"/>
      <c r="AO2425" s="185"/>
      <c r="AP2425" s="185"/>
      <c r="AQ2425" s="185"/>
      <c r="AR2425" s="185"/>
      <c r="AS2425" s="185"/>
      <c r="AT2425" s="185"/>
      <c r="AU2425" s="185"/>
      <c r="AV2425" s="185"/>
      <c r="AW2425" s="185"/>
      <c r="AX2425" s="185"/>
      <c r="AY2425" s="185"/>
      <c r="AZ2425" s="185"/>
      <c r="BA2425" s="185"/>
      <c r="BB2425" s="185"/>
      <c r="BC2425" s="185"/>
      <c r="BD2425" s="185"/>
      <c r="BE2425" s="185"/>
      <c r="BF2425" s="185"/>
      <c r="BG2425" s="185"/>
      <c r="BH2425" s="185"/>
      <c r="BI2425" s="185"/>
      <c r="BJ2425" s="185"/>
      <c r="BK2425" s="185"/>
      <c r="BL2425" s="185"/>
      <c r="BM2425" s="185"/>
    </row>
    <row r="2426" spans="13:65" s="181" customFormat="1" x14ac:dyDescent="0.2">
      <c r="M2426" s="40"/>
      <c r="N2426" s="974"/>
      <c r="O2426" s="185"/>
      <c r="P2426" s="185"/>
      <c r="Q2426" s="185"/>
      <c r="R2426" s="185"/>
      <c r="S2426" s="185"/>
      <c r="T2426" s="185"/>
      <c r="U2426" s="185"/>
      <c r="V2426" s="185"/>
      <c r="W2426" s="185"/>
      <c r="X2426" s="185"/>
      <c r="Y2426" s="185"/>
      <c r="Z2426" s="185"/>
      <c r="AA2426" s="185"/>
      <c r="AB2426" s="185"/>
      <c r="AC2426" s="185"/>
      <c r="AD2426" s="185"/>
      <c r="AE2426" s="185"/>
      <c r="AF2426" s="185"/>
      <c r="AG2426" s="185"/>
      <c r="AH2426" s="185"/>
      <c r="AI2426" s="185"/>
      <c r="AJ2426" s="185"/>
      <c r="AK2426" s="185"/>
      <c r="AL2426" s="185"/>
      <c r="AM2426" s="185"/>
      <c r="AN2426" s="185"/>
      <c r="AO2426" s="185"/>
      <c r="AP2426" s="185"/>
      <c r="AQ2426" s="185"/>
      <c r="AR2426" s="185"/>
      <c r="AS2426" s="185"/>
      <c r="AT2426" s="185"/>
      <c r="AU2426" s="185"/>
      <c r="AV2426" s="185"/>
      <c r="AW2426" s="185"/>
      <c r="AX2426" s="185"/>
      <c r="AY2426" s="185"/>
      <c r="AZ2426" s="185"/>
      <c r="BA2426" s="185"/>
      <c r="BB2426" s="185"/>
      <c r="BC2426" s="185"/>
      <c r="BD2426" s="185"/>
      <c r="BE2426" s="185"/>
      <c r="BF2426" s="185"/>
      <c r="BG2426" s="185"/>
      <c r="BH2426" s="185"/>
      <c r="BI2426" s="185"/>
      <c r="BJ2426" s="185"/>
      <c r="BK2426" s="185"/>
      <c r="BL2426" s="185"/>
      <c r="BM2426" s="185"/>
    </row>
    <row r="2427" spans="13:65" s="181" customFormat="1" x14ac:dyDescent="0.2">
      <c r="M2427" s="40"/>
      <c r="N2427" s="974"/>
      <c r="O2427" s="185"/>
      <c r="P2427" s="185"/>
      <c r="Q2427" s="185"/>
      <c r="R2427" s="185"/>
      <c r="S2427" s="185"/>
      <c r="T2427" s="185"/>
      <c r="U2427" s="185"/>
      <c r="V2427" s="185"/>
      <c r="W2427" s="185"/>
      <c r="X2427" s="185"/>
      <c r="Y2427" s="185"/>
      <c r="Z2427" s="185"/>
      <c r="AA2427" s="185"/>
      <c r="AB2427" s="185"/>
      <c r="AC2427" s="185"/>
      <c r="AD2427" s="185"/>
      <c r="AE2427" s="185"/>
      <c r="AF2427" s="185"/>
      <c r="AG2427" s="185"/>
      <c r="AH2427" s="185"/>
      <c r="AI2427" s="185"/>
      <c r="AJ2427" s="185"/>
      <c r="AK2427" s="185"/>
      <c r="AL2427" s="185"/>
      <c r="AM2427" s="185"/>
      <c r="AN2427" s="185"/>
      <c r="AO2427" s="185"/>
      <c r="AP2427" s="185"/>
      <c r="AQ2427" s="185"/>
      <c r="AR2427" s="185"/>
      <c r="AS2427" s="185"/>
      <c r="AT2427" s="185"/>
      <c r="AU2427" s="185"/>
      <c r="AV2427" s="185"/>
      <c r="AW2427" s="185"/>
      <c r="AX2427" s="185"/>
      <c r="AY2427" s="185"/>
      <c r="AZ2427" s="185"/>
      <c r="BA2427" s="185"/>
      <c r="BB2427" s="185"/>
      <c r="BC2427" s="185"/>
      <c r="BD2427" s="185"/>
      <c r="BE2427" s="185"/>
      <c r="BF2427" s="185"/>
      <c r="BG2427" s="185"/>
      <c r="BH2427" s="185"/>
      <c r="BI2427" s="185"/>
      <c r="BJ2427" s="185"/>
      <c r="BK2427" s="185"/>
      <c r="BL2427" s="185"/>
      <c r="BM2427" s="185"/>
    </row>
    <row r="2428" spans="13:65" s="181" customFormat="1" x14ac:dyDescent="0.2">
      <c r="M2428" s="40"/>
      <c r="N2428" s="974"/>
      <c r="O2428" s="185"/>
      <c r="P2428" s="185"/>
      <c r="Q2428" s="185"/>
      <c r="R2428" s="185"/>
      <c r="S2428" s="185"/>
      <c r="T2428" s="185"/>
      <c r="U2428" s="185"/>
      <c r="V2428" s="185"/>
      <c r="W2428" s="185"/>
      <c r="X2428" s="185"/>
      <c r="Y2428" s="185"/>
      <c r="Z2428" s="185"/>
      <c r="AA2428" s="185"/>
      <c r="AB2428" s="185"/>
      <c r="AC2428" s="185"/>
      <c r="AD2428" s="185"/>
      <c r="AE2428" s="185"/>
      <c r="AF2428" s="185"/>
      <c r="AG2428" s="185"/>
      <c r="AH2428" s="185"/>
      <c r="AI2428" s="185"/>
      <c r="AJ2428" s="185"/>
      <c r="AK2428" s="185"/>
      <c r="AL2428" s="185"/>
      <c r="AM2428" s="185"/>
      <c r="AN2428" s="185"/>
      <c r="AO2428" s="185"/>
      <c r="AP2428" s="185"/>
      <c r="AQ2428" s="185"/>
      <c r="AR2428" s="185"/>
      <c r="AS2428" s="185"/>
      <c r="AT2428" s="185"/>
      <c r="AU2428" s="185"/>
      <c r="AV2428" s="185"/>
      <c r="AW2428" s="185"/>
      <c r="AX2428" s="185"/>
      <c r="AY2428" s="185"/>
      <c r="AZ2428" s="185"/>
      <c r="BA2428" s="185"/>
      <c r="BB2428" s="185"/>
      <c r="BC2428" s="185"/>
      <c r="BD2428" s="185"/>
      <c r="BE2428" s="185"/>
      <c r="BF2428" s="185"/>
      <c r="BG2428" s="185"/>
      <c r="BH2428" s="185"/>
      <c r="BI2428" s="185"/>
      <c r="BJ2428" s="185"/>
      <c r="BK2428" s="185"/>
      <c r="BL2428" s="185"/>
      <c r="BM2428" s="185"/>
    </row>
    <row r="2429" spans="13:65" s="181" customFormat="1" x14ac:dyDescent="0.2">
      <c r="M2429" s="40"/>
      <c r="N2429" s="974"/>
      <c r="O2429" s="185"/>
      <c r="P2429" s="185"/>
      <c r="Q2429" s="185"/>
      <c r="R2429" s="185"/>
      <c r="S2429" s="185"/>
      <c r="T2429" s="185"/>
      <c r="U2429" s="185"/>
      <c r="V2429" s="185"/>
      <c r="W2429" s="185"/>
      <c r="X2429" s="185"/>
      <c r="Y2429" s="185"/>
      <c r="Z2429" s="185"/>
      <c r="AA2429" s="185"/>
      <c r="AB2429" s="185"/>
      <c r="AC2429" s="185"/>
      <c r="AD2429" s="185"/>
      <c r="AE2429" s="185"/>
      <c r="AF2429" s="185"/>
      <c r="AG2429" s="185"/>
      <c r="AH2429" s="185"/>
      <c r="AI2429" s="185"/>
      <c r="AJ2429" s="185"/>
      <c r="AK2429" s="185"/>
      <c r="AL2429" s="185"/>
      <c r="AM2429" s="185"/>
      <c r="AN2429" s="185"/>
      <c r="AO2429" s="185"/>
      <c r="AP2429" s="185"/>
      <c r="AQ2429" s="185"/>
      <c r="AR2429" s="185"/>
      <c r="AS2429" s="185"/>
      <c r="AT2429" s="185"/>
      <c r="AU2429" s="185"/>
      <c r="AV2429" s="185"/>
      <c r="AW2429" s="185"/>
      <c r="AX2429" s="185"/>
      <c r="AY2429" s="185"/>
      <c r="AZ2429" s="185"/>
      <c r="BA2429" s="185"/>
      <c r="BB2429" s="185"/>
      <c r="BC2429" s="185"/>
      <c r="BD2429" s="185"/>
      <c r="BE2429" s="185"/>
      <c r="BF2429" s="185"/>
      <c r="BG2429" s="185"/>
      <c r="BH2429" s="185"/>
      <c r="BI2429" s="185"/>
      <c r="BJ2429" s="185"/>
      <c r="BK2429" s="185"/>
      <c r="BL2429" s="185"/>
      <c r="BM2429" s="185"/>
    </row>
    <row r="2430" spans="13:65" s="181" customFormat="1" x14ac:dyDescent="0.2">
      <c r="M2430" s="40"/>
      <c r="N2430" s="974"/>
      <c r="O2430" s="185"/>
      <c r="P2430" s="185"/>
      <c r="Q2430" s="185"/>
      <c r="R2430" s="185"/>
      <c r="S2430" s="185"/>
      <c r="T2430" s="185"/>
      <c r="U2430" s="185"/>
      <c r="V2430" s="185"/>
      <c r="W2430" s="185"/>
      <c r="X2430" s="185"/>
      <c r="Y2430" s="185"/>
      <c r="Z2430" s="185"/>
      <c r="AA2430" s="185"/>
      <c r="AB2430" s="185"/>
      <c r="AC2430" s="185"/>
      <c r="AD2430" s="185"/>
      <c r="AE2430" s="185"/>
      <c r="AF2430" s="185"/>
      <c r="AG2430" s="185"/>
      <c r="AH2430" s="185"/>
      <c r="AI2430" s="185"/>
      <c r="AJ2430" s="185"/>
      <c r="AK2430" s="185"/>
      <c r="AL2430" s="185"/>
      <c r="AM2430" s="185"/>
      <c r="AN2430" s="185"/>
      <c r="AO2430" s="185"/>
      <c r="AP2430" s="185"/>
      <c r="AQ2430" s="185"/>
      <c r="AR2430" s="185"/>
      <c r="AS2430" s="185"/>
      <c r="AT2430" s="185"/>
      <c r="AU2430" s="185"/>
      <c r="AV2430" s="185"/>
      <c r="AW2430" s="185"/>
      <c r="AX2430" s="185"/>
      <c r="AY2430" s="185"/>
      <c r="AZ2430" s="185"/>
      <c r="BA2430" s="185"/>
      <c r="BB2430" s="185"/>
      <c r="BC2430" s="185"/>
      <c r="BD2430" s="185"/>
      <c r="BE2430" s="185"/>
      <c r="BF2430" s="185"/>
      <c r="BG2430" s="185"/>
      <c r="BH2430" s="185"/>
      <c r="BI2430" s="185"/>
      <c r="BJ2430" s="185"/>
      <c r="BK2430" s="185"/>
      <c r="BL2430" s="185"/>
      <c r="BM2430" s="185"/>
    </row>
    <row r="2431" spans="13:65" s="181" customFormat="1" x14ac:dyDescent="0.2">
      <c r="M2431" s="40"/>
      <c r="N2431" s="974"/>
      <c r="O2431" s="185"/>
      <c r="P2431" s="185"/>
      <c r="Q2431" s="185"/>
      <c r="R2431" s="185"/>
      <c r="S2431" s="185"/>
      <c r="T2431" s="185"/>
      <c r="U2431" s="185"/>
      <c r="V2431" s="185"/>
      <c r="W2431" s="185"/>
      <c r="X2431" s="185"/>
      <c r="Y2431" s="185"/>
      <c r="Z2431" s="185"/>
      <c r="AA2431" s="185"/>
      <c r="AB2431" s="185"/>
      <c r="AC2431" s="185"/>
      <c r="AD2431" s="185"/>
      <c r="AE2431" s="185"/>
      <c r="AF2431" s="185"/>
      <c r="AG2431" s="185"/>
      <c r="AH2431" s="185"/>
      <c r="AI2431" s="185"/>
      <c r="AJ2431" s="185"/>
      <c r="AK2431" s="185"/>
      <c r="AL2431" s="185"/>
      <c r="AM2431" s="185"/>
      <c r="AN2431" s="185"/>
      <c r="AO2431" s="185"/>
      <c r="AP2431" s="185"/>
      <c r="AQ2431" s="185"/>
      <c r="AR2431" s="185"/>
      <c r="AS2431" s="185"/>
      <c r="AT2431" s="185"/>
      <c r="AU2431" s="185"/>
      <c r="AV2431" s="185"/>
      <c r="AW2431" s="185"/>
      <c r="AX2431" s="185"/>
      <c r="AY2431" s="185"/>
      <c r="AZ2431" s="185"/>
      <c r="BA2431" s="185"/>
      <c r="BB2431" s="185"/>
      <c r="BC2431" s="185"/>
      <c r="BD2431" s="185"/>
      <c r="BE2431" s="185"/>
      <c r="BF2431" s="185"/>
      <c r="BG2431" s="185"/>
      <c r="BH2431" s="185"/>
      <c r="BI2431" s="185"/>
      <c r="BJ2431" s="185"/>
      <c r="BK2431" s="185"/>
      <c r="BL2431" s="185"/>
      <c r="BM2431" s="185"/>
    </row>
    <row r="2432" spans="13:65" s="181" customFormat="1" x14ac:dyDescent="0.2">
      <c r="M2432" s="40"/>
      <c r="N2432" s="974"/>
      <c r="O2432" s="185"/>
      <c r="P2432" s="185"/>
      <c r="Q2432" s="185"/>
      <c r="R2432" s="185"/>
      <c r="S2432" s="185"/>
      <c r="T2432" s="185"/>
      <c r="U2432" s="185"/>
      <c r="V2432" s="185"/>
      <c r="W2432" s="185"/>
      <c r="X2432" s="185"/>
      <c r="Y2432" s="185"/>
      <c r="Z2432" s="185"/>
      <c r="AA2432" s="185"/>
      <c r="AB2432" s="185"/>
      <c r="AC2432" s="185"/>
      <c r="AD2432" s="185"/>
      <c r="AE2432" s="185"/>
      <c r="AF2432" s="185"/>
      <c r="AG2432" s="185"/>
      <c r="AH2432" s="185"/>
      <c r="AI2432" s="185"/>
      <c r="AJ2432" s="185"/>
      <c r="AK2432" s="185"/>
      <c r="AL2432" s="185"/>
      <c r="AM2432" s="185"/>
      <c r="AN2432" s="185"/>
      <c r="AO2432" s="185"/>
      <c r="AP2432" s="185"/>
      <c r="AQ2432" s="185"/>
      <c r="AR2432" s="185"/>
      <c r="AS2432" s="185"/>
      <c r="AT2432" s="185"/>
      <c r="AU2432" s="185"/>
      <c r="AV2432" s="185"/>
      <c r="AW2432" s="185"/>
      <c r="AX2432" s="185"/>
      <c r="AY2432" s="185"/>
      <c r="AZ2432" s="185"/>
      <c r="BA2432" s="185"/>
      <c r="BB2432" s="185"/>
      <c r="BC2432" s="185"/>
      <c r="BD2432" s="185"/>
      <c r="BE2432" s="185"/>
      <c r="BF2432" s="185"/>
      <c r="BG2432" s="185"/>
      <c r="BH2432" s="185"/>
      <c r="BI2432" s="185"/>
      <c r="BJ2432" s="185"/>
      <c r="BK2432" s="185"/>
      <c r="BL2432" s="185"/>
      <c r="BM2432" s="185"/>
    </row>
    <row r="2433" spans="13:65" s="181" customFormat="1" x14ac:dyDescent="0.2">
      <c r="M2433" s="40"/>
      <c r="N2433" s="974"/>
      <c r="O2433" s="185"/>
      <c r="P2433" s="185"/>
      <c r="Q2433" s="185"/>
      <c r="R2433" s="185"/>
      <c r="S2433" s="185"/>
      <c r="T2433" s="185"/>
      <c r="U2433" s="185"/>
      <c r="V2433" s="185"/>
      <c r="W2433" s="185"/>
      <c r="X2433" s="185"/>
      <c r="Y2433" s="185"/>
      <c r="Z2433" s="185"/>
      <c r="AA2433" s="185"/>
      <c r="AB2433" s="185"/>
      <c r="AC2433" s="185"/>
      <c r="AD2433" s="185"/>
      <c r="AE2433" s="185"/>
      <c r="AF2433" s="185"/>
      <c r="AG2433" s="185"/>
      <c r="AH2433" s="185"/>
      <c r="AI2433" s="185"/>
      <c r="AJ2433" s="185"/>
      <c r="AK2433" s="185"/>
      <c r="AL2433" s="185"/>
      <c r="AM2433" s="185"/>
      <c r="AN2433" s="185"/>
      <c r="AO2433" s="185"/>
      <c r="AP2433" s="185"/>
      <c r="AQ2433" s="185"/>
      <c r="AR2433" s="185"/>
      <c r="AS2433" s="185"/>
      <c r="AT2433" s="185"/>
      <c r="AU2433" s="185"/>
      <c r="AV2433" s="185"/>
      <c r="AW2433" s="185"/>
      <c r="AX2433" s="185"/>
      <c r="AY2433" s="185"/>
      <c r="AZ2433" s="185"/>
      <c r="BA2433" s="185"/>
      <c r="BB2433" s="185"/>
      <c r="BC2433" s="185"/>
      <c r="BD2433" s="185"/>
      <c r="BE2433" s="185"/>
      <c r="BF2433" s="185"/>
      <c r="BG2433" s="185"/>
      <c r="BH2433" s="185"/>
      <c r="BI2433" s="185"/>
      <c r="BJ2433" s="185"/>
      <c r="BK2433" s="185"/>
      <c r="BL2433" s="185"/>
      <c r="BM2433" s="185"/>
    </row>
    <row r="2434" spans="13:65" s="181" customFormat="1" x14ac:dyDescent="0.2">
      <c r="M2434" s="40"/>
      <c r="N2434" s="974"/>
      <c r="O2434" s="185"/>
      <c r="P2434" s="185"/>
      <c r="Q2434" s="185"/>
      <c r="R2434" s="185"/>
      <c r="S2434" s="185"/>
      <c r="T2434" s="185"/>
      <c r="U2434" s="185"/>
      <c r="V2434" s="185"/>
      <c r="W2434" s="185"/>
      <c r="X2434" s="185"/>
      <c r="Y2434" s="185"/>
      <c r="Z2434" s="185"/>
      <c r="AA2434" s="185"/>
      <c r="AB2434" s="185"/>
      <c r="AC2434" s="185"/>
      <c r="AD2434" s="185"/>
      <c r="AE2434" s="185"/>
      <c r="AF2434" s="185"/>
      <c r="AG2434" s="185"/>
      <c r="AH2434" s="185"/>
      <c r="AI2434" s="185"/>
      <c r="AJ2434" s="185"/>
      <c r="AK2434" s="185"/>
      <c r="AL2434" s="185"/>
      <c r="AM2434" s="185"/>
      <c r="AN2434" s="185"/>
      <c r="AO2434" s="185"/>
      <c r="AP2434" s="185"/>
      <c r="AQ2434" s="185"/>
      <c r="AR2434" s="185"/>
      <c r="AS2434" s="185"/>
      <c r="AT2434" s="185"/>
      <c r="AU2434" s="185"/>
      <c r="AV2434" s="185"/>
      <c r="AW2434" s="185"/>
      <c r="AX2434" s="185"/>
      <c r="AY2434" s="185"/>
      <c r="AZ2434" s="185"/>
      <c r="BA2434" s="185"/>
      <c r="BB2434" s="185"/>
      <c r="BC2434" s="185"/>
      <c r="BD2434" s="185"/>
      <c r="BE2434" s="185"/>
      <c r="BF2434" s="185"/>
      <c r="BG2434" s="185"/>
      <c r="BH2434" s="185"/>
      <c r="BI2434" s="185"/>
      <c r="BJ2434" s="185"/>
      <c r="BK2434" s="185"/>
      <c r="BL2434" s="185"/>
      <c r="BM2434" s="185"/>
    </row>
    <row r="2435" spans="13:65" s="181" customFormat="1" x14ac:dyDescent="0.2">
      <c r="M2435" s="40"/>
      <c r="N2435" s="974"/>
      <c r="O2435" s="185"/>
      <c r="P2435" s="185"/>
      <c r="Q2435" s="185"/>
      <c r="R2435" s="185"/>
      <c r="S2435" s="185"/>
      <c r="T2435" s="185"/>
      <c r="U2435" s="185"/>
      <c r="V2435" s="185"/>
      <c r="W2435" s="185"/>
      <c r="X2435" s="185"/>
      <c r="Y2435" s="185"/>
      <c r="Z2435" s="185"/>
      <c r="AA2435" s="185"/>
      <c r="AB2435" s="185"/>
      <c r="AC2435" s="185"/>
      <c r="AD2435" s="185"/>
      <c r="AE2435" s="185"/>
      <c r="AF2435" s="185"/>
      <c r="AG2435" s="185"/>
      <c r="AH2435" s="185"/>
      <c r="AI2435" s="185"/>
      <c r="AJ2435" s="185"/>
      <c r="AK2435" s="185"/>
      <c r="AL2435" s="185"/>
      <c r="AM2435" s="185"/>
      <c r="AN2435" s="185"/>
      <c r="AO2435" s="185"/>
      <c r="AP2435" s="185"/>
      <c r="AQ2435" s="185"/>
      <c r="AR2435" s="185"/>
      <c r="AS2435" s="185"/>
      <c r="AT2435" s="185"/>
      <c r="AU2435" s="185"/>
      <c r="AV2435" s="185"/>
      <c r="AW2435" s="185"/>
      <c r="AX2435" s="185"/>
      <c r="AY2435" s="185"/>
      <c r="AZ2435" s="185"/>
      <c r="BA2435" s="185"/>
      <c r="BB2435" s="185"/>
      <c r="BC2435" s="185"/>
      <c r="BD2435" s="185"/>
      <c r="BE2435" s="185"/>
      <c r="BF2435" s="185"/>
      <c r="BG2435" s="185"/>
      <c r="BH2435" s="185"/>
      <c r="BI2435" s="185"/>
      <c r="BJ2435" s="185"/>
      <c r="BK2435" s="185"/>
      <c r="BL2435" s="185"/>
      <c r="BM2435" s="185"/>
    </row>
    <row r="2436" spans="13:65" s="181" customFormat="1" x14ac:dyDescent="0.2">
      <c r="M2436" s="40"/>
      <c r="N2436" s="974"/>
      <c r="O2436" s="185"/>
      <c r="P2436" s="185"/>
      <c r="Q2436" s="185"/>
      <c r="R2436" s="185"/>
      <c r="S2436" s="185"/>
      <c r="T2436" s="185"/>
      <c r="U2436" s="185"/>
      <c r="V2436" s="185"/>
      <c r="W2436" s="185"/>
      <c r="X2436" s="185"/>
      <c r="Y2436" s="185"/>
      <c r="Z2436" s="185"/>
      <c r="AA2436" s="185"/>
      <c r="AB2436" s="185"/>
      <c r="AC2436" s="185"/>
      <c r="AD2436" s="185"/>
      <c r="AE2436" s="185"/>
      <c r="AF2436" s="185"/>
      <c r="AG2436" s="185"/>
      <c r="AH2436" s="185"/>
      <c r="AI2436" s="185"/>
      <c r="AJ2436" s="185"/>
      <c r="AK2436" s="185"/>
      <c r="AL2436" s="185"/>
      <c r="AM2436" s="185"/>
      <c r="AN2436" s="185"/>
      <c r="AO2436" s="185"/>
      <c r="AP2436" s="185"/>
      <c r="AQ2436" s="185"/>
      <c r="AR2436" s="185"/>
      <c r="AS2436" s="185"/>
      <c r="AT2436" s="185"/>
      <c r="AU2436" s="185"/>
      <c r="AV2436" s="185"/>
      <c r="AW2436" s="185"/>
      <c r="AX2436" s="185"/>
      <c r="AY2436" s="185"/>
      <c r="AZ2436" s="185"/>
      <c r="BA2436" s="185"/>
      <c r="BB2436" s="185"/>
      <c r="BC2436" s="185"/>
      <c r="BD2436" s="185"/>
      <c r="BE2436" s="185"/>
      <c r="BF2436" s="185"/>
      <c r="BG2436" s="185"/>
      <c r="BH2436" s="185"/>
      <c r="BI2436" s="185"/>
      <c r="BJ2436" s="185"/>
      <c r="BK2436" s="185"/>
      <c r="BL2436" s="185"/>
      <c r="BM2436" s="185"/>
    </row>
    <row r="2437" spans="13:65" s="181" customFormat="1" x14ac:dyDescent="0.2">
      <c r="M2437" s="40"/>
      <c r="N2437" s="974"/>
      <c r="O2437" s="185"/>
      <c r="P2437" s="185"/>
      <c r="Q2437" s="185"/>
      <c r="R2437" s="185"/>
      <c r="S2437" s="185"/>
      <c r="T2437" s="185"/>
      <c r="U2437" s="185"/>
      <c r="V2437" s="185"/>
      <c r="W2437" s="185"/>
      <c r="X2437" s="185"/>
      <c r="Y2437" s="185"/>
      <c r="Z2437" s="185"/>
      <c r="AA2437" s="185"/>
      <c r="AB2437" s="185"/>
      <c r="AC2437" s="185"/>
      <c r="AD2437" s="185"/>
      <c r="AE2437" s="185"/>
      <c r="AF2437" s="185"/>
      <c r="AG2437" s="185"/>
      <c r="AH2437" s="185"/>
      <c r="AI2437" s="185"/>
      <c r="AJ2437" s="185"/>
      <c r="AK2437" s="185"/>
      <c r="AL2437" s="185"/>
      <c r="AM2437" s="185"/>
      <c r="AN2437" s="185"/>
      <c r="AO2437" s="185"/>
      <c r="AP2437" s="185"/>
      <c r="AQ2437" s="185"/>
      <c r="AR2437" s="185"/>
      <c r="AS2437" s="185"/>
      <c r="AT2437" s="185"/>
      <c r="AU2437" s="185"/>
      <c r="AV2437" s="185"/>
      <c r="AW2437" s="185"/>
      <c r="AX2437" s="185"/>
      <c r="AY2437" s="185"/>
      <c r="AZ2437" s="185"/>
      <c r="BA2437" s="185"/>
      <c r="BB2437" s="185"/>
      <c r="BC2437" s="185"/>
      <c r="BD2437" s="185"/>
      <c r="BE2437" s="185"/>
      <c r="BF2437" s="185"/>
      <c r="BG2437" s="185"/>
      <c r="BH2437" s="185"/>
      <c r="BI2437" s="185"/>
      <c r="BJ2437" s="185"/>
      <c r="BK2437" s="185"/>
      <c r="BL2437" s="185"/>
      <c r="BM2437" s="185"/>
    </row>
    <row r="2438" spans="13:65" s="181" customFormat="1" x14ac:dyDescent="0.2">
      <c r="M2438" s="40"/>
      <c r="N2438" s="974"/>
      <c r="O2438" s="185"/>
      <c r="P2438" s="185"/>
      <c r="Q2438" s="185"/>
      <c r="R2438" s="185"/>
      <c r="S2438" s="185"/>
      <c r="T2438" s="185"/>
      <c r="U2438" s="185"/>
      <c r="V2438" s="185"/>
      <c r="W2438" s="185"/>
      <c r="X2438" s="185"/>
      <c r="Y2438" s="185"/>
      <c r="Z2438" s="185"/>
      <c r="AA2438" s="185"/>
      <c r="AB2438" s="185"/>
      <c r="AC2438" s="185"/>
      <c r="AD2438" s="185"/>
      <c r="AE2438" s="185"/>
      <c r="AF2438" s="185"/>
      <c r="AG2438" s="185"/>
      <c r="AH2438" s="185"/>
      <c r="AI2438" s="185"/>
      <c r="AJ2438" s="185"/>
      <c r="AK2438" s="185"/>
      <c r="AL2438" s="185"/>
      <c r="AM2438" s="185"/>
      <c r="AN2438" s="185"/>
      <c r="AO2438" s="185"/>
      <c r="AP2438" s="185"/>
      <c r="AQ2438" s="185"/>
      <c r="AR2438" s="185"/>
      <c r="AS2438" s="185"/>
      <c r="AT2438" s="185"/>
      <c r="AU2438" s="185"/>
      <c r="AV2438" s="185"/>
      <c r="AW2438" s="185"/>
      <c r="AX2438" s="185"/>
      <c r="AY2438" s="185"/>
      <c r="AZ2438" s="185"/>
      <c r="BA2438" s="185"/>
      <c r="BB2438" s="185"/>
      <c r="BC2438" s="185"/>
      <c r="BD2438" s="185"/>
      <c r="BE2438" s="185"/>
      <c r="BF2438" s="185"/>
      <c r="BG2438" s="185"/>
      <c r="BH2438" s="185"/>
      <c r="BI2438" s="185"/>
      <c r="BJ2438" s="185"/>
      <c r="BK2438" s="185"/>
      <c r="BL2438" s="185"/>
      <c r="BM2438" s="185"/>
    </row>
    <row r="2439" spans="13:65" s="181" customFormat="1" x14ac:dyDescent="0.2">
      <c r="M2439" s="40"/>
      <c r="N2439" s="974"/>
      <c r="O2439" s="185"/>
      <c r="P2439" s="185"/>
      <c r="Q2439" s="185"/>
      <c r="R2439" s="185"/>
      <c r="S2439" s="185"/>
      <c r="T2439" s="185"/>
      <c r="U2439" s="185"/>
      <c r="V2439" s="185"/>
      <c r="W2439" s="185"/>
      <c r="X2439" s="185"/>
      <c r="Y2439" s="185"/>
      <c r="Z2439" s="185"/>
      <c r="AA2439" s="185"/>
      <c r="AB2439" s="185"/>
      <c r="AC2439" s="185"/>
      <c r="AD2439" s="185"/>
      <c r="AE2439" s="185"/>
      <c r="AF2439" s="185"/>
      <c r="AG2439" s="185"/>
      <c r="AH2439" s="185"/>
      <c r="AI2439" s="185"/>
      <c r="AJ2439" s="185"/>
      <c r="AK2439" s="185"/>
      <c r="AL2439" s="185"/>
      <c r="AM2439" s="185"/>
      <c r="AN2439" s="185"/>
      <c r="AO2439" s="185"/>
      <c r="AP2439" s="185"/>
      <c r="AQ2439" s="185"/>
      <c r="AR2439" s="185"/>
      <c r="AS2439" s="185"/>
      <c r="AT2439" s="185"/>
      <c r="AU2439" s="185"/>
      <c r="AV2439" s="185"/>
      <c r="AW2439" s="185"/>
      <c r="AX2439" s="185"/>
      <c r="AY2439" s="185"/>
      <c r="AZ2439" s="185"/>
      <c r="BA2439" s="185"/>
      <c r="BB2439" s="185"/>
      <c r="BC2439" s="185"/>
      <c r="BD2439" s="185"/>
      <c r="BE2439" s="185"/>
      <c r="BF2439" s="185"/>
      <c r="BG2439" s="185"/>
      <c r="BH2439" s="185"/>
      <c r="BI2439" s="185"/>
      <c r="BJ2439" s="185"/>
      <c r="BK2439" s="185"/>
      <c r="BL2439" s="185"/>
      <c r="BM2439" s="185"/>
    </row>
    <row r="2440" spans="13:65" s="181" customFormat="1" x14ac:dyDescent="0.2">
      <c r="M2440" s="40"/>
      <c r="N2440" s="974"/>
      <c r="O2440" s="185"/>
      <c r="P2440" s="185"/>
      <c r="Q2440" s="185"/>
      <c r="R2440" s="185"/>
      <c r="S2440" s="185"/>
      <c r="T2440" s="185"/>
      <c r="U2440" s="185"/>
      <c r="V2440" s="185"/>
      <c r="W2440" s="185"/>
      <c r="X2440" s="185"/>
      <c r="Y2440" s="185"/>
      <c r="Z2440" s="185"/>
      <c r="AA2440" s="185"/>
      <c r="AB2440" s="185"/>
      <c r="AC2440" s="185"/>
      <c r="AD2440" s="185"/>
      <c r="AE2440" s="185"/>
      <c r="AF2440" s="185"/>
      <c r="AG2440" s="185"/>
      <c r="AH2440" s="185"/>
      <c r="AI2440" s="185"/>
      <c r="AJ2440" s="185"/>
      <c r="AK2440" s="185"/>
      <c r="AL2440" s="185"/>
      <c r="AM2440" s="185"/>
      <c r="AN2440" s="185"/>
      <c r="AO2440" s="185"/>
      <c r="AP2440" s="185"/>
      <c r="AQ2440" s="185"/>
      <c r="AR2440" s="185"/>
      <c r="AS2440" s="185"/>
      <c r="AT2440" s="185"/>
      <c r="AU2440" s="185"/>
      <c r="AV2440" s="185"/>
      <c r="AW2440" s="185"/>
      <c r="AX2440" s="185"/>
      <c r="AY2440" s="185"/>
      <c r="AZ2440" s="185"/>
      <c r="BA2440" s="185"/>
      <c r="BB2440" s="185"/>
      <c r="BC2440" s="185"/>
      <c r="BD2440" s="185"/>
      <c r="BE2440" s="185"/>
      <c r="BF2440" s="185"/>
      <c r="BG2440" s="185"/>
      <c r="BH2440" s="185"/>
      <c r="BI2440" s="185"/>
      <c r="BJ2440" s="185"/>
      <c r="BK2440" s="185"/>
      <c r="BL2440" s="185"/>
      <c r="BM2440" s="185"/>
    </row>
    <row r="2441" spans="13:65" s="181" customFormat="1" x14ac:dyDescent="0.2">
      <c r="M2441" s="40"/>
      <c r="N2441" s="974"/>
      <c r="O2441" s="185"/>
      <c r="P2441" s="185"/>
      <c r="Q2441" s="185"/>
      <c r="R2441" s="185"/>
      <c r="S2441" s="185"/>
      <c r="T2441" s="185"/>
      <c r="U2441" s="185"/>
      <c r="V2441" s="185"/>
      <c r="W2441" s="185"/>
      <c r="X2441" s="185"/>
      <c r="Y2441" s="185"/>
      <c r="Z2441" s="185"/>
      <c r="AA2441" s="185"/>
      <c r="AB2441" s="185"/>
      <c r="AC2441" s="185"/>
      <c r="AD2441" s="185"/>
      <c r="AE2441" s="185"/>
      <c r="AF2441" s="185"/>
      <c r="AG2441" s="185"/>
      <c r="AH2441" s="185"/>
      <c r="AI2441" s="185"/>
      <c r="AJ2441" s="185"/>
      <c r="AK2441" s="185"/>
      <c r="AL2441" s="185"/>
      <c r="AM2441" s="185"/>
      <c r="AN2441" s="185"/>
      <c r="AO2441" s="185"/>
      <c r="AP2441" s="185"/>
      <c r="AQ2441" s="185"/>
      <c r="AR2441" s="185"/>
      <c r="AS2441" s="185"/>
      <c r="AT2441" s="185"/>
      <c r="AU2441" s="185"/>
      <c r="AV2441" s="185"/>
      <c r="AW2441" s="185"/>
      <c r="AX2441" s="185"/>
      <c r="AY2441" s="185"/>
      <c r="AZ2441" s="185"/>
      <c r="BA2441" s="185"/>
      <c r="BB2441" s="185"/>
      <c r="BC2441" s="185"/>
      <c r="BD2441" s="185"/>
      <c r="BE2441" s="185"/>
      <c r="BF2441" s="185"/>
      <c r="BG2441" s="185"/>
      <c r="BH2441" s="185"/>
      <c r="BI2441" s="185"/>
      <c r="BJ2441" s="185"/>
      <c r="BK2441" s="185"/>
      <c r="BL2441" s="185"/>
      <c r="BM2441" s="185"/>
    </row>
    <row r="2442" spans="13:65" s="181" customFormat="1" x14ac:dyDescent="0.2">
      <c r="M2442" s="40"/>
      <c r="N2442" s="974"/>
      <c r="O2442" s="185"/>
      <c r="P2442" s="185"/>
      <c r="Q2442" s="185"/>
      <c r="R2442" s="185"/>
      <c r="S2442" s="185"/>
      <c r="T2442" s="185"/>
      <c r="U2442" s="185"/>
      <c r="V2442" s="185"/>
      <c r="W2442" s="185"/>
      <c r="X2442" s="185"/>
      <c r="Y2442" s="185"/>
      <c r="Z2442" s="185"/>
      <c r="AA2442" s="185"/>
      <c r="AB2442" s="185"/>
      <c r="AC2442" s="185"/>
      <c r="AD2442" s="185"/>
      <c r="AE2442" s="185"/>
      <c r="AF2442" s="185"/>
      <c r="AG2442" s="185"/>
      <c r="AH2442" s="185"/>
      <c r="AI2442" s="185"/>
      <c r="AJ2442" s="185"/>
      <c r="AK2442" s="185"/>
      <c r="AL2442" s="185"/>
      <c r="AM2442" s="185"/>
      <c r="AN2442" s="185"/>
      <c r="AO2442" s="185"/>
      <c r="AP2442" s="185"/>
      <c r="AQ2442" s="185"/>
      <c r="AR2442" s="185"/>
      <c r="AS2442" s="185"/>
      <c r="AT2442" s="185"/>
      <c r="AU2442" s="185"/>
      <c r="AV2442" s="185"/>
      <c r="AW2442" s="185"/>
      <c r="AX2442" s="185"/>
      <c r="AY2442" s="185"/>
      <c r="AZ2442" s="185"/>
      <c r="BA2442" s="185"/>
      <c r="BB2442" s="185"/>
      <c r="BC2442" s="185"/>
      <c r="BD2442" s="185"/>
      <c r="BE2442" s="185"/>
      <c r="BF2442" s="185"/>
      <c r="BG2442" s="185"/>
      <c r="BH2442" s="185"/>
      <c r="BI2442" s="185"/>
      <c r="BJ2442" s="185"/>
      <c r="BK2442" s="185"/>
      <c r="BL2442" s="185"/>
      <c r="BM2442" s="185"/>
    </row>
    <row r="2443" spans="13:65" s="181" customFormat="1" x14ac:dyDescent="0.2">
      <c r="M2443" s="40"/>
      <c r="N2443" s="974"/>
      <c r="O2443" s="185"/>
      <c r="P2443" s="185"/>
      <c r="Q2443" s="185"/>
      <c r="R2443" s="185"/>
      <c r="S2443" s="185"/>
      <c r="T2443" s="185"/>
      <c r="U2443" s="185"/>
      <c r="V2443" s="185"/>
      <c r="W2443" s="185"/>
      <c r="X2443" s="185"/>
      <c r="Y2443" s="185"/>
      <c r="Z2443" s="185"/>
      <c r="AA2443" s="185"/>
      <c r="AB2443" s="185"/>
      <c r="AC2443" s="185"/>
      <c r="AD2443" s="185"/>
      <c r="AE2443" s="185"/>
      <c r="AF2443" s="185"/>
      <c r="AG2443" s="185"/>
      <c r="AH2443" s="185"/>
      <c r="AI2443" s="185"/>
      <c r="AJ2443" s="185"/>
      <c r="AK2443" s="185"/>
      <c r="AL2443" s="185"/>
      <c r="AM2443" s="185"/>
      <c r="AN2443" s="185"/>
      <c r="AO2443" s="185"/>
      <c r="AP2443" s="185"/>
      <c r="AQ2443" s="185"/>
      <c r="AR2443" s="185"/>
      <c r="AS2443" s="185"/>
      <c r="AT2443" s="185"/>
      <c r="AU2443" s="185"/>
      <c r="AV2443" s="185"/>
      <c r="AW2443" s="185"/>
      <c r="AX2443" s="185"/>
      <c r="AY2443" s="185"/>
      <c r="AZ2443" s="185"/>
      <c r="BA2443" s="185"/>
      <c r="BB2443" s="185"/>
      <c r="BC2443" s="185"/>
      <c r="BD2443" s="185"/>
      <c r="BE2443" s="185"/>
      <c r="BF2443" s="185"/>
      <c r="BG2443" s="185"/>
      <c r="BH2443" s="185"/>
      <c r="BI2443" s="185"/>
      <c r="BJ2443" s="185"/>
      <c r="BK2443" s="185"/>
      <c r="BL2443" s="185"/>
      <c r="BM2443" s="185"/>
    </row>
    <row r="2444" spans="13:65" s="181" customFormat="1" x14ac:dyDescent="0.2">
      <c r="M2444" s="40"/>
      <c r="N2444" s="974"/>
      <c r="O2444" s="185"/>
      <c r="P2444" s="185"/>
      <c r="Q2444" s="185"/>
      <c r="R2444" s="185"/>
      <c r="S2444" s="185"/>
      <c r="T2444" s="185"/>
      <c r="U2444" s="185"/>
      <c r="V2444" s="185"/>
      <c r="W2444" s="185"/>
      <c r="X2444" s="185"/>
      <c r="Y2444" s="185"/>
      <c r="Z2444" s="185"/>
      <c r="AA2444" s="185"/>
      <c r="AB2444" s="185"/>
      <c r="AC2444" s="185"/>
      <c r="AD2444" s="185"/>
      <c r="AE2444" s="185"/>
      <c r="AF2444" s="185"/>
      <c r="AG2444" s="185"/>
      <c r="AH2444" s="185"/>
      <c r="AI2444" s="185"/>
      <c r="AJ2444" s="185"/>
      <c r="AK2444" s="185"/>
      <c r="AL2444" s="185"/>
      <c r="AM2444" s="185"/>
      <c r="AN2444" s="185"/>
      <c r="AO2444" s="185"/>
      <c r="AP2444" s="185"/>
      <c r="AQ2444" s="185"/>
      <c r="AR2444" s="185"/>
      <c r="AS2444" s="185"/>
      <c r="AT2444" s="185"/>
      <c r="AU2444" s="185"/>
      <c r="AV2444" s="185"/>
      <c r="AW2444" s="185"/>
      <c r="AX2444" s="185"/>
      <c r="AY2444" s="185"/>
      <c r="AZ2444" s="185"/>
      <c r="BA2444" s="185"/>
      <c r="BB2444" s="185"/>
      <c r="BC2444" s="185"/>
      <c r="BD2444" s="185"/>
      <c r="BE2444" s="185"/>
      <c r="BF2444" s="185"/>
      <c r="BG2444" s="185"/>
      <c r="BH2444" s="185"/>
      <c r="BI2444" s="185"/>
      <c r="BJ2444" s="185"/>
      <c r="BK2444" s="185"/>
      <c r="BL2444" s="185"/>
      <c r="BM2444" s="185"/>
    </row>
    <row r="2445" spans="13:65" s="181" customFormat="1" x14ac:dyDescent="0.2">
      <c r="M2445" s="40"/>
      <c r="N2445" s="974"/>
      <c r="O2445" s="185"/>
      <c r="P2445" s="185"/>
      <c r="Q2445" s="185"/>
      <c r="R2445" s="185"/>
      <c r="S2445" s="185"/>
      <c r="T2445" s="185"/>
      <c r="U2445" s="185"/>
      <c r="V2445" s="185"/>
      <c r="W2445" s="185"/>
      <c r="X2445" s="185"/>
      <c r="Y2445" s="185"/>
      <c r="Z2445" s="185"/>
      <c r="AA2445" s="185"/>
      <c r="AB2445" s="185"/>
      <c r="AC2445" s="185"/>
      <c r="AD2445" s="185"/>
      <c r="AE2445" s="185"/>
      <c r="AF2445" s="185"/>
      <c r="AG2445" s="185"/>
      <c r="AH2445" s="185"/>
      <c r="AI2445" s="185"/>
      <c r="AJ2445" s="185"/>
      <c r="AK2445" s="185"/>
      <c r="AL2445" s="185"/>
      <c r="AM2445" s="185"/>
      <c r="AN2445" s="185"/>
      <c r="AO2445" s="185"/>
      <c r="AP2445" s="185"/>
      <c r="AQ2445" s="185"/>
      <c r="AR2445" s="185"/>
      <c r="AS2445" s="185"/>
      <c r="AT2445" s="185"/>
      <c r="AU2445" s="185"/>
      <c r="AV2445" s="185"/>
      <c r="AW2445" s="185"/>
      <c r="AX2445" s="185"/>
      <c r="AY2445" s="185"/>
      <c r="AZ2445" s="185"/>
      <c r="BA2445" s="185"/>
      <c r="BB2445" s="185"/>
      <c r="BC2445" s="185"/>
      <c r="BD2445" s="185"/>
      <c r="BE2445" s="185"/>
      <c r="BF2445" s="185"/>
      <c r="BG2445" s="185"/>
      <c r="BH2445" s="185"/>
      <c r="BI2445" s="185"/>
      <c r="BJ2445" s="185"/>
      <c r="BK2445" s="185"/>
      <c r="BL2445" s="185"/>
      <c r="BM2445" s="185"/>
    </row>
    <row r="2446" spans="13:65" s="181" customFormat="1" x14ac:dyDescent="0.2">
      <c r="M2446" s="40"/>
      <c r="N2446" s="974"/>
      <c r="O2446" s="185"/>
      <c r="P2446" s="185"/>
      <c r="Q2446" s="185"/>
      <c r="R2446" s="185"/>
      <c r="S2446" s="185"/>
      <c r="T2446" s="185"/>
      <c r="U2446" s="185"/>
      <c r="V2446" s="185"/>
      <c r="W2446" s="185"/>
      <c r="X2446" s="185"/>
      <c r="Y2446" s="185"/>
      <c r="Z2446" s="185"/>
      <c r="AA2446" s="185"/>
      <c r="AB2446" s="185"/>
      <c r="AC2446" s="185"/>
      <c r="AD2446" s="185"/>
      <c r="AE2446" s="185"/>
      <c r="AF2446" s="185"/>
      <c r="AG2446" s="185"/>
      <c r="AH2446" s="185"/>
      <c r="AI2446" s="185"/>
      <c r="AJ2446" s="185"/>
      <c r="AK2446" s="185"/>
      <c r="AL2446" s="185"/>
      <c r="AM2446" s="185"/>
      <c r="AN2446" s="185"/>
      <c r="AO2446" s="185"/>
      <c r="AP2446" s="185"/>
      <c r="AQ2446" s="185"/>
      <c r="AR2446" s="185"/>
      <c r="AS2446" s="185"/>
      <c r="AT2446" s="185"/>
      <c r="AU2446" s="185"/>
      <c r="AV2446" s="185"/>
      <c r="AW2446" s="185"/>
      <c r="AX2446" s="185"/>
      <c r="AY2446" s="185"/>
      <c r="AZ2446" s="185"/>
      <c r="BA2446" s="185"/>
      <c r="BB2446" s="185"/>
      <c r="BC2446" s="185"/>
      <c r="BD2446" s="185"/>
      <c r="BE2446" s="185"/>
      <c r="BF2446" s="185"/>
      <c r="BG2446" s="185"/>
      <c r="BH2446" s="185"/>
      <c r="BI2446" s="185"/>
      <c r="BJ2446" s="185"/>
      <c r="BK2446" s="185"/>
      <c r="BL2446" s="185"/>
      <c r="BM2446" s="185"/>
    </row>
    <row r="2447" spans="13:65" s="181" customFormat="1" x14ac:dyDescent="0.2">
      <c r="M2447" s="40"/>
      <c r="N2447" s="974"/>
      <c r="O2447" s="185"/>
      <c r="P2447" s="185"/>
      <c r="Q2447" s="185"/>
      <c r="R2447" s="185"/>
      <c r="S2447" s="185"/>
      <c r="T2447" s="185"/>
      <c r="U2447" s="185"/>
      <c r="V2447" s="185"/>
      <c r="W2447" s="185"/>
      <c r="X2447" s="185"/>
      <c r="Y2447" s="185"/>
      <c r="Z2447" s="185"/>
      <c r="AA2447" s="185"/>
      <c r="AB2447" s="185"/>
      <c r="AC2447" s="185"/>
      <c r="AD2447" s="185"/>
      <c r="AE2447" s="185"/>
      <c r="AF2447" s="185"/>
      <c r="AG2447" s="185"/>
      <c r="AH2447" s="185"/>
      <c r="AI2447" s="185"/>
      <c r="AJ2447" s="185"/>
      <c r="AK2447" s="185"/>
      <c r="AL2447" s="185"/>
      <c r="AM2447" s="185"/>
      <c r="AN2447" s="185"/>
      <c r="AO2447" s="185"/>
      <c r="AP2447" s="185"/>
      <c r="AQ2447" s="185"/>
      <c r="AR2447" s="185"/>
      <c r="AS2447" s="185"/>
      <c r="AT2447" s="185"/>
      <c r="AU2447" s="185"/>
      <c r="AV2447" s="185"/>
      <c r="AW2447" s="185"/>
      <c r="AX2447" s="185"/>
      <c r="AY2447" s="185"/>
      <c r="AZ2447" s="185"/>
      <c r="BA2447" s="185"/>
      <c r="BB2447" s="185"/>
      <c r="BC2447" s="185"/>
      <c r="BD2447" s="185"/>
      <c r="BE2447" s="185"/>
      <c r="BF2447" s="185"/>
      <c r="BG2447" s="185"/>
      <c r="BH2447" s="185"/>
      <c r="BI2447" s="185"/>
      <c r="BJ2447" s="185"/>
      <c r="BK2447" s="185"/>
      <c r="BL2447" s="185"/>
      <c r="BM2447" s="185"/>
    </row>
    <row r="2448" spans="13:65" s="181" customFormat="1" x14ac:dyDescent="0.2">
      <c r="M2448" s="40"/>
      <c r="N2448" s="974"/>
      <c r="O2448" s="185"/>
      <c r="P2448" s="185"/>
      <c r="Q2448" s="185"/>
      <c r="R2448" s="185"/>
      <c r="S2448" s="185"/>
      <c r="T2448" s="185"/>
      <c r="U2448" s="185"/>
      <c r="V2448" s="185"/>
      <c r="W2448" s="185"/>
      <c r="X2448" s="185"/>
      <c r="Y2448" s="185"/>
      <c r="Z2448" s="185"/>
      <c r="AA2448" s="185"/>
      <c r="AB2448" s="185"/>
      <c r="AC2448" s="185"/>
      <c r="AD2448" s="185"/>
      <c r="AE2448" s="185"/>
      <c r="AF2448" s="185"/>
      <c r="AG2448" s="185"/>
      <c r="AH2448" s="185"/>
      <c r="AI2448" s="185"/>
      <c r="AJ2448" s="185"/>
      <c r="AK2448" s="185"/>
      <c r="AL2448" s="185"/>
      <c r="AM2448" s="185"/>
      <c r="AN2448" s="185"/>
      <c r="AO2448" s="185"/>
      <c r="AP2448" s="185"/>
      <c r="AQ2448" s="185"/>
      <c r="AR2448" s="185"/>
      <c r="AS2448" s="185"/>
      <c r="AT2448" s="185"/>
      <c r="AU2448" s="185"/>
      <c r="AV2448" s="185"/>
      <c r="AW2448" s="185"/>
      <c r="AX2448" s="185"/>
      <c r="AY2448" s="185"/>
      <c r="AZ2448" s="185"/>
      <c r="BA2448" s="185"/>
      <c r="BB2448" s="185"/>
      <c r="BC2448" s="185"/>
      <c r="BD2448" s="185"/>
      <c r="BE2448" s="185"/>
      <c r="BF2448" s="185"/>
      <c r="BG2448" s="185"/>
      <c r="BH2448" s="185"/>
      <c r="BI2448" s="185"/>
      <c r="BJ2448" s="185"/>
      <c r="BK2448" s="185"/>
      <c r="BL2448" s="185"/>
      <c r="BM2448" s="185"/>
    </row>
    <row r="2449" spans="13:65" s="181" customFormat="1" x14ac:dyDescent="0.2">
      <c r="M2449" s="40"/>
      <c r="N2449" s="974"/>
      <c r="O2449" s="185"/>
      <c r="P2449" s="185"/>
      <c r="Q2449" s="185"/>
      <c r="R2449" s="185"/>
      <c r="S2449" s="185"/>
      <c r="T2449" s="185"/>
      <c r="U2449" s="185"/>
      <c r="V2449" s="185"/>
      <c r="W2449" s="185"/>
      <c r="X2449" s="185"/>
      <c r="Y2449" s="185"/>
      <c r="Z2449" s="185"/>
      <c r="AA2449" s="185"/>
      <c r="AB2449" s="185"/>
      <c r="AC2449" s="185"/>
      <c r="AD2449" s="185"/>
      <c r="AE2449" s="185"/>
      <c r="AF2449" s="185"/>
      <c r="AG2449" s="185"/>
      <c r="AH2449" s="185"/>
      <c r="AI2449" s="185"/>
      <c r="AJ2449" s="185"/>
      <c r="AK2449" s="185"/>
      <c r="AL2449" s="185"/>
      <c r="AM2449" s="185"/>
      <c r="AN2449" s="185"/>
      <c r="AO2449" s="185"/>
      <c r="AP2449" s="185"/>
      <c r="AQ2449" s="185"/>
      <c r="AR2449" s="185"/>
      <c r="AS2449" s="185"/>
      <c r="AT2449" s="185"/>
      <c r="AU2449" s="185"/>
      <c r="AV2449" s="185"/>
      <c r="AW2449" s="185"/>
      <c r="AX2449" s="185"/>
      <c r="AY2449" s="185"/>
      <c r="AZ2449" s="185"/>
      <c r="BA2449" s="185"/>
      <c r="BB2449" s="185"/>
      <c r="BC2449" s="185"/>
      <c r="BD2449" s="185"/>
      <c r="BE2449" s="185"/>
      <c r="BF2449" s="185"/>
      <c r="BG2449" s="185"/>
      <c r="BH2449" s="185"/>
      <c r="BI2449" s="185"/>
      <c r="BJ2449" s="185"/>
      <c r="BK2449" s="185"/>
      <c r="BL2449" s="185"/>
      <c r="BM2449" s="185"/>
    </row>
    <row r="2450" spans="13:65" s="181" customFormat="1" x14ac:dyDescent="0.2">
      <c r="M2450" s="40"/>
      <c r="N2450" s="974"/>
      <c r="O2450" s="185"/>
      <c r="P2450" s="185"/>
      <c r="Q2450" s="185"/>
      <c r="R2450" s="185"/>
      <c r="S2450" s="185"/>
      <c r="T2450" s="185"/>
      <c r="U2450" s="185"/>
      <c r="V2450" s="185"/>
      <c r="W2450" s="185"/>
      <c r="X2450" s="185"/>
      <c r="Y2450" s="185"/>
      <c r="Z2450" s="185"/>
      <c r="AA2450" s="185"/>
      <c r="AB2450" s="185"/>
      <c r="AC2450" s="185"/>
      <c r="AD2450" s="185"/>
      <c r="AE2450" s="185"/>
      <c r="AF2450" s="185"/>
      <c r="AG2450" s="185"/>
      <c r="AH2450" s="185"/>
      <c r="AI2450" s="185"/>
      <c r="AJ2450" s="185"/>
      <c r="AK2450" s="185"/>
      <c r="AL2450" s="185"/>
      <c r="AM2450" s="185"/>
      <c r="AN2450" s="185"/>
      <c r="AO2450" s="185"/>
      <c r="AP2450" s="185"/>
      <c r="AQ2450" s="185"/>
      <c r="AR2450" s="185"/>
      <c r="AS2450" s="185"/>
      <c r="AT2450" s="185"/>
      <c r="AU2450" s="185"/>
      <c r="AV2450" s="185"/>
      <c r="AW2450" s="185"/>
      <c r="AX2450" s="185"/>
      <c r="AY2450" s="185"/>
      <c r="AZ2450" s="185"/>
      <c r="BA2450" s="185"/>
      <c r="BB2450" s="185"/>
      <c r="BC2450" s="185"/>
      <c r="BD2450" s="185"/>
      <c r="BE2450" s="185"/>
      <c r="BF2450" s="185"/>
      <c r="BG2450" s="185"/>
      <c r="BH2450" s="185"/>
      <c r="BI2450" s="185"/>
      <c r="BJ2450" s="185"/>
      <c r="BK2450" s="185"/>
      <c r="BL2450" s="185"/>
      <c r="BM2450" s="185"/>
    </row>
    <row r="2451" spans="13:65" s="181" customFormat="1" x14ac:dyDescent="0.2">
      <c r="M2451" s="40"/>
      <c r="N2451" s="974"/>
      <c r="O2451" s="185"/>
      <c r="P2451" s="185"/>
      <c r="Q2451" s="185"/>
      <c r="R2451" s="185"/>
      <c r="S2451" s="185"/>
      <c r="T2451" s="185"/>
      <c r="U2451" s="185"/>
      <c r="V2451" s="185"/>
      <c r="W2451" s="185"/>
      <c r="X2451" s="185"/>
      <c r="Y2451" s="185"/>
      <c r="Z2451" s="185"/>
      <c r="AA2451" s="185"/>
      <c r="AB2451" s="185"/>
      <c r="AC2451" s="185"/>
      <c r="AD2451" s="185"/>
      <c r="AE2451" s="185"/>
      <c r="AF2451" s="185"/>
      <c r="AG2451" s="185"/>
      <c r="AH2451" s="185"/>
      <c r="AI2451" s="185"/>
      <c r="AJ2451" s="185"/>
      <c r="AK2451" s="185"/>
      <c r="AL2451" s="185"/>
      <c r="AM2451" s="185"/>
      <c r="AN2451" s="185"/>
      <c r="AO2451" s="185"/>
      <c r="AP2451" s="185"/>
      <c r="AQ2451" s="185"/>
      <c r="AR2451" s="185"/>
      <c r="AS2451" s="185"/>
      <c r="AT2451" s="185"/>
      <c r="AU2451" s="185"/>
      <c r="AV2451" s="185"/>
      <c r="AW2451" s="185"/>
      <c r="AX2451" s="185"/>
      <c r="AY2451" s="185"/>
      <c r="AZ2451" s="185"/>
      <c r="BA2451" s="185"/>
      <c r="BB2451" s="185"/>
      <c r="BC2451" s="185"/>
      <c r="BD2451" s="185"/>
      <c r="BE2451" s="185"/>
      <c r="BF2451" s="185"/>
      <c r="BG2451" s="185"/>
      <c r="BH2451" s="185"/>
      <c r="BI2451" s="185"/>
      <c r="BJ2451" s="185"/>
      <c r="BK2451" s="185"/>
      <c r="BL2451" s="185"/>
      <c r="BM2451" s="185"/>
    </row>
    <row r="2452" spans="13:65" s="181" customFormat="1" x14ac:dyDescent="0.2">
      <c r="M2452" s="40"/>
      <c r="N2452" s="974"/>
      <c r="O2452" s="185"/>
      <c r="P2452" s="185"/>
      <c r="Q2452" s="185"/>
      <c r="R2452" s="185"/>
      <c r="S2452" s="185"/>
      <c r="T2452" s="185"/>
      <c r="U2452" s="185"/>
      <c r="V2452" s="185"/>
      <c r="W2452" s="185"/>
      <c r="X2452" s="185"/>
      <c r="Y2452" s="185"/>
      <c r="Z2452" s="185"/>
      <c r="AA2452" s="185"/>
      <c r="AB2452" s="185"/>
      <c r="AC2452" s="185"/>
      <c r="AD2452" s="185"/>
      <c r="AE2452" s="185"/>
      <c r="AF2452" s="185"/>
      <c r="AG2452" s="185"/>
      <c r="AH2452" s="185"/>
      <c r="AI2452" s="185"/>
      <c r="AJ2452" s="185"/>
      <c r="AK2452" s="185"/>
      <c r="AL2452" s="185"/>
      <c r="AM2452" s="185"/>
      <c r="AN2452" s="185"/>
      <c r="AO2452" s="185"/>
      <c r="AP2452" s="185"/>
      <c r="AQ2452" s="185"/>
      <c r="AR2452" s="185"/>
      <c r="AS2452" s="185"/>
      <c r="AT2452" s="185"/>
      <c r="AU2452" s="185"/>
      <c r="AV2452" s="185"/>
      <c r="AW2452" s="185"/>
      <c r="AX2452" s="185"/>
      <c r="AY2452" s="185"/>
      <c r="AZ2452" s="185"/>
      <c r="BA2452" s="185"/>
      <c r="BB2452" s="185"/>
      <c r="BC2452" s="185"/>
      <c r="BD2452" s="185"/>
      <c r="BE2452" s="185"/>
      <c r="BF2452" s="185"/>
      <c r="BG2452" s="185"/>
      <c r="BH2452" s="185"/>
      <c r="BI2452" s="185"/>
      <c r="BJ2452" s="185"/>
      <c r="BK2452" s="185"/>
      <c r="BL2452" s="185"/>
      <c r="BM2452" s="185"/>
    </row>
    <row r="2453" spans="13:65" s="181" customFormat="1" x14ac:dyDescent="0.2">
      <c r="M2453" s="40"/>
      <c r="N2453" s="974"/>
      <c r="O2453" s="185"/>
      <c r="P2453" s="185"/>
      <c r="Q2453" s="185"/>
      <c r="R2453" s="185"/>
      <c r="S2453" s="185"/>
      <c r="T2453" s="185"/>
      <c r="U2453" s="185"/>
      <c r="V2453" s="185"/>
      <c r="W2453" s="185"/>
      <c r="X2453" s="185"/>
      <c r="Y2453" s="185"/>
      <c r="Z2453" s="185"/>
      <c r="AA2453" s="185"/>
      <c r="AB2453" s="185"/>
      <c r="AC2453" s="185"/>
      <c r="AD2453" s="185"/>
      <c r="AE2453" s="185"/>
      <c r="AF2453" s="185"/>
      <c r="AG2453" s="185"/>
      <c r="AH2453" s="185"/>
      <c r="AI2453" s="185"/>
      <c r="AJ2453" s="185"/>
      <c r="AK2453" s="185"/>
      <c r="AL2453" s="185"/>
      <c r="AM2453" s="185"/>
      <c r="AN2453" s="185"/>
      <c r="AO2453" s="185"/>
      <c r="AP2453" s="185"/>
      <c r="AQ2453" s="185"/>
      <c r="AR2453" s="185"/>
      <c r="AS2453" s="185"/>
      <c r="AT2453" s="185"/>
      <c r="AU2453" s="185"/>
      <c r="AV2453" s="185"/>
      <c r="AW2453" s="185"/>
      <c r="AX2453" s="185"/>
      <c r="AY2453" s="185"/>
      <c r="AZ2453" s="185"/>
      <c r="BA2453" s="185"/>
      <c r="BB2453" s="185"/>
      <c r="BC2453" s="185"/>
      <c r="BD2453" s="185"/>
      <c r="BE2453" s="185"/>
      <c r="BF2453" s="185"/>
      <c r="BG2453" s="185"/>
      <c r="BH2453" s="185"/>
      <c r="BI2453" s="185"/>
      <c r="BJ2453" s="185"/>
      <c r="BK2453" s="185"/>
      <c r="BL2453" s="185"/>
      <c r="BM2453" s="185"/>
    </row>
    <row r="2454" spans="13:65" s="181" customFormat="1" x14ac:dyDescent="0.2">
      <c r="M2454" s="40"/>
      <c r="N2454" s="974"/>
      <c r="O2454" s="185"/>
      <c r="P2454" s="185"/>
      <c r="Q2454" s="185"/>
      <c r="R2454" s="185"/>
      <c r="S2454" s="185"/>
      <c r="T2454" s="185"/>
      <c r="U2454" s="185"/>
      <c r="V2454" s="185"/>
      <c r="W2454" s="185"/>
      <c r="X2454" s="185"/>
      <c r="Y2454" s="185"/>
      <c r="Z2454" s="185"/>
      <c r="AA2454" s="185"/>
      <c r="AB2454" s="185"/>
      <c r="AC2454" s="185"/>
      <c r="AD2454" s="185"/>
      <c r="AE2454" s="185"/>
      <c r="AF2454" s="185"/>
      <c r="AG2454" s="185"/>
      <c r="AH2454" s="185"/>
      <c r="AI2454" s="185"/>
      <c r="AJ2454" s="185"/>
      <c r="AK2454" s="185"/>
      <c r="AL2454" s="185"/>
      <c r="AM2454" s="185"/>
      <c r="AN2454" s="185"/>
      <c r="AO2454" s="185"/>
      <c r="AP2454" s="185"/>
      <c r="AQ2454" s="185"/>
      <c r="AR2454" s="185"/>
      <c r="AS2454" s="185"/>
      <c r="AT2454" s="185"/>
      <c r="AU2454" s="185"/>
      <c r="AV2454" s="185"/>
      <c r="AW2454" s="185"/>
      <c r="AX2454" s="185"/>
      <c r="AY2454" s="185"/>
      <c r="AZ2454" s="185"/>
      <c r="BA2454" s="185"/>
      <c r="BB2454" s="185"/>
      <c r="BC2454" s="185"/>
      <c r="BD2454" s="185"/>
      <c r="BE2454" s="185"/>
      <c r="BF2454" s="185"/>
      <c r="BG2454" s="185"/>
      <c r="BH2454" s="185"/>
      <c r="BI2454" s="185"/>
      <c r="BJ2454" s="185"/>
      <c r="BK2454" s="185"/>
      <c r="BL2454" s="185"/>
      <c r="BM2454" s="185"/>
    </row>
    <row r="2455" spans="13:65" s="181" customFormat="1" x14ac:dyDescent="0.2">
      <c r="M2455" s="40"/>
      <c r="N2455" s="974"/>
      <c r="O2455" s="185"/>
      <c r="P2455" s="185"/>
      <c r="Q2455" s="185"/>
      <c r="R2455" s="185"/>
      <c r="S2455" s="185"/>
      <c r="T2455" s="185"/>
      <c r="U2455" s="185"/>
      <c r="V2455" s="185"/>
      <c r="W2455" s="185"/>
      <c r="X2455" s="185"/>
      <c r="Y2455" s="185"/>
      <c r="Z2455" s="185"/>
      <c r="AA2455" s="185"/>
      <c r="AB2455" s="185"/>
      <c r="AC2455" s="185"/>
      <c r="AD2455" s="185"/>
      <c r="AE2455" s="185"/>
      <c r="AF2455" s="185"/>
      <c r="AG2455" s="185"/>
      <c r="AH2455" s="185"/>
      <c r="AI2455" s="185"/>
      <c r="AJ2455" s="185"/>
      <c r="AK2455" s="185"/>
      <c r="AL2455" s="185"/>
      <c r="AM2455" s="185"/>
      <c r="AN2455" s="185"/>
      <c r="AO2455" s="185"/>
      <c r="AP2455" s="185"/>
      <c r="AQ2455" s="185"/>
      <c r="AR2455" s="185"/>
      <c r="AS2455" s="185"/>
      <c r="AT2455" s="185"/>
      <c r="AU2455" s="185"/>
      <c r="AV2455" s="185"/>
      <c r="AW2455" s="185"/>
      <c r="AX2455" s="185"/>
      <c r="AY2455" s="185"/>
      <c r="AZ2455" s="185"/>
      <c r="BA2455" s="185"/>
      <c r="BB2455" s="185"/>
      <c r="BC2455" s="185"/>
      <c r="BD2455" s="185"/>
      <c r="BE2455" s="185"/>
      <c r="BF2455" s="185"/>
      <c r="BG2455" s="185"/>
      <c r="BH2455" s="185"/>
      <c r="BI2455" s="185"/>
      <c r="BJ2455" s="185"/>
      <c r="BK2455" s="185"/>
      <c r="BL2455" s="185"/>
      <c r="BM2455" s="185"/>
    </row>
    <row r="2456" spans="13:65" s="181" customFormat="1" x14ac:dyDescent="0.2">
      <c r="M2456" s="40"/>
      <c r="N2456" s="974"/>
      <c r="O2456" s="185"/>
      <c r="P2456" s="185"/>
      <c r="Q2456" s="185"/>
      <c r="R2456" s="185"/>
      <c r="S2456" s="185"/>
      <c r="T2456" s="185"/>
      <c r="U2456" s="185"/>
      <c r="V2456" s="185"/>
      <c r="W2456" s="185"/>
      <c r="X2456" s="185"/>
      <c r="Y2456" s="185"/>
      <c r="Z2456" s="185"/>
      <c r="AA2456" s="185"/>
      <c r="AB2456" s="185"/>
      <c r="AC2456" s="185"/>
      <c r="AD2456" s="185"/>
      <c r="AE2456" s="185"/>
      <c r="AF2456" s="185"/>
      <c r="AG2456" s="185"/>
      <c r="AH2456" s="185"/>
      <c r="AI2456" s="185"/>
      <c r="AJ2456" s="185"/>
      <c r="AK2456" s="185"/>
      <c r="AL2456" s="185"/>
      <c r="AM2456" s="185"/>
      <c r="AN2456" s="185"/>
      <c r="AO2456" s="185"/>
      <c r="AP2456" s="185"/>
      <c r="AQ2456" s="185"/>
      <c r="AR2456" s="185"/>
      <c r="AS2456" s="185"/>
      <c r="AT2456" s="185"/>
      <c r="AU2456" s="185"/>
      <c r="AV2456" s="185"/>
      <c r="AW2456" s="185"/>
      <c r="AX2456" s="185"/>
      <c r="AY2456" s="185"/>
      <c r="AZ2456" s="185"/>
      <c r="BA2456" s="185"/>
      <c r="BB2456" s="185"/>
      <c r="BC2456" s="185"/>
      <c r="BD2456" s="185"/>
      <c r="BE2456" s="185"/>
      <c r="BF2456" s="185"/>
      <c r="BG2456" s="185"/>
      <c r="BH2456" s="185"/>
      <c r="BI2456" s="185"/>
      <c r="BJ2456" s="185"/>
      <c r="BK2456" s="185"/>
      <c r="BL2456" s="185"/>
      <c r="BM2456" s="185"/>
    </row>
    <row r="2457" spans="13:65" s="181" customFormat="1" x14ac:dyDescent="0.2">
      <c r="M2457" s="40"/>
      <c r="N2457" s="974"/>
      <c r="O2457" s="185"/>
      <c r="P2457" s="185"/>
      <c r="Q2457" s="185"/>
      <c r="R2457" s="185"/>
      <c r="S2457" s="185"/>
      <c r="T2457" s="185"/>
      <c r="U2457" s="185"/>
      <c r="V2457" s="185"/>
      <c r="W2457" s="185"/>
      <c r="X2457" s="185"/>
      <c r="Y2457" s="185"/>
      <c r="Z2457" s="185"/>
      <c r="AA2457" s="185"/>
      <c r="AB2457" s="185"/>
      <c r="AC2457" s="185"/>
      <c r="AD2457" s="185"/>
      <c r="AE2457" s="185"/>
      <c r="AF2457" s="185"/>
      <c r="AG2457" s="185"/>
      <c r="AH2457" s="185"/>
      <c r="AI2457" s="185"/>
      <c r="AJ2457" s="185"/>
      <c r="AK2457" s="185"/>
      <c r="AL2457" s="185"/>
      <c r="AM2457" s="185"/>
      <c r="AN2457" s="185"/>
      <c r="AO2457" s="185"/>
      <c r="AP2457" s="185"/>
      <c r="AQ2457" s="185"/>
      <c r="AR2457" s="185"/>
      <c r="AS2457" s="185"/>
      <c r="AT2457" s="185"/>
      <c r="AU2457" s="185"/>
      <c r="AV2457" s="185"/>
      <c r="AW2457" s="185"/>
      <c r="AX2457" s="185"/>
      <c r="AY2457" s="185"/>
      <c r="AZ2457" s="185"/>
      <c r="BA2457" s="185"/>
      <c r="BB2457" s="185"/>
      <c r="BC2457" s="185"/>
      <c r="BD2457" s="185"/>
      <c r="BE2457" s="185"/>
      <c r="BF2457" s="185"/>
      <c r="BG2457" s="185"/>
      <c r="BH2457" s="185"/>
      <c r="BI2457" s="185"/>
      <c r="BJ2457" s="185"/>
      <c r="BK2457" s="185"/>
      <c r="BL2457" s="185"/>
      <c r="BM2457" s="185"/>
    </row>
    <row r="2458" spans="13:65" s="181" customFormat="1" x14ac:dyDescent="0.2">
      <c r="M2458" s="40"/>
      <c r="N2458" s="974"/>
      <c r="O2458" s="185"/>
      <c r="P2458" s="185"/>
      <c r="Q2458" s="185"/>
      <c r="R2458" s="185"/>
      <c r="S2458" s="185"/>
      <c r="T2458" s="185"/>
      <c r="U2458" s="185"/>
      <c r="V2458" s="185"/>
      <c r="W2458" s="185"/>
      <c r="X2458" s="185"/>
      <c r="Y2458" s="185"/>
      <c r="Z2458" s="185"/>
      <c r="AA2458" s="185"/>
      <c r="AB2458" s="185"/>
      <c r="AC2458" s="185"/>
      <c r="AD2458" s="185"/>
      <c r="AE2458" s="185"/>
      <c r="AF2458" s="185"/>
      <c r="AG2458" s="185"/>
      <c r="AH2458" s="185"/>
      <c r="AI2458" s="185"/>
      <c r="AJ2458" s="185"/>
      <c r="AK2458" s="185"/>
      <c r="AL2458" s="185"/>
      <c r="AM2458" s="185"/>
      <c r="AN2458" s="185"/>
      <c r="AO2458" s="185"/>
      <c r="AP2458" s="185"/>
      <c r="AQ2458" s="185"/>
      <c r="AR2458" s="185"/>
      <c r="AS2458" s="185"/>
      <c r="AT2458" s="185"/>
      <c r="AU2458" s="185"/>
      <c r="AV2458" s="185"/>
      <c r="AW2458" s="185"/>
      <c r="AX2458" s="185"/>
      <c r="AY2458" s="185"/>
      <c r="AZ2458" s="185"/>
      <c r="BA2458" s="185"/>
      <c r="BB2458" s="185"/>
      <c r="BC2458" s="185"/>
      <c r="BD2458" s="185"/>
      <c r="BE2458" s="185"/>
      <c r="BF2458" s="185"/>
      <c r="BG2458" s="185"/>
      <c r="BH2458" s="185"/>
      <c r="BI2458" s="185"/>
      <c r="BJ2458" s="185"/>
      <c r="BK2458" s="185"/>
      <c r="BL2458" s="185"/>
      <c r="BM2458" s="185"/>
    </row>
    <row r="2459" spans="13:65" s="181" customFormat="1" x14ac:dyDescent="0.2">
      <c r="M2459" s="40"/>
      <c r="N2459" s="974"/>
      <c r="O2459" s="185"/>
      <c r="P2459" s="185"/>
      <c r="Q2459" s="185"/>
      <c r="R2459" s="185"/>
      <c r="S2459" s="185"/>
      <c r="T2459" s="185"/>
      <c r="U2459" s="185"/>
      <c r="V2459" s="185"/>
      <c r="W2459" s="185"/>
      <c r="X2459" s="185"/>
      <c r="Y2459" s="185"/>
      <c r="Z2459" s="185"/>
      <c r="AA2459" s="185"/>
      <c r="AB2459" s="185"/>
      <c r="AC2459" s="185"/>
      <c r="AD2459" s="185"/>
      <c r="AE2459" s="185"/>
      <c r="AF2459" s="185"/>
      <c r="AG2459" s="185"/>
      <c r="AH2459" s="185"/>
      <c r="AI2459" s="185"/>
      <c r="AJ2459" s="185"/>
      <c r="AK2459" s="185"/>
      <c r="AL2459" s="185"/>
      <c r="AM2459" s="185"/>
      <c r="AN2459" s="185"/>
      <c r="AO2459" s="185"/>
      <c r="AP2459" s="185"/>
      <c r="AQ2459" s="185"/>
      <c r="AR2459" s="185"/>
      <c r="AS2459" s="185"/>
      <c r="AT2459" s="185"/>
      <c r="AU2459" s="185"/>
      <c r="AV2459" s="185"/>
      <c r="AW2459" s="185"/>
      <c r="AX2459" s="185"/>
      <c r="AY2459" s="185"/>
      <c r="AZ2459" s="185"/>
      <c r="BA2459" s="185"/>
      <c r="BB2459" s="185"/>
      <c r="BC2459" s="185"/>
      <c r="BD2459" s="185"/>
      <c r="BE2459" s="185"/>
      <c r="BF2459" s="185"/>
      <c r="BG2459" s="185"/>
      <c r="BH2459" s="185"/>
      <c r="BI2459" s="185"/>
      <c r="BJ2459" s="185"/>
      <c r="BK2459" s="185"/>
      <c r="BL2459" s="185"/>
      <c r="BM2459" s="185"/>
    </row>
    <row r="2460" spans="13:65" s="181" customFormat="1" x14ac:dyDescent="0.2">
      <c r="M2460" s="40"/>
      <c r="N2460" s="974"/>
      <c r="O2460" s="185"/>
      <c r="P2460" s="185"/>
      <c r="Q2460" s="185"/>
      <c r="R2460" s="185"/>
      <c r="S2460" s="185"/>
      <c r="T2460" s="185"/>
      <c r="U2460" s="185"/>
      <c r="V2460" s="185"/>
      <c r="W2460" s="185"/>
      <c r="X2460" s="185"/>
      <c r="Y2460" s="185"/>
      <c r="Z2460" s="185"/>
      <c r="AA2460" s="185"/>
      <c r="AB2460" s="185"/>
      <c r="AC2460" s="185"/>
      <c r="AD2460" s="185"/>
      <c r="AE2460" s="185"/>
      <c r="AF2460" s="185"/>
      <c r="AG2460" s="185"/>
      <c r="AH2460" s="185"/>
      <c r="AI2460" s="185"/>
      <c r="AJ2460" s="185"/>
      <c r="AK2460" s="185"/>
      <c r="AL2460" s="185"/>
      <c r="AM2460" s="185"/>
      <c r="AN2460" s="185"/>
      <c r="AO2460" s="185"/>
      <c r="AP2460" s="185"/>
      <c r="AQ2460" s="185"/>
      <c r="AR2460" s="185"/>
      <c r="AS2460" s="185"/>
      <c r="AT2460" s="185"/>
      <c r="AU2460" s="185"/>
      <c r="AV2460" s="185"/>
      <c r="AW2460" s="185"/>
      <c r="AX2460" s="185"/>
      <c r="AY2460" s="185"/>
      <c r="AZ2460" s="185"/>
      <c r="BA2460" s="185"/>
      <c r="BB2460" s="185"/>
      <c r="BC2460" s="185"/>
      <c r="BD2460" s="185"/>
      <c r="BE2460" s="185"/>
      <c r="BF2460" s="185"/>
      <c r="BG2460" s="185"/>
      <c r="BH2460" s="185"/>
      <c r="BI2460" s="185"/>
      <c r="BJ2460" s="185"/>
      <c r="BK2460" s="185"/>
      <c r="BL2460" s="185"/>
      <c r="BM2460" s="185"/>
    </row>
    <row r="2461" spans="13:65" s="181" customFormat="1" x14ac:dyDescent="0.2">
      <c r="M2461" s="40"/>
      <c r="N2461" s="974"/>
      <c r="O2461" s="185"/>
      <c r="P2461" s="185"/>
      <c r="Q2461" s="185"/>
      <c r="R2461" s="185"/>
      <c r="S2461" s="185"/>
      <c r="T2461" s="185"/>
      <c r="U2461" s="185"/>
      <c r="V2461" s="185"/>
      <c r="W2461" s="185"/>
      <c r="X2461" s="185"/>
      <c r="Y2461" s="185"/>
      <c r="Z2461" s="185"/>
      <c r="AA2461" s="185"/>
      <c r="AB2461" s="185"/>
      <c r="AC2461" s="185"/>
      <c r="AD2461" s="185"/>
      <c r="AE2461" s="185"/>
      <c r="AF2461" s="185"/>
      <c r="AG2461" s="185"/>
      <c r="AH2461" s="185"/>
      <c r="AI2461" s="185"/>
      <c r="AJ2461" s="185"/>
      <c r="AK2461" s="185"/>
      <c r="AL2461" s="185"/>
      <c r="AM2461" s="185"/>
      <c r="AN2461" s="185"/>
      <c r="AO2461" s="185"/>
      <c r="AP2461" s="185"/>
      <c r="AQ2461" s="185"/>
      <c r="AR2461" s="185"/>
      <c r="AS2461" s="185"/>
      <c r="AT2461" s="185"/>
      <c r="AU2461" s="185"/>
      <c r="AV2461" s="185"/>
      <c r="AW2461" s="185"/>
      <c r="AX2461" s="185"/>
      <c r="AY2461" s="185"/>
      <c r="AZ2461" s="185"/>
      <c r="BA2461" s="185"/>
      <c r="BB2461" s="185"/>
      <c r="BC2461" s="185"/>
      <c r="BD2461" s="185"/>
      <c r="BE2461" s="185"/>
      <c r="BF2461" s="185"/>
      <c r="BG2461" s="185"/>
      <c r="BH2461" s="185"/>
      <c r="BI2461" s="185"/>
      <c r="BJ2461" s="185"/>
      <c r="BK2461" s="185"/>
      <c r="BL2461" s="185"/>
      <c r="BM2461" s="185"/>
    </row>
    <row r="2462" spans="13:65" s="181" customFormat="1" x14ac:dyDescent="0.2">
      <c r="M2462" s="40"/>
      <c r="N2462" s="974"/>
      <c r="O2462" s="185"/>
      <c r="P2462" s="185"/>
      <c r="Q2462" s="185"/>
      <c r="R2462" s="185"/>
      <c r="S2462" s="185"/>
      <c r="T2462" s="185"/>
      <c r="U2462" s="185"/>
      <c r="V2462" s="185"/>
      <c r="W2462" s="185"/>
      <c r="X2462" s="185"/>
      <c r="Y2462" s="185"/>
      <c r="Z2462" s="185"/>
      <c r="AA2462" s="185"/>
      <c r="AB2462" s="185"/>
      <c r="AC2462" s="185"/>
      <c r="AD2462" s="185"/>
      <c r="AE2462" s="185"/>
      <c r="AF2462" s="185"/>
      <c r="AG2462" s="185"/>
      <c r="AH2462" s="185"/>
      <c r="AI2462" s="185"/>
      <c r="AJ2462" s="185"/>
      <c r="AK2462" s="185"/>
      <c r="AL2462" s="185"/>
      <c r="AM2462" s="185"/>
      <c r="AN2462" s="185"/>
      <c r="AO2462" s="185"/>
      <c r="AP2462" s="185"/>
      <c r="AQ2462" s="185"/>
      <c r="AR2462" s="185"/>
      <c r="AS2462" s="185"/>
      <c r="AT2462" s="185"/>
      <c r="AU2462" s="185"/>
      <c r="AV2462" s="185"/>
      <c r="AW2462" s="185"/>
      <c r="AX2462" s="185"/>
      <c r="AY2462" s="185"/>
      <c r="AZ2462" s="185"/>
      <c r="BA2462" s="185"/>
      <c r="BB2462" s="185"/>
      <c r="BC2462" s="185"/>
      <c r="BD2462" s="185"/>
      <c r="BE2462" s="185"/>
      <c r="BF2462" s="185"/>
      <c r="BG2462" s="185"/>
      <c r="BH2462" s="185"/>
      <c r="BI2462" s="185"/>
      <c r="BJ2462" s="185"/>
      <c r="BK2462" s="185"/>
      <c r="BL2462" s="185"/>
      <c r="BM2462" s="185"/>
    </row>
    <row r="2463" spans="13:65" s="181" customFormat="1" x14ac:dyDescent="0.2">
      <c r="M2463" s="40"/>
      <c r="N2463" s="974"/>
      <c r="O2463" s="185"/>
      <c r="P2463" s="185"/>
      <c r="Q2463" s="185"/>
      <c r="R2463" s="185"/>
      <c r="S2463" s="185"/>
      <c r="T2463" s="185"/>
      <c r="U2463" s="185"/>
      <c r="V2463" s="185"/>
      <c r="W2463" s="185"/>
      <c r="X2463" s="185"/>
      <c r="Y2463" s="185"/>
      <c r="Z2463" s="185"/>
      <c r="AA2463" s="185"/>
      <c r="AB2463" s="185"/>
      <c r="AC2463" s="185"/>
      <c r="AD2463" s="185"/>
      <c r="AE2463" s="185"/>
      <c r="AF2463" s="185"/>
      <c r="AG2463" s="185"/>
      <c r="AH2463" s="185"/>
      <c r="AI2463" s="185"/>
      <c r="AJ2463" s="185"/>
      <c r="AK2463" s="185"/>
      <c r="AL2463" s="185"/>
      <c r="AM2463" s="185"/>
      <c r="AN2463" s="185"/>
      <c r="AO2463" s="185"/>
      <c r="AP2463" s="185"/>
      <c r="AQ2463" s="185"/>
      <c r="AR2463" s="185"/>
      <c r="AS2463" s="185"/>
      <c r="AT2463" s="185"/>
      <c r="AU2463" s="185"/>
      <c r="AV2463" s="185"/>
      <c r="AW2463" s="185"/>
      <c r="AX2463" s="185"/>
      <c r="AY2463" s="185"/>
      <c r="AZ2463" s="185"/>
      <c r="BA2463" s="185"/>
      <c r="BB2463" s="185"/>
      <c r="BC2463" s="185"/>
      <c r="BD2463" s="185"/>
      <c r="BE2463" s="185"/>
      <c r="BF2463" s="185"/>
      <c r="BG2463" s="185"/>
      <c r="BH2463" s="185"/>
      <c r="BI2463" s="185"/>
      <c r="BJ2463" s="185"/>
      <c r="BK2463" s="185"/>
      <c r="BL2463" s="185"/>
      <c r="BM2463" s="185"/>
    </row>
    <row r="2464" spans="13:65" s="181" customFormat="1" x14ac:dyDescent="0.2">
      <c r="M2464" s="40"/>
      <c r="N2464" s="974"/>
      <c r="O2464" s="185"/>
      <c r="P2464" s="185"/>
      <c r="Q2464" s="185"/>
      <c r="R2464" s="185"/>
      <c r="S2464" s="185"/>
      <c r="T2464" s="185"/>
      <c r="U2464" s="185"/>
      <c r="V2464" s="185"/>
      <c r="W2464" s="185"/>
      <c r="X2464" s="185"/>
      <c r="Y2464" s="185"/>
      <c r="Z2464" s="185"/>
      <c r="AA2464" s="185"/>
      <c r="AB2464" s="185"/>
      <c r="AC2464" s="185"/>
      <c r="AD2464" s="185"/>
      <c r="AE2464" s="185"/>
      <c r="AF2464" s="185"/>
      <c r="AG2464" s="185"/>
      <c r="AH2464" s="185"/>
      <c r="AI2464" s="185"/>
      <c r="AJ2464" s="185"/>
      <c r="AK2464" s="185"/>
      <c r="AL2464" s="185"/>
      <c r="AM2464" s="185"/>
      <c r="AN2464" s="185"/>
      <c r="AO2464" s="185"/>
      <c r="AP2464" s="185"/>
      <c r="AQ2464" s="185"/>
      <c r="AR2464" s="185"/>
      <c r="AS2464" s="185"/>
      <c r="AT2464" s="185"/>
      <c r="AU2464" s="185"/>
      <c r="AV2464" s="185"/>
      <c r="AW2464" s="185"/>
      <c r="AX2464" s="185"/>
      <c r="AY2464" s="185"/>
      <c r="AZ2464" s="185"/>
      <c r="BA2464" s="185"/>
      <c r="BB2464" s="185"/>
      <c r="BC2464" s="185"/>
      <c r="BD2464" s="185"/>
      <c r="BE2464" s="185"/>
      <c r="BF2464" s="185"/>
      <c r="BG2464" s="185"/>
      <c r="BH2464" s="185"/>
      <c r="BI2464" s="185"/>
      <c r="BJ2464" s="185"/>
      <c r="BK2464" s="185"/>
      <c r="BL2464" s="185"/>
      <c r="BM2464" s="185"/>
    </row>
    <row r="2465" spans="13:65" s="181" customFormat="1" x14ac:dyDescent="0.2">
      <c r="M2465" s="40"/>
      <c r="N2465" s="974"/>
      <c r="O2465" s="185"/>
      <c r="P2465" s="185"/>
      <c r="Q2465" s="185"/>
      <c r="R2465" s="185"/>
      <c r="S2465" s="185"/>
      <c r="T2465" s="185"/>
      <c r="U2465" s="185"/>
      <c r="V2465" s="185"/>
      <c r="W2465" s="185"/>
      <c r="X2465" s="185"/>
      <c r="Y2465" s="185"/>
      <c r="Z2465" s="185"/>
      <c r="AA2465" s="185"/>
      <c r="AB2465" s="185"/>
      <c r="AC2465" s="185"/>
      <c r="AD2465" s="185"/>
      <c r="AE2465" s="185"/>
      <c r="AF2465" s="185"/>
      <c r="AG2465" s="185"/>
      <c r="AH2465" s="185"/>
      <c r="AI2465" s="185"/>
      <c r="AJ2465" s="185"/>
      <c r="AK2465" s="185"/>
      <c r="AL2465" s="185"/>
      <c r="AM2465" s="185"/>
      <c r="AN2465" s="185"/>
      <c r="AO2465" s="185"/>
      <c r="AP2465" s="185"/>
      <c r="AQ2465" s="185"/>
      <c r="AR2465" s="185"/>
      <c r="AS2465" s="185"/>
      <c r="AT2465" s="185"/>
      <c r="AU2465" s="185"/>
      <c r="AV2465" s="185"/>
      <c r="AW2465" s="185"/>
      <c r="AX2465" s="185"/>
      <c r="AY2465" s="185"/>
      <c r="AZ2465" s="185"/>
      <c r="BA2465" s="185"/>
      <c r="BB2465" s="185"/>
      <c r="BC2465" s="185"/>
      <c r="BD2465" s="185"/>
      <c r="BE2465" s="185"/>
      <c r="BF2465" s="185"/>
      <c r="BG2465" s="185"/>
      <c r="BH2465" s="185"/>
      <c r="BI2465" s="185"/>
      <c r="BJ2465" s="185"/>
      <c r="BK2465" s="185"/>
      <c r="BL2465" s="185"/>
      <c r="BM2465" s="185"/>
    </row>
    <row r="2466" spans="13:65" s="181" customFormat="1" x14ac:dyDescent="0.2">
      <c r="M2466" s="40"/>
      <c r="N2466" s="974"/>
      <c r="O2466" s="185"/>
      <c r="P2466" s="185"/>
      <c r="Q2466" s="185"/>
      <c r="R2466" s="185"/>
      <c r="S2466" s="185"/>
      <c r="T2466" s="185"/>
      <c r="U2466" s="185"/>
      <c r="V2466" s="185"/>
      <c r="W2466" s="185"/>
      <c r="X2466" s="185"/>
      <c r="Y2466" s="185"/>
      <c r="Z2466" s="185"/>
      <c r="AA2466" s="185"/>
      <c r="AB2466" s="185"/>
      <c r="AC2466" s="185"/>
      <c r="AD2466" s="185"/>
      <c r="AE2466" s="185"/>
      <c r="AF2466" s="185"/>
      <c r="AG2466" s="185"/>
      <c r="AH2466" s="185"/>
      <c r="AI2466" s="185"/>
      <c r="AJ2466" s="185"/>
      <c r="AK2466" s="185"/>
      <c r="AL2466" s="185"/>
      <c r="AM2466" s="185"/>
      <c r="AN2466" s="185"/>
      <c r="AO2466" s="185"/>
      <c r="AP2466" s="185"/>
      <c r="AQ2466" s="185"/>
      <c r="AR2466" s="185"/>
      <c r="AS2466" s="185"/>
      <c r="AT2466" s="185"/>
      <c r="AU2466" s="185"/>
      <c r="AV2466" s="185"/>
      <c r="AW2466" s="185"/>
      <c r="AX2466" s="185"/>
      <c r="AY2466" s="185"/>
      <c r="AZ2466" s="185"/>
      <c r="BA2466" s="185"/>
      <c r="BB2466" s="185"/>
      <c r="BC2466" s="185"/>
      <c r="BD2466" s="185"/>
      <c r="BE2466" s="185"/>
      <c r="BF2466" s="185"/>
      <c r="BG2466" s="185"/>
      <c r="BH2466" s="185"/>
      <c r="BI2466" s="185"/>
      <c r="BJ2466" s="185"/>
      <c r="BK2466" s="185"/>
      <c r="BL2466" s="185"/>
      <c r="BM2466" s="185"/>
    </row>
    <row r="2467" spans="13:65" s="181" customFormat="1" x14ac:dyDescent="0.2">
      <c r="M2467" s="40"/>
      <c r="N2467" s="974"/>
      <c r="O2467" s="185"/>
      <c r="P2467" s="185"/>
      <c r="Q2467" s="185"/>
      <c r="R2467" s="185"/>
      <c r="S2467" s="185"/>
      <c r="T2467" s="185"/>
      <c r="U2467" s="185"/>
      <c r="V2467" s="185"/>
      <c r="W2467" s="185"/>
      <c r="X2467" s="185"/>
      <c r="Y2467" s="185"/>
      <c r="Z2467" s="185"/>
      <c r="AA2467" s="185"/>
      <c r="AB2467" s="185"/>
      <c r="AC2467" s="185"/>
      <c r="AD2467" s="185"/>
      <c r="AE2467" s="185"/>
      <c r="AF2467" s="185"/>
      <c r="AG2467" s="185"/>
      <c r="AH2467" s="185"/>
      <c r="AI2467" s="185"/>
      <c r="AJ2467" s="185"/>
      <c r="AK2467" s="185"/>
      <c r="AL2467" s="185"/>
      <c r="AM2467" s="185"/>
      <c r="AN2467" s="185"/>
      <c r="AO2467" s="185"/>
      <c r="AP2467" s="185"/>
      <c r="AQ2467" s="185"/>
      <c r="AR2467" s="185"/>
      <c r="AS2467" s="185"/>
      <c r="AT2467" s="185"/>
      <c r="AU2467" s="185"/>
      <c r="AV2467" s="185"/>
      <c r="AW2467" s="185"/>
      <c r="AX2467" s="185"/>
      <c r="AY2467" s="185"/>
      <c r="AZ2467" s="185"/>
      <c r="BA2467" s="185"/>
      <c r="BB2467" s="185"/>
      <c r="BC2467" s="185"/>
      <c r="BD2467" s="185"/>
      <c r="BE2467" s="185"/>
      <c r="BF2467" s="185"/>
      <c r="BG2467" s="185"/>
      <c r="BH2467" s="185"/>
      <c r="BI2467" s="185"/>
      <c r="BJ2467" s="185"/>
      <c r="BK2467" s="185"/>
      <c r="BL2467" s="185"/>
      <c r="BM2467" s="185"/>
    </row>
    <row r="2468" spans="13:65" s="181" customFormat="1" x14ac:dyDescent="0.2">
      <c r="M2468" s="40"/>
      <c r="N2468" s="974"/>
      <c r="O2468" s="185"/>
      <c r="P2468" s="185"/>
      <c r="Q2468" s="185"/>
      <c r="R2468" s="185"/>
      <c r="S2468" s="185"/>
      <c r="T2468" s="185"/>
      <c r="U2468" s="185"/>
      <c r="V2468" s="185"/>
      <c r="W2468" s="185"/>
      <c r="X2468" s="185"/>
      <c r="Y2468" s="185"/>
      <c r="Z2468" s="185"/>
      <c r="AA2468" s="185"/>
      <c r="AB2468" s="185"/>
      <c r="AC2468" s="185"/>
      <c r="AD2468" s="185"/>
      <c r="AE2468" s="185"/>
      <c r="AF2468" s="185"/>
      <c r="AG2468" s="185"/>
      <c r="AH2468" s="185"/>
      <c r="AI2468" s="185"/>
      <c r="AJ2468" s="185"/>
      <c r="AK2468" s="185"/>
      <c r="AL2468" s="185"/>
      <c r="AM2468" s="185"/>
      <c r="AN2468" s="185"/>
      <c r="AO2468" s="185"/>
      <c r="AP2468" s="185"/>
      <c r="AQ2468" s="185"/>
      <c r="AR2468" s="185"/>
      <c r="AS2468" s="185"/>
      <c r="AT2468" s="185"/>
      <c r="AU2468" s="185"/>
      <c r="AV2468" s="185"/>
      <c r="AW2468" s="185"/>
      <c r="AX2468" s="185"/>
      <c r="AY2468" s="185"/>
      <c r="AZ2468" s="185"/>
      <c r="BA2468" s="185"/>
      <c r="BB2468" s="185"/>
      <c r="BC2468" s="185"/>
      <c r="BD2468" s="185"/>
      <c r="BE2468" s="185"/>
      <c r="BF2468" s="185"/>
      <c r="BG2468" s="185"/>
      <c r="BH2468" s="185"/>
      <c r="BI2468" s="185"/>
      <c r="BJ2468" s="185"/>
      <c r="BK2468" s="185"/>
      <c r="BL2468" s="185"/>
      <c r="BM2468" s="185"/>
    </row>
    <row r="2469" spans="13:65" s="181" customFormat="1" x14ac:dyDescent="0.2">
      <c r="M2469" s="40"/>
      <c r="N2469" s="974"/>
      <c r="O2469" s="185"/>
      <c r="P2469" s="185"/>
      <c r="Q2469" s="185"/>
      <c r="R2469" s="185"/>
      <c r="S2469" s="185"/>
      <c r="T2469" s="185"/>
      <c r="U2469" s="185"/>
      <c r="V2469" s="185"/>
      <c r="W2469" s="185"/>
      <c r="X2469" s="185"/>
      <c r="Y2469" s="185"/>
      <c r="Z2469" s="185"/>
      <c r="AA2469" s="185"/>
      <c r="AB2469" s="185"/>
      <c r="AC2469" s="185"/>
      <c r="AD2469" s="185"/>
      <c r="AE2469" s="185"/>
      <c r="AF2469" s="185"/>
      <c r="AG2469" s="185"/>
      <c r="AH2469" s="185"/>
      <c r="AI2469" s="185"/>
      <c r="AJ2469" s="185"/>
      <c r="AK2469" s="185"/>
      <c r="AL2469" s="185"/>
      <c r="AM2469" s="185"/>
      <c r="AN2469" s="185"/>
      <c r="AO2469" s="185"/>
      <c r="AP2469" s="185"/>
      <c r="AQ2469" s="185"/>
      <c r="AR2469" s="185"/>
      <c r="AS2469" s="185"/>
      <c r="AT2469" s="185"/>
      <c r="AU2469" s="185"/>
      <c r="AV2469" s="185"/>
      <c r="AW2469" s="185"/>
      <c r="AX2469" s="185"/>
      <c r="AY2469" s="185"/>
      <c r="AZ2469" s="185"/>
      <c r="BA2469" s="185"/>
      <c r="BB2469" s="185"/>
      <c r="BC2469" s="185"/>
      <c r="BD2469" s="185"/>
      <c r="BE2469" s="185"/>
      <c r="BF2469" s="185"/>
      <c r="BG2469" s="185"/>
      <c r="BH2469" s="185"/>
      <c r="BI2469" s="185"/>
      <c r="BJ2469" s="185"/>
      <c r="BK2469" s="185"/>
      <c r="BL2469" s="185"/>
      <c r="BM2469" s="185"/>
    </row>
    <row r="2470" spans="13:65" s="181" customFormat="1" x14ac:dyDescent="0.2">
      <c r="M2470" s="40"/>
      <c r="N2470" s="974"/>
      <c r="O2470" s="185"/>
      <c r="P2470" s="185"/>
      <c r="Q2470" s="185"/>
      <c r="R2470" s="185"/>
      <c r="S2470" s="185"/>
      <c r="T2470" s="185"/>
      <c r="U2470" s="185"/>
      <c r="V2470" s="185"/>
      <c r="W2470" s="185"/>
      <c r="X2470" s="185"/>
      <c r="Y2470" s="185"/>
      <c r="Z2470" s="185"/>
      <c r="AA2470" s="185"/>
      <c r="AB2470" s="185"/>
      <c r="AC2470" s="185"/>
      <c r="AD2470" s="185"/>
      <c r="AE2470" s="185"/>
      <c r="AF2470" s="185"/>
      <c r="AG2470" s="185"/>
      <c r="AH2470" s="185"/>
      <c r="AI2470" s="185"/>
      <c r="AJ2470" s="185"/>
      <c r="AK2470" s="185"/>
      <c r="AL2470" s="185"/>
      <c r="AM2470" s="185"/>
      <c r="AN2470" s="185"/>
      <c r="AO2470" s="185"/>
      <c r="AP2470" s="185"/>
      <c r="AQ2470" s="185"/>
      <c r="AR2470" s="185"/>
      <c r="AS2470" s="185"/>
      <c r="AT2470" s="185"/>
      <c r="AU2470" s="185"/>
      <c r="AV2470" s="185"/>
      <c r="AW2470" s="185"/>
      <c r="AX2470" s="185"/>
      <c r="AY2470" s="185"/>
      <c r="AZ2470" s="185"/>
      <c r="BA2470" s="185"/>
      <c r="BB2470" s="185"/>
      <c r="BC2470" s="185"/>
      <c r="BD2470" s="185"/>
      <c r="BE2470" s="185"/>
      <c r="BF2470" s="185"/>
      <c r="BG2470" s="185"/>
      <c r="BH2470" s="185"/>
      <c r="BI2470" s="185"/>
      <c r="BJ2470" s="185"/>
      <c r="BK2470" s="185"/>
      <c r="BL2470" s="185"/>
      <c r="BM2470" s="185"/>
    </row>
    <row r="2471" spans="13:65" s="181" customFormat="1" x14ac:dyDescent="0.2">
      <c r="M2471" s="40"/>
      <c r="N2471" s="974"/>
      <c r="O2471" s="185"/>
      <c r="P2471" s="185"/>
      <c r="Q2471" s="185"/>
      <c r="R2471" s="185"/>
      <c r="S2471" s="185"/>
      <c r="T2471" s="185"/>
      <c r="U2471" s="185"/>
      <c r="V2471" s="185"/>
      <c r="W2471" s="185"/>
      <c r="X2471" s="185"/>
      <c r="Y2471" s="185"/>
      <c r="Z2471" s="185"/>
      <c r="AA2471" s="185"/>
      <c r="AB2471" s="185"/>
      <c r="AC2471" s="185"/>
      <c r="AD2471" s="185"/>
      <c r="AE2471" s="185"/>
      <c r="AF2471" s="185"/>
      <c r="AG2471" s="185"/>
      <c r="AH2471" s="185"/>
      <c r="AI2471" s="185"/>
      <c r="AJ2471" s="185"/>
      <c r="AK2471" s="185"/>
      <c r="AL2471" s="185"/>
      <c r="AM2471" s="185"/>
      <c r="AN2471" s="185"/>
      <c r="AO2471" s="185"/>
      <c r="AP2471" s="185"/>
      <c r="AQ2471" s="185"/>
      <c r="AR2471" s="185"/>
      <c r="AS2471" s="185"/>
      <c r="AT2471" s="185"/>
      <c r="AU2471" s="185"/>
      <c r="AV2471" s="185"/>
      <c r="AW2471" s="185"/>
      <c r="AX2471" s="185"/>
      <c r="AY2471" s="185"/>
      <c r="AZ2471" s="185"/>
      <c r="BA2471" s="185"/>
      <c r="BB2471" s="185"/>
      <c r="BC2471" s="185"/>
      <c r="BD2471" s="185"/>
      <c r="BE2471" s="185"/>
      <c r="BF2471" s="185"/>
      <c r="BG2471" s="185"/>
      <c r="BH2471" s="185"/>
      <c r="BI2471" s="185"/>
      <c r="BJ2471" s="185"/>
      <c r="BK2471" s="185"/>
      <c r="BL2471" s="185"/>
      <c r="BM2471" s="185"/>
    </row>
    <row r="2472" spans="13:65" s="181" customFormat="1" x14ac:dyDescent="0.2">
      <c r="M2472" s="40"/>
      <c r="N2472" s="974"/>
      <c r="O2472" s="185"/>
      <c r="P2472" s="185"/>
      <c r="Q2472" s="185"/>
      <c r="R2472" s="185"/>
      <c r="S2472" s="185"/>
      <c r="T2472" s="185"/>
      <c r="U2472" s="185"/>
      <c r="V2472" s="185"/>
      <c r="W2472" s="185"/>
      <c r="X2472" s="185"/>
      <c r="Y2472" s="185"/>
      <c r="Z2472" s="185"/>
      <c r="AA2472" s="185"/>
      <c r="AB2472" s="185"/>
      <c r="AC2472" s="185"/>
      <c r="AD2472" s="185"/>
      <c r="AE2472" s="185"/>
      <c r="AF2472" s="185"/>
      <c r="AG2472" s="185"/>
      <c r="AH2472" s="185"/>
      <c r="AI2472" s="185"/>
      <c r="AJ2472" s="185"/>
      <c r="AK2472" s="185"/>
      <c r="AL2472" s="185"/>
      <c r="AM2472" s="185"/>
      <c r="AN2472" s="185"/>
      <c r="AO2472" s="185"/>
      <c r="AP2472" s="185"/>
      <c r="AQ2472" s="185"/>
      <c r="AR2472" s="185"/>
      <c r="AS2472" s="185"/>
      <c r="AT2472" s="185"/>
      <c r="AU2472" s="185"/>
      <c r="AV2472" s="185"/>
      <c r="AW2472" s="185"/>
      <c r="AX2472" s="185"/>
      <c r="AY2472" s="185"/>
      <c r="AZ2472" s="185"/>
      <c r="BA2472" s="185"/>
      <c r="BB2472" s="185"/>
      <c r="BC2472" s="185"/>
      <c r="BD2472" s="185"/>
      <c r="BE2472" s="185"/>
      <c r="BF2472" s="185"/>
      <c r="BG2472" s="185"/>
      <c r="BH2472" s="185"/>
      <c r="BI2472" s="185"/>
      <c r="BJ2472" s="185"/>
      <c r="BK2472" s="185"/>
      <c r="BL2472" s="185"/>
      <c r="BM2472" s="185"/>
    </row>
    <row r="2473" spans="13:65" s="181" customFormat="1" x14ac:dyDescent="0.2">
      <c r="M2473" s="40"/>
      <c r="N2473" s="974"/>
      <c r="O2473" s="185"/>
      <c r="P2473" s="185"/>
      <c r="Q2473" s="185"/>
      <c r="R2473" s="185"/>
      <c r="S2473" s="185"/>
      <c r="T2473" s="185"/>
      <c r="U2473" s="185"/>
      <c r="V2473" s="185"/>
      <c r="W2473" s="185"/>
      <c r="X2473" s="185"/>
      <c r="Y2473" s="185"/>
      <c r="Z2473" s="185"/>
      <c r="AA2473" s="185"/>
      <c r="AB2473" s="185"/>
      <c r="AC2473" s="185"/>
      <c r="AD2473" s="185"/>
      <c r="AE2473" s="185"/>
      <c r="AF2473" s="185"/>
      <c r="AG2473" s="185"/>
      <c r="AH2473" s="185"/>
      <c r="AI2473" s="185"/>
      <c r="AJ2473" s="185"/>
      <c r="AK2473" s="185"/>
      <c r="AL2473" s="185"/>
      <c r="AM2473" s="185"/>
      <c r="AN2473" s="185"/>
      <c r="AO2473" s="185"/>
      <c r="AP2473" s="185"/>
      <c r="AQ2473" s="185"/>
      <c r="AR2473" s="185"/>
      <c r="AS2473" s="185"/>
      <c r="AT2473" s="185"/>
      <c r="AU2473" s="185"/>
      <c r="AV2473" s="185"/>
      <c r="AW2473" s="185"/>
      <c r="AX2473" s="185"/>
      <c r="AY2473" s="185"/>
      <c r="AZ2473" s="185"/>
      <c r="BA2473" s="185"/>
      <c r="BB2473" s="185"/>
      <c r="BC2473" s="185"/>
      <c r="BD2473" s="185"/>
      <c r="BE2473" s="185"/>
      <c r="BF2473" s="185"/>
      <c r="BG2473" s="185"/>
      <c r="BH2473" s="185"/>
      <c r="BI2473" s="185"/>
      <c r="BJ2473" s="185"/>
      <c r="BK2473" s="185"/>
      <c r="BL2473" s="185"/>
      <c r="BM2473" s="185"/>
    </row>
    <row r="2474" spans="13:65" s="181" customFormat="1" x14ac:dyDescent="0.2">
      <c r="M2474" s="40"/>
      <c r="N2474" s="974"/>
      <c r="O2474" s="185"/>
      <c r="P2474" s="185"/>
      <c r="Q2474" s="185"/>
      <c r="R2474" s="185"/>
      <c r="S2474" s="185"/>
      <c r="T2474" s="185"/>
      <c r="U2474" s="185"/>
      <c r="V2474" s="185"/>
      <c r="W2474" s="185"/>
      <c r="X2474" s="185"/>
      <c r="Y2474" s="185"/>
      <c r="Z2474" s="185"/>
      <c r="AA2474" s="185"/>
      <c r="AB2474" s="185"/>
      <c r="AC2474" s="185"/>
      <c r="AD2474" s="185"/>
      <c r="AE2474" s="185"/>
      <c r="AF2474" s="185"/>
      <c r="AG2474" s="185"/>
      <c r="AH2474" s="185"/>
      <c r="AI2474" s="185"/>
      <c r="AJ2474" s="185"/>
      <c r="AK2474" s="185"/>
      <c r="AL2474" s="185"/>
      <c r="AM2474" s="185"/>
      <c r="AN2474" s="185"/>
      <c r="AO2474" s="185"/>
      <c r="AP2474" s="185"/>
      <c r="AQ2474" s="185"/>
      <c r="AR2474" s="185"/>
      <c r="AS2474" s="185"/>
      <c r="AT2474" s="185"/>
      <c r="AU2474" s="185"/>
      <c r="AV2474" s="185"/>
      <c r="AW2474" s="185"/>
      <c r="AX2474" s="185"/>
      <c r="AY2474" s="185"/>
      <c r="AZ2474" s="185"/>
      <c r="BA2474" s="185"/>
      <c r="BB2474" s="185"/>
      <c r="BC2474" s="185"/>
      <c r="BD2474" s="185"/>
      <c r="BE2474" s="185"/>
      <c r="BF2474" s="185"/>
      <c r="BG2474" s="185"/>
      <c r="BH2474" s="185"/>
      <c r="BI2474" s="185"/>
      <c r="BJ2474" s="185"/>
      <c r="BK2474" s="185"/>
      <c r="BL2474" s="185"/>
      <c r="BM2474" s="185"/>
    </row>
    <row r="2475" spans="13:65" s="181" customFormat="1" x14ac:dyDescent="0.2">
      <c r="M2475" s="40"/>
      <c r="N2475" s="974"/>
      <c r="O2475" s="185"/>
      <c r="P2475" s="185"/>
      <c r="Q2475" s="185"/>
      <c r="R2475" s="185"/>
      <c r="S2475" s="185"/>
      <c r="T2475" s="185"/>
      <c r="U2475" s="185"/>
      <c r="V2475" s="185"/>
      <c r="W2475" s="185"/>
      <c r="X2475" s="185"/>
      <c r="Y2475" s="185"/>
      <c r="Z2475" s="185"/>
      <c r="AA2475" s="185"/>
      <c r="AB2475" s="185"/>
      <c r="AC2475" s="185"/>
      <c r="AD2475" s="185"/>
      <c r="AE2475" s="185"/>
      <c r="AF2475" s="185"/>
      <c r="AG2475" s="185"/>
      <c r="AH2475" s="185"/>
      <c r="AI2475" s="185"/>
      <c r="AJ2475" s="185"/>
      <c r="AK2475" s="185"/>
      <c r="AL2475" s="185"/>
      <c r="AM2475" s="185"/>
      <c r="AN2475" s="185"/>
      <c r="AO2475" s="185"/>
      <c r="AP2475" s="185"/>
      <c r="AQ2475" s="185"/>
      <c r="AR2475" s="185"/>
      <c r="AS2475" s="185"/>
      <c r="AT2475" s="185"/>
      <c r="AU2475" s="185"/>
      <c r="AV2475" s="185"/>
      <c r="AW2475" s="185"/>
      <c r="AX2475" s="185"/>
      <c r="AY2475" s="185"/>
      <c r="AZ2475" s="185"/>
      <c r="BA2475" s="185"/>
      <c r="BB2475" s="185"/>
      <c r="BC2475" s="185"/>
      <c r="BD2475" s="185"/>
      <c r="BE2475" s="185"/>
      <c r="BF2475" s="185"/>
      <c r="BG2475" s="185"/>
      <c r="BH2475" s="185"/>
      <c r="BI2475" s="185"/>
      <c r="BJ2475" s="185"/>
      <c r="BK2475" s="185"/>
      <c r="BL2475" s="185"/>
      <c r="BM2475" s="185"/>
    </row>
    <row r="2476" spans="13:65" s="181" customFormat="1" x14ac:dyDescent="0.2">
      <c r="M2476" s="40"/>
      <c r="N2476" s="974"/>
      <c r="O2476" s="185"/>
      <c r="P2476" s="185"/>
      <c r="Q2476" s="185"/>
      <c r="R2476" s="185"/>
      <c r="S2476" s="185"/>
      <c r="T2476" s="185"/>
      <c r="U2476" s="185"/>
      <c r="V2476" s="185"/>
      <c r="W2476" s="185"/>
      <c r="X2476" s="185"/>
      <c r="Y2476" s="185"/>
      <c r="Z2476" s="185"/>
      <c r="AA2476" s="185"/>
      <c r="AB2476" s="185"/>
      <c r="AC2476" s="185"/>
      <c r="AD2476" s="185"/>
      <c r="AE2476" s="185"/>
      <c r="AF2476" s="185"/>
      <c r="AG2476" s="185"/>
      <c r="AH2476" s="185"/>
      <c r="AI2476" s="185"/>
      <c r="AJ2476" s="185"/>
      <c r="AK2476" s="185"/>
      <c r="AL2476" s="185"/>
      <c r="AM2476" s="185"/>
      <c r="AN2476" s="185"/>
      <c r="AO2476" s="185"/>
      <c r="AP2476" s="185"/>
      <c r="AQ2476" s="185"/>
      <c r="AR2476" s="185"/>
      <c r="AS2476" s="185"/>
      <c r="AT2476" s="185"/>
      <c r="AU2476" s="185"/>
      <c r="AV2476" s="185"/>
      <c r="AW2476" s="185"/>
      <c r="AX2476" s="185"/>
      <c r="AY2476" s="185"/>
      <c r="AZ2476" s="185"/>
      <c r="BA2476" s="185"/>
      <c r="BB2476" s="185"/>
      <c r="BC2476" s="185"/>
      <c r="BD2476" s="185"/>
      <c r="BE2476" s="185"/>
      <c r="BF2476" s="185"/>
      <c r="BG2476" s="185"/>
      <c r="BH2476" s="185"/>
      <c r="BI2476" s="185"/>
      <c r="BJ2476" s="185"/>
      <c r="BK2476" s="185"/>
      <c r="BL2476" s="185"/>
      <c r="BM2476" s="185"/>
    </row>
    <row r="2477" spans="13:65" s="181" customFormat="1" x14ac:dyDescent="0.2">
      <c r="M2477" s="40"/>
      <c r="N2477" s="974"/>
      <c r="O2477" s="185"/>
      <c r="P2477" s="185"/>
      <c r="Q2477" s="185"/>
      <c r="R2477" s="185"/>
      <c r="S2477" s="185"/>
      <c r="T2477" s="185"/>
      <c r="U2477" s="185"/>
      <c r="V2477" s="185"/>
      <c r="W2477" s="185"/>
      <c r="X2477" s="185"/>
      <c r="Y2477" s="185"/>
      <c r="Z2477" s="185"/>
      <c r="AA2477" s="185"/>
      <c r="AB2477" s="185"/>
      <c r="AC2477" s="185"/>
      <c r="AD2477" s="185"/>
      <c r="AE2477" s="185"/>
      <c r="AF2477" s="185"/>
      <c r="AG2477" s="185"/>
      <c r="AH2477" s="185"/>
      <c r="AI2477" s="185"/>
      <c r="AJ2477" s="185"/>
      <c r="AK2477" s="185"/>
      <c r="AL2477" s="185"/>
      <c r="AM2477" s="185"/>
      <c r="AN2477" s="185"/>
      <c r="AO2477" s="185"/>
      <c r="AP2477" s="185"/>
      <c r="AQ2477" s="185"/>
      <c r="AR2477" s="185"/>
      <c r="AS2477" s="185"/>
      <c r="AT2477" s="185"/>
      <c r="AU2477" s="185"/>
      <c r="AV2477" s="185"/>
      <c r="AW2477" s="185"/>
      <c r="AX2477" s="185"/>
      <c r="AY2477" s="185"/>
      <c r="AZ2477" s="185"/>
      <c r="BA2477" s="185"/>
      <c r="BB2477" s="185"/>
      <c r="BC2477" s="185"/>
      <c r="BD2477" s="185"/>
      <c r="BE2477" s="185"/>
      <c r="BF2477" s="185"/>
      <c r="BG2477" s="185"/>
      <c r="BH2477" s="185"/>
      <c r="BI2477" s="185"/>
      <c r="BJ2477" s="185"/>
      <c r="BK2477" s="185"/>
      <c r="BL2477" s="185"/>
      <c r="BM2477" s="185"/>
    </row>
    <row r="2478" spans="13:65" s="181" customFormat="1" x14ac:dyDescent="0.2">
      <c r="M2478" s="40"/>
      <c r="N2478" s="974"/>
      <c r="O2478" s="185"/>
      <c r="P2478" s="185"/>
      <c r="Q2478" s="185"/>
      <c r="R2478" s="185"/>
      <c r="S2478" s="185"/>
      <c r="T2478" s="185"/>
      <c r="U2478" s="185"/>
      <c r="V2478" s="185"/>
      <c r="W2478" s="185"/>
      <c r="X2478" s="185"/>
      <c r="Y2478" s="185"/>
      <c r="Z2478" s="185"/>
      <c r="AA2478" s="185"/>
      <c r="AB2478" s="185"/>
      <c r="AC2478" s="185"/>
      <c r="AD2478" s="185"/>
      <c r="AE2478" s="185"/>
      <c r="AF2478" s="185"/>
      <c r="AG2478" s="185"/>
      <c r="AH2478" s="185"/>
      <c r="AI2478" s="185"/>
      <c r="AJ2478" s="185"/>
      <c r="AK2478" s="185"/>
      <c r="AL2478" s="185"/>
      <c r="AM2478" s="185"/>
      <c r="AN2478" s="185"/>
      <c r="AO2478" s="185"/>
      <c r="AP2478" s="185"/>
      <c r="AQ2478" s="185"/>
      <c r="AR2478" s="185"/>
      <c r="AS2478" s="185"/>
      <c r="AT2478" s="185"/>
      <c r="AU2478" s="185"/>
      <c r="AV2478" s="185"/>
      <c r="AW2478" s="185"/>
      <c r="AX2478" s="185"/>
      <c r="AY2478" s="185"/>
      <c r="AZ2478" s="185"/>
      <c r="BA2478" s="185"/>
      <c r="BB2478" s="185"/>
      <c r="BC2478" s="185"/>
      <c r="BD2478" s="185"/>
      <c r="BE2478" s="185"/>
      <c r="BF2478" s="185"/>
      <c r="BG2478" s="185"/>
      <c r="BH2478" s="185"/>
      <c r="BI2478" s="185"/>
      <c r="BJ2478" s="185"/>
      <c r="BK2478" s="185"/>
      <c r="BL2478" s="185"/>
      <c r="BM2478" s="185"/>
    </row>
    <row r="2479" spans="13:65" s="181" customFormat="1" x14ac:dyDescent="0.2">
      <c r="M2479" s="40"/>
      <c r="N2479" s="974"/>
      <c r="O2479" s="185"/>
      <c r="P2479" s="185"/>
      <c r="Q2479" s="185"/>
      <c r="R2479" s="185"/>
      <c r="S2479" s="185"/>
      <c r="T2479" s="185"/>
      <c r="U2479" s="185"/>
      <c r="V2479" s="185"/>
      <c r="W2479" s="185"/>
      <c r="X2479" s="185"/>
      <c r="Y2479" s="185"/>
      <c r="Z2479" s="185"/>
      <c r="AA2479" s="185"/>
      <c r="AB2479" s="185"/>
      <c r="AC2479" s="185"/>
      <c r="AD2479" s="185"/>
      <c r="AE2479" s="185"/>
      <c r="AF2479" s="185"/>
      <c r="AG2479" s="185"/>
      <c r="AH2479" s="185"/>
      <c r="AI2479" s="185"/>
      <c r="AJ2479" s="185"/>
      <c r="AK2479" s="185"/>
      <c r="AL2479" s="185"/>
      <c r="AM2479" s="185"/>
      <c r="AN2479" s="185"/>
      <c r="AO2479" s="185"/>
      <c r="AP2479" s="185"/>
      <c r="AQ2479" s="185"/>
      <c r="AR2479" s="185"/>
      <c r="AS2479" s="185"/>
      <c r="AT2479" s="185"/>
      <c r="AU2479" s="185"/>
      <c r="AV2479" s="185"/>
      <c r="AW2479" s="185"/>
      <c r="AX2479" s="185"/>
      <c r="AY2479" s="185"/>
      <c r="AZ2479" s="185"/>
      <c r="BA2479" s="185"/>
      <c r="BB2479" s="185"/>
      <c r="BC2479" s="185"/>
      <c r="BD2479" s="185"/>
      <c r="BE2479" s="185"/>
      <c r="BF2479" s="185"/>
      <c r="BG2479" s="185"/>
      <c r="BH2479" s="185"/>
      <c r="BI2479" s="185"/>
      <c r="BJ2479" s="185"/>
      <c r="BK2479" s="185"/>
      <c r="BL2479" s="185"/>
      <c r="BM2479" s="185"/>
    </row>
    <row r="2480" spans="13:65" s="181" customFormat="1" x14ac:dyDescent="0.2">
      <c r="M2480" s="40"/>
      <c r="N2480" s="974"/>
      <c r="O2480" s="185"/>
      <c r="P2480" s="185"/>
      <c r="Q2480" s="185"/>
      <c r="R2480" s="185"/>
      <c r="S2480" s="185"/>
      <c r="T2480" s="185"/>
      <c r="U2480" s="185"/>
      <c r="V2480" s="185"/>
      <c r="W2480" s="185"/>
      <c r="X2480" s="185"/>
      <c r="Y2480" s="185"/>
      <c r="Z2480" s="185"/>
      <c r="AA2480" s="185"/>
      <c r="AB2480" s="185"/>
      <c r="AC2480" s="185"/>
      <c r="AD2480" s="185"/>
      <c r="AE2480" s="185"/>
      <c r="AF2480" s="185"/>
      <c r="AG2480" s="185"/>
      <c r="AH2480" s="185"/>
      <c r="AI2480" s="185"/>
      <c r="AJ2480" s="185"/>
      <c r="AK2480" s="185"/>
      <c r="AL2480" s="185"/>
      <c r="AM2480" s="185"/>
      <c r="AN2480" s="185"/>
      <c r="AO2480" s="185"/>
      <c r="AP2480" s="185"/>
      <c r="AQ2480" s="185"/>
      <c r="AR2480" s="185"/>
      <c r="AS2480" s="185"/>
      <c r="AT2480" s="185"/>
      <c r="AU2480" s="185"/>
      <c r="AV2480" s="185"/>
      <c r="AW2480" s="185"/>
      <c r="AX2480" s="185"/>
      <c r="AY2480" s="185"/>
      <c r="AZ2480" s="185"/>
      <c r="BA2480" s="185"/>
      <c r="BB2480" s="185"/>
      <c r="BC2480" s="185"/>
      <c r="BD2480" s="185"/>
      <c r="BE2480" s="185"/>
      <c r="BF2480" s="185"/>
      <c r="BG2480" s="185"/>
      <c r="BH2480" s="185"/>
      <c r="BI2480" s="185"/>
      <c r="BJ2480" s="185"/>
      <c r="BK2480" s="185"/>
      <c r="BL2480" s="185"/>
      <c r="BM2480" s="185"/>
    </row>
    <row r="2481" spans="13:65" s="181" customFormat="1" x14ac:dyDescent="0.2">
      <c r="M2481" s="40"/>
      <c r="N2481" s="974"/>
      <c r="O2481" s="185"/>
      <c r="P2481" s="185"/>
      <c r="Q2481" s="185"/>
      <c r="R2481" s="185"/>
      <c r="S2481" s="185"/>
      <c r="T2481" s="185"/>
      <c r="U2481" s="185"/>
      <c r="V2481" s="185"/>
      <c r="W2481" s="185"/>
      <c r="X2481" s="185"/>
      <c r="Y2481" s="185"/>
      <c r="Z2481" s="185"/>
      <c r="AA2481" s="185"/>
      <c r="AB2481" s="185"/>
      <c r="AC2481" s="185"/>
      <c r="AD2481" s="185"/>
      <c r="AE2481" s="185"/>
      <c r="AF2481" s="185"/>
      <c r="AG2481" s="185"/>
      <c r="AH2481" s="185"/>
      <c r="AI2481" s="185"/>
      <c r="AJ2481" s="185"/>
      <c r="AK2481" s="185"/>
      <c r="AL2481" s="185"/>
      <c r="AM2481" s="185"/>
      <c r="AN2481" s="185"/>
      <c r="AO2481" s="185"/>
      <c r="AP2481" s="185"/>
      <c r="AQ2481" s="185"/>
      <c r="AR2481" s="185"/>
      <c r="AS2481" s="185"/>
      <c r="AT2481" s="185"/>
      <c r="AU2481" s="185"/>
      <c r="AV2481" s="185"/>
      <c r="AW2481" s="185"/>
      <c r="AX2481" s="185"/>
      <c r="AY2481" s="185"/>
      <c r="AZ2481" s="185"/>
      <c r="BA2481" s="185"/>
      <c r="BB2481" s="185"/>
      <c r="BC2481" s="185"/>
      <c r="BD2481" s="185"/>
      <c r="BE2481" s="185"/>
      <c r="BF2481" s="185"/>
      <c r="BG2481" s="185"/>
      <c r="BH2481" s="185"/>
      <c r="BI2481" s="185"/>
      <c r="BJ2481" s="185"/>
      <c r="BK2481" s="185"/>
      <c r="BL2481" s="185"/>
      <c r="BM2481" s="185"/>
    </row>
    <row r="2482" spans="13:65" s="181" customFormat="1" x14ac:dyDescent="0.2">
      <c r="M2482" s="40"/>
      <c r="N2482" s="974"/>
      <c r="O2482" s="185"/>
      <c r="P2482" s="185"/>
      <c r="Q2482" s="185"/>
      <c r="R2482" s="185"/>
      <c r="S2482" s="185"/>
      <c r="T2482" s="185"/>
      <c r="U2482" s="185"/>
      <c r="V2482" s="185"/>
      <c r="W2482" s="185"/>
      <c r="X2482" s="185"/>
      <c r="Y2482" s="185"/>
      <c r="Z2482" s="185"/>
      <c r="AA2482" s="185"/>
      <c r="AB2482" s="185"/>
      <c r="AC2482" s="185"/>
      <c r="AD2482" s="185"/>
      <c r="AE2482" s="185"/>
      <c r="AF2482" s="185"/>
      <c r="AG2482" s="185"/>
      <c r="AH2482" s="185"/>
      <c r="AI2482" s="185"/>
      <c r="AJ2482" s="185"/>
      <c r="AK2482" s="185"/>
      <c r="AL2482" s="185"/>
      <c r="AM2482" s="185"/>
      <c r="AN2482" s="185"/>
      <c r="AO2482" s="185"/>
      <c r="AP2482" s="185"/>
      <c r="AQ2482" s="185"/>
      <c r="AR2482" s="185"/>
      <c r="AS2482" s="185"/>
      <c r="AT2482" s="185"/>
      <c r="AU2482" s="185"/>
      <c r="AV2482" s="185"/>
      <c r="AW2482" s="185"/>
      <c r="AX2482" s="185"/>
      <c r="AY2482" s="185"/>
      <c r="AZ2482" s="185"/>
      <c r="BA2482" s="185"/>
      <c r="BB2482" s="185"/>
      <c r="BC2482" s="185"/>
      <c r="BD2482" s="185"/>
      <c r="BE2482" s="185"/>
      <c r="BF2482" s="185"/>
      <c r="BG2482" s="185"/>
      <c r="BH2482" s="185"/>
      <c r="BI2482" s="185"/>
      <c r="BJ2482" s="185"/>
      <c r="BK2482" s="185"/>
      <c r="BL2482" s="185"/>
      <c r="BM2482" s="185"/>
    </row>
    <row r="2483" spans="13:65" s="181" customFormat="1" x14ac:dyDescent="0.2">
      <c r="M2483" s="40"/>
      <c r="N2483" s="974"/>
      <c r="O2483" s="185"/>
      <c r="P2483" s="185"/>
      <c r="Q2483" s="185"/>
      <c r="R2483" s="185"/>
      <c r="S2483" s="185"/>
      <c r="T2483" s="185"/>
      <c r="U2483" s="185"/>
      <c r="V2483" s="185"/>
      <c r="W2483" s="185"/>
      <c r="X2483" s="185"/>
      <c r="Y2483" s="185"/>
      <c r="Z2483" s="185"/>
      <c r="AA2483" s="185"/>
      <c r="AB2483" s="185"/>
      <c r="AC2483" s="185"/>
      <c r="AD2483" s="185"/>
      <c r="AE2483" s="185"/>
      <c r="AF2483" s="185"/>
      <c r="AG2483" s="185"/>
      <c r="AH2483" s="185"/>
      <c r="AI2483" s="185"/>
      <c r="AJ2483" s="185"/>
      <c r="AK2483" s="185"/>
      <c r="AL2483" s="185"/>
      <c r="AM2483" s="185"/>
      <c r="AN2483" s="185"/>
      <c r="AO2483" s="185"/>
      <c r="AP2483" s="185"/>
      <c r="AQ2483" s="185"/>
      <c r="AR2483" s="185"/>
      <c r="AS2483" s="185"/>
      <c r="AT2483" s="185"/>
      <c r="AU2483" s="185"/>
      <c r="AV2483" s="185"/>
      <c r="AW2483" s="185"/>
      <c r="AX2483" s="185"/>
      <c r="AY2483" s="185"/>
      <c r="AZ2483" s="185"/>
      <c r="BA2483" s="185"/>
      <c r="BB2483" s="185"/>
      <c r="BC2483" s="185"/>
      <c r="BD2483" s="185"/>
      <c r="BE2483" s="185"/>
      <c r="BF2483" s="185"/>
      <c r="BG2483" s="185"/>
      <c r="BH2483" s="185"/>
      <c r="BI2483" s="185"/>
      <c r="BJ2483" s="185"/>
      <c r="BK2483" s="185"/>
      <c r="BL2483" s="185"/>
      <c r="BM2483" s="185"/>
    </row>
    <row r="2484" spans="13:65" s="181" customFormat="1" x14ac:dyDescent="0.2">
      <c r="M2484" s="40"/>
      <c r="N2484" s="974"/>
      <c r="O2484" s="185"/>
      <c r="P2484" s="185"/>
      <c r="Q2484" s="185"/>
      <c r="R2484" s="185"/>
      <c r="S2484" s="185"/>
      <c r="T2484" s="185"/>
      <c r="U2484" s="185"/>
      <c r="V2484" s="185"/>
      <c r="W2484" s="185"/>
      <c r="X2484" s="185"/>
      <c r="Y2484" s="185"/>
      <c r="Z2484" s="185"/>
      <c r="AA2484" s="185"/>
      <c r="AB2484" s="185"/>
      <c r="AC2484" s="185"/>
      <c r="AD2484" s="185"/>
      <c r="AE2484" s="185"/>
      <c r="AF2484" s="185"/>
      <c r="AG2484" s="185"/>
      <c r="AH2484" s="185"/>
      <c r="AI2484" s="185"/>
      <c r="AJ2484" s="185"/>
      <c r="AK2484" s="185"/>
      <c r="AL2484" s="185"/>
      <c r="AM2484" s="185"/>
      <c r="AN2484" s="185"/>
      <c r="AO2484" s="185"/>
      <c r="AP2484" s="185"/>
      <c r="AQ2484" s="185"/>
      <c r="AR2484" s="185"/>
      <c r="AS2484" s="185"/>
      <c r="AT2484" s="185"/>
      <c r="AU2484" s="185"/>
      <c r="AV2484" s="185"/>
      <c r="AW2484" s="185"/>
      <c r="AX2484" s="185"/>
      <c r="AY2484" s="185"/>
      <c r="AZ2484" s="185"/>
      <c r="BA2484" s="185"/>
      <c r="BB2484" s="185"/>
      <c r="BC2484" s="185"/>
      <c r="BD2484" s="185"/>
      <c r="BE2484" s="185"/>
      <c r="BF2484" s="185"/>
      <c r="BG2484" s="185"/>
      <c r="BH2484" s="185"/>
      <c r="BI2484" s="185"/>
      <c r="BJ2484" s="185"/>
      <c r="BK2484" s="185"/>
      <c r="BL2484" s="185"/>
      <c r="BM2484" s="185"/>
    </row>
    <row r="2485" spans="13:65" s="181" customFormat="1" x14ac:dyDescent="0.2">
      <c r="M2485" s="40"/>
      <c r="N2485" s="974"/>
      <c r="O2485" s="185"/>
      <c r="P2485" s="185"/>
      <c r="Q2485" s="185"/>
      <c r="R2485" s="185"/>
      <c r="S2485" s="185"/>
      <c r="T2485" s="185"/>
      <c r="U2485" s="185"/>
      <c r="V2485" s="185"/>
      <c r="W2485" s="185"/>
      <c r="X2485" s="185"/>
      <c r="Y2485" s="185"/>
      <c r="Z2485" s="185"/>
      <c r="AA2485" s="185"/>
      <c r="AB2485" s="185"/>
      <c r="AC2485" s="185"/>
      <c r="AD2485" s="185"/>
      <c r="AE2485" s="185"/>
      <c r="AF2485" s="185"/>
      <c r="AG2485" s="185"/>
      <c r="AH2485" s="185"/>
      <c r="AI2485" s="185"/>
      <c r="AJ2485" s="185"/>
      <c r="AK2485" s="185"/>
      <c r="AL2485" s="185"/>
      <c r="AM2485" s="185"/>
      <c r="AN2485" s="185"/>
      <c r="AO2485" s="185"/>
      <c r="AP2485" s="185"/>
      <c r="AQ2485" s="185"/>
      <c r="AR2485" s="185"/>
      <c r="AS2485" s="185"/>
      <c r="AT2485" s="185"/>
      <c r="AU2485" s="185"/>
      <c r="AV2485" s="185"/>
      <c r="AW2485" s="185"/>
      <c r="AX2485" s="185"/>
      <c r="AY2485" s="185"/>
      <c r="AZ2485" s="185"/>
      <c r="BA2485" s="185"/>
      <c r="BB2485" s="185"/>
      <c r="BC2485" s="185"/>
      <c r="BD2485" s="185"/>
      <c r="BE2485" s="185"/>
      <c r="BF2485" s="185"/>
      <c r="BG2485" s="185"/>
      <c r="BH2485" s="185"/>
      <c r="BI2485" s="185"/>
      <c r="BJ2485" s="185"/>
      <c r="BK2485" s="185"/>
      <c r="BL2485" s="185"/>
      <c r="BM2485" s="185"/>
    </row>
    <row r="2486" spans="13:65" s="181" customFormat="1" x14ac:dyDescent="0.2">
      <c r="M2486" s="40"/>
      <c r="N2486" s="974"/>
      <c r="O2486" s="185"/>
      <c r="P2486" s="185"/>
      <c r="Q2486" s="185"/>
      <c r="R2486" s="185"/>
      <c r="S2486" s="185"/>
      <c r="T2486" s="185"/>
      <c r="U2486" s="185"/>
      <c r="V2486" s="185"/>
      <c r="W2486" s="185"/>
      <c r="X2486" s="185"/>
      <c r="Y2486" s="185"/>
      <c r="Z2486" s="185"/>
      <c r="AA2486" s="185"/>
      <c r="AB2486" s="185"/>
      <c r="AC2486" s="185"/>
      <c r="AD2486" s="185"/>
      <c r="AE2486" s="185"/>
      <c r="AF2486" s="185"/>
      <c r="AG2486" s="185"/>
      <c r="AH2486" s="185"/>
      <c r="AI2486" s="185"/>
      <c r="AJ2486" s="185"/>
      <c r="AK2486" s="185"/>
      <c r="AL2486" s="185"/>
      <c r="AM2486" s="185"/>
      <c r="AN2486" s="185"/>
      <c r="AO2486" s="185"/>
      <c r="AP2486" s="185"/>
      <c r="AQ2486" s="185"/>
      <c r="AR2486" s="185"/>
      <c r="AS2486" s="185"/>
      <c r="AT2486" s="185"/>
      <c r="AU2486" s="185"/>
      <c r="AV2486" s="185"/>
      <c r="AW2486" s="185"/>
      <c r="AX2486" s="185"/>
      <c r="AY2486" s="185"/>
      <c r="AZ2486" s="185"/>
      <c r="BA2486" s="185"/>
      <c r="BB2486" s="185"/>
      <c r="BC2486" s="185"/>
      <c r="BD2486" s="185"/>
      <c r="BE2486" s="185"/>
      <c r="BF2486" s="185"/>
      <c r="BG2486" s="185"/>
      <c r="BH2486" s="185"/>
      <c r="BI2486" s="185"/>
      <c r="BJ2486" s="185"/>
      <c r="BK2486" s="185"/>
      <c r="BL2486" s="185"/>
      <c r="BM2486" s="185"/>
    </row>
    <row r="2487" spans="13:65" s="181" customFormat="1" x14ac:dyDescent="0.2">
      <c r="M2487" s="40"/>
      <c r="N2487" s="974"/>
      <c r="O2487" s="185"/>
      <c r="P2487" s="185"/>
      <c r="Q2487" s="185"/>
      <c r="R2487" s="185"/>
      <c r="S2487" s="185"/>
      <c r="T2487" s="185"/>
      <c r="U2487" s="185"/>
      <c r="V2487" s="185"/>
      <c r="W2487" s="185"/>
      <c r="X2487" s="185"/>
      <c r="Y2487" s="185"/>
      <c r="Z2487" s="185"/>
      <c r="AA2487" s="185"/>
      <c r="AB2487" s="185"/>
      <c r="AC2487" s="185"/>
      <c r="AD2487" s="185"/>
      <c r="AE2487" s="185"/>
      <c r="AF2487" s="185"/>
      <c r="AG2487" s="185"/>
      <c r="AH2487" s="185"/>
      <c r="AI2487" s="185"/>
      <c r="AJ2487" s="185"/>
      <c r="AK2487" s="185"/>
      <c r="AL2487" s="185"/>
      <c r="AM2487" s="185"/>
      <c r="AN2487" s="185"/>
      <c r="AO2487" s="185"/>
      <c r="AP2487" s="185"/>
      <c r="AQ2487" s="185"/>
      <c r="AR2487" s="185"/>
      <c r="AS2487" s="185"/>
      <c r="AT2487" s="185"/>
      <c r="AU2487" s="185"/>
      <c r="AV2487" s="185"/>
      <c r="AW2487" s="185"/>
      <c r="AX2487" s="185"/>
      <c r="AY2487" s="185"/>
      <c r="AZ2487" s="185"/>
      <c r="BA2487" s="185"/>
      <c r="BB2487" s="185"/>
      <c r="BC2487" s="185"/>
      <c r="BD2487" s="185"/>
      <c r="BE2487" s="185"/>
      <c r="BF2487" s="185"/>
      <c r="BG2487" s="185"/>
      <c r="BH2487" s="185"/>
      <c r="BI2487" s="185"/>
      <c r="BJ2487" s="185"/>
      <c r="BK2487" s="185"/>
      <c r="BL2487" s="185"/>
      <c r="BM2487" s="185"/>
    </row>
    <row r="2488" spans="13:65" s="181" customFormat="1" x14ac:dyDescent="0.2">
      <c r="M2488" s="40"/>
      <c r="N2488" s="974"/>
      <c r="O2488" s="185"/>
      <c r="P2488" s="185"/>
      <c r="Q2488" s="185"/>
      <c r="R2488" s="185"/>
      <c r="S2488" s="185"/>
      <c r="T2488" s="185"/>
      <c r="U2488" s="185"/>
      <c r="V2488" s="185"/>
      <c r="W2488" s="185"/>
      <c r="X2488" s="185"/>
      <c r="Y2488" s="185"/>
      <c r="Z2488" s="185"/>
      <c r="AA2488" s="185"/>
      <c r="AB2488" s="185"/>
      <c r="AC2488" s="185"/>
      <c r="AD2488" s="185"/>
      <c r="AE2488" s="185"/>
      <c r="AF2488" s="185"/>
      <c r="AG2488" s="185"/>
      <c r="AH2488" s="185"/>
      <c r="AI2488" s="185"/>
      <c r="AJ2488" s="185"/>
      <c r="AK2488" s="185"/>
      <c r="AL2488" s="185"/>
      <c r="AM2488" s="185"/>
      <c r="AN2488" s="185"/>
      <c r="AO2488" s="185"/>
      <c r="AP2488" s="185"/>
      <c r="AQ2488" s="185"/>
      <c r="AR2488" s="185"/>
      <c r="AS2488" s="185"/>
      <c r="AT2488" s="185"/>
      <c r="AU2488" s="185"/>
      <c r="AV2488" s="185"/>
      <c r="AW2488" s="185"/>
      <c r="AX2488" s="185"/>
      <c r="AY2488" s="185"/>
      <c r="AZ2488" s="185"/>
      <c r="BA2488" s="185"/>
      <c r="BB2488" s="185"/>
      <c r="BC2488" s="185"/>
      <c r="BD2488" s="185"/>
      <c r="BE2488" s="185"/>
      <c r="BF2488" s="185"/>
      <c r="BG2488" s="185"/>
      <c r="BH2488" s="185"/>
      <c r="BI2488" s="185"/>
      <c r="BJ2488" s="185"/>
      <c r="BK2488" s="185"/>
      <c r="BL2488" s="185"/>
      <c r="BM2488" s="185"/>
    </row>
    <row r="2489" spans="13:65" s="181" customFormat="1" x14ac:dyDescent="0.2">
      <c r="M2489" s="40"/>
      <c r="N2489" s="974"/>
      <c r="O2489" s="185"/>
      <c r="P2489" s="185"/>
      <c r="Q2489" s="185"/>
      <c r="R2489" s="185"/>
      <c r="S2489" s="185"/>
      <c r="T2489" s="185"/>
      <c r="U2489" s="185"/>
      <c r="V2489" s="185"/>
      <c r="W2489" s="185"/>
      <c r="X2489" s="185"/>
      <c r="Y2489" s="185"/>
      <c r="Z2489" s="185"/>
      <c r="AA2489" s="185"/>
      <c r="AB2489" s="185"/>
      <c r="AC2489" s="185"/>
      <c r="AD2489" s="185"/>
      <c r="AE2489" s="185"/>
      <c r="AF2489" s="185"/>
      <c r="AG2489" s="185"/>
      <c r="AH2489" s="185"/>
      <c r="AI2489" s="185"/>
      <c r="AJ2489" s="185"/>
      <c r="AK2489" s="185"/>
      <c r="AL2489" s="185"/>
      <c r="AM2489" s="185"/>
      <c r="AN2489" s="185"/>
      <c r="AO2489" s="185"/>
      <c r="AP2489" s="185"/>
      <c r="AQ2489" s="185"/>
      <c r="AR2489" s="185"/>
      <c r="AS2489" s="185"/>
      <c r="AT2489" s="185"/>
      <c r="AU2489" s="185"/>
      <c r="AV2489" s="185"/>
      <c r="AW2489" s="185"/>
      <c r="AX2489" s="185"/>
      <c r="AY2489" s="185"/>
      <c r="AZ2489" s="185"/>
      <c r="BA2489" s="185"/>
      <c r="BB2489" s="185"/>
      <c r="BC2489" s="185"/>
      <c r="BD2489" s="185"/>
      <c r="BE2489" s="185"/>
      <c r="BF2489" s="185"/>
      <c r="BG2489" s="185"/>
      <c r="BH2489" s="185"/>
      <c r="BI2489" s="185"/>
      <c r="BJ2489" s="185"/>
      <c r="BK2489" s="185"/>
      <c r="BL2489" s="185"/>
      <c r="BM2489" s="185"/>
    </row>
    <row r="2490" spans="13:65" s="181" customFormat="1" x14ac:dyDescent="0.2">
      <c r="M2490" s="40"/>
      <c r="N2490" s="974"/>
      <c r="O2490" s="185"/>
      <c r="P2490" s="185"/>
      <c r="Q2490" s="185"/>
      <c r="R2490" s="185"/>
      <c r="S2490" s="185"/>
      <c r="T2490" s="185"/>
      <c r="U2490" s="185"/>
      <c r="V2490" s="185"/>
      <c r="W2490" s="185"/>
      <c r="X2490" s="185"/>
      <c r="Y2490" s="185"/>
      <c r="Z2490" s="185"/>
      <c r="AA2490" s="185"/>
      <c r="AB2490" s="185"/>
      <c r="AC2490" s="185"/>
      <c r="AD2490" s="185"/>
      <c r="AE2490" s="185"/>
      <c r="AF2490" s="185"/>
      <c r="AG2490" s="185"/>
      <c r="AH2490" s="185"/>
      <c r="AI2490" s="185"/>
      <c r="AJ2490" s="185"/>
      <c r="AK2490" s="185"/>
      <c r="AL2490" s="185"/>
      <c r="AM2490" s="185"/>
      <c r="AN2490" s="185"/>
      <c r="AO2490" s="185"/>
      <c r="AP2490" s="185"/>
      <c r="AQ2490" s="185"/>
      <c r="AR2490" s="185"/>
      <c r="AS2490" s="185"/>
      <c r="AT2490" s="185"/>
      <c r="AU2490" s="185"/>
      <c r="AV2490" s="185"/>
      <c r="AW2490" s="185"/>
      <c r="AX2490" s="185"/>
      <c r="AY2490" s="185"/>
      <c r="AZ2490" s="185"/>
      <c r="BA2490" s="185"/>
      <c r="BB2490" s="185"/>
      <c r="BC2490" s="185"/>
      <c r="BD2490" s="185"/>
      <c r="BE2490" s="185"/>
      <c r="BF2490" s="185"/>
      <c r="BG2490" s="185"/>
      <c r="BH2490" s="185"/>
      <c r="BI2490" s="185"/>
      <c r="BJ2490" s="185"/>
      <c r="BK2490" s="185"/>
      <c r="BL2490" s="185"/>
      <c r="BM2490" s="185"/>
    </row>
    <row r="2491" spans="13:65" s="181" customFormat="1" x14ac:dyDescent="0.2">
      <c r="M2491" s="40"/>
      <c r="N2491" s="974"/>
      <c r="O2491" s="185"/>
      <c r="P2491" s="185"/>
      <c r="Q2491" s="185"/>
      <c r="R2491" s="185"/>
      <c r="S2491" s="185"/>
      <c r="T2491" s="185"/>
      <c r="U2491" s="185"/>
      <c r="V2491" s="185"/>
      <c r="W2491" s="185"/>
      <c r="X2491" s="185"/>
      <c r="Y2491" s="185"/>
      <c r="Z2491" s="185"/>
      <c r="AA2491" s="185"/>
      <c r="AB2491" s="185"/>
      <c r="AC2491" s="185"/>
      <c r="AD2491" s="185"/>
      <c r="AE2491" s="185"/>
      <c r="AF2491" s="185"/>
      <c r="AG2491" s="185"/>
      <c r="AH2491" s="185"/>
      <c r="AI2491" s="185"/>
      <c r="AJ2491" s="185"/>
      <c r="AK2491" s="185"/>
      <c r="AL2491" s="185"/>
      <c r="AM2491" s="185"/>
      <c r="AN2491" s="185"/>
      <c r="AO2491" s="185"/>
      <c r="AP2491" s="185"/>
      <c r="AQ2491" s="185"/>
      <c r="AR2491" s="185"/>
      <c r="AS2491" s="185"/>
      <c r="AT2491" s="185"/>
      <c r="AU2491" s="185"/>
      <c r="AV2491" s="185"/>
      <c r="AW2491" s="185"/>
      <c r="AX2491" s="185"/>
      <c r="AY2491" s="185"/>
      <c r="AZ2491" s="185"/>
      <c r="BA2491" s="185"/>
      <c r="BB2491" s="185"/>
      <c r="BC2491" s="185"/>
      <c r="BD2491" s="185"/>
      <c r="BE2491" s="185"/>
      <c r="BF2491" s="185"/>
      <c r="BG2491" s="185"/>
      <c r="BH2491" s="185"/>
      <c r="BI2491" s="185"/>
      <c r="BJ2491" s="185"/>
      <c r="BK2491" s="185"/>
      <c r="BL2491" s="185"/>
      <c r="BM2491" s="185"/>
    </row>
    <row r="2492" spans="13:65" s="181" customFormat="1" x14ac:dyDescent="0.2">
      <c r="M2492" s="40"/>
      <c r="N2492" s="974"/>
      <c r="O2492" s="185"/>
      <c r="P2492" s="185"/>
      <c r="Q2492" s="185"/>
      <c r="R2492" s="185"/>
      <c r="S2492" s="185"/>
      <c r="T2492" s="185"/>
      <c r="U2492" s="185"/>
      <c r="V2492" s="185"/>
      <c r="W2492" s="185"/>
      <c r="X2492" s="185"/>
      <c r="Y2492" s="185"/>
      <c r="Z2492" s="185"/>
      <c r="AA2492" s="185"/>
      <c r="AB2492" s="185"/>
      <c r="AC2492" s="185"/>
      <c r="AD2492" s="185"/>
      <c r="AE2492" s="185"/>
      <c r="AF2492" s="185"/>
      <c r="AG2492" s="185"/>
      <c r="AH2492" s="185"/>
      <c r="AI2492" s="185"/>
      <c r="AJ2492" s="185"/>
      <c r="AK2492" s="185"/>
      <c r="AL2492" s="185"/>
      <c r="AM2492" s="185"/>
      <c r="AN2492" s="185"/>
      <c r="AO2492" s="185"/>
      <c r="AP2492" s="185"/>
      <c r="AQ2492" s="185"/>
      <c r="AR2492" s="185"/>
      <c r="AS2492" s="185"/>
      <c r="AT2492" s="185"/>
      <c r="AU2492" s="185"/>
      <c r="AV2492" s="185"/>
      <c r="AW2492" s="185"/>
      <c r="AX2492" s="185"/>
      <c r="AY2492" s="185"/>
      <c r="AZ2492" s="185"/>
      <c r="BA2492" s="185"/>
      <c r="BB2492" s="185"/>
      <c r="BC2492" s="185"/>
      <c r="BD2492" s="185"/>
      <c r="BE2492" s="185"/>
      <c r="BF2492" s="185"/>
      <c r="BG2492" s="185"/>
      <c r="BH2492" s="185"/>
      <c r="BI2492" s="185"/>
      <c r="BJ2492" s="185"/>
      <c r="BK2492" s="185"/>
      <c r="BL2492" s="185"/>
      <c r="BM2492" s="185"/>
    </row>
    <row r="2493" spans="13:65" s="181" customFormat="1" x14ac:dyDescent="0.2">
      <c r="M2493" s="40"/>
      <c r="N2493" s="974"/>
      <c r="O2493" s="185"/>
      <c r="P2493" s="185"/>
      <c r="Q2493" s="185"/>
      <c r="R2493" s="185"/>
      <c r="S2493" s="185"/>
      <c r="T2493" s="185"/>
      <c r="U2493" s="185"/>
      <c r="V2493" s="185"/>
      <c r="W2493" s="185"/>
      <c r="X2493" s="185"/>
      <c r="Y2493" s="185"/>
      <c r="Z2493" s="185"/>
      <c r="AA2493" s="185"/>
      <c r="AB2493" s="185"/>
      <c r="AC2493" s="185"/>
      <c r="AD2493" s="185"/>
      <c r="AE2493" s="185"/>
      <c r="AF2493" s="185"/>
      <c r="AG2493" s="185"/>
      <c r="AH2493" s="185"/>
      <c r="AI2493" s="185"/>
      <c r="AJ2493" s="185"/>
      <c r="AK2493" s="185"/>
      <c r="AL2493" s="185"/>
      <c r="AM2493" s="185"/>
      <c r="AN2493" s="185"/>
      <c r="AO2493" s="185"/>
      <c r="AP2493" s="185"/>
      <c r="AQ2493" s="185"/>
      <c r="AR2493" s="185"/>
      <c r="AS2493" s="185"/>
      <c r="AT2493" s="185"/>
      <c r="AU2493" s="185"/>
      <c r="AV2493" s="185"/>
      <c r="AW2493" s="185"/>
      <c r="AX2493" s="185"/>
      <c r="AY2493" s="185"/>
      <c r="AZ2493" s="185"/>
      <c r="BA2493" s="185"/>
      <c r="BB2493" s="185"/>
      <c r="BC2493" s="185"/>
      <c r="BD2493" s="185"/>
      <c r="BE2493" s="185"/>
      <c r="BF2493" s="185"/>
      <c r="BG2493" s="185"/>
      <c r="BH2493" s="185"/>
      <c r="BI2493" s="185"/>
      <c r="BJ2493" s="185"/>
      <c r="BK2493" s="185"/>
      <c r="BL2493" s="185"/>
      <c r="BM2493" s="185"/>
    </row>
    <row r="2494" spans="13:65" s="181" customFormat="1" x14ac:dyDescent="0.2">
      <c r="M2494" s="40"/>
      <c r="N2494" s="974"/>
      <c r="O2494" s="185"/>
      <c r="P2494" s="185"/>
      <c r="Q2494" s="185"/>
      <c r="R2494" s="185"/>
      <c r="S2494" s="185"/>
      <c r="T2494" s="185"/>
      <c r="U2494" s="185"/>
      <c r="V2494" s="185"/>
      <c r="W2494" s="185"/>
      <c r="X2494" s="185"/>
      <c r="Y2494" s="185"/>
      <c r="Z2494" s="185"/>
      <c r="AA2494" s="185"/>
      <c r="AB2494" s="185"/>
      <c r="AC2494" s="185"/>
      <c r="AD2494" s="185"/>
      <c r="AE2494" s="185"/>
      <c r="AF2494" s="185"/>
      <c r="AG2494" s="185"/>
      <c r="AH2494" s="185"/>
      <c r="AI2494" s="185"/>
      <c r="AJ2494" s="185"/>
      <c r="AK2494" s="185"/>
      <c r="AL2494" s="185"/>
      <c r="AM2494" s="185"/>
      <c r="AN2494" s="185"/>
      <c r="AO2494" s="185"/>
      <c r="AP2494" s="185"/>
      <c r="AQ2494" s="185"/>
      <c r="AR2494" s="185"/>
      <c r="AS2494" s="185"/>
      <c r="AT2494" s="185"/>
      <c r="AU2494" s="185"/>
      <c r="AV2494" s="185"/>
      <c r="AW2494" s="185"/>
      <c r="AX2494" s="185"/>
      <c r="AY2494" s="185"/>
      <c r="AZ2494" s="185"/>
      <c r="BA2494" s="185"/>
      <c r="BB2494" s="185"/>
      <c r="BC2494" s="185"/>
      <c r="BD2494" s="185"/>
      <c r="BE2494" s="185"/>
      <c r="BF2494" s="185"/>
      <c r="BG2494" s="185"/>
      <c r="BH2494" s="185"/>
      <c r="BI2494" s="185"/>
      <c r="BJ2494" s="185"/>
      <c r="BK2494" s="185"/>
      <c r="BL2494" s="185"/>
      <c r="BM2494" s="185"/>
    </row>
    <row r="2495" spans="13:65" s="181" customFormat="1" x14ac:dyDescent="0.2">
      <c r="M2495" s="40"/>
      <c r="N2495" s="974"/>
      <c r="O2495" s="185"/>
      <c r="P2495" s="185"/>
      <c r="Q2495" s="185"/>
      <c r="R2495" s="185"/>
      <c r="S2495" s="185"/>
      <c r="T2495" s="185"/>
      <c r="U2495" s="185"/>
      <c r="V2495" s="185"/>
      <c r="W2495" s="185"/>
      <c r="X2495" s="185"/>
      <c r="Y2495" s="185"/>
      <c r="Z2495" s="185"/>
      <c r="AA2495" s="185"/>
      <c r="AB2495" s="185"/>
      <c r="AC2495" s="185"/>
      <c r="AD2495" s="185"/>
      <c r="AE2495" s="185"/>
      <c r="AF2495" s="185"/>
      <c r="AG2495" s="185"/>
      <c r="AH2495" s="185"/>
      <c r="AI2495" s="185"/>
      <c r="AJ2495" s="185"/>
      <c r="AK2495" s="185"/>
      <c r="AL2495" s="185"/>
      <c r="AM2495" s="185"/>
      <c r="AN2495" s="185"/>
      <c r="AO2495" s="185"/>
      <c r="AP2495" s="185"/>
      <c r="AQ2495" s="185"/>
      <c r="AR2495" s="185"/>
      <c r="AS2495" s="185"/>
      <c r="AT2495" s="185"/>
      <c r="AU2495" s="185"/>
      <c r="AV2495" s="185"/>
      <c r="AW2495" s="185"/>
      <c r="AX2495" s="185"/>
      <c r="AY2495" s="185"/>
      <c r="AZ2495" s="185"/>
      <c r="BA2495" s="185"/>
      <c r="BB2495" s="185"/>
      <c r="BC2495" s="185"/>
      <c r="BD2495" s="185"/>
      <c r="BE2495" s="185"/>
      <c r="BF2495" s="185"/>
      <c r="BG2495" s="185"/>
      <c r="BH2495" s="185"/>
      <c r="BI2495" s="185"/>
      <c r="BJ2495" s="185"/>
      <c r="BK2495" s="185"/>
      <c r="BL2495" s="185"/>
      <c r="BM2495" s="185"/>
    </row>
    <row r="2496" spans="13:65" s="181" customFormat="1" x14ac:dyDescent="0.2">
      <c r="M2496" s="40"/>
      <c r="N2496" s="974"/>
      <c r="O2496" s="185"/>
      <c r="P2496" s="185"/>
      <c r="Q2496" s="185"/>
      <c r="R2496" s="185"/>
      <c r="S2496" s="185"/>
      <c r="T2496" s="185"/>
      <c r="U2496" s="185"/>
      <c r="V2496" s="185"/>
      <c r="W2496" s="185"/>
      <c r="X2496" s="185"/>
      <c r="Y2496" s="185"/>
      <c r="Z2496" s="185"/>
      <c r="AA2496" s="185"/>
      <c r="AB2496" s="185"/>
      <c r="AC2496" s="185"/>
      <c r="AD2496" s="185"/>
      <c r="AE2496" s="185"/>
      <c r="AF2496" s="185"/>
      <c r="AG2496" s="185"/>
      <c r="AH2496" s="185"/>
      <c r="AI2496" s="185"/>
      <c r="AJ2496" s="185"/>
      <c r="AK2496" s="185"/>
      <c r="AL2496" s="185"/>
      <c r="AM2496" s="185"/>
      <c r="AN2496" s="185"/>
      <c r="AO2496" s="185"/>
      <c r="AP2496" s="185"/>
      <c r="AQ2496" s="185"/>
      <c r="AR2496" s="185"/>
      <c r="AS2496" s="185"/>
      <c r="AT2496" s="185"/>
      <c r="AU2496" s="185"/>
      <c r="AV2496" s="185"/>
      <c r="AW2496" s="185"/>
      <c r="AX2496" s="185"/>
      <c r="AY2496" s="185"/>
      <c r="AZ2496" s="185"/>
      <c r="BA2496" s="185"/>
      <c r="BB2496" s="185"/>
      <c r="BC2496" s="185"/>
      <c r="BD2496" s="185"/>
      <c r="BE2496" s="185"/>
      <c r="BF2496" s="185"/>
      <c r="BG2496" s="185"/>
      <c r="BH2496" s="185"/>
      <c r="BI2496" s="185"/>
      <c r="BJ2496" s="185"/>
      <c r="BK2496" s="185"/>
      <c r="BL2496" s="185"/>
      <c r="BM2496" s="185"/>
    </row>
    <row r="2497" spans="13:65" s="181" customFormat="1" x14ac:dyDescent="0.2">
      <c r="M2497" s="40"/>
      <c r="N2497" s="974"/>
      <c r="O2497" s="185"/>
      <c r="P2497" s="185"/>
      <c r="Q2497" s="185"/>
      <c r="R2497" s="185"/>
      <c r="S2497" s="185"/>
      <c r="T2497" s="185"/>
      <c r="U2497" s="185"/>
      <c r="V2497" s="185"/>
      <c r="W2497" s="185"/>
      <c r="X2497" s="185"/>
      <c r="Y2497" s="185"/>
      <c r="Z2497" s="185"/>
      <c r="AA2497" s="185"/>
      <c r="AB2497" s="185"/>
      <c r="AC2497" s="185"/>
      <c r="AD2497" s="185"/>
      <c r="AE2497" s="185"/>
      <c r="AF2497" s="185"/>
      <c r="AG2497" s="185"/>
      <c r="AH2497" s="185"/>
      <c r="AI2497" s="185"/>
      <c r="AJ2497" s="185"/>
      <c r="AK2497" s="185"/>
      <c r="AL2497" s="185"/>
      <c r="AM2497" s="185"/>
      <c r="AN2497" s="185"/>
      <c r="AO2497" s="185"/>
      <c r="AP2497" s="185"/>
      <c r="AQ2497" s="185"/>
      <c r="AR2497" s="185"/>
      <c r="AS2497" s="185"/>
      <c r="AT2497" s="185"/>
      <c r="AU2497" s="185"/>
      <c r="AV2497" s="185"/>
      <c r="AW2497" s="185"/>
      <c r="AX2497" s="185"/>
      <c r="AY2497" s="185"/>
      <c r="AZ2497" s="185"/>
      <c r="BA2497" s="185"/>
      <c r="BB2497" s="185"/>
      <c r="BC2497" s="185"/>
      <c r="BD2497" s="185"/>
      <c r="BE2497" s="185"/>
      <c r="BF2497" s="185"/>
      <c r="BG2497" s="185"/>
      <c r="BH2497" s="185"/>
      <c r="BI2497" s="185"/>
      <c r="BJ2497" s="185"/>
      <c r="BK2497" s="185"/>
      <c r="BL2497" s="185"/>
      <c r="BM2497" s="185"/>
    </row>
    <row r="2498" spans="13:65" s="181" customFormat="1" x14ac:dyDescent="0.2">
      <c r="M2498" s="40"/>
      <c r="N2498" s="974"/>
      <c r="O2498" s="185"/>
      <c r="P2498" s="185"/>
      <c r="Q2498" s="185"/>
      <c r="R2498" s="185"/>
      <c r="S2498" s="185"/>
      <c r="T2498" s="185"/>
      <c r="U2498" s="185"/>
      <c r="V2498" s="185"/>
      <c r="W2498" s="185"/>
      <c r="X2498" s="185"/>
      <c r="Y2498" s="185"/>
      <c r="Z2498" s="185"/>
      <c r="AA2498" s="185"/>
      <c r="AB2498" s="185"/>
      <c r="AC2498" s="185"/>
      <c r="AD2498" s="185"/>
      <c r="AE2498" s="185"/>
      <c r="AF2498" s="185"/>
      <c r="AG2498" s="185"/>
      <c r="AH2498" s="185"/>
      <c r="AI2498" s="185"/>
      <c r="AJ2498" s="185"/>
      <c r="AK2498" s="185"/>
      <c r="AL2498" s="185"/>
      <c r="AM2498" s="185"/>
      <c r="AN2498" s="185"/>
      <c r="AO2498" s="185"/>
      <c r="AP2498" s="185"/>
      <c r="AQ2498" s="185"/>
      <c r="AR2498" s="185"/>
      <c r="AS2498" s="185"/>
      <c r="AT2498" s="185"/>
      <c r="AU2498" s="185"/>
      <c r="AV2498" s="185"/>
      <c r="AW2498" s="185"/>
      <c r="AX2498" s="185"/>
      <c r="AY2498" s="185"/>
      <c r="AZ2498" s="185"/>
      <c r="BA2498" s="185"/>
      <c r="BB2498" s="185"/>
      <c r="BC2498" s="185"/>
      <c r="BD2498" s="185"/>
      <c r="BE2498" s="185"/>
      <c r="BF2498" s="185"/>
      <c r="BG2498" s="185"/>
      <c r="BH2498" s="185"/>
      <c r="BI2498" s="185"/>
      <c r="BJ2498" s="185"/>
      <c r="BK2498" s="185"/>
      <c r="BL2498" s="185"/>
      <c r="BM2498" s="185"/>
    </row>
    <row r="2499" spans="13:65" s="181" customFormat="1" x14ac:dyDescent="0.2">
      <c r="M2499" s="40"/>
      <c r="N2499" s="974"/>
      <c r="O2499" s="185"/>
      <c r="P2499" s="185"/>
      <c r="Q2499" s="185"/>
      <c r="R2499" s="185"/>
      <c r="S2499" s="185"/>
      <c r="T2499" s="185"/>
      <c r="U2499" s="185"/>
      <c r="V2499" s="185"/>
      <c r="W2499" s="185"/>
      <c r="X2499" s="185"/>
      <c r="Y2499" s="185"/>
      <c r="Z2499" s="185"/>
      <c r="AA2499" s="185"/>
      <c r="AB2499" s="185"/>
      <c r="AC2499" s="185"/>
      <c r="AD2499" s="185"/>
      <c r="AE2499" s="185"/>
      <c r="AF2499" s="185"/>
      <c r="AG2499" s="185"/>
      <c r="AH2499" s="185"/>
      <c r="AI2499" s="185"/>
      <c r="AJ2499" s="185"/>
      <c r="AK2499" s="185"/>
      <c r="AL2499" s="185"/>
      <c r="AM2499" s="185"/>
      <c r="AN2499" s="185"/>
      <c r="AO2499" s="185"/>
      <c r="AP2499" s="185"/>
      <c r="AQ2499" s="185"/>
      <c r="AR2499" s="185"/>
      <c r="AS2499" s="185"/>
      <c r="AT2499" s="185"/>
      <c r="AU2499" s="185"/>
      <c r="AV2499" s="185"/>
      <c r="AW2499" s="185"/>
      <c r="AX2499" s="185"/>
      <c r="AY2499" s="185"/>
      <c r="AZ2499" s="185"/>
      <c r="BA2499" s="185"/>
      <c r="BB2499" s="185"/>
      <c r="BC2499" s="185"/>
      <c r="BD2499" s="185"/>
      <c r="BE2499" s="185"/>
      <c r="BF2499" s="185"/>
      <c r="BG2499" s="185"/>
      <c r="BH2499" s="185"/>
      <c r="BI2499" s="185"/>
      <c r="BJ2499" s="185"/>
      <c r="BK2499" s="185"/>
      <c r="BL2499" s="185"/>
      <c r="BM2499" s="185"/>
    </row>
    <row r="2500" spans="13:65" s="181" customFormat="1" x14ac:dyDescent="0.2">
      <c r="M2500" s="40"/>
      <c r="N2500" s="974"/>
      <c r="O2500" s="185"/>
      <c r="P2500" s="185"/>
      <c r="Q2500" s="185"/>
      <c r="R2500" s="185"/>
      <c r="S2500" s="185"/>
      <c r="T2500" s="185"/>
      <c r="U2500" s="185"/>
      <c r="V2500" s="185"/>
      <c r="W2500" s="185"/>
      <c r="X2500" s="185"/>
      <c r="Y2500" s="185"/>
      <c r="Z2500" s="185"/>
      <c r="AA2500" s="185"/>
      <c r="AB2500" s="185"/>
      <c r="AC2500" s="185"/>
      <c r="AD2500" s="185"/>
      <c r="AE2500" s="185"/>
      <c r="AF2500" s="185"/>
      <c r="AG2500" s="185"/>
      <c r="AH2500" s="185"/>
      <c r="AI2500" s="185"/>
      <c r="AJ2500" s="185"/>
      <c r="AK2500" s="185"/>
      <c r="AL2500" s="185"/>
      <c r="AM2500" s="185"/>
      <c r="AN2500" s="185"/>
      <c r="AO2500" s="185"/>
      <c r="AP2500" s="185"/>
      <c r="AQ2500" s="185"/>
      <c r="AR2500" s="185"/>
      <c r="AS2500" s="185"/>
      <c r="AT2500" s="185"/>
      <c r="AU2500" s="185"/>
      <c r="AV2500" s="185"/>
      <c r="AW2500" s="185"/>
      <c r="AX2500" s="185"/>
      <c r="AY2500" s="185"/>
      <c r="AZ2500" s="185"/>
      <c r="BA2500" s="185"/>
      <c r="BB2500" s="185"/>
      <c r="BC2500" s="185"/>
      <c r="BD2500" s="185"/>
      <c r="BE2500" s="185"/>
      <c r="BF2500" s="185"/>
      <c r="BG2500" s="185"/>
      <c r="BH2500" s="185"/>
      <c r="BI2500" s="185"/>
      <c r="BJ2500" s="185"/>
      <c r="BK2500" s="185"/>
      <c r="BL2500" s="185"/>
      <c r="BM2500" s="185"/>
    </row>
    <row r="2501" spans="13:65" s="181" customFormat="1" x14ac:dyDescent="0.2">
      <c r="M2501" s="40"/>
      <c r="N2501" s="974"/>
      <c r="O2501" s="185"/>
      <c r="P2501" s="185"/>
      <c r="Q2501" s="185"/>
      <c r="R2501" s="185"/>
      <c r="S2501" s="185"/>
      <c r="T2501" s="185"/>
      <c r="U2501" s="185"/>
      <c r="V2501" s="185"/>
      <c r="W2501" s="185"/>
      <c r="X2501" s="185"/>
      <c r="Y2501" s="185"/>
      <c r="Z2501" s="185"/>
      <c r="AA2501" s="185"/>
      <c r="AB2501" s="185"/>
      <c r="AC2501" s="185"/>
      <c r="AD2501" s="185"/>
      <c r="AE2501" s="185"/>
      <c r="AF2501" s="185"/>
      <c r="AG2501" s="185"/>
      <c r="AH2501" s="185"/>
      <c r="AI2501" s="185"/>
      <c r="AJ2501" s="185"/>
      <c r="AK2501" s="185"/>
      <c r="AL2501" s="185"/>
      <c r="AM2501" s="185"/>
      <c r="AN2501" s="185"/>
      <c r="AO2501" s="185"/>
      <c r="AP2501" s="185"/>
      <c r="AQ2501" s="185"/>
      <c r="AR2501" s="185"/>
      <c r="AS2501" s="185"/>
      <c r="AT2501" s="185"/>
      <c r="AU2501" s="185"/>
      <c r="AV2501" s="185"/>
      <c r="AW2501" s="185"/>
      <c r="AX2501" s="185"/>
      <c r="AY2501" s="185"/>
      <c r="AZ2501" s="185"/>
      <c r="BA2501" s="185"/>
      <c r="BB2501" s="185"/>
      <c r="BC2501" s="185"/>
      <c r="BD2501" s="185"/>
      <c r="BE2501" s="185"/>
      <c r="BF2501" s="185"/>
      <c r="BG2501" s="185"/>
      <c r="BH2501" s="185"/>
      <c r="BI2501" s="185"/>
      <c r="BJ2501" s="185"/>
      <c r="BK2501" s="185"/>
      <c r="BL2501" s="185"/>
      <c r="BM2501" s="185"/>
    </row>
    <row r="2502" spans="13:65" s="181" customFormat="1" x14ac:dyDescent="0.2">
      <c r="M2502" s="40"/>
      <c r="N2502" s="974"/>
      <c r="O2502" s="185"/>
      <c r="P2502" s="185"/>
      <c r="Q2502" s="185"/>
      <c r="R2502" s="185"/>
      <c r="S2502" s="185"/>
      <c r="T2502" s="185"/>
      <c r="U2502" s="185"/>
      <c r="V2502" s="185"/>
      <c r="W2502" s="185"/>
      <c r="X2502" s="185"/>
      <c r="Y2502" s="185"/>
      <c r="Z2502" s="185"/>
      <c r="AA2502" s="185"/>
      <c r="AB2502" s="185"/>
      <c r="AC2502" s="185"/>
      <c r="AD2502" s="185"/>
      <c r="AE2502" s="185"/>
      <c r="AF2502" s="185"/>
      <c r="AG2502" s="185"/>
      <c r="AH2502" s="185"/>
      <c r="AI2502" s="185"/>
      <c r="AJ2502" s="185"/>
      <c r="AK2502" s="185"/>
      <c r="AL2502" s="185"/>
      <c r="AM2502" s="185"/>
      <c r="AN2502" s="185"/>
      <c r="AO2502" s="185"/>
      <c r="AP2502" s="185"/>
      <c r="AQ2502" s="185"/>
      <c r="AR2502" s="185"/>
      <c r="AS2502" s="185"/>
      <c r="AT2502" s="185"/>
      <c r="AU2502" s="185"/>
      <c r="AV2502" s="185"/>
      <c r="AW2502" s="185"/>
      <c r="AX2502" s="185"/>
      <c r="AY2502" s="185"/>
      <c r="AZ2502" s="185"/>
      <c r="BA2502" s="185"/>
      <c r="BB2502" s="185"/>
      <c r="BC2502" s="185"/>
      <c r="BD2502" s="185"/>
      <c r="BE2502" s="185"/>
      <c r="BF2502" s="185"/>
      <c r="BG2502" s="185"/>
      <c r="BH2502" s="185"/>
      <c r="BI2502" s="185"/>
      <c r="BJ2502" s="185"/>
      <c r="BK2502" s="185"/>
      <c r="BL2502" s="185"/>
      <c r="BM2502" s="185"/>
    </row>
    <row r="2503" spans="13:65" s="181" customFormat="1" x14ac:dyDescent="0.2">
      <c r="M2503" s="40"/>
      <c r="N2503" s="974"/>
      <c r="O2503" s="185"/>
      <c r="P2503" s="185"/>
      <c r="Q2503" s="185"/>
      <c r="R2503" s="185"/>
      <c r="S2503" s="185"/>
      <c r="T2503" s="185"/>
      <c r="U2503" s="185"/>
      <c r="V2503" s="185"/>
      <c r="W2503" s="185"/>
      <c r="X2503" s="185"/>
      <c r="Y2503" s="185"/>
      <c r="Z2503" s="185"/>
      <c r="AA2503" s="185"/>
      <c r="AB2503" s="185"/>
      <c r="AC2503" s="185"/>
      <c r="AD2503" s="185"/>
      <c r="AE2503" s="185"/>
      <c r="AF2503" s="185"/>
      <c r="AG2503" s="185"/>
      <c r="AH2503" s="185"/>
      <c r="AI2503" s="185"/>
      <c r="AJ2503" s="185"/>
      <c r="AK2503" s="185"/>
      <c r="AL2503" s="185"/>
      <c r="AM2503" s="185"/>
      <c r="AN2503" s="185"/>
      <c r="AO2503" s="185"/>
      <c r="AP2503" s="185"/>
      <c r="AQ2503" s="185"/>
      <c r="AR2503" s="185"/>
      <c r="AS2503" s="185"/>
      <c r="AT2503" s="185"/>
      <c r="AU2503" s="185"/>
      <c r="AV2503" s="185"/>
      <c r="AW2503" s="185"/>
      <c r="AX2503" s="185"/>
      <c r="AY2503" s="185"/>
      <c r="AZ2503" s="185"/>
      <c r="BA2503" s="185"/>
      <c r="BB2503" s="185"/>
      <c r="BC2503" s="185"/>
      <c r="BD2503" s="185"/>
      <c r="BE2503" s="185"/>
      <c r="BF2503" s="185"/>
      <c r="BG2503" s="185"/>
      <c r="BH2503" s="185"/>
      <c r="BI2503" s="185"/>
      <c r="BJ2503" s="185"/>
      <c r="BK2503" s="185"/>
      <c r="BL2503" s="185"/>
      <c r="BM2503" s="185"/>
    </row>
    <row r="2504" spans="13:65" s="181" customFormat="1" x14ac:dyDescent="0.2">
      <c r="M2504" s="40"/>
      <c r="N2504" s="974"/>
      <c r="O2504" s="185"/>
      <c r="P2504" s="185"/>
      <c r="Q2504" s="185"/>
      <c r="R2504" s="185"/>
      <c r="S2504" s="185"/>
      <c r="T2504" s="185"/>
      <c r="U2504" s="185"/>
      <c r="V2504" s="185"/>
      <c r="W2504" s="185"/>
      <c r="X2504" s="185"/>
      <c r="Y2504" s="185"/>
      <c r="Z2504" s="185"/>
      <c r="AA2504" s="185"/>
      <c r="AB2504" s="185"/>
      <c r="AC2504" s="185"/>
      <c r="AD2504" s="185"/>
      <c r="AE2504" s="185"/>
      <c r="AF2504" s="185"/>
      <c r="AG2504" s="185"/>
      <c r="AH2504" s="185"/>
      <c r="AI2504" s="185"/>
      <c r="AJ2504" s="185"/>
      <c r="AK2504" s="185"/>
      <c r="AL2504" s="185"/>
      <c r="AM2504" s="185"/>
      <c r="AN2504" s="185"/>
      <c r="AO2504" s="185"/>
      <c r="AP2504" s="185"/>
      <c r="AQ2504" s="185"/>
      <c r="AR2504" s="185"/>
      <c r="AS2504" s="185"/>
      <c r="AT2504" s="185"/>
      <c r="AU2504" s="185"/>
      <c r="AV2504" s="185"/>
      <c r="AW2504" s="185"/>
      <c r="AX2504" s="185"/>
      <c r="AY2504" s="185"/>
      <c r="AZ2504" s="185"/>
      <c r="BA2504" s="185"/>
      <c r="BB2504" s="185"/>
      <c r="BC2504" s="185"/>
      <c r="BD2504" s="185"/>
      <c r="BE2504" s="185"/>
      <c r="BF2504" s="185"/>
      <c r="BG2504" s="185"/>
      <c r="BH2504" s="185"/>
      <c r="BI2504" s="185"/>
      <c r="BJ2504" s="185"/>
      <c r="BK2504" s="185"/>
      <c r="BL2504" s="185"/>
      <c r="BM2504" s="185"/>
    </row>
    <row r="2505" spans="13:65" s="181" customFormat="1" x14ac:dyDescent="0.2">
      <c r="M2505" s="40"/>
      <c r="N2505" s="974"/>
      <c r="O2505" s="185"/>
      <c r="P2505" s="185"/>
      <c r="Q2505" s="185"/>
      <c r="R2505" s="185"/>
      <c r="S2505" s="185"/>
      <c r="T2505" s="185"/>
      <c r="U2505" s="185"/>
      <c r="V2505" s="185"/>
      <c r="W2505" s="185"/>
      <c r="X2505" s="185"/>
      <c r="Y2505" s="185"/>
      <c r="Z2505" s="185"/>
      <c r="AA2505" s="185"/>
      <c r="AB2505" s="185"/>
      <c r="AC2505" s="185"/>
      <c r="AD2505" s="185"/>
      <c r="AE2505" s="185"/>
      <c r="AF2505" s="185"/>
      <c r="AG2505" s="185"/>
      <c r="AH2505" s="185"/>
      <c r="AI2505" s="185"/>
      <c r="AJ2505" s="185"/>
      <c r="AK2505" s="185"/>
      <c r="AL2505" s="185"/>
      <c r="AM2505" s="185"/>
      <c r="AN2505" s="185"/>
      <c r="AO2505" s="185"/>
      <c r="AP2505" s="185"/>
      <c r="AQ2505" s="185"/>
      <c r="AR2505" s="185"/>
      <c r="AS2505" s="185"/>
      <c r="AT2505" s="185"/>
      <c r="AU2505" s="185"/>
      <c r="AV2505" s="185"/>
      <c r="AW2505" s="185"/>
      <c r="AX2505" s="185"/>
      <c r="AY2505" s="185"/>
      <c r="AZ2505" s="185"/>
      <c r="BA2505" s="185"/>
      <c r="BB2505" s="185"/>
      <c r="BC2505" s="185"/>
      <c r="BD2505" s="185"/>
      <c r="BE2505" s="185"/>
      <c r="BF2505" s="185"/>
      <c r="BG2505" s="185"/>
      <c r="BH2505" s="185"/>
      <c r="BI2505" s="185"/>
      <c r="BJ2505" s="185"/>
      <c r="BK2505" s="185"/>
      <c r="BL2505" s="185"/>
      <c r="BM2505" s="185"/>
    </row>
    <row r="2506" spans="13:65" s="181" customFormat="1" x14ac:dyDescent="0.2">
      <c r="M2506" s="40"/>
      <c r="N2506" s="974"/>
      <c r="O2506" s="185"/>
      <c r="P2506" s="185"/>
      <c r="Q2506" s="185"/>
      <c r="R2506" s="185"/>
      <c r="S2506" s="185"/>
      <c r="T2506" s="185"/>
      <c r="U2506" s="185"/>
      <c r="V2506" s="185"/>
      <c r="W2506" s="185"/>
      <c r="X2506" s="185"/>
      <c r="Y2506" s="185"/>
      <c r="Z2506" s="185"/>
      <c r="AA2506" s="185"/>
      <c r="AB2506" s="185"/>
      <c r="AC2506" s="185"/>
      <c r="AD2506" s="185"/>
      <c r="AE2506" s="185"/>
      <c r="AF2506" s="185"/>
      <c r="AG2506" s="185"/>
      <c r="AH2506" s="185"/>
      <c r="AI2506" s="185"/>
      <c r="AJ2506" s="185"/>
      <c r="AK2506" s="185"/>
      <c r="AL2506" s="185"/>
      <c r="AM2506" s="185"/>
      <c r="AN2506" s="185"/>
      <c r="AO2506" s="185"/>
      <c r="AP2506" s="185"/>
      <c r="AQ2506" s="185"/>
      <c r="AR2506" s="185"/>
      <c r="AS2506" s="185"/>
      <c r="AT2506" s="185"/>
      <c r="AU2506" s="185"/>
      <c r="AV2506" s="185"/>
      <c r="AW2506" s="185"/>
      <c r="AX2506" s="185"/>
      <c r="AY2506" s="185"/>
      <c r="AZ2506" s="185"/>
      <c r="BA2506" s="185"/>
      <c r="BB2506" s="185"/>
      <c r="BC2506" s="185"/>
      <c r="BD2506" s="185"/>
      <c r="BE2506" s="185"/>
      <c r="BF2506" s="185"/>
      <c r="BG2506" s="185"/>
      <c r="BH2506" s="185"/>
      <c r="BI2506" s="185"/>
      <c r="BJ2506" s="185"/>
      <c r="BK2506" s="185"/>
      <c r="BL2506" s="185"/>
      <c r="BM2506" s="185"/>
    </row>
    <row r="2507" spans="13:65" s="181" customFormat="1" x14ac:dyDescent="0.2">
      <c r="M2507" s="40"/>
      <c r="N2507" s="974"/>
      <c r="O2507" s="185"/>
      <c r="P2507" s="185"/>
      <c r="Q2507" s="185"/>
      <c r="R2507" s="185"/>
      <c r="S2507" s="185"/>
      <c r="T2507" s="185"/>
      <c r="U2507" s="185"/>
      <c r="V2507" s="185"/>
      <c r="W2507" s="185"/>
      <c r="X2507" s="185"/>
      <c r="Y2507" s="185"/>
      <c r="Z2507" s="185"/>
      <c r="AA2507" s="185"/>
      <c r="AB2507" s="185"/>
      <c r="AC2507" s="185"/>
      <c r="AD2507" s="185"/>
      <c r="AE2507" s="185"/>
      <c r="AF2507" s="185"/>
      <c r="AG2507" s="185"/>
      <c r="AH2507" s="185"/>
      <c r="AI2507" s="185"/>
      <c r="AJ2507" s="185"/>
      <c r="AK2507" s="185"/>
      <c r="AL2507" s="185"/>
      <c r="AM2507" s="185"/>
      <c r="AN2507" s="185"/>
      <c r="AO2507" s="185"/>
      <c r="AP2507" s="185"/>
      <c r="AQ2507" s="185"/>
      <c r="AR2507" s="185"/>
      <c r="AS2507" s="185"/>
      <c r="AT2507" s="185"/>
      <c r="AU2507" s="185"/>
      <c r="AV2507" s="185"/>
      <c r="AW2507" s="185"/>
      <c r="AX2507" s="185"/>
      <c r="AY2507" s="185"/>
      <c r="AZ2507" s="185"/>
      <c r="BA2507" s="185"/>
      <c r="BB2507" s="185"/>
      <c r="BC2507" s="185"/>
      <c r="BD2507" s="185"/>
      <c r="BE2507" s="185"/>
      <c r="BF2507" s="185"/>
      <c r="BG2507" s="185"/>
      <c r="BH2507" s="185"/>
      <c r="BI2507" s="185"/>
      <c r="BJ2507" s="185"/>
      <c r="BK2507" s="185"/>
      <c r="BL2507" s="185"/>
      <c r="BM2507" s="185"/>
    </row>
    <row r="2508" spans="13:65" s="181" customFormat="1" x14ac:dyDescent="0.2">
      <c r="M2508" s="40"/>
      <c r="N2508" s="974"/>
      <c r="O2508" s="185"/>
      <c r="P2508" s="185"/>
      <c r="Q2508" s="185"/>
      <c r="R2508" s="185"/>
      <c r="S2508" s="185"/>
      <c r="T2508" s="185"/>
      <c r="U2508" s="185"/>
      <c r="V2508" s="185"/>
      <c r="W2508" s="185"/>
      <c r="X2508" s="185"/>
      <c r="Y2508" s="185"/>
      <c r="Z2508" s="185"/>
      <c r="AA2508" s="185"/>
      <c r="AB2508" s="185"/>
      <c r="AC2508" s="185"/>
      <c r="AD2508" s="185"/>
      <c r="AE2508" s="185"/>
      <c r="AF2508" s="185"/>
      <c r="AG2508" s="185"/>
      <c r="AH2508" s="185"/>
      <c r="AI2508" s="185"/>
      <c r="AJ2508" s="185"/>
      <c r="AK2508" s="185"/>
      <c r="AL2508" s="185"/>
      <c r="AM2508" s="185"/>
      <c r="AN2508" s="185"/>
      <c r="AO2508" s="185"/>
      <c r="AP2508" s="185"/>
      <c r="AQ2508" s="185"/>
      <c r="AR2508" s="185"/>
      <c r="AS2508" s="185"/>
      <c r="AT2508" s="185"/>
      <c r="AU2508" s="185"/>
      <c r="AV2508" s="185"/>
      <c r="AW2508" s="185"/>
      <c r="AX2508" s="185"/>
      <c r="AY2508" s="185"/>
      <c r="AZ2508" s="185"/>
      <c r="BA2508" s="185"/>
      <c r="BB2508" s="185"/>
      <c r="BC2508" s="185"/>
      <c r="BD2508" s="185"/>
      <c r="BE2508" s="185"/>
      <c r="BF2508" s="185"/>
      <c r="BG2508" s="185"/>
      <c r="BH2508" s="185"/>
      <c r="BI2508" s="185"/>
      <c r="BJ2508" s="185"/>
      <c r="BK2508" s="185"/>
      <c r="BL2508" s="185"/>
      <c r="BM2508" s="185"/>
    </row>
    <row r="2509" spans="13:65" s="181" customFormat="1" x14ac:dyDescent="0.2">
      <c r="M2509" s="40"/>
      <c r="N2509" s="974"/>
      <c r="O2509" s="185"/>
      <c r="P2509" s="185"/>
      <c r="Q2509" s="185"/>
      <c r="R2509" s="185"/>
      <c r="S2509" s="185"/>
      <c r="T2509" s="185"/>
      <c r="U2509" s="185"/>
      <c r="V2509" s="185"/>
      <c r="W2509" s="185"/>
      <c r="X2509" s="185"/>
      <c r="Y2509" s="185"/>
      <c r="Z2509" s="185"/>
      <c r="AA2509" s="185"/>
      <c r="AB2509" s="185"/>
      <c r="AC2509" s="185"/>
      <c r="AD2509" s="185"/>
      <c r="AE2509" s="185"/>
      <c r="AF2509" s="185"/>
      <c r="AG2509" s="185"/>
      <c r="AH2509" s="185"/>
      <c r="AI2509" s="185"/>
      <c r="AJ2509" s="185"/>
      <c r="AK2509" s="185"/>
      <c r="AL2509" s="185"/>
      <c r="AM2509" s="185"/>
      <c r="AN2509" s="185"/>
      <c r="AO2509" s="185"/>
      <c r="AP2509" s="185"/>
      <c r="AQ2509" s="185"/>
      <c r="AR2509" s="185"/>
      <c r="AS2509" s="185"/>
      <c r="AT2509" s="185"/>
      <c r="AU2509" s="185"/>
      <c r="AV2509" s="185"/>
      <c r="AW2509" s="185"/>
      <c r="AX2509" s="185"/>
      <c r="AY2509" s="185"/>
      <c r="AZ2509" s="185"/>
      <c r="BA2509" s="185"/>
      <c r="BB2509" s="185"/>
      <c r="BC2509" s="185"/>
      <c r="BD2509" s="185"/>
      <c r="BE2509" s="185"/>
      <c r="BF2509" s="185"/>
      <c r="BG2509" s="185"/>
      <c r="BH2509" s="185"/>
      <c r="BI2509" s="185"/>
      <c r="BJ2509" s="185"/>
      <c r="BK2509" s="185"/>
      <c r="BL2509" s="185"/>
      <c r="BM2509" s="185"/>
    </row>
    <row r="2510" spans="13:65" s="181" customFormat="1" x14ac:dyDescent="0.2">
      <c r="M2510" s="40"/>
      <c r="N2510" s="974"/>
      <c r="O2510" s="185"/>
      <c r="P2510" s="185"/>
      <c r="Q2510" s="185"/>
      <c r="R2510" s="185"/>
      <c r="S2510" s="185"/>
      <c r="T2510" s="185"/>
      <c r="U2510" s="185"/>
      <c r="V2510" s="185"/>
      <c r="W2510" s="185"/>
      <c r="X2510" s="185"/>
      <c r="Y2510" s="185"/>
      <c r="Z2510" s="185"/>
      <c r="AA2510" s="185"/>
      <c r="AB2510" s="185"/>
      <c r="AC2510" s="185"/>
      <c r="AD2510" s="185"/>
      <c r="AE2510" s="185"/>
      <c r="AF2510" s="185"/>
      <c r="AG2510" s="185"/>
      <c r="AH2510" s="185"/>
      <c r="AI2510" s="185"/>
      <c r="AJ2510" s="185"/>
      <c r="AK2510" s="185"/>
      <c r="AL2510" s="185"/>
      <c r="AM2510" s="185"/>
      <c r="AN2510" s="185"/>
      <c r="AO2510" s="185"/>
      <c r="AP2510" s="185"/>
      <c r="AQ2510" s="185"/>
      <c r="AR2510" s="185"/>
      <c r="AS2510" s="185"/>
      <c r="AT2510" s="185"/>
      <c r="AU2510" s="185"/>
      <c r="AV2510" s="185"/>
      <c r="AW2510" s="185"/>
      <c r="AX2510" s="185"/>
      <c r="AY2510" s="185"/>
      <c r="AZ2510" s="185"/>
      <c r="BA2510" s="185"/>
      <c r="BB2510" s="185"/>
      <c r="BC2510" s="185"/>
      <c r="BD2510" s="185"/>
      <c r="BE2510" s="185"/>
      <c r="BF2510" s="185"/>
      <c r="BG2510" s="185"/>
      <c r="BH2510" s="185"/>
      <c r="BI2510" s="185"/>
      <c r="BJ2510" s="185"/>
      <c r="BK2510" s="185"/>
      <c r="BL2510" s="185"/>
      <c r="BM2510" s="185"/>
    </row>
    <row r="2511" spans="13:65" s="181" customFormat="1" x14ac:dyDescent="0.2">
      <c r="M2511" s="40"/>
      <c r="N2511" s="974"/>
      <c r="O2511" s="185"/>
      <c r="P2511" s="185"/>
      <c r="Q2511" s="185"/>
      <c r="R2511" s="185"/>
      <c r="S2511" s="185"/>
      <c r="T2511" s="185"/>
      <c r="U2511" s="185"/>
      <c r="V2511" s="185"/>
      <c r="W2511" s="185"/>
      <c r="X2511" s="185"/>
      <c r="Y2511" s="185"/>
      <c r="Z2511" s="185"/>
      <c r="AA2511" s="185"/>
      <c r="AB2511" s="185"/>
      <c r="AC2511" s="185"/>
      <c r="AD2511" s="185"/>
      <c r="AE2511" s="185"/>
      <c r="AF2511" s="185"/>
      <c r="AG2511" s="185"/>
      <c r="AH2511" s="185"/>
      <c r="AI2511" s="185"/>
      <c r="AJ2511" s="185"/>
      <c r="AK2511" s="185"/>
      <c r="AL2511" s="185"/>
      <c r="AM2511" s="185"/>
      <c r="AN2511" s="185"/>
      <c r="AO2511" s="185"/>
      <c r="AP2511" s="185"/>
      <c r="AQ2511" s="185"/>
      <c r="AR2511" s="185"/>
      <c r="AS2511" s="185"/>
      <c r="AT2511" s="185"/>
      <c r="AU2511" s="185"/>
      <c r="AV2511" s="185"/>
      <c r="AW2511" s="185"/>
      <c r="AX2511" s="185"/>
      <c r="AY2511" s="185"/>
      <c r="AZ2511" s="185"/>
      <c r="BA2511" s="185"/>
      <c r="BB2511" s="185"/>
      <c r="BC2511" s="185"/>
      <c r="BD2511" s="185"/>
      <c r="BE2511" s="185"/>
      <c r="BF2511" s="185"/>
      <c r="BG2511" s="185"/>
      <c r="BH2511" s="185"/>
      <c r="BI2511" s="185"/>
      <c r="BJ2511" s="185"/>
      <c r="BK2511" s="185"/>
      <c r="BL2511" s="185"/>
      <c r="BM2511" s="185"/>
    </row>
    <row r="2512" spans="13:65" s="181" customFormat="1" x14ac:dyDescent="0.2">
      <c r="M2512" s="40"/>
      <c r="N2512" s="974"/>
      <c r="O2512" s="185"/>
      <c r="P2512" s="185"/>
      <c r="Q2512" s="185"/>
      <c r="R2512" s="185"/>
      <c r="S2512" s="185"/>
      <c r="T2512" s="185"/>
      <c r="U2512" s="185"/>
      <c r="V2512" s="185"/>
      <c r="W2512" s="185"/>
      <c r="X2512" s="185"/>
      <c r="Y2512" s="185"/>
      <c r="Z2512" s="185"/>
      <c r="AA2512" s="185"/>
      <c r="AB2512" s="185"/>
      <c r="AC2512" s="185"/>
      <c r="AD2512" s="185"/>
      <c r="AE2512" s="185"/>
      <c r="AF2512" s="185"/>
      <c r="AG2512" s="185"/>
      <c r="AH2512" s="185"/>
      <c r="AI2512" s="185"/>
      <c r="AJ2512" s="185"/>
      <c r="AK2512" s="185"/>
      <c r="AL2512" s="185"/>
      <c r="AM2512" s="185"/>
      <c r="AN2512" s="185"/>
      <c r="AO2512" s="185"/>
      <c r="AP2512" s="185"/>
      <c r="AQ2512" s="185"/>
      <c r="AR2512" s="185"/>
      <c r="AS2512" s="185"/>
      <c r="AT2512" s="185"/>
      <c r="AU2512" s="185"/>
      <c r="AV2512" s="185"/>
      <c r="AW2512" s="185"/>
      <c r="AX2512" s="185"/>
      <c r="AY2512" s="185"/>
      <c r="AZ2512" s="185"/>
      <c r="BA2512" s="185"/>
      <c r="BB2512" s="185"/>
      <c r="BC2512" s="185"/>
      <c r="BD2512" s="185"/>
      <c r="BE2512" s="185"/>
      <c r="BF2512" s="185"/>
      <c r="BG2512" s="185"/>
      <c r="BH2512" s="185"/>
      <c r="BI2512" s="185"/>
      <c r="BJ2512" s="185"/>
      <c r="BK2512" s="185"/>
      <c r="BL2512" s="185"/>
      <c r="BM2512" s="185"/>
    </row>
    <row r="2513" spans="13:65" s="181" customFormat="1" x14ac:dyDescent="0.2">
      <c r="M2513" s="40"/>
      <c r="N2513" s="974"/>
      <c r="O2513" s="185"/>
      <c r="P2513" s="185"/>
      <c r="Q2513" s="185"/>
      <c r="R2513" s="185"/>
      <c r="S2513" s="185"/>
      <c r="T2513" s="185"/>
      <c r="U2513" s="185"/>
      <c r="V2513" s="185"/>
      <c r="W2513" s="185"/>
      <c r="X2513" s="185"/>
      <c r="Y2513" s="185"/>
      <c r="Z2513" s="185"/>
      <c r="AA2513" s="185"/>
      <c r="AB2513" s="185"/>
      <c r="AC2513" s="185"/>
      <c r="AD2513" s="185"/>
      <c r="AE2513" s="185"/>
      <c r="AF2513" s="185"/>
      <c r="AG2513" s="185"/>
      <c r="AH2513" s="185"/>
      <c r="AI2513" s="185"/>
      <c r="AJ2513" s="185"/>
      <c r="AK2513" s="185"/>
      <c r="AL2513" s="185"/>
      <c r="AM2513" s="185"/>
      <c r="AN2513" s="185"/>
      <c r="AO2513" s="185"/>
      <c r="AP2513" s="185"/>
      <c r="AQ2513" s="185"/>
      <c r="AR2513" s="185"/>
      <c r="AS2513" s="185"/>
      <c r="AT2513" s="185"/>
      <c r="AU2513" s="185"/>
      <c r="AV2513" s="185"/>
      <c r="AW2513" s="185"/>
      <c r="AX2513" s="185"/>
      <c r="AY2513" s="185"/>
      <c r="AZ2513" s="185"/>
      <c r="BA2513" s="185"/>
      <c r="BB2513" s="185"/>
      <c r="BC2513" s="185"/>
      <c r="BD2513" s="185"/>
      <c r="BE2513" s="185"/>
      <c r="BF2513" s="185"/>
      <c r="BG2513" s="185"/>
      <c r="BH2513" s="185"/>
      <c r="BI2513" s="185"/>
      <c r="BJ2513" s="185"/>
      <c r="BK2513" s="185"/>
      <c r="BL2513" s="185"/>
      <c r="BM2513" s="185"/>
    </row>
    <row r="2514" spans="13:65" s="181" customFormat="1" x14ac:dyDescent="0.2">
      <c r="M2514" s="40"/>
      <c r="N2514" s="974"/>
      <c r="O2514" s="185"/>
      <c r="P2514" s="185"/>
      <c r="Q2514" s="185"/>
      <c r="R2514" s="185"/>
      <c r="S2514" s="185"/>
      <c r="T2514" s="185"/>
      <c r="U2514" s="185"/>
      <c r="V2514" s="185"/>
      <c r="W2514" s="185"/>
      <c r="X2514" s="185"/>
      <c r="Y2514" s="185"/>
      <c r="Z2514" s="185"/>
      <c r="AA2514" s="185"/>
      <c r="AB2514" s="185"/>
      <c r="AC2514" s="185"/>
      <c r="AD2514" s="185"/>
      <c r="AE2514" s="185"/>
      <c r="AF2514" s="185"/>
      <c r="AG2514" s="185"/>
      <c r="AH2514" s="185"/>
      <c r="AI2514" s="185"/>
      <c r="AJ2514" s="185"/>
      <c r="AK2514" s="185"/>
      <c r="AL2514" s="185"/>
      <c r="AM2514" s="185"/>
      <c r="AN2514" s="185"/>
      <c r="AO2514" s="185"/>
      <c r="AP2514" s="185"/>
      <c r="AQ2514" s="185"/>
      <c r="AR2514" s="185"/>
      <c r="AS2514" s="185"/>
      <c r="AT2514" s="185"/>
      <c r="AU2514" s="185"/>
      <c r="AV2514" s="185"/>
      <c r="AW2514" s="185"/>
      <c r="AX2514" s="185"/>
      <c r="AY2514" s="185"/>
      <c r="AZ2514" s="185"/>
      <c r="BA2514" s="185"/>
      <c r="BB2514" s="185"/>
      <c r="BC2514" s="185"/>
      <c r="BD2514" s="185"/>
      <c r="BE2514" s="185"/>
      <c r="BF2514" s="185"/>
      <c r="BG2514" s="185"/>
      <c r="BH2514" s="185"/>
      <c r="BI2514" s="185"/>
      <c r="BJ2514" s="185"/>
      <c r="BK2514" s="185"/>
      <c r="BL2514" s="185"/>
      <c r="BM2514" s="185"/>
    </row>
    <row r="2515" spans="13:65" s="181" customFormat="1" x14ac:dyDescent="0.2">
      <c r="M2515" s="40"/>
      <c r="N2515" s="974"/>
      <c r="O2515" s="185"/>
      <c r="P2515" s="185"/>
      <c r="Q2515" s="185"/>
      <c r="R2515" s="185"/>
      <c r="S2515" s="185"/>
      <c r="T2515" s="185"/>
      <c r="U2515" s="185"/>
      <c r="V2515" s="185"/>
      <c r="W2515" s="185"/>
      <c r="X2515" s="185"/>
      <c r="Y2515" s="185"/>
      <c r="Z2515" s="185"/>
      <c r="AA2515" s="185"/>
      <c r="AB2515" s="185"/>
      <c r="AC2515" s="185"/>
      <c r="AD2515" s="185"/>
      <c r="AE2515" s="185"/>
      <c r="AF2515" s="185"/>
      <c r="AG2515" s="185"/>
      <c r="AH2515" s="185"/>
      <c r="AI2515" s="185"/>
      <c r="AJ2515" s="185"/>
      <c r="AK2515" s="185"/>
      <c r="AL2515" s="185"/>
      <c r="AM2515" s="185"/>
      <c r="AN2515" s="185"/>
      <c r="AO2515" s="185"/>
      <c r="AP2515" s="185"/>
      <c r="AQ2515" s="185"/>
      <c r="AR2515" s="185"/>
      <c r="AS2515" s="185"/>
      <c r="AT2515" s="185"/>
      <c r="AU2515" s="185"/>
      <c r="AV2515" s="185"/>
      <c r="AW2515" s="185"/>
      <c r="AX2515" s="185"/>
      <c r="AY2515" s="185"/>
      <c r="AZ2515" s="185"/>
      <c r="BA2515" s="185"/>
      <c r="BB2515" s="185"/>
      <c r="BC2515" s="185"/>
      <c r="BD2515" s="185"/>
      <c r="BE2515" s="185"/>
      <c r="BF2515" s="185"/>
      <c r="BG2515" s="185"/>
      <c r="BH2515" s="185"/>
      <c r="BI2515" s="185"/>
      <c r="BJ2515" s="185"/>
      <c r="BK2515" s="185"/>
      <c r="BL2515" s="185"/>
      <c r="BM2515" s="185"/>
    </row>
    <row r="2516" spans="13:65" s="181" customFormat="1" x14ac:dyDescent="0.2">
      <c r="M2516" s="40"/>
      <c r="N2516" s="974"/>
      <c r="O2516" s="185"/>
      <c r="P2516" s="185"/>
      <c r="Q2516" s="185"/>
      <c r="R2516" s="185"/>
      <c r="S2516" s="185"/>
      <c r="T2516" s="185"/>
      <c r="U2516" s="185"/>
      <c r="V2516" s="185"/>
      <c r="W2516" s="185"/>
      <c r="X2516" s="185"/>
      <c r="Y2516" s="185"/>
      <c r="Z2516" s="185"/>
      <c r="AA2516" s="185"/>
      <c r="AB2516" s="185"/>
      <c r="AC2516" s="185"/>
      <c r="AD2516" s="185"/>
      <c r="AE2516" s="185"/>
      <c r="AF2516" s="185"/>
      <c r="AG2516" s="185"/>
      <c r="AH2516" s="185"/>
      <c r="AI2516" s="185"/>
      <c r="AJ2516" s="185"/>
      <c r="AK2516" s="185"/>
      <c r="AL2516" s="185"/>
      <c r="AM2516" s="185"/>
      <c r="AN2516" s="185"/>
      <c r="AO2516" s="185"/>
      <c r="AP2516" s="185"/>
      <c r="AQ2516" s="185"/>
      <c r="AR2516" s="185"/>
      <c r="AS2516" s="185"/>
      <c r="AT2516" s="185"/>
      <c r="AU2516" s="185"/>
      <c r="AV2516" s="185"/>
      <c r="AW2516" s="185"/>
      <c r="AX2516" s="185"/>
      <c r="AY2516" s="185"/>
      <c r="AZ2516" s="185"/>
      <c r="BA2516" s="185"/>
      <c r="BB2516" s="185"/>
      <c r="BC2516" s="185"/>
      <c r="BD2516" s="185"/>
      <c r="BE2516" s="185"/>
      <c r="BF2516" s="185"/>
      <c r="BG2516" s="185"/>
      <c r="BH2516" s="185"/>
      <c r="BI2516" s="185"/>
      <c r="BJ2516" s="185"/>
      <c r="BK2516" s="185"/>
      <c r="BL2516" s="185"/>
      <c r="BM2516" s="185"/>
    </row>
    <row r="2517" spans="13:65" s="181" customFormat="1" x14ac:dyDescent="0.2">
      <c r="M2517" s="40"/>
      <c r="N2517" s="974"/>
      <c r="O2517" s="185"/>
      <c r="P2517" s="185"/>
      <c r="Q2517" s="185"/>
      <c r="R2517" s="185"/>
      <c r="S2517" s="185"/>
      <c r="T2517" s="185"/>
      <c r="U2517" s="185"/>
      <c r="V2517" s="185"/>
      <c r="W2517" s="185"/>
      <c r="X2517" s="185"/>
      <c r="Y2517" s="185"/>
      <c r="Z2517" s="185"/>
      <c r="AA2517" s="185"/>
      <c r="AB2517" s="185"/>
      <c r="AC2517" s="185"/>
      <c r="AD2517" s="185"/>
      <c r="AE2517" s="185"/>
      <c r="AF2517" s="185"/>
      <c r="AG2517" s="185"/>
      <c r="AH2517" s="185"/>
      <c r="AI2517" s="185"/>
      <c r="AJ2517" s="185"/>
      <c r="AK2517" s="185"/>
      <c r="AL2517" s="185"/>
      <c r="AM2517" s="185"/>
      <c r="AN2517" s="185"/>
      <c r="AO2517" s="185"/>
      <c r="AP2517" s="185"/>
      <c r="AQ2517" s="185"/>
      <c r="AR2517" s="185"/>
      <c r="AS2517" s="185"/>
      <c r="AT2517" s="185"/>
      <c r="AU2517" s="185"/>
      <c r="AV2517" s="185"/>
      <c r="AW2517" s="185"/>
      <c r="AX2517" s="185"/>
      <c r="AY2517" s="185"/>
      <c r="AZ2517" s="185"/>
      <c r="BA2517" s="185"/>
      <c r="BB2517" s="185"/>
      <c r="BC2517" s="185"/>
      <c r="BD2517" s="185"/>
      <c r="BE2517" s="185"/>
      <c r="BF2517" s="185"/>
      <c r="BG2517" s="185"/>
      <c r="BH2517" s="185"/>
      <c r="BI2517" s="185"/>
      <c r="BJ2517" s="185"/>
      <c r="BK2517" s="185"/>
      <c r="BL2517" s="185"/>
      <c r="BM2517" s="185"/>
    </row>
    <row r="2518" spans="13:65" s="181" customFormat="1" x14ac:dyDescent="0.2">
      <c r="M2518" s="40"/>
      <c r="N2518" s="974"/>
      <c r="O2518" s="185"/>
      <c r="P2518" s="185"/>
      <c r="Q2518" s="185"/>
      <c r="R2518" s="185"/>
      <c r="S2518" s="185"/>
      <c r="T2518" s="185"/>
      <c r="U2518" s="185"/>
      <c r="V2518" s="185"/>
      <c r="W2518" s="185"/>
      <c r="X2518" s="185"/>
      <c r="Y2518" s="185"/>
      <c r="Z2518" s="185"/>
      <c r="AA2518" s="185"/>
      <c r="AB2518" s="185"/>
      <c r="AC2518" s="185"/>
      <c r="AD2518" s="185"/>
      <c r="AE2518" s="185"/>
      <c r="AF2518" s="185"/>
      <c r="AG2518" s="185"/>
      <c r="AH2518" s="185"/>
      <c r="AI2518" s="185"/>
      <c r="AJ2518" s="185"/>
      <c r="AK2518" s="185"/>
      <c r="AL2518" s="185"/>
      <c r="AM2518" s="185"/>
      <c r="AN2518" s="185"/>
      <c r="AO2518" s="185"/>
      <c r="AP2518" s="185"/>
      <c r="AQ2518" s="185"/>
      <c r="AR2518" s="185"/>
      <c r="AS2518" s="185"/>
      <c r="AT2518" s="185"/>
      <c r="AU2518" s="185"/>
      <c r="AV2518" s="185"/>
      <c r="AW2518" s="185"/>
      <c r="AX2518" s="185"/>
      <c r="AY2518" s="185"/>
      <c r="AZ2518" s="185"/>
      <c r="BA2518" s="185"/>
      <c r="BB2518" s="185"/>
      <c r="BC2518" s="185"/>
      <c r="BD2518" s="185"/>
      <c r="BE2518" s="185"/>
      <c r="BF2518" s="185"/>
      <c r="BG2518" s="185"/>
      <c r="BH2518" s="185"/>
      <c r="BI2518" s="185"/>
      <c r="BJ2518" s="185"/>
      <c r="BK2518" s="185"/>
      <c r="BL2518" s="185"/>
      <c r="BM2518" s="185"/>
    </row>
    <row r="2519" spans="13:65" s="181" customFormat="1" x14ac:dyDescent="0.2">
      <c r="M2519" s="40"/>
      <c r="N2519" s="974"/>
      <c r="O2519" s="185"/>
      <c r="P2519" s="185"/>
      <c r="Q2519" s="185"/>
      <c r="R2519" s="185"/>
      <c r="S2519" s="185"/>
      <c r="T2519" s="185"/>
      <c r="U2519" s="185"/>
      <c r="V2519" s="185"/>
      <c r="W2519" s="185"/>
      <c r="X2519" s="185"/>
      <c r="Y2519" s="185"/>
      <c r="Z2519" s="185"/>
      <c r="AA2519" s="185"/>
      <c r="AB2519" s="185"/>
      <c r="AC2519" s="185"/>
      <c r="AD2519" s="185"/>
      <c r="AE2519" s="185"/>
      <c r="AF2519" s="185"/>
      <c r="AG2519" s="185"/>
      <c r="AH2519" s="185"/>
      <c r="AI2519" s="185"/>
      <c r="AJ2519" s="185"/>
      <c r="AK2519" s="185"/>
      <c r="AL2519" s="185"/>
      <c r="AM2519" s="185"/>
      <c r="AN2519" s="185"/>
      <c r="AO2519" s="185"/>
      <c r="AP2519" s="185"/>
      <c r="AQ2519" s="185"/>
      <c r="AR2519" s="185"/>
      <c r="AS2519" s="185"/>
      <c r="AT2519" s="185"/>
      <c r="AU2519" s="185"/>
      <c r="AV2519" s="185"/>
      <c r="AW2519" s="185"/>
      <c r="AX2519" s="185"/>
      <c r="AY2519" s="185"/>
      <c r="AZ2519" s="185"/>
      <c r="BA2519" s="185"/>
      <c r="BB2519" s="185"/>
      <c r="BC2519" s="185"/>
      <c r="BD2519" s="185"/>
      <c r="BE2519" s="185"/>
      <c r="BF2519" s="185"/>
      <c r="BG2519" s="185"/>
      <c r="BH2519" s="185"/>
      <c r="BI2519" s="185"/>
      <c r="BJ2519" s="185"/>
      <c r="BK2519" s="185"/>
      <c r="BL2519" s="185"/>
      <c r="BM2519" s="185"/>
    </row>
    <row r="2520" spans="13:65" s="181" customFormat="1" x14ac:dyDescent="0.2">
      <c r="M2520" s="40"/>
      <c r="N2520" s="974"/>
      <c r="O2520" s="185"/>
      <c r="P2520" s="185"/>
      <c r="Q2520" s="185"/>
      <c r="R2520" s="185"/>
      <c r="S2520" s="185"/>
      <c r="T2520" s="185"/>
      <c r="U2520" s="185"/>
      <c r="V2520" s="185"/>
      <c r="W2520" s="185"/>
      <c r="X2520" s="185"/>
      <c r="Y2520" s="185"/>
      <c r="Z2520" s="185"/>
      <c r="AA2520" s="185"/>
      <c r="AB2520" s="185"/>
      <c r="AC2520" s="185"/>
      <c r="AD2520" s="185"/>
      <c r="AE2520" s="185"/>
      <c r="AF2520" s="185"/>
      <c r="AG2520" s="185"/>
      <c r="AH2520" s="185"/>
      <c r="AI2520" s="185"/>
      <c r="AJ2520" s="185"/>
      <c r="AK2520" s="185"/>
      <c r="AL2520" s="185"/>
      <c r="AM2520" s="185"/>
      <c r="AN2520" s="185"/>
      <c r="AO2520" s="185"/>
      <c r="AP2520" s="185"/>
      <c r="AQ2520" s="185"/>
      <c r="AR2520" s="185"/>
      <c r="AS2520" s="185"/>
      <c r="AT2520" s="185"/>
      <c r="AU2520" s="185"/>
      <c r="AV2520" s="185"/>
      <c r="AW2520" s="185"/>
      <c r="AX2520" s="185"/>
      <c r="AY2520" s="185"/>
      <c r="AZ2520" s="185"/>
      <c r="BA2520" s="185"/>
      <c r="BB2520" s="185"/>
      <c r="BC2520" s="185"/>
      <c r="BD2520" s="185"/>
      <c r="BE2520" s="185"/>
      <c r="BF2520" s="185"/>
      <c r="BG2520" s="185"/>
      <c r="BH2520" s="185"/>
      <c r="BI2520" s="185"/>
      <c r="BJ2520" s="185"/>
      <c r="BK2520" s="185"/>
      <c r="BL2520" s="185"/>
      <c r="BM2520" s="185"/>
    </row>
    <row r="2521" spans="13:65" s="181" customFormat="1" x14ac:dyDescent="0.2">
      <c r="M2521" s="40"/>
      <c r="N2521" s="974"/>
      <c r="O2521" s="185"/>
      <c r="P2521" s="185"/>
      <c r="Q2521" s="185"/>
      <c r="R2521" s="185"/>
      <c r="S2521" s="185"/>
      <c r="T2521" s="185"/>
      <c r="U2521" s="185"/>
      <c r="V2521" s="185"/>
      <c r="W2521" s="185"/>
      <c r="X2521" s="185"/>
      <c r="Y2521" s="185"/>
      <c r="Z2521" s="185"/>
      <c r="AA2521" s="185"/>
      <c r="AB2521" s="185"/>
      <c r="AC2521" s="185"/>
      <c r="AD2521" s="185"/>
      <c r="AE2521" s="185"/>
      <c r="AF2521" s="185"/>
      <c r="AG2521" s="185"/>
      <c r="AH2521" s="185"/>
      <c r="AI2521" s="185"/>
      <c r="AJ2521" s="185"/>
      <c r="AK2521" s="185"/>
      <c r="AL2521" s="185"/>
      <c r="AM2521" s="185"/>
      <c r="AN2521" s="185"/>
      <c r="AO2521" s="185"/>
      <c r="AP2521" s="185"/>
      <c r="AQ2521" s="185"/>
      <c r="AR2521" s="185"/>
      <c r="AS2521" s="185"/>
      <c r="AT2521" s="185"/>
      <c r="AU2521" s="185"/>
      <c r="AV2521" s="185"/>
      <c r="AW2521" s="185"/>
      <c r="AX2521" s="185"/>
      <c r="AY2521" s="185"/>
      <c r="AZ2521" s="185"/>
      <c r="BA2521" s="185"/>
      <c r="BB2521" s="185"/>
      <c r="BC2521" s="185"/>
      <c r="BD2521" s="185"/>
      <c r="BE2521" s="185"/>
      <c r="BF2521" s="185"/>
      <c r="BG2521" s="185"/>
      <c r="BH2521" s="185"/>
      <c r="BI2521" s="185"/>
      <c r="BJ2521" s="185"/>
      <c r="BK2521" s="185"/>
      <c r="BL2521" s="185"/>
      <c r="BM2521" s="185"/>
    </row>
    <row r="2522" spans="13:65" s="181" customFormat="1" x14ac:dyDescent="0.2">
      <c r="M2522" s="40"/>
      <c r="N2522" s="974"/>
      <c r="O2522" s="185"/>
      <c r="P2522" s="185"/>
      <c r="Q2522" s="185"/>
      <c r="R2522" s="185"/>
      <c r="S2522" s="185"/>
      <c r="T2522" s="185"/>
      <c r="U2522" s="185"/>
      <c r="V2522" s="185"/>
      <c r="W2522" s="185"/>
      <c r="X2522" s="185"/>
      <c r="Y2522" s="185"/>
      <c r="Z2522" s="185"/>
      <c r="AA2522" s="185"/>
      <c r="AB2522" s="185"/>
      <c r="AC2522" s="185"/>
      <c r="AD2522" s="185"/>
      <c r="AE2522" s="185"/>
      <c r="AF2522" s="185"/>
      <c r="AG2522" s="185"/>
      <c r="AH2522" s="185"/>
      <c r="AI2522" s="185"/>
      <c r="AJ2522" s="185"/>
      <c r="AK2522" s="185"/>
      <c r="AL2522" s="185"/>
      <c r="AM2522" s="185"/>
      <c r="AN2522" s="185"/>
      <c r="AO2522" s="185"/>
      <c r="AP2522" s="185"/>
      <c r="AQ2522" s="185"/>
      <c r="AR2522" s="185"/>
      <c r="AS2522" s="185"/>
      <c r="AT2522" s="185"/>
      <c r="AU2522" s="185"/>
      <c r="AV2522" s="185"/>
      <c r="AW2522" s="185"/>
      <c r="AX2522" s="185"/>
      <c r="AY2522" s="185"/>
      <c r="AZ2522" s="185"/>
      <c r="BA2522" s="185"/>
      <c r="BB2522" s="185"/>
      <c r="BC2522" s="185"/>
      <c r="BD2522" s="185"/>
      <c r="BE2522" s="185"/>
      <c r="BF2522" s="185"/>
      <c r="BG2522" s="185"/>
      <c r="BH2522" s="185"/>
      <c r="BI2522" s="185"/>
      <c r="BJ2522" s="185"/>
      <c r="BK2522" s="185"/>
      <c r="BL2522" s="185"/>
      <c r="BM2522" s="185"/>
    </row>
    <row r="2523" spans="13:65" s="181" customFormat="1" x14ac:dyDescent="0.2">
      <c r="M2523" s="40"/>
      <c r="N2523" s="974"/>
      <c r="O2523" s="185"/>
      <c r="P2523" s="185"/>
      <c r="Q2523" s="185"/>
      <c r="R2523" s="185"/>
      <c r="S2523" s="185"/>
      <c r="T2523" s="185"/>
      <c r="U2523" s="185"/>
      <c r="V2523" s="185"/>
      <c r="W2523" s="185"/>
      <c r="X2523" s="185"/>
      <c r="Y2523" s="185"/>
      <c r="Z2523" s="185"/>
      <c r="AA2523" s="185"/>
      <c r="AB2523" s="185"/>
      <c r="AC2523" s="185"/>
      <c r="AD2523" s="185"/>
      <c r="AE2523" s="185"/>
      <c r="AF2523" s="185"/>
      <c r="AG2523" s="185"/>
      <c r="AH2523" s="185"/>
      <c r="AI2523" s="185"/>
      <c r="AJ2523" s="185"/>
      <c r="AK2523" s="185"/>
      <c r="AL2523" s="185"/>
      <c r="AM2523" s="185"/>
      <c r="AN2523" s="185"/>
      <c r="AO2523" s="185"/>
      <c r="AP2523" s="185"/>
      <c r="AQ2523" s="185"/>
      <c r="AR2523" s="185"/>
      <c r="AS2523" s="185"/>
      <c r="AT2523" s="185"/>
      <c r="AU2523" s="185"/>
      <c r="AV2523" s="185"/>
      <c r="AW2523" s="185"/>
      <c r="AX2523" s="185"/>
      <c r="AY2523" s="185"/>
      <c r="AZ2523" s="185"/>
      <c r="BA2523" s="185"/>
      <c r="BB2523" s="185"/>
      <c r="BC2523" s="185"/>
      <c r="BD2523" s="185"/>
      <c r="BE2523" s="185"/>
      <c r="BF2523" s="185"/>
      <c r="BG2523" s="185"/>
      <c r="BH2523" s="185"/>
      <c r="BI2523" s="185"/>
      <c r="BJ2523" s="185"/>
      <c r="BK2523" s="185"/>
      <c r="BL2523" s="185"/>
      <c r="BM2523" s="185"/>
    </row>
    <row r="2524" spans="13:65" s="181" customFormat="1" x14ac:dyDescent="0.2">
      <c r="M2524" s="40"/>
      <c r="N2524" s="974"/>
      <c r="O2524" s="185"/>
      <c r="P2524" s="185"/>
      <c r="Q2524" s="185"/>
      <c r="R2524" s="185"/>
      <c r="S2524" s="185"/>
      <c r="T2524" s="185"/>
      <c r="U2524" s="185"/>
      <c r="V2524" s="185"/>
      <c r="W2524" s="185"/>
      <c r="X2524" s="185"/>
      <c r="Y2524" s="185"/>
      <c r="Z2524" s="185"/>
      <c r="AA2524" s="185"/>
      <c r="AB2524" s="185"/>
      <c r="AC2524" s="185"/>
      <c r="AD2524" s="185"/>
      <c r="AE2524" s="185"/>
      <c r="AF2524" s="185"/>
      <c r="AG2524" s="185"/>
      <c r="AH2524" s="185"/>
      <c r="AI2524" s="185"/>
      <c r="AJ2524" s="185"/>
      <c r="AK2524" s="185"/>
      <c r="AL2524" s="185"/>
      <c r="AM2524" s="185"/>
      <c r="AN2524" s="185"/>
      <c r="AO2524" s="185"/>
      <c r="AP2524" s="185"/>
      <c r="AQ2524" s="185"/>
      <c r="AR2524" s="185"/>
      <c r="AS2524" s="185"/>
      <c r="AT2524" s="185"/>
      <c r="AU2524" s="185"/>
      <c r="AV2524" s="185"/>
      <c r="AW2524" s="185"/>
      <c r="AX2524" s="185"/>
      <c r="AY2524" s="185"/>
      <c r="AZ2524" s="185"/>
      <c r="BA2524" s="185"/>
      <c r="BB2524" s="185"/>
      <c r="BC2524" s="185"/>
      <c r="BD2524" s="185"/>
      <c r="BE2524" s="185"/>
      <c r="BF2524" s="185"/>
      <c r="BG2524" s="185"/>
      <c r="BH2524" s="185"/>
      <c r="BI2524" s="185"/>
      <c r="BJ2524" s="185"/>
      <c r="BK2524" s="185"/>
      <c r="BL2524" s="185"/>
      <c r="BM2524" s="185"/>
    </row>
    <row r="2525" spans="13:65" s="181" customFormat="1" x14ac:dyDescent="0.2">
      <c r="M2525" s="40"/>
      <c r="N2525" s="974"/>
      <c r="O2525" s="185"/>
      <c r="P2525" s="185"/>
      <c r="Q2525" s="185"/>
      <c r="R2525" s="185"/>
      <c r="S2525" s="185"/>
      <c r="T2525" s="185"/>
      <c r="U2525" s="185"/>
      <c r="V2525" s="185"/>
      <c r="W2525" s="185"/>
      <c r="X2525" s="185"/>
      <c r="Y2525" s="185"/>
      <c r="Z2525" s="185"/>
      <c r="AA2525" s="185"/>
      <c r="AB2525" s="185"/>
      <c r="AC2525" s="185"/>
      <c r="AD2525" s="185"/>
      <c r="AE2525" s="185"/>
      <c r="AF2525" s="185"/>
      <c r="AG2525" s="185"/>
      <c r="AH2525" s="185"/>
      <c r="AI2525" s="185"/>
      <c r="AJ2525" s="185"/>
      <c r="AK2525" s="185"/>
      <c r="AL2525" s="185"/>
      <c r="AM2525" s="185"/>
      <c r="AN2525" s="185"/>
      <c r="AO2525" s="185"/>
      <c r="AP2525" s="185"/>
      <c r="AQ2525" s="185"/>
      <c r="AR2525" s="185"/>
      <c r="AS2525" s="185"/>
      <c r="AT2525" s="185"/>
      <c r="AU2525" s="185"/>
      <c r="AV2525" s="185"/>
      <c r="AW2525" s="185"/>
      <c r="AX2525" s="185"/>
      <c r="AY2525" s="185"/>
      <c r="AZ2525" s="185"/>
      <c r="BA2525" s="185"/>
      <c r="BB2525" s="185"/>
      <c r="BC2525" s="185"/>
      <c r="BD2525" s="185"/>
      <c r="BE2525" s="185"/>
      <c r="BF2525" s="185"/>
      <c r="BG2525" s="185"/>
      <c r="BH2525" s="185"/>
      <c r="BI2525" s="185"/>
      <c r="BJ2525" s="185"/>
      <c r="BK2525" s="185"/>
      <c r="BL2525" s="185"/>
      <c r="BM2525" s="185"/>
    </row>
    <row r="2526" spans="13:65" s="181" customFormat="1" x14ac:dyDescent="0.2">
      <c r="M2526" s="40"/>
      <c r="N2526" s="974"/>
      <c r="O2526" s="185"/>
      <c r="P2526" s="185"/>
      <c r="Q2526" s="185"/>
      <c r="R2526" s="185"/>
      <c r="S2526" s="185"/>
      <c r="T2526" s="185"/>
      <c r="U2526" s="185"/>
      <c r="V2526" s="185"/>
      <c r="W2526" s="185"/>
      <c r="X2526" s="185"/>
      <c r="Y2526" s="185"/>
      <c r="Z2526" s="185"/>
      <c r="AA2526" s="185"/>
      <c r="AB2526" s="185"/>
      <c r="AC2526" s="185"/>
      <c r="AD2526" s="185"/>
      <c r="AE2526" s="185"/>
      <c r="AF2526" s="185"/>
      <c r="AG2526" s="185"/>
      <c r="AH2526" s="185"/>
      <c r="AI2526" s="185"/>
      <c r="AJ2526" s="185"/>
      <c r="AK2526" s="185"/>
      <c r="AL2526" s="185"/>
      <c r="AM2526" s="185"/>
      <c r="AN2526" s="185"/>
      <c r="AO2526" s="185"/>
      <c r="AP2526" s="185"/>
      <c r="AQ2526" s="185"/>
      <c r="AR2526" s="185"/>
      <c r="AS2526" s="185"/>
      <c r="AT2526" s="185"/>
      <c r="AU2526" s="185"/>
      <c r="AV2526" s="185"/>
      <c r="AW2526" s="185"/>
      <c r="AX2526" s="185"/>
      <c r="AY2526" s="185"/>
      <c r="AZ2526" s="185"/>
      <c r="BA2526" s="185"/>
      <c r="BB2526" s="185"/>
      <c r="BC2526" s="185"/>
      <c r="BD2526" s="185"/>
      <c r="BE2526" s="185"/>
      <c r="BF2526" s="185"/>
      <c r="BG2526" s="185"/>
      <c r="BH2526" s="185"/>
      <c r="BI2526" s="185"/>
      <c r="BJ2526" s="185"/>
      <c r="BK2526" s="185"/>
      <c r="BL2526" s="185"/>
      <c r="BM2526" s="185"/>
    </row>
    <row r="2527" spans="13:65" s="181" customFormat="1" x14ac:dyDescent="0.2">
      <c r="M2527" s="40"/>
      <c r="N2527" s="974"/>
      <c r="O2527" s="185"/>
      <c r="P2527" s="185"/>
      <c r="Q2527" s="185"/>
      <c r="R2527" s="185"/>
      <c r="S2527" s="185"/>
      <c r="T2527" s="185"/>
      <c r="U2527" s="185"/>
      <c r="V2527" s="185"/>
      <c r="W2527" s="185"/>
      <c r="X2527" s="185"/>
      <c r="Y2527" s="185"/>
      <c r="Z2527" s="185"/>
      <c r="AA2527" s="185"/>
      <c r="AB2527" s="185"/>
      <c r="AC2527" s="185"/>
      <c r="AD2527" s="185"/>
      <c r="AE2527" s="185"/>
      <c r="AF2527" s="185"/>
      <c r="AG2527" s="185"/>
      <c r="AH2527" s="185"/>
      <c r="AI2527" s="185"/>
      <c r="AJ2527" s="185"/>
      <c r="AK2527" s="185"/>
      <c r="AL2527" s="185"/>
      <c r="AM2527" s="185"/>
      <c r="AN2527" s="185"/>
      <c r="AO2527" s="185"/>
      <c r="AP2527" s="185"/>
      <c r="AQ2527" s="185"/>
      <c r="AR2527" s="185"/>
      <c r="AS2527" s="185"/>
      <c r="AT2527" s="185"/>
      <c r="AU2527" s="185"/>
      <c r="AV2527" s="185"/>
      <c r="AW2527" s="185"/>
      <c r="AX2527" s="185"/>
      <c r="AY2527" s="185"/>
      <c r="AZ2527" s="185"/>
      <c r="BA2527" s="185"/>
      <c r="BB2527" s="185"/>
      <c r="BC2527" s="185"/>
      <c r="BD2527" s="185"/>
      <c r="BE2527" s="185"/>
      <c r="BF2527" s="185"/>
      <c r="BG2527" s="185"/>
      <c r="BH2527" s="185"/>
      <c r="BI2527" s="185"/>
      <c r="BJ2527" s="185"/>
      <c r="BK2527" s="185"/>
      <c r="BL2527" s="185"/>
      <c r="BM2527" s="185"/>
    </row>
    <row r="2528" spans="13:65" s="181" customFormat="1" x14ac:dyDescent="0.2">
      <c r="M2528" s="40"/>
      <c r="N2528" s="974"/>
      <c r="O2528" s="185"/>
      <c r="P2528" s="185"/>
      <c r="Q2528" s="185"/>
      <c r="R2528" s="185"/>
      <c r="S2528" s="185"/>
      <c r="T2528" s="185"/>
      <c r="U2528" s="185"/>
      <c r="V2528" s="185"/>
      <c r="W2528" s="185"/>
      <c r="X2528" s="185"/>
      <c r="Y2528" s="185"/>
      <c r="Z2528" s="185"/>
      <c r="AA2528" s="185"/>
      <c r="AB2528" s="185"/>
      <c r="AC2528" s="185"/>
      <c r="AD2528" s="185"/>
      <c r="AE2528" s="185"/>
      <c r="AF2528" s="185"/>
      <c r="AG2528" s="185"/>
      <c r="AH2528" s="185"/>
      <c r="AI2528" s="185"/>
      <c r="AJ2528" s="185"/>
      <c r="AK2528" s="185"/>
      <c r="AL2528" s="185"/>
      <c r="AM2528" s="185"/>
      <c r="AN2528" s="185"/>
      <c r="AO2528" s="185"/>
      <c r="AP2528" s="185"/>
      <c r="AQ2528" s="185"/>
      <c r="AR2528" s="185"/>
      <c r="AS2528" s="185"/>
      <c r="AT2528" s="185"/>
      <c r="AU2528" s="185"/>
      <c r="AV2528" s="185"/>
      <c r="AW2528" s="185"/>
      <c r="AX2528" s="185"/>
      <c r="AY2528" s="185"/>
      <c r="AZ2528" s="185"/>
      <c r="BA2528" s="185"/>
      <c r="BB2528" s="185"/>
      <c r="BC2528" s="185"/>
      <c r="BD2528" s="185"/>
      <c r="BE2528" s="185"/>
      <c r="BF2528" s="185"/>
      <c r="BG2528" s="185"/>
      <c r="BH2528" s="185"/>
      <c r="BI2528" s="185"/>
      <c r="BJ2528" s="185"/>
      <c r="BK2528" s="185"/>
      <c r="BL2528" s="185"/>
      <c r="BM2528" s="185"/>
    </row>
    <row r="2529" spans="13:65" s="181" customFormat="1" x14ac:dyDescent="0.2">
      <c r="M2529" s="40"/>
      <c r="N2529" s="974"/>
      <c r="O2529" s="185"/>
      <c r="P2529" s="185"/>
      <c r="Q2529" s="185"/>
      <c r="R2529" s="185"/>
      <c r="S2529" s="185"/>
      <c r="T2529" s="185"/>
      <c r="U2529" s="185"/>
      <c r="V2529" s="185"/>
      <c r="W2529" s="185"/>
      <c r="X2529" s="185"/>
      <c r="Y2529" s="185"/>
      <c r="Z2529" s="185"/>
      <c r="AA2529" s="185"/>
      <c r="AB2529" s="185"/>
      <c r="AC2529" s="185"/>
      <c r="AD2529" s="185"/>
      <c r="AE2529" s="185"/>
      <c r="AF2529" s="185"/>
      <c r="AG2529" s="185"/>
      <c r="AH2529" s="185"/>
      <c r="AI2529" s="185"/>
      <c r="AJ2529" s="185"/>
      <c r="AK2529" s="185"/>
      <c r="AL2529" s="185"/>
      <c r="AM2529" s="185"/>
      <c r="AN2529" s="185"/>
      <c r="AO2529" s="185"/>
      <c r="AP2529" s="185"/>
      <c r="AQ2529" s="185"/>
      <c r="AR2529" s="185"/>
      <c r="AS2529" s="185"/>
      <c r="AT2529" s="185"/>
      <c r="AU2529" s="185"/>
      <c r="AV2529" s="185"/>
      <c r="AW2529" s="185"/>
      <c r="AX2529" s="185"/>
      <c r="AY2529" s="185"/>
      <c r="AZ2529" s="185"/>
      <c r="BA2529" s="185"/>
      <c r="BB2529" s="185"/>
      <c r="BC2529" s="185"/>
      <c r="BD2529" s="185"/>
      <c r="BE2529" s="185"/>
      <c r="BF2529" s="185"/>
      <c r="BG2529" s="185"/>
      <c r="BH2529" s="185"/>
      <c r="BI2529" s="185"/>
      <c r="BJ2529" s="185"/>
      <c r="BK2529" s="185"/>
      <c r="BL2529" s="185"/>
      <c r="BM2529" s="185"/>
    </row>
    <row r="2530" spans="13:65" s="181" customFormat="1" x14ac:dyDescent="0.2">
      <c r="M2530" s="40"/>
      <c r="N2530" s="974"/>
      <c r="O2530" s="185"/>
      <c r="P2530" s="185"/>
      <c r="Q2530" s="185"/>
      <c r="R2530" s="185"/>
      <c r="S2530" s="185"/>
      <c r="T2530" s="185"/>
      <c r="U2530" s="185"/>
      <c r="V2530" s="185"/>
      <c r="W2530" s="185"/>
      <c r="X2530" s="185"/>
      <c r="Y2530" s="185"/>
      <c r="Z2530" s="185"/>
      <c r="AA2530" s="185"/>
      <c r="AB2530" s="185"/>
      <c r="AC2530" s="185"/>
      <c r="AD2530" s="185"/>
      <c r="AE2530" s="185"/>
      <c r="AF2530" s="185"/>
      <c r="AG2530" s="185"/>
      <c r="AH2530" s="185"/>
      <c r="AI2530" s="185"/>
      <c r="AJ2530" s="185"/>
      <c r="AK2530" s="185"/>
      <c r="AL2530" s="185"/>
      <c r="AM2530" s="185"/>
      <c r="AN2530" s="185"/>
      <c r="AO2530" s="185"/>
      <c r="AP2530" s="185"/>
      <c r="AQ2530" s="185"/>
      <c r="AR2530" s="185"/>
      <c r="AS2530" s="185"/>
      <c r="AT2530" s="185"/>
      <c r="AU2530" s="185"/>
      <c r="AV2530" s="185"/>
      <c r="AW2530" s="185"/>
      <c r="AX2530" s="185"/>
      <c r="AY2530" s="185"/>
      <c r="AZ2530" s="185"/>
      <c r="BA2530" s="185"/>
      <c r="BB2530" s="185"/>
      <c r="BC2530" s="185"/>
      <c r="BD2530" s="185"/>
      <c r="BE2530" s="185"/>
      <c r="BF2530" s="185"/>
      <c r="BG2530" s="185"/>
      <c r="BH2530" s="185"/>
      <c r="BI2530" s="185"/>
      <c r="BJ2530" s="185"/>
      <c r="BK2530" s="185"/>
      <c r="BL2530" s="185"/>
      <c r="BM2530" s="185"/>
    </row>
    <row r="2531" spans="13:65" s="181" customFormat="1" x14ac:dyDescent="0.2">
      <c r="M2531" s="40"/>
      <c r="N2531" s="974"/>
      <c r="O2531" s="185"/>
      <c r="P2531" s="185"/>
      <c r="Q2531" s="185"/>
      <c r="R2531" s="185"/>
      <c r="S2531" s="185"/>
      <c r="T2531" s="185"/>
      <c r="U2531" s="185"/>
      <c r="V2531" s="185"/>
      <c r="W2531" s="185"/>
      <c r="X2531" s="185"/>
      <c r="Y2531" s="185"/>
      <c r="Z2531" s="185"/>
      <c r="AA2531" s="185"/>
      <c r="AB2531" s="185"/>
      <c r="AC2531" s="185"/>
      <c r="AD2531" s="185"/>
      <c r="AE2531" s="185"/>
      <c r="AF2531" s="185"/>
      <c r="AG2531" s="185"/>
      <c r="AH2531" s="185"/>
      <c r="AI2531" s="185"/>
      <c r="AJ2531" s="185"/>
      <c r="AK2531" s="185"/>
      <c r="AL2531" s="185"/>
      <c r="AM2531" s="185"/>
      <c r="AN2531" s="185"/>
      <c r="AO2531" s="185"/>
      <c r="AP2531" s="185"/>
      <c r="AQ2531" s="185"/>
      <c r="AR2531" s="185"/>
      <c r="AS2531" s="185"/>
      <c r="AT2531" s="185"/>
      <c r="AU2531" s="185"/>
      <c r="AV2531" s="185"/>
      <c r="AW2531" s="185"/>
      <c r="AX2531" s="185"/>
      <c r="AY2531" s="185"/>
      <c r="AZ2531" s="185"/>
      <c r="BA2531" s="185"/>
      <c r="BB2531" s="185"/>
      <c r="BC2531" s="185"/>
      <c r="BD2531" s="185"/>
      <c r="BE2531" s="185"/>
      <c r="BF2531" s="185"/>
      <c r="BG2531" s="185"/>
      <c r="BH2531" s="185"/>
      <c r="BI2531" s="185"/>
      <c r="BJ2531" s="185"/>
      <c r="BK2531" s="185"/>
      <c r="BL2531" s="185"/>
      <c r="BM2531" s="185"/>
    </row>
    <row r="2532" spans="13:65" s="181" customFormat="1" x14ac:dyDescent="0.2">
      <c r="M2532" s="40"/>
      <c r="N2532" s="974"/>
      <c r="O2532" s="185"/>
      <c r="P2532" s="185"/>
      <c r="Q2532" s="185"/>
      <c r="R2532" s="185"/>
      <c r="S2532" s="185"/>
      <c r="T2532" s="185"/>
      <c r="U2532" s="185"/>
      <c r="V2532" s="185"/>
      <c r="W2532" s="185"/>
      <c r="X2532" s="185"/>
      <c r="Y2532" s="185"/>
      <c r="Z2532" s="185"/>
      <c r="AA2532" s="185"/>
      <c r="AB2532" s="185"/>
      <c r="AC2532" s="185"/>
      <c r="AD2532" s="185"/>
      <c r="AE2532" s="185"/>
      <c r="AF2532" s="185"/>
      <c r="AG2532" s="185"/>
      <c r="AH2532" s="185"/>
      <c r="AI2532" s="185"/>
      <c r="AJ2532" s="185"/>
      <c r="AK2532" s="185"/>
      <c r="AL2532" s="185"/>
      <c r="AM2532" s="185"/>
      <c r="AN2532" s="185"/>
      <c r="AO2532" s="185"/>
      <c r="AP2532" s="185"/>
      <c r="AQ2532" s="185"/>
      <c r="AR2532" s="185"/>
      <c r="AS2532" s="185"/>
      <c r="AT2532" s="185"/>
      <c r="AU2532" s="185"/>
      <c r="AV2532" s="185"/>
      <c r="AW2532" s="185"/>
      <c r="AX2532" s="185"/>
      <c r="AY2532" s="185"/>
      <c r="AZ2532" s="185"/>
      <c r="BA2532" s="185"/>
      <c r="BB2532" s="185"/>
      <c r="BC2532" s="185"/>
      <c r="BD2532" s="185"/>
      <c r="BE2532" s="185"/>
      <c r="BF2532" s="185"/>
      <c r="BG2532" s="185"/>
      <c r="BH2532" s="185"/>
      <c r="BI2532" s="185"/>
      <c r="BJ2532" s="185"/>
      <c r="BK2532" s="185"/>
      <c r="BL2532" s="185"/>
      <c r="BM2532" s="185"/>
    </row>
    <row r="2533" spans="13:65" s="181" customFormat="1" x14ac:dyDescent="0.2">
      <c r="M2533" s="40"/>
      <c r="N2533" s="974"/>
      <c r="O2533" s="185"/>
      <c r="P2533" s="185"/>
      <c r="Q2533" s="185"/>
      <c r="R2533" s="185"/>
      <c r="S2533" s="185"/>
      <c r="T2533" s="185"/>
      <c r="U2533" s="185"/>
      <c r="V2533" s="185"/>
      <c r="W2533" s="185"/>
      <c r="X2533" s="185"/>
      <c r="Y2533" s="185"/>
      <c r="Z2533" s="185"/>
      <c r="AA2533" s="185"/>
      <c r="AB2533" s="185"/>
      <c r="AC2533" s="185"/>
      <c r="AD2533" s="185"/>
      <c r="AE2533" s="185"/>
      <c r="AF2533" s="185"/>
      <c r="AG2533" s="185"/>
      <c r="AH2533" s="185"/>
      <c r="AI2533" s="185"/>
      <c r="AJ2533" s="185"/>
      <c r="AK2533" s="185"/>
      <c r="AL2533" s="185"/>
      <c r="AM2533" s="185"/>
      <c r="AN2533" s="185"/>
      <c r="AO2533" s="185"/>
      <c r="AP2533" s="185"/>
      <c r="AQ2533" s="185"/>
      <c r="AR2533" s="185"/>
      <c r="AS2533" s="185"/>
      <c r="AT2533" s="185"/>
      <c r="AU2533" s="185"/>
      <c r="AV2533" s="185"/>
      <c r="AW2533" s="185"/>
      <c r="AX2533" s="185"/>
      <c r="AY2533" s="185"/>
      <c r="AZ2533" s="185"/>
      <c r="BA2533" s="185"/>
      <c r="BB2533" s="185"/>
      <c r="BC2533" s="185"/>
      <c r="BD2533" s="185"/>
      <c r="BE2533" s="185"/>
      <c r="BF2533" s="185"/>
      <c r="BG2533" s="185"/>
      <c r="BH2533" s="185"/>
      <c r="BI2533" s="185"/>
      <c r="BJ2533" s="185"/>
      <c r="BK2533" s="185"/>
      <c r="BL2533" s="185"/>
      <c r="BM2533" s="185"/>
    </row>
    <row r="2534" spans="13:65" s="181" customFormat="1" x14ac:dyDescent="0.2">
      <c r="M2534" s="40"/>
      <c r="N2534" s="974"/>
      <c r="O2534" s="185"/>
      <c r="P2534" s="185"/>
      <c r="Q2534" s="185"/>
      <c r="R2534" s="185"/>
      <c r="S2534" s="185"/>
      <c r="T2534" s="185"/>
      <c r="U2534" s="185"/>
      <c r="V2534" s="185"/>
      <c r="W2534" s="185"/>
      <c r="X2534" s="185"/>
      <c r="Y2534" s="185"/>
      <c r="Z2534" s="185"/>
      <c r="AA2534" s="185"/>
      <c r="AB2534" s="185"/>
      <c r="AC2534" s="185"/>
      <c r="AD2534" s="185"/>
      <c r="AE2534" s="185"/>
      <c r="AF2534" s="185"/>
      <c r="AG2534" s="185"/>
      <c r="AH2534" s="185"/>
      <c r="AI2534" s="185"/>
      <c r="AJ2534" s="185"/>
      <c r="AK2534" s="185"/>
      <c r="AL2534" s="185"/>
      <c r="AM2534" s="185"/>
      <c r="AN2534" s="185"/>
      <c r="AO2534" s="185"/>
      <c r="AP2534" s="185"/>
      <c r="AQ2534" s="185"/>
      <c r="AR2534" s="185"/>
      <c r="AS2534" s="185"/>
      <c r="AT2534" s="185"/>
      <c r="AU2534" s="185"/>
      <c r="AV2534" s="185"/>
      <c r="AW2534" s="185"/>
      <c r="AX2534" s="185"/>
      <c r="AY2534" s="185"/>
      <c r="AZ2534" s="185"/>
      <c r="BA2534" s="185"/>
      <c r="BB2534" s="185"/>
      <c r="BC2534" s="185"/>
      <c r="BD2534" s="185"/>
      <c r="BE2534" s="185"/>
      <c r="BF2534" s="185"/>
      <c r="BG2534" s="185"/>
      <c r="BH2534" s="185"/>
      <c r="BI2534" s="185"/>
      <c r="BJ2534" s="185"/>
      <c r="BK2534" s="185"/>
      <c r="BL2534" s="185"/>
      <c r="BM2534" s="185"/>
    </row>
    <row r="2535" spans="13:65" s="181" customFormat="1" x14ac:dyDescent="0.2">
      <c r="M2535" s="40"/>
      <c r="N2535" s="974"/>
      <c r="O2535" s="185"/>
      <c r="P2535" s="185"/>
      <c r="Q2535" s="185"/>
      <c r="R2535" s="185"/>
      <c r="S2535" s="185"/>
      <c r="T2535" s="185"/>
      <c r="U2535" s="185"/>
      <c r="V2535" s="185"/>
      <c r="W2535" s="185"/>
      <c r="X2535" s="185"/>
      <c r="Y2535" s="185"/>
      <c r="Z2535" s="185"/>
      <c r="AA2535" s="185"/>
      <c r="AB2535" s="185"/>
      <c r="AC2535" s="185"/>
      <c r="AD2535" s="185"/>
      <c r="AE2535" s="185"/>
      <c r="AF2535" s="185"/>
      <c r="AG2535" s="185"/>
      <c r="AH2535" s="185"/>
      <c r="AI2535" s="185"/>
      <c r="AJ2535" s="185"/>
      <c r="AK2535" s="185"/>
      <c r="AL2535" s="185"/>
      <c r="AM2535" s="185"/>
      <c r="AN2535" s="185"/>
      <c r="AO2535" s="185"/>
      <c r="AP2535" s="185"/>
      <c r="AQ2535" s="185"/>
      <c r="AR2535" s="185"/>
      <c r="AS2535" s="185"/>
      <c r="AT2535" s="185"/>
      <c r="AU2535" s="185"/>
      <c r="AV2535" s="185"/>
      <c r="AW2535" s="185"/>
      <c r="AX2535" s="185"/>
      <c r="AY2535" s="185"/>
      <c r="AZ2535" s="185"/>
      <c r="BA2535" s="185"/>
      <c r="BB2535" s="185"/>
      <c r="BC2535" s="185"/>
      <c r="BD2535" s="185"/>
      <c r="BE2535" s="185"/>
      <c r="BF2535" s="185"/>
      <c r="BG2535" s="185"/>
      <c r="BH2535" s="185"/>
      <c r="BI2535" s="185"/>
      <c r="BJ2535" s="185"/>
      <c r="BK2535" s="185"/>
      <c r="BL2535" s="185"/>
      <c r="BM2535" s="185"/>
    </row>
    <row r="2536" spans="13:65" s="181" customFormat="1" x14ac:dyDescent="0.2">
      <c r="M2536" s="40"/>
      <c r="N2536" s="974"/>
      <c r="O2536" s="185"/>
      <c r="P2536" s="185"/>
      <c r="Q2536" s="185"/>
      <c r="R2536" s="185"/>
      <c r="S2536" s="185"/>
      <c r="T2536" s="185"/>
      <c r="U2536" s="185"/>
      <c r="V2536" s="185"/>
      <c r="W2536" s="185"/>
      <c r="X2536" s="185"/>
      <c r="Y2536" s="185"/>
      <c r="Z2536" s="185"/>
      <c r="AA2536" s="185"/>
      <c r="AB2536" s="185"/>
      <c r="AC2536" s="185"/>
      <c r="AD2536" s="185"/>
      <c r="AE2536" s="185"/>
      <c r="AF2536" s="185"/>
      <c r="AG2536" s="185"/>
      <c r="AH2536" s="185"/>
      <c r="AI2536" s="185"/>
      <c r="AJ2536" s="185"/>
      <c r="AK2536" s="185"/>
      <c r="AL2536" s="185"/>
      <c r="AM2536" s="185"/>
      <c r="AN2536" s="185"/>
      <c r="AO2536" s="185"/>
      <c r="AP2536" s="185"/>
      <c r="AQ2536" s="185"/>
      <c r="AR2536" s="185"/>
      <c r="AS2536" s="185"/>
      <c r="AT2536" s="185"/>
      <c r="AU2536" s="185"/>
      <c r="AV2536" s="185"/>
      <c r="AW2536" s="185"/>
      <c r="AX2536" s="185"/>
      <c r="AY2536" s="185"/>
      <c r="AZ2536" s="185"/>
      <c r="BA2536" s="185"/>
      <c r="BB2536" s="185"/>
      <c r="BC2536" s="185"/>
      <c r="BD2536" s="185"/>
      <c r="BE2536" s="185"/>
      <c r="BF2536" s="185"/>
      <c r="BG2536" s="185"/>
      <c r="BH2536" s="185"/>
      <c r="BI2536" s="185"/>
      <c r="BJ2536" s="185"/>
      <c r="BK2536" s="185"/>
      <c r="BL2536" s="185"/>
      <c r="BM2536" s="185"/>
    </row>
    <row r="2537" spans="13:65" s="181" customFormat="1" x14ac:dyDescent="0.2">
      <c r="M2537" s="40"/>
      <c r="N2537" s="974"/>
      <c r="O2537" s="185"/>
      <c r="P2537" s="185"/>
      <c r="Q2537" s="185"/>
      <c r="R2537" s="185"/>
      <c r="S2537" s="185"/>
      <c r="T2537" s="185"/>
      <c r="U2537" s="185"/>
      <c r="V2537" s="185"/>
      <c r="W2537" s="185"/>
      <c r="X2537" s="185"/>
      <c r="Y2537" s="185"/>
      <c r="Z2537" s="185"/>
      <c r="AA2537" s="185"/>
      <c r="AB2537" s="185"/>
      <c r="AC2537" s="185"/>
      <c r="AD2537" s="185"/>
      <c r="AE2537" s="185"/>
      <c r="AF2537" s="185"/>
      <c r="AG2537" s="185"/>
      <c r="AH2537" s="185"/>
      <c r="AI2537" s="185"/>
      <c r="AJ2537" s="185"/>
      <c r="AK2537" s="185"/>
      <c r="AL2537" s="185"/>
      <c r="AM2537" s="185"/>
      <c r="AN2537" s="185"/>
      <c r="AO2537" s="185"/>
      <c r="AP2537" s="185"/>
      <c r="AQ2537" s="185"/>
      <c r="AR2537" s="185"/>
      <c r="AS2537" s="185"/>
      <c r="AT2537" s="185"/>
      <c r="AU2537" s="185"/>
      <c r="AV2537" s="185"/>
      <c r="AW2537" s="185"/>
      <c r="AX2537" s="185"/>
      <c r="AY2537" s="185"/>
      <c r="AZ2537" s="185"/>
      <c r="BA2537" s="185"/>
      <c r="BB2537" s="185"/>
      <c r="BC2537" s="185"/>
      <c r="BD2537" s="185"/>
      <c r="BE2537" s="185"/>
      <c r="BF2537" s="185"/>
      <c r="BG2537" s="185"/>
      <c r="BH2537" s="185"/>
      <c r="BI2537" s="185"/>
      <c r="BJ2537" s="185"/>
      <c r="BK2537" s="185"/>
      <c r="BL2537" s="185"/>
      <c r="BM2537" s="185"/>
    </row>
    <row r="2538" spans="13:65" s="181" customFormat="1" x14ac:dyDescent="0.2">
      <c r="M2538" s="40"/>
      <c r="N2538" s="974"/>
      <c r="O2538" s="185"/>
      <c r="P2538" s="185"/>
      <c r="Q2538" s="185"/>
      <c r="R2538" s="185"/>
      <c r="S2538" s="185"/>
      <c r="T2538" s="185"/>
      <c r="U2538" s="185"/>
      <c r="V2538" s="185"/>
      <c r="W2538" s="185"/>
      <c r="X2538" s="185"/>
      <c r="Y2538" s="185"/>
      <c r="Z2538" s="185"/>
      <c r="AA2538" s="185"/>
      <c r="AB2538" s="185"/>
      <c r="AC2538" s="185"/>
      <c r="AD2538" s="185"/>
      <c r="AE2538" s="185"/>
      <c r="AF2538" s="185"/>
      <c r="AG2538" s="185"/>
      <c r="AH2538" s="185"/>
      <c r="AI2538" s="185"/>
      <c r="AJ2538" s="185"/>
      <c r="AK2538" s="185"/>
      <c r="AL2538" s="185"/>
      <c r="AM2538" s="185"/>
      <c r="AN2538" s="185"/>
      <c r="AO2538" s="185"/>
      <c r="AP2538" s="185"/>
      <c r="AQ2538" s="185"/>
      <c r="AR2538" s="185"/>
      <c r="AS2538" s="185"/>
      <c r="AT2538" s="185"/>
      <c r="AU2538" s="185"/>
      <c r="AV2538" s="185"/>
      <c r="AW2538" s="185"/>
      <c r="AX2538" s="185"/>
      <c r="AY2538" s="185"/>
      <c r="AZ2538" s="185"/>
      <c r="BA2538" s="185"/>
      <c r="BB2538" s="185"/>
      <c r="BC2538" s="185"/>
      <c r="BD2538" s="185"/>
      <c r="BE2538" s="185"/>
      <c r="BF2538" s="185"/>
      <c r="BG2538" s="185"/>
      <c r="BH2538" s="185"/>
      <c r="BI2538" s="185"/>
      <c r="BJ2538" s="185"/>
      <c r="BK2538" s="185"/>
      <c r="BL2538" s="185"/>
      <c r="BM2538" s="185"/>
    </row>
    <row r="2539" spans="13:65" s="181" customFormat="1" x14ac:dyDescent="0.2">
      <c r="M2539" s="40"/>
      <c r="N2539" s="974"/>
      <c r="O2539" s="185"/>
      <c r="P2539" s="185"/>
      <c r="Q2539" s="185"/>
      <c r="R2539" s="185"/>
      <c r="S2539" s="185"/>
      <c r="T2539" s="185"/>
      <c r="U2539" s="185"/>
      <c r="V2539" s="185"/>
      <c r="W2539" s="185"/>
      <c r="X2539" s="185"/>
      <c r="Y2539" s="185"/>
      <c r="Z2539" s="185"/>
      <c r="AA2539" s="185"/>
      <c r="AB2539" s="185"/>
      <c r="AC2539" s="185"/>
      <c r="AD2539" s="185"/>
      <c r="AE2539" s="185"/>
      <c r="AF2539" s="185"/>
      <c r="AG2539" s="185"/>
      <c r="AH2539" s="185"/>
      <c r="AI2539" s="185"/>
      <c r="AJ2539" s="185"/>
      <c r="AK2539" s="185"/>
      <c r="AL2539" s="185"/>
      <c r="AM2539" s="185"/>
      <c r="AN2539" s="185"/>
      <c r="AO2539" s="185"/>
      <c r="AP2539" s="185"/>
      <c r="AQ2539" s="185"/>
      <c r="AR2539" s="185"/>
      <c r="AS2539" s="185"/>
      <c r="AT2539" s="185"/>
      <c r="AU2539" s="185"/>
      <c r="AV2539" s="185"/>
      <c r="AW2539" s="185"/>
      <c r="AX2539" s="185"/>
      <c r="AY2539" s="185"/>
      <c r="AZ2539" s="185"/>
      <c r="BA2539" s="185"/>
      <c r="BB2539" s="185"/>
      <c r="BC2539" s="185"/>
      <c r="BD2539" s="185"/>
      <c r="BE2539" s="185"/>
      <c r="BF2539" s="185"/>
      <c r="BG2539" s="185"/>
      <c r="BH2539" s="185"/>
      <c r="BI2539" s="185"/>
      <c r="BJ2539" s="185"/>
      <c r="BK2539" s="185"/>
      <c r="BL2539" s="185"/>
      <c r="BM2539" s="185"/>
    </row>
    <row r="2540" spans="13:65" s="181" customFormat="1" x14ac:dyDescent="0.2">
      <c r="M2540" s="40"/>
      <c r="N2540" s="974"/>
      <c r="O2540" s="185"/>
      <c r="P2540" s="185"/>
      <c r="Q2540" s="185"/>
      <c r="R2540" s="185"/>
      <c r="S2540" s="185"/>
      <c r="T2540" s="185"/>
      <c r="U2540" s="185"/>
      <c r="V2540" s="185"/>
      <c r="W2540" s="185"/>
      <c r="X2540" s="185"/>
      <c r="Y2540" s="185"/>
      <c r="Z2540" s="185"/>
      <c r="AA2540" s="185"/>
      <c r="AB2540" s="185"/>
      <c r="AC2540" s="185"/>
      <c r="AD2540" s="185"/>
      <c r="AE2540" s="185"/>
      <c r="AF2540" s="185"/>
      <c r="AG2540" s="185"/>
      <c r="AH2540" s="185"/>
      <c r="AI2540" s="185"/>
      <c r="AJ2540" s="185"/>
      <c r="AK2540" s="185"/>
      <c r="AL2540" s="185"/>
      <c r="AM2540" s="185"/>
      <c r="AN2540" s="185"/>
      <c r="AO2540" s="185"/>
      <c r="AP2540" s="185"/>
      <c r="AQ2540" s="185"/>
      <c r="AR2540" s="185"/>
      <c r="AS2540" s="185"/>
      <c r="AT2540" s="185"/>
      <c r="AU2540" s="185"/>
      <c r="AV2540" s="185"/>
      <c r="AW2540" s="185"/>
      <c r="AX2540" s="185"/>
      <c r="AY2540" s="185"/>
      <c r="AZ2540" s="185"/>
      <c r="BA2540" s="185"/>
      <c r="BB2540" s="185"/>
      <c r="BC2540" s="185"/>
      <c r="BD2540" s="185"/>
      <c r="BE2540" s="185"/>
      <c r="BF2540" s="185"/>
      <c r="BG2540" s="185"/>
      <c r="BH2540" s="185"/>
      <c r="BI2540" s="185"/>
      <c r="BJ2540" s="185"/>
      <c r="BK2540" s="185"/>
      <c r="BL2540" s="185"/>
      <c r="BM2540" s="185"/>
    </row>
    <row r="2541" spans="13:65" s="181" customFormat="1" x14ac:dyDescent="0.2">
      <c r="M2541" s="40"/>
      <c r="N2541" s="974"/>
      <c r="O2541" s="185"/>
      <c r="P2541" s="185"/>
      <c r="Q2541" s="185"/>
      <c r="R2541" s="185"/>
      <c r="S2541" s="185"/>
      <c r="T2541" s="185"/>
      <c r="U2541" s="185"/>
      <c r="V2541" s="185"/>
      <c r="W2541" s="185"/>
      <c r="X2541" s="185"/>
      <c r="Y2541" s="185"/>
      <c r="Z2541" s="185"/>
      <c r="AA2541" s="185"/>
      <c r="AB2541" s="185"/>
      <c r="AC2541" s="185"/>
      <c r="AD2541" s="185"/>
      <c r="AE2541" s="185"/>
      <c r="AF2541" s="185"/>
      <c r="AG2541" s="185"/>
      <c r="AH2541" s="185"/>
      <c r="AI2541" s="185"/>
      <c r="AJ2541" s="185"/>
      <c r="AK2541" s="185"/>
      <c r="AL2541" s="185"/>
      <c r="AM2541" s="185"/>
      <c r="AN2541" s="185"/>
      <c r="AO2541" s="185"/>
      <c r="AP2541" s="185"/>
      <c r="AQ2541" s="185"/>
      <c r="AR2541" s="185"/>
      <c r="AS2541" s="185"/>
      <c r="AT2541" s="185"/>
      <c r="AU2541" s="185"/>
      <c r="AV2541" s="185"/>
      <c r="AW2541" s="185"/>
      <c r="AX2541" s="185"/>
      <c r="AY2541" s="185"/>
      <c r="AZ2541" s="185"/>
      <c r="BA2541" s="185"/>
      <c r="BB2541" s="185"/>
      <c r="BC2541" s="185"/>
      <c r="BD2541" s="185"/>
      <c r="BE2541" s="185"/>
      <c r="BF2541" s="185"/>
      <c r="BG2541" s="185"/>
      <c r="BH2541" s="185"/>
      <c r="BI2541" s="185"/>
      <c r="BJ2541" s="185"/>
      <c r="BK2541" s="185"/>
      <c r="BL2541" s="185"/>
      <c r="BM2541" s="185"/>
    </row>
    <row r="2542" spans="13:65" s="181" customFormat="1" x14ac:dyDescent="0.2">
      <c r="M2542" s="40"/>
      <c r="N2542" s="974"/>
      <c r="O2542" s="185"/>
      <c r="P2542" s="185"/>
      <c r="Q2542" s="185"/>
      <c r="R2542" s="185"/>
      <c r="S2542" s="185"/>
      <c r="T2542" s="185"/>
      <c r="U2542" s="185"/>
      <c r="V2542" s="185"/>
      <c r="W2542" s="185"/>
      <c r="X2542" s="185"/>
      <c r="Y2542" s="185"/>
      <c r="Z2542" s="185"/>
      <c r="AA2542" s="185"/>
      <c r="AB2542" s="185"/>
      <c r="AC2542" s="185"/>
      <c r="AD2542" s="185"/>
      <c r="AE2542" s="185"/>
      <c r="AF2542" s="185"/>
      <c r="AG2542" s="185"/>
      <c r="AH2542" s="185"/>
      <c r="AI2542" s="185"/>
      <c r="AJ2542" s="185"/>
      <c r="AK2542" s="185"/>
      <c r="AL2542" s="185"/>
      <c r="AM2542" s="185"/>
      <c r="AN2542" s="185"/>
      <c r="AO2542" s="185"/>
      <c r="AP2542" s="185"/>
      <c r="AQ2542" s="185"/>
      <c r="AR2542" s="185"/>
      <c r="AS2542" s="185"/>
      <c r="AT2542" s="185"/>
      <c r="AU2542" s="185"/>
      <c r="AV2542" s="185"/>
      <c r="AW2542" s="185"/>
      <c r="AX2542" s="185"/>
      <c r="AY2542" s="185"/>
      <c r="AZ2542" s="185"/>
      <c r="BA2542" s="185"/>
      <c r="BB2542" s="185"/>
      <c r="BC2542" s="185"/>
      <c r="BD2542" s="185"/>
      <c r="BE2542" s="185"/>
      <c r="BF2542" s="185"/>
      <c r="BG2542" s="185"/>
      <c r="BH2542" s="185"/>
      <c r="BI2542" s="185"/>
      <c r="BJ2542" s="185"/>
      <c r="BK2542" s="185"/>
      <c r="BL2542" s="185"/>
      <c r="BM2542" s="185"/>
    </row>
    <row r="2543" spans="13:65" s="181" customFormat="1" x14ac:dyDescent="0.2">
      <c r="M2543" s="40"/>
      <c r="N2543" s="974"/>
      <c r="O2543" s="185"/>
      <c r="P2543" s="185"/>
      <c r="Q2543" s="185"/>
      <c r="R2543" s="185"/>
      <c r="S2543" s="185"/>
      <c r="T2543" s="185"/>
      <c r="U2543" s="185"/>
      <c r="V2543" s="185"/>
      <c r="W2543" s="185"/>
      <c r="X2543" s="185"/>
      <c r="Y2543" s="185"/>
      <c r="Z2543" s="185"/>
      <c r="AA2543" s="185"/>
      <c r="AB2543" s="185"/>
      <c r="AC2543" s="185"/>
      <c r="AD2543" s="185"/>
      <c r="AE2543" s="185"/>
      <c r="AF2543" s="185"/>
      <c r="AG2543" s="185"/>
      <c r="AH2543" s="185"/>
      <c r="AI2543" s="185"/>
      <c r="AJ2543" s="185"/>
      <c r="AK2543" s="185"/>
      <c r="AL2543" s="185"/>
      <c r="AM2543" s="185"/>
      <c r="AN2543" s="185"/>
      <c r="AO2543" s="185"/>
      <c r="AP2543" s="185"/>
      <c r="AQ2543" s="185"/>
      <c r="AR2543" s="185"/>
      <c r="AS2543" s="185"/>
      <c r="AT2543" s="185"/>
      <c r="AU2543" s="185"/>
      <c r="AV2543" s="185"/>
      <c r="AW2543" s="185"/>
      <c r="AX2543" s="185"/>
      <c r="AY2543" s="185"/>
      <c r="AZ2543" s="185"/>
      <c r="BA2543" s="185"/>
      <c r="BB2543" s="185"/>
      <c r="BC2543" s="185"/>
      <c r="BD2543" s="185"/>
      <c r="BE2543" s="185"/>
      <c r="BF2543" s="185"/>
      <c r="BG2543" s="185"/>
      <c r="BH2543" s="185"/>
      <c r="BI2543" s="185"/>
      <c r="BJ2543" s="185"/>
      <c r="BK2543" s="185"/>
      <c r="BL2543" s="185"/>
      <c r="BM2543" s="185"/>
    </row>
    <row r="2544" spans="13:65" s="181" customFormat="1" x14ac:dyDescent="0.2">
      <c r="M2544" s="40"/>
      <c r="N2544" s="974"/>
      <c r="O2544" s="185"/>
      <c r="P2544" s="185"/>
      <c r="Q2544" s="185"/>
      <c r="R2544" s="185"/>
      <c r="S2544" s="185"/>
      <c r="T2544" s="185"/>
      <c r="U2544" s="185"/>
      <c r="V2544" s="185"/>
      <c r="W2544" s="185"/>
      <c r="X2544" s="185"/>
      <c r="Y2544" s="185"/>
      <c r="Z2544" s="185"/>
      <c r="AA2544" s="185"/>
      <c r="AB2544" s="185"/>
      <c r="AC2544" s="185"/>
      <c r="AD2544" s="185"/>
      <c r="AE2544" s="185"/>
      <c r="AF2544" s="185"/>
      <c r="AG2544" s="185"/>
      <c r="AH2544" s="185"/>
      <c r="AI2544" s="185"/>
      <c r="AJ2544" s="185"/>
      <c r="AK2544" s="185"/>
      <c r="AL2544" s="185"/>
      <c r="AM2544" s="185"/>
      <c r="AN2544" s="185"/>
      <c r="AO2544" s="185"/>
      <c r="AP2544" s="185"/>
      <c r="AQ2544" s="185"/>
      <c r="AR2544" s="185"/>
      <c r="AS2544" s="185"/>
      <c r="AT2544" s="185"/>
      <c r="AU2544" s="185"/>
      <c r="AV2544" s="185"/>
      <c r="AW2544" s="185"/>
      <c r="AX2544" s="185"/>
      <c r="AY2544" s="185"/>
      <c r="AZ2544" s="185"/>
      <c r="BA2544" s="185"/>
      <c r="BB2544" s="185"/>
      <c r="BC2544" s="185"/>
      <c r="BD2544" s="185"/>
      <c r="BE2544" s="185"/>
      <c r="BF2544" s="185"/>
      <c r="BG2544" s="185"/>
      <c r="BH2544" s="185"/>
      <c r="BI2544" s="185"/>
      <c r="BJ2544" s="185"/>
      <c r="BK2544" s="185"/>
      <c r="BL2544" s="185"/>
      <c r="BM2544" s="185"/>
    </row>
    <row r="2545" spans="13:65" s="181" customFormat="1" x14ac:dyDescent="0.2">
      <c r="M2545" s="40"/>
      <c r="N2545" s="974"/>
      <c r="O2545" s="185"/>
      <c r="P2545" s="185"/>
      <c r="Q2545" s="185"/>
      <c r="R2545" s="185"/>
      <c r="S2545" s="185"/>
      <c r="T2545" s="185"/>
      <c r="U2545" s="185"/>
      <c r="V2545" s="185"/>
      <c r="W2545" s="185"/>
      <c r="X2545" s="185"/>
      <c r="Y2545" s="185"/>
      <c r="Z2545" s="185"/>
      <c r="AA2545" s="185"/>
      <c r="AB2545" s="185"/>
      <c r="AC2545" s="185"/>
      <c r="AD2545" s="185"/>
      <c r="AE2545" s="185"/>
      <c r="AF2545" s="185"/>
      <c r="AG2545" s="185"/>
      <c r="AH2545" s="185"/>
      <c r="AI2545" s="185"/>
      <c r="AJ2545" s="185"/>
      <c r="AK2545" s="185"/>
      <c r="AL2545" s="185"/>
      <c r="AM2545" s="185"/>
      <c r="AN2545" s="185"/>
      <c r="AO2545" s="185"/>
      <c r="AP2545" s="185"/>
      <c r="AQ2545" s="185"/>
      <c r="AR2545" s="185"/>
      <c r="AS2545" s="185"/>
      <c r="AT2545" s="185"/>
      <c r="AU2545" s="185"/>
      <c r="AV2545" s="185"/>
      <c r="AW2545" s="185"/>
      <c r="AX2545" s="185"/>
      <c r="AY2545" s="185"/>
      <c r="AZ2545" s="185"/>
      <c r="BA2545" s="185"/>
      <c r="BB2545" s="185"/>
      <c r="BC2545" s="185"/>
      <c r="BD2545" s="185"/>
      <c r="BE2545" s="185"/>
      <c r="BF2545" s="185"/>
      <c r="BG2545" s="185"/>
      <c r="BH2545" s="185"/>
      <c r="BI2545" s="185"/>
      <c r="BJ2545" s="185"/>
      <c r="BK2545" s="185"/>
      <c r="BL2545" s="185"/>
      <c r="BM2545" s="185"/>
    </row>
    <row r="2546" spans="13:65" s="181" customFormat="1" x14ac:dyDescent="0.2">
      <c r="M2546" s="40"/>
      <c r="N2546" s="974"/>
      <c r="O2546" s="185"/>
      <c r="P2546" s="185"/>
      <c r="Q2546" s="185"/>
      <c r="R2546" s="185"/>
      <c r="S2546" s="185"/>
      <c r="T2546" s="185"/>
      <c r="U2546" s="185"/>
      <c r="V2546" s="185"/>
      <c r="W2546" s="185"/>
      <c r="X2546" s="185"/>
      <c r="Y2546" s="185"/>
      <c r="Z2546" s="185"/>
      <c r="AA2546" s="185"/>
      <c r="AB2546" s="185"/>
      <c r="AC2546" s="185"/>
      <c r="AD2546" s="185"/>
      <c r="AE2546" s="185"/>
      <c r="AF2546" s="185"/>
      <c r="AG2546" s="185"/>
      <c r="AH2546" s="185"/>
      <c r="AI2546" s="185"/>
      <c r="AJ2546" s="185"/>
      <c r="AK2546" s="185"/>
      <c r="AL2546" s="185"/>
      <c r="AM2546" s="185"/>
      <c r="AN2546" s="185"/>
      <c r="AO2546" s="185"/>
      <c r="AP2546" s="185"/>
      <c r="AQ2546" s="185"/>
      <c r="AR2546" s="185"/>
      <c r="AS2546" s="185"/>
      <c r="AT2546" s="185"/>
      <c r="AU2546" s="185"/>
      <c r="AV2546" s="185"/>
      <c r="AW2546" s="185"/>
      <c r="AX2546" s="185"/>
      <c r="AY2546" s="185"/>
      <c r="AZ2546" s="185"/>
      <c r="BA2546" s="185"/>
      <c r="BB2546" s="185"/>
      <c r="BC2546" s="185"/>
      <c r="BD2546" s="185"/>
      <c r="BE2546" s="185"/>
      <c r="BF2546" s="185"/>
      <c r="BG2546" s="185"/>
      <c r="BH2546" s="185"/>
      <c r="BI2546" s="185"/>
      <c r="BJ2546" s="185"/>
      <c r="BK2546" s="185"/>
      <c r="BL2546" s="185"/>
      <c r="BM2546" s="185"/>
    </row>
    <row r="2547" spans="13:65" s="181" customFormat="1" x14ac:dyDescent="0.2">
      <c r="M2547" s="40"/>
      <c r="N2547" s="974"/>
      <c r="O2547" s="185"/>
      <c r="P2547" s="185"/>
      <c r="Q2547" s="185"/>
      <c r="R2547" s="185"/>
      <c r="S2547" s="185"/>
      <c r="T2547" s="185"/>
      <c r="U2547" s="185"/>
      <c r="V2547" s="185"/>
      <c r="W2547" s="185"/>
      <c r="X2547" s="185"/>
      <c r="Y2547" s="185"/>
      <c r="Z2547" s="185"/>
      <c r="AA2547" s="185"/>
      <c r="AB2547" s="185"/>
      <c r="AC2547" s="185"/>
      <c r="AD2547" s="185"/>
      <c r="AE2547" s="185"/>
      <c r="AF2547" s="185"/>
      <c r="AG2547" s="185"/>
      <c r="AH2547" s="185"/>
      <c r="AI2547" s="185"/>
      <c r="AJ2547" s="185"/>
      <c r="AK2547" s="185"/>
      <c r="AL2547" s="185"/>
      <c r="AM2547" s="185"/>
      <c r="AN2547" s="185"/>
      <c r="AO2547" s="185"/>
      <c r="AP2547" s="185"/>
      <c r="AQ2547" s="185"/>
      <c r="AR2547" s="185"/>
      <c r="AS2547" s="185"/>
      <c r="AT2547" s="185"/>
      <c r="AU2547" s="185"/>
      <c r="AV2547" s="185"/>
      <c r="AW2547" s="185"/>
      <c r="AX2547" s="185"/>
      <c r="AY2547" s="185"/>
      <c r="AZ2547" s="185"/>
      <c r="BA2547" s="185"/>
      <c r="BB2547" s="185"/>
      <c r="BC2547" s="185"/>
      <c r="BD2547" s="185"/>
      <c r="BE2547" s="185"/>
      <c r="BF2547" s="185"/>
      <c r="BG2547" s="185"/>
      <c r="BH2547" s="185"/>
      <c r="BI2547" s="185"/>
      <c r="BJ2547" s="185"/>
      <c r="BK2547" s="185"/>
      <c r="BL2547" s="185"/>
      <c r="BM2547" s="185"/>
    </row>
    <row r="2548" spans="13:65" s="181" customFormat="1" x14ac:dyDescent="0.2">
      <c r="M2548" s="40"/>
      <c r="N2548" s="974"/>
      <c r="O2548" s="185"/>
      <c r="P2548" s="185"/>
      <c r="Q2548" s="185"/>
      <c r="R2548" s="185"/>
      <c r="S2548" s="185"/>
      <c r="T2548" s="185"/>
      <c r="U2548" s="185"/>
      <c r="V2548" s="185"/>
      <c r="W2548" s="185"/>
      <c r="X2548" s="185"/>
      <c r="Y2548" s="185"/>
      <c r="Z2548" s="185"/>
      <c r="AA2548" s="185"/>
      <c r="AB2548" s="185"/>
      <c r="AC2548" s="185"/>
      <c r="AD2548" s="185"/>
      <c r="AE2548" s="185"/>
      <c r="AF2548" s="185"/>
      <c r="AG2548" s="185"/>
      <c r="AH2548" s="185"/>
      <c r="AI2548" s="185"/>
      <c r="AJ2548" s="185"/>
      <c r="AK2548" s="185"/>
      <c r="AL2548" s="185"/>
      <c r="AM2548" s="185"/>
      <c r="AN2548" s="185"/>
      <c r="AO2548" s="185"/>
      <c r="AP2548" s="185"/>
      <c r="AQ2548" s="185"/>
      <c r="AR2548" s="185"/>
      <c r="AS2548" s="185"/>
      <c r="AT2548" s="185"/>
      <c r="AU2548" s="185"/>
      <c r="AV2548" s="185"/>
      <c r="AW2548" s="185"/>
      <c r="AX2548" s="185"/>
      <c r="AY2548" s="185"/>
      <c r="AZ2548" s="185"/>
      <c r="BA2548" s="185"/>
      <c r="BB2548" s="185"/>
      <c r="BC2548" s="185"/>
      <c r="BD2548" s="185"/>
      <c r="BE2548" s="185"/>
      <c r="BF2548" s="185"/>
      <c r="BG2548" s="185"/>
      <c r="BH2548" s="185"/>
      <c r="BI2548" s="185"/>
      <c r="BJ2548" s="185"/>
      <c r="BK2548" s="185"/>
      <c r="BL2548" s="185"/>
      <c r="BM2548" s="185"/>
    </row>
    <row r="2549" spans="13:65" s="181" customFormat="1" x14ac:dyDescent="0.2">
      <c r="M2549" s="40"/>
      <c r="N2549" s="974"/>
      <c r="O2549" s="185"/>
      <c r="P2549" s="185"/>
      <c r="Q2549" s="185"/>
      <c r="R2549" s="185"/>
      <c r="S2549" s="185"/>
      <c r="T2549" s="185"/>
      <c r="U2549" s="185"/>
      <c r="V2549" s="185"/>
      <c r="W2549" s="185"/>
      <c r="X2549" s="185"/>
      <c r="Y2549" s="185"/>
      <c r="Z2549" s="185"/>
      <c r="AA2549" s="185"/>
      <c r="AB2549" s="185"/>
      <c r="AC2549" s="185"/>
      <c r="AD2549" s="185"/>
      <c r="AE2549" s="185"/>
      <c r="AF2549" s="185"/>
      <c r="AG2549" s="185"/>
      <c r="AH2549" s="185"/>
      <c r="AI2549" s="185"/>
      <c r="AJ2549" s="185"/>
      <c r="AK2549" s="185"/>
      <c r="AL2549" s="185"/>
      <c r="AM2549" s="185"/>
      <c r="AN2549" s="185"/>
      <c r="AO2549" s="185"/>
      <c r="AP2549" s="185"/>
      <c r="AQ2549" s="185"/>
      <c r="AR2549" s="185"/>
      <c r="AS2549" s="185"/>
      <c r="AT2549" s="185"/>
      <c r="AU2549" s="185"/>
      <c r="AV2549" s="185"/>
      <c r="AW2549" s="185"/>
      <c r="AX2549" s="185"/>
      <c r="AY2549" s="185"/>
      <c r="AZ2549" s="185"/>
      <c r="BA2549" s="185"/>
      <c r="BB2549" s="185"/>
      <c r="BC2549" s="185"/>
      <c r="BD2549" s="185"/>
      <c r="BE2549" s="185"/>
      <c r="BF2549" s="185"/>
      <c r="BG2549" s="185"/>
      <c r="BH2549" s="185"/>
      <c r="BI2549" s="185"/>
      <c r="BJ2549" s="185"/>
      <c r="BK2549" s="185"/>
      <c r="BL2549" s="185"/>
      <c r="BM2549" s="185"/>
    </row>
    <row r="2550" spans="13:65" s="181" customFormat="1" x14ac:dyDescent="0.2">
      <c r="M2550" s="40"/>
      <c r="N2550" s="974"/>
      <c r="O2550" s="185"/>
      <c r="P2550" s="185"/>
      <c r="Q2550" s="185"/>
      <c r="R2550" s="185"/>
      <c r="S2550" s="185"/>
      <c r="T2550" s="185"/>
      <c r="U2550" s="185"/>
      <c r="V2550" s="185"/>
      <c r="W2550" s="185"/>
      <c r="X2550" s="185"/>
      <c r="Y2550" s="185"/>
      <c r="Z2550" s="185"/>
      <c r="AA2550" s="185"/>
      <c r="AB2550" s="185"/>
      <c r="AC2550" s="185"/>
      <c r="AD2550" s="185"/>
      <c r="AE2550" s="185"/>
      <c r="AF2550" s="185"/>
      <c r="AG2550" s="185"/>
      <c r="AH2550" s="185"/>
      <c r="AI2550" s="185"/>
      <c r="AJ2550" s="185"/>
      <c r="AK2550" s="185"/>
      <c r="AL2550" s="185"/>
      <c r="AM2550" s="185"/>
      <c r="AN2550" s="185"/>
      <c r="AO2550" s="185"/>
      <c r="AP2550" s="185"/>
      <c r="AQ2550" s="185"/>
      <c r="AR2550" s="185"/>
      <c r="AS2550" s="185"/>
      <c r="AT2550" s="185"/>
      <c r="AU2550" s="185"/>
      <c r="AV2550" s="185"/>
      <c r="AW2550" s="185"/>
      <c r="AX2550" s="185"/>
      <c r="AY2550" s="185"/>
      <c r="AZ2550" s="185"/>
      <c r="BA2550" s="185"/>
      <c r="BB2550" s="185"/>
      <c r="BC2550" s="185"/>
      <c r="BD2550" s="185"/>
      <c r="BE2550" s="185"/>
      <c r="BF2550" s="185"/>
      <c r="BG2550" s="185"/>
      <c r="BH2550" s="185"/>
      <c r="BI2550" s="185"/>
      <c r="BJ2550" s="185"/>
      <c r="BK2550" s="185"/>
      <c r="BL2550" s="185"/>
      <c r="BM2550" s="185"/>
    </row>
    <row r="2551" spans="13:65" s="181" customFormat="1" x14ac:dyDescent="0.2">
      <c r="M2551" s="40"/>
      <c r="N2551" s="974"/>
      <c r="O2551" s="185"/>
      <c r="P2551" s="185"/>
      <c r="Q2551" s="185"/>
      <c r="R2551" s="185"/>
      <c r="S2551" s="185"/>
      <c r="T2551" s="185"/>
      <c r="U2551" s="185"/>
      <c r="V2551" s="185"/>
      <c r="W2551" s="185"/>
      <c r="X2551" s="185"/>
      <c r="Y2551" s="185"/>
      <c r="Z2551" s="185"/>
      <c r="AA2551" s="185"/>
      <c r="AB2551" s="185"/>
      <c r="AC2551" s="185"/>
      <c r="AD2551" s="185"/>
      <c r="AE2551" s="185"/>
      <c r="AF2551" s="185"/>
      <c r="AG2551" s="185"/>
      <c r="AH2551" s="185"/>
      <c r="AI2551" s="185"/>
      <c r="AJ2551" s="185"/>
      <c r="AK2551" s="185"/>
      <c r="AL2551" s="185"/>
      <c r="AM2551" s="185"/>
      <c r="AN2551" s="185"/>
      <c r="AO2551" s="185"/>
      <c r="AP2551" s="185"/>
      <c r="AQ2551" s="185"/>
      <c r="AR2551" s="185"/>
      <c r="AS2551" s="185"/>
      <c r="AT2551" s="185"/>
      <c r="AU2551" s="185"/>
      <c r="AV2551" s="185"/>
      <c r="AW2551" s="185"/>
      <c r="AX2551" s="185"/>
      <c r="AY2551" s="185"/>
      <c r="AZ2551" s="185"/>
      <c r="BA2551" s="185"/>
      <c r="BB2551" s="185"/>
      <c r="BC2551" s="185"/>
      <c r="BD2551" s="185"/>
      <c r="BE2551" s="185"/>
      <c r="BF2551" s="185"/>
      <c r="BG2551" s="185"/>
      <c r="BH2551" s="185"/>
      <c r="BI2551" s="185"/>
      <c r="BJ2551" s="185"/>
      <c r="BK2551" s="185"/>
      <c r="BL2551" s="185"/>
      <c r="BM2551" s="185"/>
    </row>
    <row r="2552" spans="13:65" s="181" customFormat="1" x14ac:dyDescent="0.2">
      <c r="M2552" s="40"/>
      <c r="N2552" s="974"/>
      <c r="O2552" s="185"/>
      <c r="P2552" s="185"/>
      <c r="Q2552" s="185"/>
      <c r="R2552" s="185"/>
      <c r="S2552" s="185"/>
      <c r="T2552" s="185"/>
      <c r="U2552" s="185"/>
      <c r="V2552" s="185"/>
      <c r="W2552" s="185"/>
      <c r="X2552" s="185"/>
      <c r="Y2552" s="185"/>
      <c r="Z2552" s="185"/>
      <c r="AA2552" s="185"/>
      <c r="AB2552" s="185"/>
      <c r="AC2552" s="185"/>
      <c r="AD2552" s="185"/>
      <c r="AE2552" s="185"/>
      <c r="AF2552" s="185"/>
      <c r="AG2552" s="185"/>
      <c r="AH2552" s="185"/>
      <c r="AI2552" s="185"/>
      <c r="AJ2552" s="185"/>
      <c r="AK2552" s="185"/>
      <c r="AL2552" s="185"/>
      <c r="AM2552" s="185"/>
      <c r="AN2552" s="185"/>
      <c r="AO2552" s="185"/>
      <c r="AP2552" s="185"/>
      <c r="AQ2552" s="185"/>
      <c r="AR2552" s="185"/>
      <c r="AS2552" s="185"/>
      <c r="AT2552" s="185"/>
      <c r="AU2552" s="185"/>
      <c r="AV2552" s="185"/>
      <c r="AW2552" s="185"/>
      <c r="AX2552" s="185"/>
      <c r="AY2552" s="185"/>
      <c r="AZ2552" s="185"/>
      <c r="BA2552" s="185"/>
      <c r="BB2552" s="185"/>
      <c r="BC2552" s="185"/>
      <c r="BD2552" s="185"/>
      <c r="BE2552" s="185"/>
      <c r="BF2552" s="185"/>
      <c r="BG2552" s="185"/>
      <c r="BH2552" s="185"/>
      <c r="BI2552" s="185"/>
      <c r="BJ2552" s="185"/>
      <c r="BK2552" s="185"/>
      <c r="BL2552" s="185"/>
      <c r="BM2552" s="185"/>
    </row>
    <row r="2553" spans="13:65" s="181" customFormat="1" x14ac:dyDescent="0.2">
      <c r="M2553" s="40"/>
      <c r="N2553" s="974"/>
      <c r="O2553" s="185"/>
      <c r="P2553" s="185"/>
      <c r="Q2553" s="185"/>
      <c r="R2553" s="185"/>
      <c r="S2553" s="185"/>
      <c r="T2553" s="185"/>
      <c r="U2553" s="185"/>
      <c r="V2553" s="185"/>
      <c r="W2553" s="185"/>
      <c r="X2553" s="185"/>
      <c r="Y2553" s="185"/>
      <c r="Z2553" s="185"/>
      <c r="AA2553" s="185"/>
      <c r="AB2553" s="185"/>
      <c r="AC2553" s="185"/>
      <c r="AD2553" s="185"/>
      <c r="AE2553" s="185"/>
      <c r="AF2553" s="185"/>
      <c r="AG2553" s="185"/>
      <c r="AH2553" s="185"/>
      <c r="AI2553" s="185"/>
      <c r="AJ2553" s="185"/>
      <c r="AK2553" s="185"/>
      <c r="AL2553" s="185"/>
      <c r="AM2553" s="185"/>
      <c r="AN2553" s="185"/>
      <c r="AO2553" s="185"/>
      <c r="AP2553" s="185"/>
      <c r="AQ2553" s="185"/>
      <c r="AR2553" s="185"/>
      <c r="AS2553" s="185"/>
      <c r="AT2553" s="185"/>
      <c r="AU2553" s="185"/>
      <c r="AV2553" s="185"/>
      <c r="AW2553" s="185"/>
      <c r="AX2553" s="185"/>
      <c r="AY2553" s="185"/>
      <c r="AZ2553" s="185"/>
      <c r="BA2553" s="185"/>
      <c r="BB2553" s="185"/>
      <c r="BC2553" s="185"/>
      <c r="BD2553" s="185"/>
      <c r="BE2553" s="185"/>
      <c r="BF2553" s="185"/>
      <c r="BG2553" s="185"/>
      <c r="BH2553" s="185"/>
      <c r="BI2553" s="185"/>
      <c r="BJ2553" s="185"/>
      <c r="BK2553" s="185"/>
      <c r="BL2553" s="185"/>
      <c r="BM2553" s="185"/>
    </row>
    <row r="2554" spans="13:65" s="181" customFormat="1" x14ac:dyDescent="0.2">
      <c r="M2554" s="40"/>
      <c r="N2554" s="974"/>
      <c r="O2554" s="185"/>
      <c r="P2554" s="185"/>
      <c r="Q2554" s="185"/>
      <c r="R2554" s="185"/>
      <c r="S2554" s="185"/>
      <c r="T2554" s="185"/>
      <c r="U2554" s="185"/>
      <c r="V2554" s="185"/>
      <c r="W2554" s="185"/>
      <c r="X2554" s="185"/>
      <c r="Y2554" s="185"/>
      <c r="Z2554" s="185"/>
      <c r="AA2554" s="185"/>
      <c r="AB2554" s="185"/>
      <c r="AC2554" s="185"/>
      <c r="AD2554" s="185"/>
      <c r="AE2554" s="185"/>
      <c r="AF2554" s="185"/>
      <c r="AG2554" s="185"/>
      <c r="AH2554" s="185"/>
      <c r="AI2554" s="185"/>
      <c r="AJ2554" s="185"/>
      <c r="AK2554" s="185"/>
      <c r="AL2554" s="185"/>
      <c r="AM2554" s="185"/>
      <c r="AN2554" s="185"/>
      <c r="AO2554" s="185"/>
      <c r="AP2554" s="185"/>
      <c r="AQ2554" s="185"/>
      <c r="AR2554" s="185"/>
      <c r="AS2554" s="185"/>
      <c r="AT2554" s="185"/>
      <c r="AU2554" s="185"/>
      <c r="AV2554" s="185"/>
      <c r="AW2554" s="185"/>
      <c r="AX2554" s="185"/>
      <c r="AY2554" s="185"/>
      <c r="AZ2554" s="185"/>
      <c r="BA2554" s="185"/>
      <c r="BB2554" s="185"/>
      <c r="BC2554" s="185"/>
      <c r="BD2554" s="185"/>
      <c r="BE2554" s="185"/>
      <c r="BF2554" s="185"/>
      <c r="BG2554" s="185"/>
      <c r="BH2554" s="185"/>
      <c r="BI2554" s="185"/>
      <c r="BJ2554" s="185"/>
      <c r="BK2554" s="185"/>
      <c r="BL2554" s="185"/>
      <c r="BM2554" s="185"/>
    </row>
    <row r="2555" spans="13:65" s="181" customFormat="1" x14ac:dyDescent="0.2">
      <c r="M2555" s="40"/>
      <c r="N2555" s="974"/>
      <c r="O2555" s="185"/>
      <c r="P2555" s="185"/>
      <c r="Q2555" s="185"/>
      <c r="R2555" s="185"/>
      <c r="S2555" s="185"/>
      <c r="T2555" s="185"/>
      <c r="U2555" s="185"/>
      <c r="V2555" s="185"/>
      <c r="W2555" s="185"/>
      <c r="X2555" s="185"/>
      <c r="Y2555" s="185"/>
      <c r="Z2555" s="185"/>
      <c r="AA2555" s="185"/>
      <c r="AB2555" s="185"/>
      <c r="AC2555" s="185"/>
      <c r="AD2555" s="185"/>
      <c r="AE2555" s="185"/>
      <c r="AF2555" s="185"/>
      <c r="AG2555" s="185"/>
      <c r="AH2555" s="185"/>
      <c r="AI2555" s="185"/>
      <c r="AJ2555" s="185"/>
      <c r="AK2555" s="185"/>
      <c r="AL2555" s="185"/>
      <c r="AM2555" s="185"/>
      <c r="AN2555" s="185"/>
      <c r="AO2555" s="185"/>
      <c r="AP2555" s="185"/>
      <c r="AQ2555" s="185"/>
      <c r="AR2555" s="185"/>
      <c r="AS2555" s="185"/>
      <c r="AT2555" s="185"/>
      <c r="AU2555" s="185"/>
      <c r="AV2555" s="185"/>
      <c r="AW2555" s="185"/>
      <c r="AX2555" s="185"/>
      <c r="AY2555" s="185"/>
      <c r="AZ2555" s="185"/>
      <c r="BA2555" s="185"/>
      <c r="BB2555" s="185"/>
      <c r="BC2555" s="185"/>
      <c r="BD2555" s="185"/>
      <c r="BE2555" s="185"/>
      <c r="BF2555" s="185"/>
      <c r="BG2555" s="185"/>
      <c r="BH2555" s="185"/>
      <c r="BI2555" s="185"/>
      <c r="BJ2555" s="185"/>
      <c r="BK2555" s="185"/>
      <c r="BL2555" s="185"/>
      <c r="BM2555" s="185"/>
    </row>
    <row r="2556" spans="13:65" s="181" customFormat="1" x14ac:dyDescent="0.2">
      <c r="M2556" s="40"/>
      <c r="N2556" s="974"/>
      <c r="O2556" s="185"/>
      <c r="P2556" s="185"/>
      <c r="Q2556" s="185"/>
      <c r="R2556" s="185"/>
      <c r="S2556" s="185"/>
      <c r="T2556" s="185"/>
      <c r="U2556" s="185"/>
      <c r="V2556" s="185"/>
      <c r="W2556" s="185"/>
      <c r="X2556" s="185"/>
      <c r="Y2556" s="185"/>
      <c r="Z2556" s="185"/>
      <c r="AA2556" s="185"/>
      <c r="AB2556" s="185"/>
      <c r="AC2556" s="185"/>
      <c r="AD2556" s="185"/>
      <c r="AE2556" s="185"/>
      <c r="AF2556" s="185"/>
      <c r="AG2556" s="185"/>
      <c r="AH2556" s="185"/>
      <c r="AI2556" s="185"/>
      <c r="AJ2556" s="185"/>
      <c r="AK2556" s="185"/>
      <c r="AL2556" s="185"/>
      <c r="AM2556" s="185"/>
      <c r="AN2556" s="185"/>
      <c r="AO2556" s="185"/>
      <c r="AP2556" s="185"/>
      <c r="AQ2556" s="185"/>
      <c r="AR2556" s="185"/>
      <c r="AS2556" s="185"/>
      <c r="AT2556" s="185"/>
      <c r="AU2556" s="185"/>
      <c r="AV2556" s="185"/>
      <c r="AW2556" s="185"/>
      <c r="AX2556" s="185"/>
      <c r="AY2556" s="185"/>
      <c r="AZ2556" s="185"/>
      <c r="BA2556" s="185"/>
      <c r="BB2556" s="185"/>
      <c r="BC2556" s="185"/>
      <c r="BD2556" s="185"/>
      <c r="BE2556" s="185"/>
      <c r="BF2556" s="185"/>
      <c r="BG2556" s="185"/>
      <c r="BH2556" s="185"/>
      <c r="BI2556" s="185"/>
      <c r="BJ2556" s="185"/>
      <c r="BK2556" s="185"/>
      <c r="BL2556" s="185"/>
      <c r="BM2556" s="185"/>
    </row>
    <row r="2557" spans="13:65" s="181" customFormat="1" x14ac:dyDescent="0.2">
      <c r="M2557" s="40"/>
      <c r="N2557" s="974"/>
      <c r="O2557" s="185"/>
      <c r="P2557" s="185"/>
      <c r="Q2557" s="185"/>
      <c r="R2557" s="185"/>
      <c r="S2557" s="185"/>
      <c r="T2557" s="185"/>
      <c r="U2557" s="185"/>
      <c r="V2557" s="185"/>
      <c r="W2557" s="185"/>
      <c r="X2557" s="185"/>
      <c r="Y2557" s="185"/>
      <c r="Z2557" s="185"/>
      <c r="AA2557" s="185"/>
      <c r="AB2557" s="185"/>
      <c r="AC2557" s="185"/>
      <c r="AD2557" s="185"/>
      <c r="AE2557" s="185"/>
      <c r="AF2557" s="185"/>
      <c r="AG2557" s="185"/>
      <c r="AH2557" s="185"/>
      <c r="AI2557" s="185"/>
      <c r="AJ2557" s="185"/>
      <c r="AK2557" s="185"/>
      <c r="AL2557" s="185"/>
      <c r="AM2557" s="185"/>
      <c r="AN2557" s="185"/>
      <c r="AO2557" s="185"/>
      <c r="AP2557" s="185"/>
      <c r="AQ2557" s="185"/>
      <c r="AR2557" s="185"/>
      <c r="AS2557" s="185"/>
      <c r="AT2557" s="185"/>
      <c r="AU2557" s="185"/>
      <c r="AV2557" s="185"/>
      <c r="AW2557" s="185"/>
      <c r="AX2557" s="185"/>
      <c r="AY2557" s="185"/>
      <c r="AZ2557" s="185"/>
      <c r="BA2557" s="185"/>
      <c r="BB2557" s="185"/>
      <c r="BC2557" s="185"/>
      <c r="BD2557" s="185"/>
      <c r="BE2557" s="185"/>
      <c r="BF2557" s="185"/>
      <c r="BG2557" s="185"/>
      <c r="BH2557" s="185"/>
      <c r="BI2557" s="185"/>
      <c r="BJ2557" s="185"/>
      <c r="BK2557" s="185"/>
      <c r="BL2557" s="185"/>
      <c r="BM2557" s="185"/>
    </row>
    <row r="2558" spans="13:65" s="181" customFormat="1" x14ac:dyDescent="0.2">
      <c r="M2558" s="40"/>
      <c r="N2558" s="974"/>
      <c r="O2558" s="185"/>
      <c r="P2558" s="185"/>
      <c r="Q2558" s="185"/>
      <c r="R2558" s="185"/>
      <c r="S2558" s="185"/>
      <c r="T2558" s="185"/>
      <c r="U2558" s="185"/>
      <c r="V2558" s="185"/>
      <c r="W2558" s="185"/>
      <c r="X2558" s="185"/>
      <c r="Y2558" s="185"/>
      <c r="Z2558" s="185"/>
      <c r="AA2558" s="185"/>
      <c r="AB2558" s="185"/>
      <c r="AC2558" s="185"/>
      <c r="AD2558" s="185"/>
      <c r="AE2558" s="185"/>
      <c r="AF2558" s="185"/>
      <c r="AG2558" s="185"/>
      <c r="AH2558" s="185"/>
      <c r="AI2558" s="185"/>
      <c r="AJ2558" s="185"/>
      <c r="AK2558" s="185"/>
      <c r="AL2558" s="185"/>
      <c r="AM2558" s="185"/>
      <c r="AN2558" s="185"/>
      <c r="AO2558" s="185"/>
      <c r="AP2558" s="185"/>
      <c r="AQ2558" s="185"/>
      <c r="AR2558" s="185"/>
      <c r="AS2558" s="185"/>
      <c r="AT2558" s="185"/>
      <c r="AU2558" s="185"/>
      <c r="AV2558" s="185"/>
      <c r="AW2558" s="185"/>
      <c r="AX2558" s="185"/>
      <c r="AY2558" s="185"/>
      <c r="AZ2558" s="185"/>
      <c r="BA2558" s="185"/>
      <c r="BB2558" s="185"/>
      <c r="BC2558" s="185"/>
      <c r="BD2558" s="185"/>
      <c r="BE2558" s="185"/>
      <c r="BF2558" s="185"/>
      <c r="BG2558" s="185"/>
      <c r="BH2558" s="185"/>
      <c r="BI2558" s="185"/>
      <c r="BJ2558" s="185"/>
      <c r="BK2558" s="185"/>
      <c r="BL2558" s="185"/>
      <c r="BM2558" s="185"/>
    </row>
    <row r="2559" spans="13:65" s="181" customFormat="1" x14ac:dyDescent="0.2">
      <c r="M2559" s="40"/>
      <c r="N2559" s="974"/>
      <c r="O2559" s="185"/>
      <c r="P2559" s="185"/>
      <c r="Q2559" s="185"/>
      <c r="R2559" s="185"/>
      <c r="S2559" s="185"/>
      <c r="T2559" s="185"/>
      <c r="U2559" s="185"/>
      <c r="V2559" s="185"/>
      <c r="W2559" s="185"/>
      <c r="X2559" s="185"/>
      <c r="Y2559" s="185"/>
      <c r="Z2559" s="185"/>
      <c r="AA2559" s="185"/>
      <c r="AB2559" s="185"/>
      <c r="AC2559" s="185"/>
      <c r="AD2559" s="185"/>
      <c r="AE2559" s="185"/>
      <c r="AF2559" s="185"/>
      <c r="AG2559" s="185"/>
      <c r="AH2559" s="185"/>
      <c r="AI2559" s="185"/>
      <c r="AJ2559" s="185"/>
      <c r="AK2559" s="185"/>
      <c r="AL2559" s="185"/>
      <c r="AM2559" s="185"/>
      <c r="AN2559" s="185"/>
      <c r="AO2559" s="185"/>
      <c r="AP2559" s="185"/>
      <c r="AQ2559" s="185"/>
      <c r="AR2559" s="185"/>
      <c r="AS2559" s="185"/>
      <c r="AT2559" s="185"/>
      <c r="AU2559" s="185"/>
      <c r="AV2559" s="185"/>
      <c r="AW2559" s="185"/>
      <c r="AX2559" s="185"/>
      <c r="AY2559" s="185"/>
      <c r="AZ2559" s="185"/>
      <c r="BA2559" s="185"/>
      <c r="BB2559" s="185"/>
      <c r="BC2559" s="185"/>
      <c r="BD2559" s="185"/>
      <c r="BE2559" s="185"/>
      <c r="BF2559" s="185"/>
      <c r="BG2559" s="185"/>
      <c r="BH2559" s="185"/>
      <c r="BI2559" s="185"/>
      <c r="BJ2559" s="185"/>
      <c r="BK2559" s="185"/>
      <c r="BL2559" s="185"/>
      <c r="BM2559" s="185"/>
    </row>
    <row r="2560" spans="13:65" s="181" customFormat="1" x14ac:dyDescent="0.2">
      <c r="M2560" s="40"/>
      <c r="N2560" s="974"/>
      <c r="O2560" s="185"/>
      <c r="P2560" s="185"/>
      <c r="Q2560" s="185"/>
      <c r="R2560" s="185"/>
      <c r="S2560" s="185"/>
      <c r="T2560" s="185"/>
      <c r="U2560" s="185"/>
      <c r="V2560" s="185"/>
      <c r="W2560" s="185"/>
      <c r="X2560" s="185"/>
      <c r="Y2560" s="185"/>
      <c r="Z2560" s="185"/>
      <c r="AA2560" s="185"/>
      <c r="AB2560" s="185"/>
      <c r="AC2560" s="185"/>
      <c r="AD2560" s="185"/>
      <c r="AE2560" s="185"/>
      <c r="AF2560" s="185"/>
      <c r="AG2560" s="185"/>
      <c r="AH2560" s="185"/>
      <c r="AI2560" s="185"/>
      <c r="AJ2560" s="185"/>
      <c r="AK2560" s="185"/>
      <c r="AL2560" s="185"/>
      <c r="AM2560" s="185"/>
      <c r="AN2560" s="185"/>
      <c r="AO2560" s="185"/>
      <c r="AP2560" s="185"/>
      <c r="AQ2560" s="185"/>
      <c r="AR2560" s="185"/>
      <c r="AS2560" s="185"/>
      <c r="AT2560" s="185"/>
      <c r="AU2560" s="185"/>
      <c r="AV2560" s="185"/>
      <c r="AW2560" s="185"/>
      <c r="AX2560" s="185"/>
      <c r="AY2560" s="185"/>
      <c r="AZ2560" s="185"/>
      <c r="BA2560" s="185"/>
      <c r="BB2560" s="185"/>
      <c r="BC2560" s="185"/>
      <c r="BD2560" s="185"/>
      <c r="BE2560" s="185"/>
      <c r="BF2560" s="185"/>
      <c r="BG2560" s="185"/>
      <c r="BH2560" s="185"/>
      <c r="BI2560" s="185"/>
      <c r="BJ2560" s="185"/>
      <c r="BK2560" s="185"/>
      <c r="BL2560" s="185"/>
      <c r="BM2560" s="185"/>
    </row>
    <row r="2561" spans="13:65" s="181" customFormat="1" x14ac:dyDescent="0.2">
      <c r="M2561" s="40"/>
      <c r="N2561" s="974"/>
      <c r="O2561" s="185"/>
      <c r="P2561" s="185"/>
      <c r="Q2561" s="185"/>
      <c r="R2561" s="185"/>
      <c r="S2561" s="185"/>
      <c r="T2561" s="185"/>
      <c r="U2561" s="185"/>
      <c r="V2561" s="185"/>
      <c r="W2561" s="185"/>
      <c r="X2561" s="185"/>
      <c r="Y2561" s="185"/>
      <c r="Z2561" s="185"/>
      <c r="AA2561" s="185"/>
      <c r="AB2561" s="185"/>
      <c r="AC2561" s="185"/>
      <c r="AD2561" s="185"/>
      <c r="AE2561" s="185"/>
      <c r="AF2561" s="185"/>
      <c r="AG2561" s="185"/>
      <c r="AH2561" s="185"/>
      <c r="AI2561" s="185"/>
      <c r="AJ2561" s="185"/>
      <c r="AK2561" s="185"/>
      <c r="AL2561" s="185"/>
      <c r="AM2561" s="185"/>
      <c r="AN2561" s="185"/>
      <c r="AO2561" s="185"/>
      <c r="AP2561" s="185"/>
      <c r="AQ2561" s="185"/>
      <c r="AR2561" s="185"/>
      <c r="AS2561" s="185"/>
      <c r="AT2561" s="185"/>
      <c r="AU2561" s="185"/>
      <c r="AV2561" s="185"/>
      <c r="AW2561" s="185"/>
      <c r="AX2561" s="185"/>
      <c r="AY2561" s="185"/>
      <c r="AZ2561" s="185"/>
      <c r="BA2561" s="185"/>
      <c r="BB2561" s="185"/>
      <c r="BC2561" s="185"/>
      <c r="BD2561" s="185"/>
      <c r="BE2561" s="185"/>
      <c r="BF2561" s="185"/>
      <c r="BG2561" s="185"/>
      <c r="BH2561" s="185"/>
      <c r="BI2561" s="185"/>
      <c r="BJ2561" s="185"/>
      <c r="BK2561" s="185"/>
      <c r="BL2561" s="185"/>
      <c r="BM2561" s="185"/>
    </row>
    <row r="2562" spans="13:65" s="181" customFormat="1" x14ac:dyDescent="0.2">
      <c r="M2562" s="40"/>
      <c r="N2562" s="974"/>
      <c r="O2562" s="185"/>
      <c r="P2562" s="185"/>
      <c r="Q2562" s="185"/>
      <c r="R2562" s="185"/>
      <c r="S2562" s="185"/>
      <c r="T2562" s="185"/>
      <c r="U2562" s="185"/>
      <c r="V2562" s="185"/>
      <c r="W2562" s="185"/>
      <c r="X2562" s="185"/>
      <c r="Y2562" s="185"/>
      <c r="Z2562" s="185"/>
      <c r="AA2562" s="185"/>
      <c r="AB2562" s="185"/>
      <c r="AC2562" s="185"/>
      <c r="AD2562" s="185"/>
      <c r="AE2562" s="185"/>
      <c r="AF2562" s="185"/>
      <c r="AG2562" s="185"/>
      <c r="AH2562" s="185"/>
      <c r="AI2562" s="185"/>
      <c r="AJ2562" s="185"/>
      <c r="AK2562" s="185"/>
      <c r="AL2562" s="185"/>
      <c r="AM2562" s="185"/>
      <c r="AN2562" s="185"/>
      <c r="AO2562" s="185"/>
      <c r="AP2562" s="185"/>
      <c r="AQ2562" s="185"/>
      <c r="AR2562" s="185"/>
      <c r="AS2562" s="185"/>
      <c r="AT2562" s="185"/>
      <c r="AU2562" s="185"/>
      <c r="AV2562" s="185"/>
      <c r="AW2562" s="185"/>
      <c r="AX2562" s="185"/>
      <c r="AY2562" s="185"/>
      <c r="AZ2562" s="185"/>
      <c r="BA2562" s="185"/>
      <c r="BB2562" s="185"/>
      <c r="BC2562" s="185"/>
      <c r="BD2562" s="185"/>
      <c r="BE2562" s="185"/>
      <c r="BF2562" s="185"/>
      <c r="BG2562" s="185"/>
      <c r="BH2562" s="185"/>
      <c r="BI2562" s="185"/>
      <c r="BJ2562" s="185"/>
      <c r="BK2562" s="185"/>
      <c r="BL2562" s="185"/>
      <c r="BM2562" s="185"/>
    </row>
    <row r="2563" spans="13:65" s="181" customFormat="1" x14ac:dyDescent="0.2">
      <c r="M2563" s="40"/>
      <c r="N2563" s="974"/>
      <c r="O2563" s="185"/>
      <c r="P2563" s="185"/>
      <c r="Q2563" s="185"/>
      <c r="R2563" s="185"/>
      <c r="S2563" s="185"/>
      <c r="T2563" s="185"/>
      <c r="U2563" s="185"/>
      <c r="V2563" s="185"/>
      <c r="W2563" s="185"/>
      <c r="X2563" s="185"/>
      <c r="Y2563" s="185"/>
      <c r="Z2563" s="185"/>
      <c r="AA2563" s="185"/>
      <c r="AB2563" s="185"/>
      <c r="AC2563" s="185"/>
      <c r="AD2563" s="185"/>
      <c r="AE2563" s="185"/>
      <c r="AF2563" s="185"/>
      <c r="AG2563" s="185"/>
      <c r="AH2563" s="185"/>
      <c r="AI2563" s="185"/>
      <c r="AJ2563" s="185"/>
      <c r="AK2563" s="185"/>
      <c r="AL2563" s="185"/>
      <c r="AM2563" s="185"/>
      <c r="AN2563" s="185"/>
      <c r="AO2563" s="185"/>
      <c r="AP2563" s="185"/>
      <c r="AQ2563" s="185"/>
      <c r="AR2563" s="185"/>
      <c r="AS2563" s="185"/>
      <c r="AT2563" s="185"/>
      <c r="AU2563" s="185"/>
      <c r="AV2563" s="185"/>
      <c r="AW2563" s="185"/>
      <c r="AX2563" s="185"/>
      <c r="AY2563" s="185"/>
      <c r="AZ2563" s="185"/>
      <c r="BA2563" s="185"/>
      <c r="BB2563" s="185"/>
      <c r="BC2563" s="185"/>
      <c r="BD2563" s="185"/>
      <c r="BE2563" s="185"/>
      <c r="BF2563" s="185"/>
      <c r="BG2563" s="185"/>
      <c r="BH2563" s="185"/>
      <c r="BI2563" s="185"/>
      <c r="BJ2563" s="185"/>
      <c r="BK2563" s="185"/>
      <c r="BL2563" s="185"/>
      <c r="BM2563" s="185"/>
    </row>
    <row r="2564" spans="13:65" s="181" customFormat="1" x14ac:dyDescent="0.2">
      <c r="M2564" s="40"/>
      <c r="N2564" s="974"/>
      <c r="O2564" s="185"/>
      <c r="P2564" s="185"/>
      <c r="Q2564" s="185"/>
      <c r="R2564" s="185"/>
      <c r="S2564" s="185"/>
      <c r="T2564" s="185"/>
      <c r="U2564" s="185"/>
      <c r="V2564" s="185"/>
      <c r="W2564" s="185"/>
      <c r="X2564" s="185"/>
      <c r="Y2564" s="185"/>
      <c r="Z2564" s="185"/>
      <c r="AA2564" s="185"/>
      <c r="AB2564" s="185"/>
      <c r="AC2564" s="185"/>
      <c r="AD2564" s="185"/>
      <c r="AE2564" s="185"/>
      <c r="AF2564" s="185"/>
      <c r="AG2564" s="185"/>
      <c r="AH2564" s="185"/>
      <c r="AI2564" s="185"/>
      <c r="AJ2564" s="185"/>
      <c r="AK2564" s="185"/>
      <c r="AL2564" s="185"/>
      <c r="AM2564" s="185"/>
      <c r="AN2564" s="185"/>
      <c r="AO2564" s="185"/>
      <c r="AP2564" s="185"/>
      <c r="AQ2564" s="185"/>
      <c r="AR2564" s="185"/>
      <c r="AS2564" s="185"/>
      <c r="AT2564" s="185"/>
      <c r="AU2564" s="185"/>
      <c r="AV2564" s="185"/>
      <c r="AW2564" s="185"/>
      <c r="AX2564" s="185"/>
      <c r="AY2564" s="185"/>
      <c r="AZ2564" s="185"/>
      <c r="BA2564" s="185"/>
      <c r="BB2564" s="185"/>
      <c r="BC2564" s="185"/>
      <c r="BD2564" s="185"/>
      <c r="BE2564" s="185"/>
      <c r="BF2564" s="185"/>
      <c r="BG2564" s="185"/>
      <c r="BH2564" s="185"/>
      <c r="BI2564" s="185"/>
      <c r="BJ2564" s="185"/>
      <c r="BK2564" s="185"/>
      <c r="BL2564" s="185"/>
      <c r="BM2564" s="185"/>
    </row>
    <row r="2565" spans="13:65" s="181" customFormat="1" x14ac:dyDescent="0.2">
      <c r="M2565" s="40"/>
      <c r="N2565" s="974"/>
      <c r="O2565" s="185"/>
      <c r="P2565" s="185"/>
      <c r="Q2565" s="185"/>
      <c r="R2565" s="185"/>
      <c r="S2565" s="185"/>
      <c r="T2565" s="185"/>
      <c r="U2565" s="185"/>
      <c r="V2565" s="185"/>
      <c r="W2565" s="185"/>
      <c r="X2565" s="185"/>
      <c r="Y2565" s="185"/>
      <c r="Z2565" s="185"/>
      <c r="AA2565" s="185"/>
      <c r="AB2565" s="185"/>
      <c r="AC2565" s="185"/>
      <c r="AD2565" s="185"/>
      <c r="AE2565" s="185"/>
      <c r="AF2565" s="185"/>
      <c r="AG2565" s="185"/>
      <c r="AH2565" s="185"/>
      <c r="AI2565" s="185"/>
      <c r="AJ2565" s="185"/>
      <c r="AK2565" s="185"/>
      <c r="AL2565" s="185"/>
      <c r="AM2565" s="185"/>
      <c r="AN2565" s="185"/>
      <c r="AO2565" s="185"/>
      <c r="AP2565" s="185"/>
      <c r="AQ2565" s="185"/>
      <c r="AR2565" s="185"/>
      <c r="AS2565" s="185"/>
      <c r="AT2565" s="185"/>
      <c r="AU2565" s="185"/>
      <c r="AV2565" s="185"/>
      <c r="AW2565" s="185"/>
      <c r="AX2565" s="185"/>
      <c r="AY2565" s="185"/>
      <c r="AZ2565" s="185"/>
      <c r="BA2565" s="185"/>
      <c r="BB2565" s="185"/>
      <c r="BC2565" s="185"/>
      <c r="BD2565" s="185"/>
      <c r="BE2565" s="185"/>
      <c r="BF2565" s="185"/>
      <c r="BG2565" s="185"/>
      <c r="BH2565" s="185"/>
      <c r="BI2565" s="185"/>
      <c r="BJ2565" s="185"/>
      <c r="BK2565" s="185"/>
      <c r="BL2565" s="185"/>
      <c r="BM2565" s="185"/>
    </row>
    <row r="2566" spans="13:65" s="181" customFormat="1" x14ac:dyDescent="0.2">
      <c r="M2566" s="40"/>
      <c r="N2566" s="974"/>
      <c r="O2566" s="185"/>
      <c r="P2566" s="185"/>
      <c r="Q2566" s="185"/>
      <c r="R2566" s="185"/>
      <c r="S2566" s="185"/>
      <c r="T2566" s="185"/>
      <c r="U2566" s="185"/>
      <c r="V2566" s="185"/>
      <c r="W2566" s="185"/>
      <c r="X2566" s="185"/>
      <c r="Y2566" s="185"/>
      <c r="Z2566" s="185"/>
      <c r="AA2566" s="185"/>
      <c r="AB2566" s="185"/>
      <c r="AC2566" s="185"/>
      <c r="AD2566" s="185"/>
      <c r="AE2566" s="185"/>
      <c r="AF2566" s="185"/>
      <c r="AG2566" s="185"/>
      <c r="AH2566" s="185"/>
      <c r="AI2566" s="185"/>
      <c r="AJ2566" s="185"/>
      <c r="AK2566" s="185"/>
      <c r="AL2566" s="185"/>
      <c r="AM2566" s="185"/>
      <c r="AN2566" s="185"/>
      <c r="AO2566" s="185"/>
      <c r="AP2566" s="185"/>
      <c r="AQ2566" s="185"/>
      <c r="AR2566" s="185"/>
      <c r="AS2566" s="185"/>
      <c r="AT2566" s="185"/>
      <c r="AU2566" s="185"/>
      <c r="AV2566" s="185"/>
      <c r="AW2566" s="185"/>
      <c r="AX2566" s="185"/>
      <c r="AY2566" s="185"/>
      <c r="AZ2566" s="185"/>
      <c r="BA2566" s="185"/>
      <c r="BB2566" s="185"/>
      <c r="BC2566" s="185"/>
      <c r="BD2566" s="185"/>
      <c r="BE2566" s="185"/>
      <c r="BF2566" s="185"/>
      <c r="BG2566" s="185"/>
      <c r="BH2566" s="185"/>
      <c r="BI2566" s="185"/>
      <c r="BJ2566" s="185"/>
      <c r="BK2566" s="185"/>
      <c r="BL2566" s="185"/>
      <c r="BM2566" s="185"/>
    </row>
    <row r="2567" spans="13:65" s="181" customFormat="1" x14ac:dyDescent="0.2">
      <c r="M2567" s="40"/>
      <c r="N2567" s="974"/>
      <c r="O2567" s="185"/>
      <c r="P2567" s="185"/>
      <c r="Q2567" s="185"/>
      <c r="R2567" s="185"/>
      <c r="S2567" s="185"/>
      <c r="T2567" s="185"/>
      <c r="U2567" s="185"/>
      <c r="V2567" s="185"/>
      <c r="W2567" s="185"/>
      <c r="X2567" s="185"/>
      <c r="Y2567" s="185"/>
      <c r="Z2567" s="185"/>
      <c r="AA2567" s="185"/>
      <c r="AB2567" s="185"/>
      <c r="AC2567" s="185"/>
      <c r="AD2567" s="185"/>
      <c r="AE2567" s="185"/>
      <c r="AF2567" s="185"/>
      <c r="AG2567" s="185"/>
      <c r="AH2567" s="185"/>
      <c r="AI2567" s="185"/>
      <c r="AJ2567" s="185"/>
      <c r="AK2567" s="185"/>
      <c r="AL2567" s="185"/>
      <c r="AM2567" s="185"/>
      <c r="AN2567" s="185"/>
      <c r="AO2567" s="185"/>
      <c r="AP2567" s="185"/>
      <c r="AQ2567" s="185"/>
      <c r="AR2567" s="185"/>
      <c r="AS2567" s="185"/>
      <c r="AT2567" s="185"/>
      <c r="AU2567" s="185"/>
      <c r="AV2567" s="185"/>
      <c r="AW2567" s="185"/>
      <c r="AX2567" s="185"/>
      <c r="AY2567" s="185"/>
      <c r="AZ2567" s="185"/>
      <c r="BA2567" s="185"/>
      <c r="BB2567" s="185"/>
      <c r="BC2567" s="185"/>
      <c r="BD2567" s="185"/>
      <c r="BE2567" s="185"/>
      <c r="BF2567" s="185"/>
      <c r="BG2567" s="185"/>
      <c r="BH2567" s="185"/>
      <c r="BI2567" s="185"/>
      <c r="BJ2567" s="185"/>
      <c r="BK2567" s="185"/>
      <c r="BL2567" s="185"/>
      <c r="BM2567" s="185"/>
    </row>
    <row r="2568" spans="13:65" s="181" customFormat="1" x14ac:dyDescent="0.2">
      <c r="M2568" s="40"/>
      <c r="N2568" s="974"/>
      <c r="O2568" s="185"/>
      <c r="P2568" s="185"/>
      <c r="Q2568" s="185"/>
      <c r="R2568" s="185"/>
      <c r="S2568" s="185"/>
      <c r="T2568" s="185"/>
      <c r="U2568" s="185"/>
      <c r="V2568" s="185"/>
      <c r="W2568" s="185"/>
      <c r="X2568" s="185"/>
      <c r="Y2568" s="185"/>
      <c r="Z2568" s="185"/>
      <c r="AA2568" s="185"/>
      <c r="AB2568" s="185"/>
      <c r="AC2568" s="185"/>
      <c r="AD2568" s="185"/>
      <c r="AE2568" s="185"/>
      <c r="AF2568" s="185"/>
      <c r="AG2568" s="185"/>
      <c r="AH2568" s="185"/>
      <c r="AI2568" s="185"/>
      <c r="AJ2568" s="185"/>
      <c r="AK2568" s="185"/>
      <c r="AL2568" s="185"/>
      <c r="AM2568" s="185"/>
      <c r="AN2568" s="185"/>
      <c r="AO2568" s="185"/>
      <c r="AP2568" s="185"/>
      <c r="AQ2568" s="185"/>
      <c r="AR2568" s="185"/>
      <c r="AS2568" s="185"/>
      <c r="AT2568" s="185"/>
      <c r="AU2568" s="185"/>
      <c r="AV2568" s="185"/>
      <c r="AW2568" s="185"/>
      <c r="AX2568" s="185"/>
      <c r="AY2568" s="185"/>
      <c r="AZ2568" s="185"/>
      <c r="BA2568" s="185"/>
      <c r="BB2568" s="185"/>
      <c r="BC2568" s="185"/>
      <c r="BD2568" s="185"/>
      <c r="BE2568" s="185"/>
      <c r="BF2568" s="185"/>
      <c r="BG2568" s="185"/>
      <c r="BH2568" s="185"/>
      <c r="BI2568" s="185"/>
      <c r="BJ2568" s="185"/>
      <c r="BK2568" s="185"/>
      <c r="BL2568" s="185"/>
      <c r="BM2568" s="185"/>
    </row>
    <row r="2569" spans="13:65" s="181" customFormat="1" x14ac:dyDescent="0.2">
      <c r="M2569" s="40"/>
      <c r="N2569" s="974"/>
      <c r="O2569" s="185"/>
      <c r="P2569" s="185"/>
      <c r="Q2569" s="185"/>
      <c r="R2569" s="185"/>
      <c r="S2569" s="185"/>
      <c r="T2569" s="185"/>
      <c r="U2569" s="185"/>
      <c r="V2569" s="185"/>
      <c r="W2569" s="185"/>
      <c r="X2569" s="185"/>
      <c r="Y2569" s="185"/>
      <c r="Z2569" s="185"/>
      <c r="AA2569" s="185"/>
      <c r="AB2569" s="185"/>
      <c r="AC2569" s="185"/>
      <c r="AD2569" s="185"/>
      <c r="AE2569" s="185"/>
      <c r="AF2569" s="185"/>
      <c r="AG2569" s="185"/>
      <c r="AH2569" s="185"/>
      <c r="AI2569" s="185"/>
      <c r="AJ2569" s="185"/>
      <c r="AK2569" s="185"/>
      <c r="AL2569" s="185"/>
      <c r="AM2569" s="185"/>
      <c r="AN2569" s="185"/>
      <c r="AO2569" s="185"/>
      <c r="AP2569" s="185"/>
      <c r="AQ2569" s="185"/>
      <c r="AR2569" s="185"/>
      <c r="AS2569" s="185"/>
      <c r="AT2569" s="185"/>
      <c r="AU2569" s="185"/>
      <c r="AV2569" s="185"/>
      <c r="AW2569" s="185"/>
      <c r="AX2569" s="185"/>
      <c r="AY2569" s="185"/>
      <c r="AZ2569" s="185"/>
      <c r="BA2569" s="185"/>
      <c r="BB2569" s="185"/>
      <c r="BC2569" s="185"/>
      <c r="BD2569" s="185"/>
      <c r="BE2569" s="185"/>
      <c r="BF2569" s="185"/>
      <c r="BG2569" s="185"/>
      <c r="BH2569" s="185"/>
      <c r="BI2569" s="185"/>
      <c r="BJ2569" s="185"/>
      <c r="BK2569" s="185"/>
      <c r="BL2569" s="185"/>
      <c r="BM2569" s="185"/>
    </row>
    <row r="2570" spans="13:65" s="181" customFormat="1" x14ac:dyDescent="0.2">
      <c r="M2570" s="40"/>
      <c r="N2570" s="974"/>
      <c r="O2570" s="185"/>
      <c r="P2570" s="185"/>
      <c r="Q2570" s="185"/>
      <c r="R2570" s="185"/>
      <c r="S2570" s="185"/>
      <c r="T2570" s="185"/>
      <c r="U2570" s="185"/>
      <c r="V2570" s="185"/>
      <c r="W2570" s="185"/>
      <c r="X2570" s="185"/>
      <c r="Y2570" s="185"/>
      <c r="Z2570" s="185"/>
      <c r="AA2570" s="185"/>
      <c r="AB2570" s="185"/>
      <c r="AC2570" s="185"/>
      <c r="AD2570" s="185"/>
      <c r="AE2570" s="185"/>
      <c r="AF2570" s="185"/>
      <c r="AG2570" s="185"/>
      <c r="AH2570" s="185"/>
      <c r="AI2570" s="185"/>
      <c r="AJ2570" s="185"/>
      <c r="AK2570" s="185"/>
      <c r="AL2570" s="185"/>
      <c r="AM2570" s="185"/>
      <c r="AN2570" s="185"/>
      <c r="AO2570" s="185"/>
      <c r="AP2570" s="185"/>
      <c r="AQ2570" s="185"/>
      <c r="AR2570" s="185"/>
      <c r="AS2570" s="185"/>
      <c r="AT2570" s="185"/>
      <c r="AU2570" s="185"/>
      <c r="AV2570" s="185"/>
      <c r="AW2570" s="185"/>
      <c r="AX2570" s="185"/>
      <c r="AY2570" s="185"/>
      <c r="AZ2570" s="185"/>
      <c r="BA2570" s="185"/>
      <c r="BB2570" s="185"/>
      <c r="BC2570" s="185"/>
      <c r="BD2570" s="185"/>
      <c r="BE2570" s="185"/>
      <c r="BF2570" s="185"/>
      <c r="BG2570" s="185"/>
      <c r="BH2570" s="185"/>
      <c r="BI2570" s="185"/>
      <c r="BJ2570" s="185"/>
      <c r="BK2570" s="185"/>
      <c r="BL2570" s="185"/>
      <c r="BM2570" s="185"/>
    </row>
    <row r="2571" spans="13:65" s="181" customFormat="1" x14ac:dyDescent="0.2">
      <c r="M2571" s="40"/>
      <c r="N2571" s="974"/>
      <c r="O2571" s="185"/>
      <c r="P2571" s="185"/>
      <c r="Q2571" s="185"/>
      <c r="R2571" s="185"/>
      <c r="S2571" s="185"/>
      <c r="T2571" s="185"/>
      <c r="U2571" s="185"/>
      <c r="V2571" s="185"/>
      <c r="W2571" s="185"/>
      <c r="X2571" s="185"/>
      <c r="Y2571" s="185"/>
      <c r="Z2571" s="185"/>
      <c r="AA2571" s="185"/>
      <c r="AB2571" s="185"/>
      <c r="AC2571" s="185"/>
      <c r="AD2571" s="185"/>
      <c r="AE2571" s="185"/>
      <c r="AF2571" s="185"/>
      <c r="AG2571" s="185"/>
      <c r="AH2571" s="185"/>
      <c r="AI2571" s="185"/>
      <c r="AJ2571" s="185"/>
      <c r="AK2571" s="185"/>
      <c r="AL2571" s="185"/>
      <c r="AM2571" s="185"/>
      <c r="AN2571" s="185"/>
      <c r="AO2571" s="185"/>
      <c r="AP2571" s="185"/>
      <c r="AQ2571" s="185"/>
      <c r="AR2571" s="185"/>
      <c r="AS2571" s="185"/>
      <c r="AT2571" s="185"/>
      <c r="AU2571" s="185"/>
      <c r="AV2571" s="185"/>
      <c r="AW2571" s="185"/>
      <c r="AX2571" s="185"/>
      <c r="AY2571" s="185"/>
      <c r="AZ2571" s="185"/>
      <c r="BA2571" s="185"/>
      <c r="BB2571" s="185"/>
      <c r="BC2571" s="185"/>
      <c r="BD2571" s="185"/>
      <c r="BE2571" s="185"/>
      <c r="BF2571" s="185"/>
      <c r="BG2571" s="185"/>
      <c r="BH2571" s="185"/>
      <c r="BI2571" s="185"/>
      <c r="BJ2571" s="185"/>
      <c r="BK2571" s="185"/>
      <c r="BL2571" s="185"/>
      <c r="BM2571" s="185"/>
    </row>
    <row r="2572" spans="13:65" s="181" customFormat="1" x14ac:dyDescent="0.2">
      <c r="M2572" s="40"/>
      <c r="N2572" s="974"/>
      <c r="O2572" s="185"/>
      <c r="P2572" s="185"/>
      <c r="Q2572" s="185"/>
      <c r="R2572" s="185"/>
      <c r="S2572" s="185"/>
      <c r="T2572" s="185"/>
      <c r="U2572" s="185"/>
      <c r="V2572" s="185"/>
      <c r="W2572" s="185"/>
      <c r="X2572" s="185"/>
      <c r="Y2572" s="185"/>
      <c r="Z2572" s="185"/>
      <c r="AA2572" s="185"/>
      <c r="AB2572" s="185"/>
      <c r="AC2572" s="185"/>
      <c r="AD2572" s="185"/>
      <c r="AE2572" s="185"/>
      <c r="AF2572" s="185"/>
      <c r="AG2572" s="185"/>
      <c r="AH2572" s="185"/>
      <c r="AI2572" s="185"/>
      <c r="AJ2572" s="185"/>
      <c r="AK2572" s="185"/>
      <c r="AL2572" s="185"/>
      <c r="AM2572" s="185"/>
      <c r="AN2572" s="185"/>
      <c r="AO2572" s="185"/>
      <c r="AP2572" s="185"/>
      <c r="AQ2572" s="185"/>
      <c r="AR2572" s="185"/>
      <c r="AS2572" s="185"/>
      <c r="AT2572" s="185"/>
      <c r="AU2572" s="185"/>
      <c r="AV2572" s="185"/>
      <c r="AW2572" s="185"/>
      <c r="AX2572" s="185"/>
      <c r="AY2572" s="185"/>
      <c r="AZ2572" s="185"/>
      <c r="BA2572" s="185"/>
      <c r="BB2572" s="185"/>
      <c r="BC2572" s="185"/>
      <c r="BD2572" s="185"/>
      <c r="BE2572" s="185"/>
      <c r="BF2572" s="185"/>
      <c r="BG2572" s="185"/>
      <c r="BH2572" s="185"/>
      <c r="BI2572" s="185"/>
      <c r="BJ2572" s="185"/>
      <c r="BK2572" s="185"/>
      <c r="BL2572" s="185"/>
      <c r="BM2572" s="185"/>
    </row>
    <row r="2573" spans="13:65" s="181" customFormat="1" x14ac:dyDescent="0.2">
      <c r="M2573" s="40"/>
      <c r="N2573" s="974"/>
      <c r="O2573" s="185"/>
      <c r="P2573" s="185"/>
      <c r="Q2573" s="185"/>
      <c r="R2573" s="185"/>
      <c r="S2573" s="185"/>
      <c r="T2573" s="185"/>
      <c r="U2573" s="185"/>
      <c r="V2573" s="185"/>
      <c r="W2573" s="185"/>
      <c r="X2573" s="185"/>
      <c r="Y2573" s="185"/>
      <c r="Z2573" s="185"/>
      <c r="AA2573" s="185"/>
      <c r="AB2573" s="185"/>
      <c r="AC2573" s="185"/>
      <c r="AD2573" s="185"/>
      <c r="AE2573" s="185"/>
      <c r="AF2573" s="185"/>
      <c r="AG2573" s="185"/>
      <c r="AH2573" s="185"/>
      <c r="AI2573" s="185"/>
      <c r="AJ2573" s="185"/>
      <c r="AK2573" s="185"/>
      <c r="AL2573" s="185"/>
      <c r="AM2573" s="185"/>
      <c r="AN2573" s="185"/>
      <c r="AO2573" s="185"/>
      <c r="AP2573" s="185"/>
      <c r="AQ2573" s="185"/>
      <c r="AR2573" s="185"/>
      <c r="AS2573" s="185"/>
      <c r="AT2573" s="185"/>
      <c r="AU2573" s="185"/>
      <c r="AV2573" s="185"/>
      <c r="AW2573" s="185"/>
      <c r="AX2573" s="185"/>
      <c r="AY2573" s="185"/>
      <c r="AZ2573" s="185"/>
      <c r="BA2573" s="185"/>
      <c r="BB2573" s="185"/>
      <c r="BC2573" s="185"/>
      <c r="BD2573" s="185"/>
      <c r="BE2573" s="185"/>
      <c r="BF2573" s="185"/>
      <c r="BG2573" s="185"/>
      <c r="BH2573" s="185"/>
      <c r="BI2573" s="185"/>
      <c r="BJ2573" s="185"/>
      <c r="BK2573" s="185"/>
      <c r="BL2573" s="185"/>
      <c r="BM2573" s="185"/>
    </row>
    <row r="2574" spans="13:65" s="181" customFormat="1" x14ac:dyDescent="0.2">
      <c r="M2574" s="40"/>
      <c r="N2574" s="974"/>
      <c r="O2574" s="185"/>
      <c r="P2574" s="185"/>
      <c r="Q2574" s="185"/>
      <c r="R2574" s="185"/>
      <c r="S2574" s="185"/>
      <c r="T2574" s="185"/>
      <c r="U2574" s="185"/>
      <c r="V2574" s="185"/>
      <c r="W2574" s="185"/>
      <c r="X2574" s="185"/>
      <c r="Y2574" s="185"/>
      <c r="Z2574" s="185"/>
      <c r="AA2574" s="185"/>
      <c r="AB2574" s="185"/>
      <c r="AC2574" s="185"/>
      <c r="AD2574" s="185"/>
      <c r="AE2574" s="185"/>
      <c r="AF2574" s="185"/>
      <c r="AG2574" s="185"/>
      <c r="AH2574" s="185"/>
      <c r="AI2574" s="185"/>
      <c r="AJ2574" s="185"/>
      <c r="AK2574" s="185"/>
      <c r="AL2574" s="185"/>
      <c r="AM2574" s="185"/>
      <c r="AN2574" s="185"/>
      <c r="AO2574" s="185"/>
      <c r="AP2574" s="185"/>
      <c r="AQ2574" s="185"/>
      <c r="AR2574" s="185"/>
      <c r="AS2574" s="185"/>
      <c r="AT2574" s="185"/>
      <c r="AU2574" s="185"/>
      <c r="AV2574" s="185"/>
      <c r="AW2574" s="185"/>
      <c r="AX2574" s="185"/>
      <c r="AY2574" s="185"/>
      <c r="AZ2574" s="185"/>
      <c r="BA2574" s="185"/>
      <c r="BB2574" s="185"/>
      <c r="BC2574" s="185"/>
      <c r="BD2574" s="185"/>
      <c r="BE2574" s="185"/>
      <c r="BF2574" s="185"/>
      <c r="BG2574" s="185"/>
      <c r="BH2574" s="185"/>
      <c r="BI2574" s="185"/>
      <c r="BJ2574" s="185"/>
      <c r="BK2574" s="185"/>
      <c r="BL2574" s="185"/>
      <c r="BM2574" s="185"/>
    </row>
    <row r="2575" spans="13:65" s="181" customFormat="1" x14ac:dyDescent="0.2">
      <c r="M2575" s="40"/>
      <c r="N2575" s="974"/>
      <c r="O2575" s="185"/>
      <c r="P2575" s="185"/>
      <c r="Q2575" s="185"/>
      <c r="R2575" s="185"/>
      <c r="S2575" s="185"/>
      <c r="T2575" s="185"/>
      <c r="U2575" s="185"/>
      <c r="V2575" s="185"/>
      <c r="W2575" s="185"/>
      <c r="X2575" s="185"/>
      <c r="Y2575" s="185"/>
      <c r="Z2575" s="185"/>
      <c r="AA2575" s="185"/>
      <c r="AB2575" s="185"/>
      <c r="AC2575" s="185"/>
      <c r="AD2575" s="185"/>
      <c r="AE2575" s="185"/>
      <c r="AF2575" s="185"/>
      <c r="AG2575" s="185"/>
      <c r="AH2575" s="185"/>
      <c r="AI2575" s="185"/>
      <c r="AJ2575" s="185"/>
      <c r="AK2575" s="185"/>
      <c r="AL2575" s="185"/>
      <c r="AM2575" s="185"/>
      <c r="AN2575" s="185"/>
      <c r="AO2575" s="185"/>
      <c r="AP2575" s="185"/>
      <c r="AQ2575" s="185"/>
      <c r="AR2575" s="185"/>
      <c r="AS2575" s="185"/>
      <c r="AT2575" s="185"/>
      <c r="AU2575" s="185"/>
      <c r="AV2575" s="185"/>
      <c r="AW2575" s="185"/>
      <c r="AX2575" s="185"/>
      <c r="AY2575" s="185"/>
      <c r="AZ2575" s="185"/>
      <c r="BA2575" s="185"/>
      <c r="BB2575" s="185"/>
      <c r="BC2575" s="185"/>
      <c r="BD2575" s="185"/>
      <c r="BE2575" s="185"/>
      <c r="BF2575" s="185"/>
      <c r="BG2575" s="185"/>
      <c r="BH2575" s="185"/>
      <c r="BI2575" s="185"/>
      <c r="BJ2575" s="185"/>
      <c r="BK2575" s="185"/>
      <c r="BL2575" s="185"/>
      <c r="BM2575" s="185"/>
    </row>
    <row r="2576" spans="13:65" s="181" customFormat="1" x14ac:dyDescent="0.2">
      <c r="M2576" s="40"/>
      <c r="N2576" s="974"/>
      <c r="O2576" s="185"/>
      <c r="P2576" s="185"/>
      <c r="Q2576" s="185"/>
      <c r="R2576" s="185"/>
      <c r="S2576" s="185"/>
      <c r="T2576" s="185"/>
      <c r="U2576" s="185"/>
      <c r="V2576" s="185"/>
      <c r="W2576" s="185"/>
      <c r="X2576" s="185"/>
      <c r="Y2576" s="185"/>
      <c r="Z2576" s="185"/>
      <c r="AA2576" s="185"/>
      <c r="AB2576" s="185"/>
      <c r="AC2576" s="185"/>
      <c r="AD2576" s="185"/>
      <c r="AE2576" s="185"/>
      <c r="AF2576" s="185"/>
      <c r="AG2576" s="185"/>
      <c r="AH2576" s="185"/>
      <c r="AI2576" s="185"/>
      <c r="AJ2576" s="185"/>
      <c r="AK2576" s="185"/>
      <c r="AL2576" s="185"/>
      <c r="AM2576" s="185"/>
      <c r="AN2576" s="185"/>
      <c r="AO2576" s="185"/>
      <c r="AP2576" s="185"/>
      <c r="AQ2576" s="185"/>
      <c r="AR2576" s="185"/>
      <c r="AS2576" s="185"/>
      <c r="AT2576" s="185"/>
      <c r="AU2576" s="185"/>
      <c r="AV2576" s="185"/>
      <c r="AW2576" s="185"/>
      <c r="AX2576" s="185"/>
      <c r="AY2576" s="185"/>
      <c r="AZ2576" s="185"/>
      <c r="BA2576" s="185"/>
      <c r="BB2576" s="185"/>
      <c r="BC2576" s="185"/>
      <c r="BD2576" s="185"/>
      <c r="BE2576" s="185"/>
      <c r="BF2576" s="185"/>
      <c r="BG2576" s="185"/>
      <c r="BH2576" s="185"/>
      <c r="BI2576" s="185"/>
      <c r="BJ2576" s="185"/>
      <c r="BK2576" s="185"/>
      <c r="BL2576" s="185"/>
      <c r="BM2576" s="185"/>
    </row>
    <row r="2577" spans="13:65" s="181" customFormat="1" x14ac:dyDescent="0.2">
      <c r="M2577" s="40"/>
      <c r="N2577" s="974"/>
      <c r="O2577" s="185"/>
      <c r="P2577" s="185"/>
      <c r="Q2577" s="185"/>
      <c r="R2577" s="185"/>
      <c r="S2577" s="185"/>
      <c r="T2577" s="185"/>
      <c r="U2577" s="185"/>
      <c r="V2577" s="185"/>
      <c r="W2577" s="185"/>
      <c r="X2577" s="185"/>
      <c r="Y2577" s="185"/>
      <c r="Z2577" s="185"/>
      <c r="AA2577" s="185"/>
      <c r="AB2577" s="185"/>
      <c r="AC2577" s="185"/>
      <c r="AD2577" s="185"/>
      <c r="AE2577" s="185"/>
      <c r="AF2577" s="185"/>
      <c r="AG2577" s="185"/>
      <c r="AH2577" s="185"/>
      <c r="AI2577" s="185"/>
      <c r="AJ2577" s="185"/>
      <c r="AK2577" s="185"/>
      <c r="AL2577" s="185"/>
      <c r="AM2577" s="185"/>
      <c r="AN2577" s="185"/>
      <c r="AO2577" s="185"/>
      <c r="AP2577" s="185"/>
      <c r="AQ2577" s="185"/>
      <c r="AR2577" s="185"/>
      <c r="AS2577" s="185"/>
      <c r="AT2577" s="185"/>
      <c r="AU2577" s="185"/>
      <c r="AV2577" s="185"/>
      <c r="AW2577" s="185"/>
      <c r="AX2577" s="185"/>
      <c r="AY2577" s="185"/>
      <c r="AZ2577" s="185"/>
      <c r="BA2577" s="185"/>
      <c r="BB2577" s="185"/>
      <c r="BC2577" s="185"/>
      <c r="BD2577" s="185"/>
      <c r="BE2577" s="185"/>
      <c r="BF2577" s="185"/>
      <c r="BG2577" s="185"/>
      <c r="BH2577" s="185"/>
      <c r="BI2577" s="185"/>
      <c r="BJ2577" s="185"/>
      <c r="BK2577" s="185"/>
      <c r="BL2577" s="185"/>
      <c r="BM2577" s="185"/>
    </row>
    <row r="2578" spans="13:65" s="181" customFormat="1" x14ac:dyDescent="0.2">
      <c r="M2578" s="40"/>
      <c r="N2578" s="974"/>
      <c r="O2578" s="185"/>
      <c r="P2578" s="185"/>
      <c r="Q2578" s="185"/>
      <c r="R2578" s="185"/>
      <c r="S2578" s="185"/>
      <c r="T2578" s="185"/>
      <c r="U2578" s="185"/>
      <c r="V2578" s="185"/>
      <c r="W2578" s="185"/>
      <c r="X2578" s="185"/>
      <c r="Y2578" s="185"/>
      <c r="Z2578" s="185"/>
      <c r="AA2578" s="185"/>
      <c r="AB2578" s="185"/>
      <c r="AC2578" s="185"/>
      <c r="AD2578" s="185"/>
      <c r="AE2578" s="185"/>
      <c r="AF2578" s="185"/>
      <c r="AG2578" s="185"/>
      <c r="AH2578" s="185"/>
      <c r="AI2578" s="185"/>
      <c r="AJ2578" s="185"/>
      <c r="AK2578" s="185"/>
      <c r="AL2578" s="185"/>
      <c r="AM2578" s="185"/>
      <c r="AN2578" s="185"/>
      <c r="AO2578" s="185"/>
      <c r="AP2578" s="185"/>
      <c r="AQ2578" s="185"/>
      <c r="AR2578" s="185"/>
      <c r="AS2578" s="185"/>
      <c r="AT2578" s="185"/>
      <c r="AU2578" s="185"/>
      <c r="AV2578" s="185"/>
      <c r="AW2578" s="185"/>
      <c r="AX2578" s="185"/>
      <c r="AY2578" s="185"/>
      <c r="AZ2578" s="185"/>
      <c r="BA2578" s="185"/>
      <c r="BB2578" s="185"/>
      <c r="BC2578" s="185"/>
      <c r="BD2578" s="185"/>
      <c r="BE2578" s="185"/>
      <c r="BF2578" s="185"/>
      <c r="BG2578" s="185"/>
      <c r="BH2578" s="185"/>
      <c r="BI2578" s="185"/>
      <c r="BJ2578" s="185"/>
      <c r="BK2578" s="185"/>
      <c r="BL2578" s="185"/>
      <c r="BM2578" s="185"/>
    </row>
    <row r="2579" spans="13:65" s="181" customFormat="1" x14ac:dyDescent="0.2">
      <c r="M2579" s="40"/>
      <c r="N2579" s="974"/>
      <c r="O2579" s="185"/>
      <c r="P2579" s="185"/>
      <c r="Q2579" s="185"/>
      <c r="R2579" s="185"/>
      <c r="S2579" s="185"/>
      <c r="T2579" s="185"/>
      <c r="U2579" s="185"/>
      <c r="V2579" s="185"/>
      <c r="W2579" s="185"/>
      <c r="X2579" s="185"/>
      <c r="Y2579" s="185"/>
      <c r="Z2579" s="185"/>
      <c r="AA2579" s="185"/>
      <c r="AB2579" s="185"/>
      <c r="AC2579" s="185"/>
      <c r="AD2579" s="185"/>
      <c r="AE2579" s="185"/>
      <c r="AF2579" s="185"/>
      <c r="AG2579" s="185"/>
      <c r="AH2579" s="185"/>
      <c r="AI2579" s="185"/>
      <c r="AJ2579" s="185"/>
      <c r="AK2579" s="185"/>
      <c r="AL2579" s="185"/>
      <c r="AM2579" s="185"/>
      <c r="AN2579" s="185"/>
      <c r="AO2579" s="185"/>
      <c r="AP2579" s="185"/>
      <c r="AQ2579" s="185"/>
      <c r="AR2579" s="185"/>
      <c r="AS2579" s="185"/>
      <c r="AT2579" s="185"/>
      <c r="AU2579" s="185"/>
      <c r="AV2579" s="185"/>
      <c r="AW2579" s="185"/>
      <c r="AX2579" s="185"/>
      <c r="AY2579" s="185"/>
      <c r="AZ2579" s="185"/>
      <c r="BA2579" s="185"/>
      <c r="BB2579" s="185"/>
      <c r="BC2579" s="185"/>
      <c r="BD2579" s="185"/>
      <c r="BE2579" s="185"/>
      <c r="BF2579" s="185"/>
      <c r="BG2579" s="185"/>
      <c r="BH2579" s="185"/>
      <c r="BI2579" s="185"/>
      <c r="BJ2579" s="185"/>
      <c r="BK2579" s="185"/>
      <c r="BL2579" s="185"/>
      <c r="BM2579" s="185"/>
    </row>
    <row r="2580" spans="13:65" s="181" customFormat="1" x14ac:dyDescent="0.2">
      <c r="M2580" s="40"/>
      <c r="N2580" s="974"/>
      <c r="O2580" s="185"/>
      <c r="P2580" s="185"/>
      <c r="Q2580" s="185"/>
      <c r="R2580" s="185"/>
      <c r="S2580" s="185"/>
      <c r="T2580" s="185"/>
      <c r="U2580" s="185"/>
      <c r="V2580" s="185"/>
      <c r="W2580" s="185"/>
      <c r="X2580" s="185"/>
      <c r="Y2580" s="185"/>
      <c r="Z2580" s="185"/>
      <c r="AA2580" s="185"/>
      <c r="AB2580" s="185"/>
      <c r="AC2580" s="185"/>
      <c r="AD2580" s="185"/>
      <c r="AE2580" s="185"/>
      <c r="AF2580" s="185"/>
      <c r="AG2580" s="185"/>
      <c r="AH2580" s="185"/>
      <c r="AI2580" s="185"/>
      <c r="AJ2580" s="185"/>
      <c r="AK2580" s="185"/>
      <c r="AL2580" s="185"/>
      <c r="AM2580" s="185"/>
      <c r="AN2580" s="185"/>
      <c r="AO2580" s="185"/>
      <c r="AP2580" s="185"/>
      <c r="AQ2580" s="185"/>
      <c r="AR2580" s="185"/>
      <c r="AS2580" s="185"/>
      <c r="AT2580" s="185"/>
      <c r="AU2580" s="185"/>
      <c r="AV2580" s="185"/>
      <c r="AW2580" s="185"/>
      <c r="AX2580" s="185"/>
      <c r="AY2580" s="185"/>
      <c r="AZ2580" s="185"/>
      <c r="BA2580" s="185"/>
      <c r="BB2580" s="185"/>
      <c r="BC2580" s="185"/>
      <c r="BD2580" s="185"/>
      <c r="BE2580" s="185"/>
      <c r="BF2580" s="185"/>
      <c r="BG2580" s="185"/>
      <c r="BH2580" s="185"/>
      <c r="BI2580" s="185"/>
      <c r="BJ2580" s="185"/>
      <c r="BK2580" s="185"/>
      <c r="BL2580" s="185"/>
      <c r="BM2580" s="185"/>
    </row>
    <row r="2581" spans="13:65" s="181" customFormat="1" x14ac:dyDescent="0.2">
      <c r="M2581" s="40"/>
      <c r="N2581" s="974"/>
      <c r="O2581" s="185"/>
      <c r="P2581" s="185"/>
      <c r="Q2581" s="185"/>
      <c r="R2581" s="185"/>
      <c r="S2581" s="185"/>
      <c r="T2581" s="185"/>
      <c r="U2581" s="185"/>
      <c r="V2581" s="185"/>
      <c r="W2581" s="185"/>
      <c r="X2581" s="185"/>
      <c r="Y2581" s="185"/>
      <c r="Z2581" s="185"/>
      <c r="AA2581" s="185"/>
      <c r="AB2581" s="185"/>
      <c r="AC2581" s="185"/>
      <c r="AD2581" s="185"/>
      <c r="AE2581" s="185"/>
      <c r="AF2581" s="185"/>
      <c r="AG2581" s="185"/>
      <c r="AH2581" s="185"/>
      <c r="AI2581" s="185"/>
      <c r="AJ2581" s="185"/>
      <c r="AK2581" s="185"/>
      <c r="AL2581" s="185"/>
      <c r="AM2581" s="185"/>
      <c r="AN2581" s="185"/>
      <c r="AO2581" s="185"/>
      <c r="AP2581" s="185"/>
      <c r="AQ2581" s="185"/>
      <c r="AR2581" s="185"/>
      <c r="AS2581" s="185"/>
      <c r="AT2581" s="185"/>
      <c r="AU2581" s="185"/>
      <c r="AV2581" s="185"/>
      <c r="AW2581" s="185"/>
      <c r="AX2581" s="185"/>
      <c r="AY2581" s="185"/>
      <c r="AZ2581" s="185"/>
      <c r="BA2581" s="185"/>
      <c r="BB2581" s="185"/>
      <c r="BC2581" s="185"/>
      <c r="BD2581" s="185"/>
      <c r="BE2581" s="185"/>
      <c r="BF2581" s="185"/>
      <c r="BG2581" s="185"/>
      <c r="BH2581" s="185"/>
      <c r="BI2581" s="185"/>
      <c r="BJ2581" s="185"/>
      <c r="BK2581" s="185"/>
      <c r="BL2581" s="185"/>
      <c r="BM2581" s="185"/>
    </row>
    <row r="2582" spans="13:65" s="181" customFormat="1" x14ac:dyDescent="0.2">
      <c r="M2582" s="40"/>
      <c r="N2582" s="974"/>
      <c r="O2582" s="185"/>
      <c r="P2582" s="185"/>
      <c r="Q2582" s="185"/>
      <c r="R2582" s="185"/>
      <c r="S2582" s="185"/>
      <c r="T2582" s="185"/>
      <c r="U2582" s="185"/>
      <c r="V2582" s="185"/>
      <c r="W2582" s="185"/>
      <c r="X2582" s="185"/>
      <c r="Y2582" s="185"/>
      <c r="Z2582" s="185"/>
      <c r="AA2582" s="185"/>
      <c r="AB2582" s="185"/>
      <c r="AC2582" s="185"/>
      <c r="AD2582" s="185"/>
      <c r="AE2582" s="185"/>
      <c r="AF2582" s="185"/>
      <c r="AG2582" s="185"/>
      <c r="AH2582" s="185"/>
      <c r="AI2582" s="185"/>
      <c r="AJ2582" s="185"/>
      <c r="AK2582" s="185"/>
      <c r="AL2582" s="185"/>
      <c r="AM2582" s="185"/>
      <c r="AN2582" s="185"/>
      <c r="AO2582" s="185"/>
      <c r="AP2582" s="185"/>
      <c r="AQ2582" s="185"/>
      <c r="AR2582" s="185"/>
      <c r="AS2582" s="185"/>
      <c r="AT2582" s="185"/>
      <c r="AU2582" s="185"/>
      <c r="AV2582" s="185"/>
      <c r="AW2582" s="185"/>
      <c r="AX2582" s="185"/>
      <c r="AY2582" s="185"/>
      <c r="AZ2582" s="185"/>
      <c r="BA2582" s="185"/>
      <c r="BB2582" s="185"/>
      <c r="BC2582" s="185"/>
      <c r="BD2582" s="185"/>
      <c r="BE2582" s="185"/>
      <c r="BF2582" s="185"/>
      <c r="BG2582" s="185"/>
      <c r="BH2582" s="185"/>
      <c r="BI2582" s="185"/>
      <c r="BJ2582" s="185"/>
      <c r="BK2582" s="185"/>
      <c r="BL2582" s="185"/>
      <c r="BM2582" s="185"/>
    </row>
    <row r="2583" spans="13:65" s="181" customFormat="1" x14ac:dyDescent="0.2">
      <c r="M2583" s="40"/>
      <c r="N2583" s="974"/>
      <c r="O2583" s="185"/>
      <c r="P2583" s="185"/>
      <c r="Q2583" s="185"/>
      <c r="R2583" s="185"/>
      <c r="S2583" s="185"/>
      <c r="T2583" s="185"/>
      <c r="U2583" s="185"/>
      <c r="V2583" s="185"/>
      <c r="W2583" s="185"/>
      <c r="X2583" s="185"/>
      <c r="Y2583" s="185"/>
      <c r="Z2583" s="185"/>
      <c r="AA2583" s="185"/>
      <c r="AB2583" s="185"/>
      <c r="AC2583" s="185"/>
      <c r="AD2583" s="185"/>
      <c r="AE2583" s="185"/>
      <c r="AF2583" s="185"/>
      <c r="AG2583" s="185"/>
      <c r="AH2583" s="185"/>
      <c r="AI2583" s="185"/>
      <c r="AJ2583" s="185"/>
      <c r="AK2583" s="185"/>
      <c r="AL2583" s="185"/>
      <c r="AM2583" s="185"/>
      <c r="AN2583" s="185"/>
      <c r="AO2583" s="185"/>
      <c r="AP2583" s="185"/>
      <c r="AQ2583" s="185"/>
      <c r="AR2583" s="185"/>
      <c r="AS2583" s="185"/>
      <c r="AT2583" s="185"/>
      <c r="AU2583" s="185"/>
      <c r="AV2583" s="185"/>
      <c r="AW2583" s="185"/>
      <c r="AX2583" s="185"/>
      <c r="AY2583" s="185"/>
      <c r="AZ2583" s="185"/>
      <c r="BA2583" s="185"/>
      <c r="BB2583" s="185"/>
      <c r="BC2583" s="185"/>
      <c r="BD2583" s="185"/>
      <c r="BE2583" s="185"/>
      <c r="BF2583" s="185"/>
      <c r="BG2583" s="185"/>
      <c r="BH2583" s="185"/>
      <c r="BI2583" s="185"/>
      <c r="BJ2583" s="185"/>
      <c r="BK2583" s="185"/>
      <c r="BL2583" s="185"/>
      <c r="BM2583" s="185"/>
    </row>
    <row r="2584" spans="13:65" s="181" customFormat="1" x14ac:dyDescent="0.2">
      <c r="M2584" s="40"/>
      <c r="N2584" s="974"/>
      <c r="O2584" s="185"/>
      <c r="P2584" s="185"/>
      <c r="Q2584" s="185"/>
      <c r="R2584" s="185"/>
      <c r="S2584" s="185"/>
      <c r="T2584" s="185"/>
      <c r="U2584" s="185"/>
      <c r="V2584" s="185"/>
      <c r="W2584" s="185"/>
      <c r="X2584" s="185"/>
      <c r="Y2584" s="185"/>
      <c r="Z2584" s="185"/>
      <c r="AA2584" s="185"/>
      <c r="AB2584" s="185"/>
      <c r="AC2584" s="185"/>
      <c r="AD2584" s="185"/>
      <c r="AE2584" s="185"/>
      <c r="AF2584" s="185"/>
      <c r="AG2584" s="185"/>
      <c r="AH2584" s="185"/>
      <c r="AI2584" s="185"/>
      <c r="AJ2584" s="185"/>
      <c r="AK2584" s="185"/>
      <c r="AL2584" s="185"/>
      <c r="AM2584" s="185"/>
      <c r="AN2584" s="185"/>
      <c r="AO2584" s="185"/>
      <c r="AP2584" s="185"/>
      <c r="AQ2584" s="185"/>
      <c r="AR2584" s="185"/>
      <c r="AS2584" s="185"/>
      <c r="AT2584" s="185"/>
      <c r="AU2584" s="185"/>
      <c r="AV2584" s="185"/>
      <c r="AW2584" s="185"/>
      <c r="AX2584" s="185"/>
      <c r="AY2584" s="185"/>
      <c r="AZ2584" s="185"/>
      <c r="BA2584" s="185"/>
      <c r="BB2584" s="185"/>
      <c r="BC2584" s="185"/>
      <c r="BD2584" s="185"/>
      <c r="BE2584" s="185"/>
      <c r="BF2584" s="185"/>
      <c r="BG2584" s="185"/>
      <c r="BH2584" s="185"/>
      <c r="BI2584" s="185"/>
      <c r="BJ2584" s="185"/>
      <c r="BK2584" s="185"/>
      <c r="BL2584" s="185"/>
      <c r="BM2584" s="185"/>
    </row>
    <row r="2585" spans="13:65" s="181" customFormat="1" x14ac:dyDescent="0.2">
      <c r="M2585" s="40"/>
      <c r="N2585" s="974"/>
      <c r="O2585" s="185"/>
      <c r="P2585" s="185"/>
      <c r="Q2585" s="185"/>
      <c r="R2585" s="185"/>
      <c r="S2585" s="185"/>
      <c r="T2585" s="185"/>
      <c r="U2585" s="185"/>
      <c r="V2585" s="185"/>
      <c r="W2585" s="185"/>
      <c r="X2585" s="185"/>
      <c r="Y2585" s="185"/>
      <c r="Z2585" s="185"/>
      <c r="AA2585" s="185"/>
      <c r="AB2585" s="185"/>
      <c r="AC2585" s="185"/>
      <c r="AD2585" s="185"/>
      <c r="AE2585" s="185"/>
      <c r="AF2585" s="185"/>
      <c r="AG2585" s="185"/>
      <c r="AH2585" s="185"/>
      <c r="AI2585" s="185"/>
      <c r="AJ2585" s="185"/>
      <c r="AK2585" s="185"/>
      <c r="AL2585" s="185"/>
      <c r="AM2585" s="185"/>
      <c r="AN2585" s="185"/>
      <c r="AO2585" s="185"/>
      <c r="AP2585" s="185"/>
      <c r="AQ2585" s="185"/>
      <c r="AR2585" s="185"/>
      <c r="AS2585" s="185"/>
      <c r="AT2585" s="185"/>
      <c r="AU2585" s="185"/>
      <c r="AV2585" s="185"/>
      <c r="AW2585" s="185"/>
      <c r="AX2585" s="185"/>
      <c r="AY2585" s="185"/>
      <c r="AZ2585" s="185"/>
      <c r="BA2585" s="185"/>
      <c r="BB2585" s="185"/>
      <c r="BC2585" s="185"/>
      <c r="BD2585" s="185"/>
      <c r="BE2585" s="185"/>
      <c r="BF2585" s="185"/>
      <c r="BG2585" s="185"/>
      <c r="BH2585" s="185"/>
      <c r="BI2585" s="185"/>
      <c r="BJ2585" s="185"/>
      <c r="BK2585" s="185"/>
      <c r="BL2585" s="185"/>
      <c r="BM2585" s="185"/>
    </row>
    <row r="2586" spans="13:65" s="181" customFormat="1" x14ac:dyDescent="0.2">
      <c r="M2586" s="40"/>
      <c r="N2586" s="974"/>
      <c r="O2586" s="185"/>
      <c r="P2586" s="185"/>
      <c r="Q2586" s="185"/>
      <c r="R2586" s="185"/>
      <c r="S2586" s="185"/>
      <c r="T2586" s="185"/>
      <c r="U2586" s="185"/>
      <c r="V2586" s="185"/>
      <c r="W2586" s="185"/>
      <c r="X2586" s="185"/>
      <c r="Y2586" s="185"/>
      <c r="Z2586" s="185"/>
      <c r="AA2586" s="185"/>
      <c r="AB2586" s="185"/>
      <c r="AC2586" s="185"/>
      <c r="AD2586" s="185"/>
      <c r="AE2586" s="185"/>
      <c r="AF2586" s="185"/>
      <c r="AG2586" s="185"/>
      <c r="AH2586" s="185"/>
      <c r="AI2586" s="185"/>
      <c r="AJ2586" s="185"/>
      <c r="AK2586" s="185"/>
      <c r="AL2586" s="185"/>
      <c r="AM2586" s="185"/>
      <c r="AN2586" s="185"/>
      <c r="AO2586" s="185"/>
      <c r="AP2586" s="185"/>
      <c r="AQ2586" s="185"/>
      <c r="AR2586" s="185"/>
      <c r="AS2586" s="185"/>
      <c r="AT2586" s="185"/>
      <c r="AU2586" s="185"/>
      <c r="AV2586" s="185"/>
      <c r="AW2586" s="185"/>
      <c r="AX2586" s="185"/>
      <c r="AY2586" s="185"/>
      <c r="AZ2586" s="185"/>
      <c r="BA2586" s="185"/>
      <c r="BB2586" s="185"/>
      <c r="BC2586" s="185"/>
      <c r="BD2586" s="185"/>
      <c r="BE2586" s="185"/>
      <c r="BF2586" s="185"/>
      <c r="BG2586" s="185"/>
      <c r="BH2586" s="185"/>
      <c r="BI2586" s="185"/>
      <c r="BJ2586" s="185"/>
      <c r="BK2586" s="185"/>
      <c r="BL2586" s="185"/>
      <c r="BM2586" s="185"/>
    </row>
    <row r="2587" spans="13:65" s="181" customFormat="1" x14ac:dyDescent="0.2">
      <c r="M2587" s="40"/>
      <c r="N2587" s="974"/>
      <c r="O2587" s="185"/>
      <c r="P2587" s="185"/>
      <c r="Q2587" s="185"/>
      <c r="R2587" s="185"/>
      <c r="S2587" s="185"/>
      <c r="T2587" s="185"/>
      <c r="U2587" s="185"/>
      <c r="V2587" s="185"/>
      <c r="W2587" s="185"/>
      <c r="X2587" s="185"/>
      <c r="Y2587" s="185"/>
      <c r="Z2587" s="185"/>
      <c r="AA2587" s="185"/>
      <c r="AB2587" s="185"/>
      <c r="AC2587" s="185"/>
      <c r="AD2587" s="185"/>
      <c r="AE2587" s="185"/>
      <c r="AF2587" s="185"/>
      <c r="AG2587" s="185"/>
      <c r="AH2587" s="185"/>
      <c r="AI2587" s="185"/>
      <c r="AJ2587" s="185"/>
      <c r="AK2587" s="185"/>
      <c r="AL2587" s="185"/>
      <c r="AM2587" s="185"/>
      <c r="AN2587" s="185"/>
      <c r="AO2587" s="185"/>
      <c r="AP2587" s="185"/>
      <c r="AQ2587" s="185"/>
      <c r="AR2587" s="185"/>
      <c r="AS2587" s="185"/>
      <c r="AT2587" s="185"/>
      <c r="AU2587" s="185"/>
      <c r="AV2587" s="185"/>
      <c r="AW2587" s="185"/>
      <c r="AX2587" s="185"/>
      <c r="AY2587" s="185"/>
      <c r="AZ2587" s="185"/>
      <c r="BA2587" s="185"/>
      <c r="BB2587" s="185"/>
      <c r="BC2587" s="185"/>
      <c r="BD2587" s="185"/>
      <c r="BE2587" s="185"/>
      <c r="BF2587" s="185"/>
      <c r="BG2587" s="185"/>
      <c r="BH2587" s="185"/>
      <c r="BI2587" s="185"/>
      <c r="BJ2587" s="185"/>
      <c r="BK2587" s="185"/>
      <c r="BL2587" s="185"/>
      <c r="BM2587" s="185"/>
    </row>
    <row r="2588" spans="13:65" s="181" customFormat="1" x14ac:dyDescent="0.2">
      <c r="M2588" s="40"/>
      <c r="N2588" s="974"/>
      <c r="O2588" s="185"/>
      <c r="P2588" s="185"/>
      <c r="Q2588" s="185"/>
      <c r="R2588" s="185"/>
      <c r="S2588" s="185"/>
      <c r="T2588" s="185"/>
      <c r="U2588" s="185"/>
      <c r="V2588" s="185"/>
      <c r="W2588" s="185"/>
      <c r="X2588" s="185"/>
      <c r="Y2588" s="185"/>
      <c r="Z2588" s="185"/>
      <c r="AA2588" s="185"/>
      <c r="AB2588" s="185"/>
      <c r="AC2588" s="185"/>
      <c r="AD2588" s="185"/>
      <c r="AE2588" s="185"/>
      <c r="AF2588" s="185"/>
      <c r="AG2588" s="185"/>
      <c r="AH2588" s="185"/>
      <c r="AI2588" s="185"/>
      <c r="AJ2588" s="185"/>
      <c r="AK2588" s="185"/>
      <c r="AL2588" s="185"/>
      <c r="AM2588" s="185"/>
      <c r="AN2588" s="185"/>
      <c r="AO2588" s="185"/>
      <c r="AP2588" s="185"/>
      <c r="AQ2588" s="185"/>
      <c r="AR2588" s="185"/>
      <c r="AS2588" s="185"/>
      <c r="AT2588" s="185"/>
      <c r="AU2588" s="185"/>
      <c r="AV2588" s="185"/>
      <c r="AW2588" s="185"/>
      <c r="AX2588" s="185"/>
      <c r="AY2588" s="185"/>
      <c r="AZ2588" s="185"/>
      <c r="BA2588" s="185"/>
      <c r="BB2588" s="185"/>
      <c r="BC2588" s="185"/>
      <c r="BD2588" s="185"/>
      <c r="BE2588" s="185"/>
      <c r="BF2588" s="185"/>
      <c r="BG2588" s="185"/>
      <c r="BH2588" s="185"/>
      <c r="BI2588" s="185"/>
      <c r="BJ2588" s="185"/>
      <c r="BK2588" s="185"/>
      <c r="BL2588" s="185"/>
      <c r="BM2588" s="185"/>
    </row>
    <row r="2589" spans="13:65" s="181" customFormat="1" x14ac:dyDescent="0.2">
      <c r="M2589" s="40"/>
      <c r="N2589" s="974"/>
      <c r="O2589" s="185"/>
      <c r="P2589" s="185"/>
      <c r="Q2589" s="185"/>
      <c r="R2589" s="185"/>
      <c r="S2589" s="185"/>
      <c r="T2589" s="185"/>
      <c r="U2589" s="185"/>
      <c r="V2589" s="185"/>
      <c r="W2589" s="185"/>
      <c r="X2589" s="185"/>
      <c r="Y2589" s="185"/>
      <c r="Z2589" s="185"/>
      <c r="AA2589" s="185"/>
      <c r="AB2589" s="185"/>
      <c r="AC2589" s="185"/>
      <c r="AD2589" s="185"/>
      <c r="AE2589" s="185"/>
      <c r="AF2589" s="185"/>
      <c r="AG2589" s="185"/>
      <c r="AH2589" s="185"/>
      <c r="AI2589" s="185"/>
      <c r="AJ2589" s="185"/>
      <c r="AK2589" s="185"/>
      <c r="AL2589" s="185"/>
      <c r="AM2589" s="185"/>
      <c r="AN2589" s="185"/>
      <c r="AO2589" s="185"/>
      <c r="AP2589" s="185"/>
      <c r="AQ2589" s="185"/>
      <c r="AR2589" s="185"/>
      <c r="AS2589" s="185"/>
      <c r="AT2589" s="185"/>
      <c r="AU2589" s="185"/>
      <c r="AV2589" s="185"/>
      <c r="AW2589" s="185"/>
      <c r="AX2589" s="185"/>
      <c r="AY2589" s="185"/>
      <c r="AZ2589" s="185"/>
      <c r="BA2589" s="185"/>
      <c r="BB2589" s="185"/>
      <c r="BC2589" s="185"/>
      <c r="BD2589" s="185"/>
      <c r="BE2589" s="185"/>
      <c r="BF2589" s="185"/>
      <c r="BG2589" s="185"/>
      <c r="BH2589" s="185"/>
      <c r="BI2589" s="185"/>
      <c r="BJ2589" s="185"/>
      <c r="BK2589" s="185"/>
      <c r="BL2589" s="185"/>
      <c r="BM2589" s="185"/>
    </row>
    <row r="2590" spans="13:65" s="181" customFormat="1" x14ac:dyDescent="0.2">
      <c r="M2590" s="40"/>
      <c r="N2590" s="974"/>
      <c r="O2590" s="185"/>
      <c r="P2590" s="185"/>
      <c r="Q2590" s="185"/>
      <c r="R2590" s="185"/>
      <c r="S2590" s="185"/>
      <c r="T2590" s="185"/>
      <c r="U2590" s="185"/>
      <c r="V2590" s="185"/>
      <c r="W2590" s="185"/>
      <c r="X2590" s="185"/>
      <c r="Y2590" s="185"/>
      <c r="Z2590" s="185"/>
      <c r="AA2590" s="185"/>
      <c r="AB2590" s="185"/>
      <c r="AC2590" s="185"/>
      <c r="AD2590" s="185"/>
      <c r="AE2590" s="185"/>
      <c r="AF2590" s="185"/>
      <c r="AG2590" s="185"/>
      <c r="AH2590" s="185"/>
      <c r="AI2590" s="185"/>
      <c r="AJ2590" s="185"/>
      <c r="AK2590" s="185"/>
      <c r="AL2590" s="185"/>
      <c r="AM2590" s="185"/>
      <c r="AN2590" s="185"/>
      <c r="AO2590" s="185"/>
      <c r="AP2590" s="185"/>
      <c r="AQ2590" s="185"/>
      <c r="AR2590" s="185"/>
      <c r="AS2590" s="185"/>
      <c r="AT2590" s="185"/>
      <c r="AU2590" s="185"/>
      <c r="AV2590" s="185"/>
      <c r="AW2590" s="185"/>
      <c r="AX2590" s="185"/>
      <c r="AY2590" s="185"/>
      <c r="AZ2590" s="185"/>
      <c r="BA2590" s="185"/>
      <c r="BB2590" s="185"/>
      <c r="BC2590" s="185"/>
      <c r="BD2590" s="185"/>
      <c r="BE2590" s="185"/>
      <c r="BF2590" s="185"/>
      <c r="BG2590" s="185"/>
      <c r="BH2590" s="185"/>
      <c r="BI2590" s="185"/>
      <c r="BJ2590" s="185"/>
      <c r="BK2590" s="185"/>
      <c r="BL2590" s="185"/>
      <c r="BM2590" s="185"/>
    </row>
    <row r="2591" spans="13:65" s="181" customFormat="1" x14ac:dyDescent="0.2">
      <c r="M2591" s="40"/>
      <c r="N2591" s="974"/>
      <c r="O2591" s="185"/>
      <c r="P2591" s="185"/>
      <c r="Q2591" s="185"/>
      <c r="R2591" s="185"/>
      <c r="S2591" s="185"/>
      <c r="T2591" s="185"/>
      <c r="U2591" s="185"/>
      <c r="V2591" s="185"/>
      <c r="W2591" s="185"/>
      <c r="X2591" s="185"/>
      <c r="Y2591" s="185"/>
      <c r="Z2591" s="185"/>
      <c r="AA2591" s="185"/>
      <c r="AB2591" s="185"/>
      <c r="AC2591" s="185"/>
      <c r="AD2591" s="185"/>
      <c r="AE2591" s="185"/>
      <c r="AF2591" s="185"/>
      <c r="AG2591" s="185"/>
      <c r="AH2591" s="185"/>
      <c r="AI2591" s="185"/>
      <c r="AJ2591" s="185"/>
      <c r="AK2591" s="185"/>
      <c r="AL2591" s="185"/>
      <c r="AM2591" s="185"/>
      <c r="AN2591" s="185"/>
      <c r="AO2591" s="185"/>
      <c r="AP2591" s="185"/>
      <c r="AQ2591" s="185"/>
      <c r="AR2591" s="185"/>
      <c r="AS2591" s="185"/>
      <c r="AT2591" s="185"/>
      <c r="AU2591" s="185"/>
      <c r="AV2591" s="185"/>
      <c r="AW2591" s="185"/>
      <c r="AX2591" s="185"/>
      <c r="AY2591" s="185"/>
      <c r="AZ2591" s="185"/>
      <c r="BA2591" s="185"/>
      <c r="BB2591" s="185"/>
      <c r="BC2591" s="185"/>
      <c r="BD2591" s="185"/>
      <c r="BE2591" s="185"/>
      <c r="BF2591" s="185"/>
      <c r="BG2591" s="185"/>
      <c r="BH2591" s="185"/>
      <c r="BI2591" s="185"/>
      <c r="BJ2591" s="185"/>
      <c r="BK2591" s="185"/>
      <c r="BL2591" s="185"/>
      <c r="BM2591" s="185"/>
    </row>
    <row r="2592" spans="13:65" s="181" customFormat="1" x14ac:dyDescent="0.2">
      <c r="M2592" s="40"/>
      <c r="N2592" s="974"/>
      <c r="O2592" s="185"/>
      <c r="P2592" s="185"/>
      <c r="Q2592" s="185"/>
      <c r="R2592" s="185"/>
      <c r="S2592" s="185"/>
      <c r="T2592" s="185"/>
      <c r="U2592" s="185"/>
      <c r="V2592" s="185"/>
      <c r="W2592" s="185"/>
      <c r="X2592" s="185"/>
      <c r="Y2592" s="185"/>
      <c r="Z2592" s="185"/>
      <c r="AA2592" s="185"/>
      <c r="AB2592" s="185"/>
      <c r="AC2592" s="185"/>
      <c r="AD2592" s="185"/>
      <c r="AE2592" s="185"/>
      <c r="AF2592" s="185"/>
      <c r="AG2592" s="185"/>
      <c r="AH2592" s="185"/>
      <c r="AI2592" s="185"/>
      <c r="AJ2592" s="185"/>
      <c r="AK2592" s="185"/>
      <c r="AL2592" s="185"/>
      <c r="AM2592" s="185"/>
      <c r="AN2592" s="185"/>
      <c r="AO2592" s="185"/>
      <c r="AP2592" s="185"/>
      <c r="AQ2592" s="185"/>
      <c r="AR2592" s="185"/>
      <c r="AS2592" s="185"/>
      <c r="AT2592" s="185"/>
      <c r="AU2592" s="185"/>
      <c r="AV2592" s="185"/>
      <c r="AW2592" s="185"/>
      <c r="AX2592" s="185"/>
      <c r="AY2592" s="185"/>
      <c r="AZ2592" s="185"/>
      <c r="BA2592" s="185"/>
      <c r="BB2592" s="185"/>
      <c r="BC2592" s="185"/>
      <c r="BD2592" s="185"/>
      <c r="BE2592" s="185"/>
      <c r="BF2592" s="185"/>
      <c r="BG2592" s="185"/>
      <c r="BH2592" s="185"/>
      <c r="BI2592" s="185"/>
      <c r="BJ2592" s="185"/>
      <c r="BK2592" s="185"/>
      <c r="BL2592" s="185"/>
      <c r="BM2592" s="185"/>
    </row>
    <row r="2593" spans="13:65" s="181" customFormat="1" x14ac:dyDescent="0.2">
      <c r="M2593" s="40"/>
      <c r="N2593" s="974"/>
      <c r="O2593" s="185"/>
      <c r="P2593" s="185"/>
      <c r="Q2593" s="185"/>
      <c r="R2593" s="185"/>
      <c r="S2593" s="185"/>
      <c r="T2593" s="185"/>
      <c r="U2593" s="185"/>
      <c r="V2593" s="185"/>
      <c r="W2593" s="185"/>
      <c r="X2593" s="185"/>
      <c r="Y2593" s="185"/>
      <c r="Z2593" s="185"/>
      <c r="AA2593" s="185"/>
      <c r="AB2593" s="185"/>
      <c r="AC2593" s="185"/>
      <c r="AD2593" s="185"/>
      <c r="AE2593" s="185"/>
      <c r="AF2593" s="185"/>
      <c r="AG2593" s="185"/>
      <c r="AH2593" s="185"/>
      <c r="AI2593" s="185"/>
      <c r="AJ2593" s="185"/>
      <c r="AK2593" s="185"/>
      <c r="AL2593" s="185"/>
      <c r="AM2593" s="185"/>
      <c r="AN2593" s="185"/>
      <c r="AO2593" s="185"/>
      <c r="AP2593" s="185"/>
      <c r="AQ2593" s="185"/>
      <c r="AR2593" s="185"/>
      <c r="AS2593" s="185"/>
      <c r="AT2593" s="185"/>
      <c r="AU2593" s="185"/>
      <c r="AV2593" s="185"/>
      <c r="AW2593" s="185"/>
      <c r="AX2593" s="185"/>
      <c r="AY2593" s="185"/>
      <c r="AZ2593" s="185"/>
      <c r="BA2593" s="185"/>
      <c r="BB2593" s="185"/>
      <c r="BC2593" s="185"/>
      <c r="BD2593" s="185"/>
      <c r="BE2593" s="185"/>
      <c r="BF2593" s="185"/>
      <c r="BG2593" s="185"/>
      <c r="BH2593" s="185"/>
      <c r="BI2593" s="185"/>
      <c r="BJ2593" s="185"/>
      <c r="BK2593" s="185"/>
      <c r="BL2593" s="185"/>
      <c r="BM2593" s="185"/>
    </row>
    <row r="2594" spans="13:65" s="181" customFormat="1" x14ac:dyDescent="0.2">
      <c r="M2594" s="40"/>
      <c r="N2594" s="974"/>
      <c r="O2594" s="185"/>
      <c r="P2594" s="185"/>
      <c r="Q2594" s="185"/>
      <c r="R2594" s="185"/>
      <c r="S2594" s="185"/>
      <c r="T2594" s="185"/>
      <c r="U2594" s="185"/>
      <c r="V2594" s="185"/>
      <c r="W2594" s="185"/>
      <c r="X2594" s="185"/>
      <c r="Y2594" s="185"/>
      <c r="Z2594" s="185"/>
      <c r="AA2594" s="185"/>
      <c r="AB2594" s="185"/>
      <c r="AC2594" s="185"/>
      <c r="AD2594" s="185"/>
      <c r="AE2594" s="185"/>
      <c r="AF2594" s="185"/>
      <c r="AG2594" s="185"/>
      <c r="AH2594" s="185"/>
      <c r="AI2594" s="185"/>
      <c r="AJ2594" s="185"/>
      <c r="AK2594" s="185"/>
      <c r="AL2594" s="185"/>
      <c r="AM2594" s="185"/>
      <c r="AN2594" s="185"/>
      <c r="AO2594" s="185"/>
      <c r="AP2594" s="185"/>
      <c r="AQ2594" s="185"/>
      <c r="AR2594" s="185"/>
      <c r="AS2594" s="185"/>
      <c r="AT2594" s="185"/>
      <c r="AU2594" s="185"/>
      <c r="AV2594" s="185"/>
      <c r="AW2594" s="185"/>
      <c r="AX2594" s="185"/>
      <c r="AY2594" s="185"/>
      <c r="AZ2594" s="185"/>
      <c r="BA2594" s="185"/>
      <c r="BB2594" s="185"/>
      <c r="BC2594" s="185"/>
      <c r="BD2594" s="185"/>
      <c r="BE2594" s="185"/>
      <c r="BF2594" s="185"/>
      <c r="BG2594" s="185"/>
      <c r="BH2594" s="185"/>
      <c r="BI2594" s="185"/>
      <c r="BJ2594" s="185"/>
      <c r="BK2594" s="185"/>
      <c r="BL2594" s="185"/>
      <c r="BM2594" s="185"/>
    </row>
    <row r="2595" spans="13:65" s="181" customFormat="1" x14ac:dyDescent="0.2">
      <c r="M2595" s="40"/>
      <c r="N2595" s="974"/>
      <c r="O2595" s="185"/>
      <c r="P2595" s="185"/>
      <c r="Q2595" s="185"/>
      <c r="R2595" s="185"/>
      <c r="S2595" s="185"/>
      <c r="T2595" s="185"/>
      <c r="U2595" s="185"/>
      <c r="V2595" s="185"/>
      <c r="W2595" s="185"/>
      <c r="X2595" s="185"/>
      <c r="Y2595" s="185"/>
      <c r="Z2595" s="185"/>
      <c r="AA2595" s="185"/>
      <c r="AB2595" s="185"/>
      <c r="AC2595" s="185"/>
      <c r="AD2595" s="185"/>
      <c r="AE2595" s="185"/>
      <c r="AF2595" s="185"/>
      <c r="AG2595" s="185"/>
      <c r="AH2595" s="185"/>
      <c r="AI2595" s="185"/>
      <c r="AJ2595" s="185"/>
      <c r="AK2595" s="185"/>
      <c r="AL2595" s="185"/>
      <c r="AM2595" s="185"/>
      <c r="AN2595" s="185"/>
      <c r="AO2595" s="185"/>
      <c r="AP2595" s="185"/>
      <c r="AQ2595" s="185"/>
      <c r="AR2595" s="185"/>
      <c r="AS2595" s="185"/>
      <c r="AT2595" s="185"/>
      <c r="AU2595" s="185"/>
      <c r="AV2595" s="185"/>
      <c r="AW2595" s="185"/>
      <c r="AX2595" s="185"/>
      <c r="AY2595" s="185"/>
      <c r="AZ2595" s="185"/>
      <c r="BA2595" s="185"/>
      <c r="BB2595" s="185"/>
      <c r="BC2595" s="185"/>
      <c r="BD2595" s="185"/>
      <c r="BE2595" s="185"/>
      <c r="BF2595" s="185"/>
      <c r="BG2595" s="185"/>
      <c r="BH2595" s="185"/>
      <c r="BI2595" s="185"/>
      <c r="BJ2595" s="185"/>
      <c r="BK2595" s="185"/>
      <c r="BL2595" s="185"/>
      <c r="BM2595" s="185"/>
    </row>
    <row r="2596" spans="13:65" s="181" customFormat="1" x14ac:dyDescent="0.2">
      <c r="M2596" s="40"/>
      <c r="N2596" s="974"/>
      <c r="O2596" s="185"/>
      <c r="P2596" s="185"/>
      <c r="Q2596" s="185"/>
      <c r="R2596" s="185"/>
      <c r="S2596" s="185"/>
      <c r="T2596" s="185"/>
      <c r="U2596" s="185"/>
      <c r="V2596" s="185"/>
      <c r="W2596" s="185"/>
      <c r="X2596" s="185"/>
      <c r="Y2596" s="185"/>
      <c r="Z2596" s="185"/>
      <c r="AA2596" s="185"/>
      <c r="AB2596" s="185"/>
      <c r="AC2596" s="185"/>
      <c r="AD2596" s="185"/>
      <c r="AE2596" s="185"/>
      <c r="AF2596" s="185"/>
      <c r="AG2596" s="185"/>
      <c r="AH2596" s="185"/>
      <c r="AI2596" s="185"/>
      <c r="AJ2596" s="185"/>
      <c r="AK2596" s="185"/>
      <c r="AL2596" s="185"/>
      <c r="AM2596" s="185"/>
      <c r="AN2596" s="185"/>
      <c r="AO2596" s="185"/>
      <c r="AP2596" s="185"/>
      <c r="AQ2596" s="185"/>
      <c r="AR2596" s="185"/>
      <c r="AS2596" s="185"/>
      <c r="AT2596" s="185"/>
      <c r="AU2596" s="185"/>
      <c r="AV2596" s="185"/>
      <c r="AW2596" s="185"/>
      <c r="AX2596" s="185"/>
      <c r="AY2596" s="185"/>
      <c r="AZ2596" s="185"/>
      <c r="BA2596" s="185"/>
      <c r="BB2596" s="185"/>
      <c r="BC2596" s="185"/>
      <c r="BD2596" s="185"/>
      <c r="BE2596" s="185"/>
      <c r="BF2596" s="185"/>
      <c r="BG2596" s="185"/>
      <c r="BH2596" s="185"/>
      <c r="BI2596" s="185"/>
      <c r="BJ2596" s="185"/>
      <c r="BK2596" s="185"/>
      <c r="BL2596" s="185"/>
      <c r="BM2596" s="185"/>
    </row>
    <row r="2597" spans="13:65" s="181" customFormat="1" x14ac:dyDescent="0.2">
      <c r="M2597" s="40"/>
      <c r="N2597" s="974"/>
      <c r="O2597" s="185"/>
      <c r="P2597" s="185"/>
      <c r="Q2597" s="185"/>
      <c r="R2597" s="185"/>
      <c r="S2597" s="185"/>
      <c r="T2597" s="185"/>
      <c r="U2597" s="185"/>
      <c r="V2597" s="185"/>
      <c r="W2597" s="185"/>
      <c r="X2597" s="185"/>
      <c r="Y2597" s="185"/>
      <c r="Z2597" s="185"/>
      <c r="AA2597" s="185"/>
      <c r="AB2597" s="185"/>
      <c r="AC2597" s="185"/>
      <c r="AD2597" s="185"/>
      <c r="AE2597" s="185"/>
      <c r="AF2597" s="185"/>
      <c r="AG2597" s="185"/>
      <c r="AH2597" s="185"/>
      <c r="AI2597" s="185"/>
      <c r="AJ2597" s="185"/>
      <c r="AK2597" s="185"/>
      <c r="AL2597" s="185"/>
      <c r="AM2597" s="185"/>
      <c r="AN2597" s="185"/>
      <c r="AO2597" s="185"/>
      <c r="AP2597" s="185"/>
      <c r="AQ2597" s="185"/>
      <c r="AR2597" s="185"/>
      <c r="AS2597" s="185"/>
      <c r="AT2597" s="185"/>
      <c r="AU2597" s="185"/>
      <c r="AV2597" s="185"/>
      <c r="AW2597" s="185"/>
      <c r="AX2597" s="185"/>
      <c r="AY2597" s="185"/>
      <c r="AZ2597" s="185"/>
      <c r="BA2597" s="185"/>
      <c r="BB2597" s="185"/>
      <c r="BC2597" s="185"/>
      <c r="BD2597" s="185"/>
      <c r="BE2597" s="185"/>
      <c r="BF2597" s="185"/>
      <c r="BG2597" s="185"/>
      <c r="BH2597" s="185"/>
      <c r="BI2597" s="185"/>
      <c r="BJ2597" s="185"/>
      <c r="BK2597" s="185"/>
      <c r="BL2597" s="185"/>
      <c r="BM2597" s="185"/>
    </row>
    <row r="2598" spans="13:65" s="181" customFormat="1" x14ac:dyDescent="0.2">
      <c r="M2598" s="40"/>
      <c r="N2598" s="974"/>
      <c r="O2598" s="185"/>
      <c r="P2598" s="185"/>
      <c r="Q2598" s="185"/>
      <c r="R2598" s="185"/>
      <c r="S2598" s="185"/>
      <c r="T2598" s="185"/>
      <c r="U2598" s="185"/>
      <c r="V2598" s="185"/>
      <c r="W2598" s="185"/>
      <c r="X2598" s="185"/>
      <c r="Y2598" s="185"/>
      <c r="Z2598" s="185"/>
      <c r="AA2598" s="185"/>
      <c r="AB2598" s="185"/>
      <c r="AC2598" s="185"/>
      <c r="AD2598" s="185"/>
      <c r="AE2598" s="185"/>
      <c r="AF2598" s="185"/>
      <c r="AG2598" s="185"/>
      <c r="AH2598" s="185"/>
      <c r="AI2598" s="185"/>
      <c r="AJ2598" s="185"/>
      <c r="AK2598" s="185"/>
      <c r="AL2598" s="185"/>
      <c r="AM2598" s="185"/>
      <c r="AN2598" s="185"/>
      <c r="AO2598" s="185"/>
      <c r="AP2598" s="185"/>
      <c r="AQ2598" s="185"/>
      <c r="AR2598" s="185"/>
      <c r="AS2598" s="185"/>
      <c r="AT2598" s="185"/>
      <c r="AU2598" s="185"/>
      <c r="AV2598" s="185"/>
      <c r="AW2598" s="185"/>
      <c r="AX2598" s="185"/>
      <c r="AY2598" s="185"/>
      <c r="AZ2598" s="185"/>
      <c r="BA2598" s="185"/>
      <c r="BB2598" s="185"/>
      <c r="BC2598" s="185"/>
      <c r="BD2598" s="185"/>
      <c r="BE2598" s="185"/>
      <c r="BF2598" s="185"/>
      <c r="BG2598" s="185"/>
      <c r="BH2598" s="185"/>
      <c r="BI2598" s="185"/>
      <c r="BJ2598" s="185"/>
      <c r="BK2598" s="185"/>
      <c r="BL2598" s="185"/>
      <c r="BM2598" s="185"/>
    </row>
    <row r="2599" spans="13:65" s="181" customFormat="1" x14ac:dyDescent="0.2">
      <c r="M2599" s="40"/>
      <c r="N2599" s="974"/>
      <c r="O2599" s="185"/>
      <c r="P2599" s="185"/>
      <c r="Q2599" s="185"/>
      <c r="R2599" s="185"/>
      <c r="S2599" s="185"/>
      <c r="T2599" s="185"/>
      <c r="U2599" s="185"/>
      <c r="V2599" s="185"/>
      <c r="W2599" s="185"/>
      <c r="X2599" s="185"/>
      <c r="Y2599" s="185"/>
      <c r="Z2599" s="185"/>
      <c r="AA2599" s="185"/>
      <c r="AB2599" s="185"/>
      <c r="AC2599" s="185"/>
      <c r="AD2599" s="185"/>
      <c r="AE2599" s="185"/>
      <c r="AF2599" s="185"/>
      <c r="AG2599" s="185"/>
      <c r="AH2599" s="185"/>
      <c r="AI2599" s="185"/>
      <c r="AJ2599" s="185"/>
      <c r="AK2599" s="185"/>
      <c r="AL2599" s="185"/>
      <c r="AM2599" s="185"/>
      <c r="AN2599" s="185"/>
      <c r="AO2599" s="185"/>
      <c r="AP2599" s="185"/>
      <c r="AQ2599" s="185"/>
      <c r="AR2599" s="185"/>
      <c r="AS2599" s="185"/>
      <c r="AT2599" s="185"/>
      <c r="AU2599" s="185"/>
      <c r="AV2599" s="185"/>
      <c r="AW2599" s="185"/>
      <c r="AX2599" s="185"/>
      <c r="AY2599" s="185"/>
      <c r="AZ2599" s="185"/>
      <c r="BA2599" s="185"/>
      <c r="BB2599" s="185"/>
      <c r="BC2599" s="185"/>
      <c r="BD2599" s="185"/>
      <c r="BE2599" s="185"/>
      <c r="BF2599" s="185"/>
      <c r="BG2599" s="185"/>
      <c r="BH2599" s="185"/>
      <c r="BI2599" s="185"/>
      <c r="BJ2599" s="185"/>
      <c r="BK2599" s="185"/>
      <c r="BL2599" s="185"/>
      <c r="BM2599" s="185"/>
    </row>
    <row r="2600" spans="13:65" s="181" customFormat="1" x14ac:dyDescent="0.2">
      <c r="M2600" s="40"/>
      <c r="N2600" s="974"/>
      <c r="O2600" s="185"/>
      <c r="P2600" s="185"/>
      <c r="Q2600" s="185"/>
      <c r="R2600" s="185"/>
      <c r="S2600" s="185"/>
      <c r="T2600" s="185"/>
      <c r="U2600" s="185"/>
      <c r="V2600" s="185"/>
      <c r="W2600" s="185"/>
      <c r="X2600" s="185"/>
      <c r="Y2600" s="185"/>
      <c r="Z2600" s="185"/>
      <c r="AA2600" s="185"/>
      <c r="AB2600" s="185"/>
      <c r="AC2600" s="185"/>
      <c r="AD2600" s="185"/>
      <c r="AE2600" s="185"/>
      <c r="AF2600" s="185"/>
      <c r="AG2600" s="185"/>
      <c r="AH2600" s="185"/>
      <c r="AI2600" s="185"/>
      <c r="AJ2600" s="185"/>
      <c r="AK2600" s="185"/>
      <c r="AL2600" s="185"/>
      <c r="AM2600" s="185"/>
      <c r="AN2600" s="185"/>
      <c r="AO2600" s="185"/>
      <c r="AP2600" s="185"/>
      <c r="AQ2600" s="185"/>
      <c r="AR2600" s="185"/>
      <c r="AS2600" s="185"/>
      <c r="AT2600" s="185"/>
      <c r="AU2600" s="185"/>
      <c r="AV2600" s="185"/>
      <c r="AW2600" s="185"/>
      <c r="AX2600" s="185"/>
      <c r="AY2600" s="185"/>
      <c r="AZ2600" s="185"/>
      <c r="BA2600" s="185"/>
      <c r="BB2600" s="185"/>
      <c r="BC2600" s="185"/>
      <c r="BD2600" s="185"/>
      <c r="BE2600" s="185"/>
      <c r="BF2600" s="185"/>
      <c r="BG2600" s="185"/>
      <c r="BH2600" s="185"/>
      <c r="BI2600" s="185"/>
      <c r="BJ2600" s="185"/>
      <c r="BK2600" s="185"/>
      <c r="BL2600" s="185"/>
      <c r="BM2600" s="185"/>
    </row>
    <row r="2601" spans="13:65" s="181" customFormat="1" x14ac:dyDescent="0.2">
      <c r="M2601" s="40"/>
      <c r="N2601" s="974"/>
      <c r="O2601" s="185"/>
      <c r="P2601" s="185"/>
      <c r="Q2601" s="185"/>
      <c r="R2601" s="185"/>
      <c r="S2601" s="185"/>
      <c r="T2601" s="185"/>
      <c r="U2601" s="185"/>
      <c r="V2601" s="185"/>
      <c r="W2601" s="185"/>
      <c r="X2601" s="185"/>
      <c r="Y2601" s="185"/>
      <c r="Z2601" s="185"/>
      <c r="AA2601" s="185"/>
      <c r="AB2601" s="185"/>
      <c r="AC2601" s="185"/>
      <c r="AD2601" s="185"/>
      <c r="AE2601" s="185"/>
      <c r="AF2601" s="185"/>
      <c r="AG2601" s="185"/>
      <c r="AH2601" s="185"/>
      <c r="AI2601" s="185"/>
      <c r="AJ2601" s="185"/>
      <c r="AK2601" s="185"/>
      <c r="AL2601" s="185"/>
      <c r="AM2601" s="185"/>
      <c r="AN2601" s="185"/>
      <c r="AO2601" s="185"/>
      <c r="AP2601" s="185"/>
      <c r="AQ2601" s="185"/>
      <c r="AR2601" s="185"/>
      <c r="AS2601" s="185"/>
      <c r="AT2601" s="185"/>
      <c r="AU2601" s="185"/>
      <c r="AV2601" s="185"/>
      <c r="AW2601" s="185"/>
      <c r="AX2601" s="185"/>
      <c r="AY2601" s="185"/>
      <c r="AZ2601" s="185"/>
      <c r="BA2601" s="185"/>
      <c r="BB2601" s="185"/>
      <c r="BC2601" s="185"/>
      <c r="BD2601" s="185"/>
      <c r="BE2601" s="185"/>
      <c r="BF2601" s="185"/>
      <c r="BG2601" s="185"/>
      <c r="BH2601" s="185"/>
      <c r="BI2601" s="185"/>
      <c r="BJ2601" s="185"/>
      <c r="BK2601" s="185"/>
      <c r="BL2601" s="185"/>
      <c r="BM2601" s="185"/>
    </row>
    <row r="2602" spans="13:65" s="181" customFormat="1" x14ac:dyDescent="0.2">
      <c r="M2602" s="40"/>
      <c r="N2602" s="974"/>
      <c r="O2602" s="185"/>
      <c r="P2602" s="185"/>
      <c r="Q2602" s="185"/>
      <c r="R2602" s="185"/>
      <c r="S2602" s="185"/>
      <c r="T2602" s="185"/>
      <c r="U2602" s="185"/>
      <c r="V2602" s="185"/>
      <c r="W2602" s="185"/>
      <c r="X2602" s="185"/>
      <c r="Y2602" s="185"/>
      <c r="Z2602" s="185"/>
      <c r="AA2602" s="185"/>
      <c r="AB2602" s="185"/>
      <c r="AC2602" s="185"/>
      <c r="AD2602" s="185"/>
      <c r="AE2602" s="185"/>
      <c r="AF2602" s="185"/>
      <c r="AG2602" s="185"/>
      <c r="AH2602" s="185"/>
      <c r="AI2602" s="185"/>
      <c r="AJ2602" s="185"/>
      <c r="AK2602" s="185"/>
      <c r="AL2602" s="185"/>
      <c r="AM2602" s="185"/>
      <c r="AN2602" s="185"/>
      <c r="AO2602" s="185"/>
      <c r="AP2602" s="185"/>
      <c r="AQ2602" s="185"/>
      <c r="AR2602" s="185"/>
      <c r="AS2602" s="185"/>
      <c r="AT2602" s="185"/>
      <c r="AU2602" s="185"/>
      <c r="AV2602" s="185"/>
      <c r="AW2602" s="185"/>
      <c r="AX2602" s="185"/>
      <c r="AY2602" s="185"/>
      <c r="AZ2602" s="185"/>
      <c r="BA2602" s="185"/>
      <c r="BB2602" s="185"/>
      <c r="BC2602" s="185"/>
      <c r="BD2602" s="185"/>
      <c r="BE2602" s="185"/>
      <c r="BF2602" s="185"/>
      <c r="BG2602" s="185"/>
      <c r="BH2602" s="185"/>
      <c r="BI2602" s="185"/>
      <c r="BJ2602" s="185"/>
      <c r="BK2602" s="185"/>
      <c r="BL2602" s="185"/>
      <c r="BM2602" s="185"/>
    </row>
    <row r="2603" spans="13:65" s="181" customFormat="1" x14ac:dyDescent="0.2">
      <c r="M2603" s="40"/>
      <c r="N2603" s="974"/>
      <c r="O2603" s="185"/>
      <c r="P2603" s="185"/>
      <c r="Q2603" s="185"/>
      <c r="R2603" s="185"/>
      <c r="S2603" s="185"/>
      <c r="T2603" s="185"/>
      <c r="U2603" s="185"/>
      <c r="V2603" s="185"/>
      <c r="W2603" s="185"/>
      <c r="X2603" s="185"/>
      <c r="Y2603" s="185"/>
      <c r="Z2603" s="185"/>
      <c r="AA2603" s="185"/>
      <c r="AB2603" s="185"/>
      <c r="AC2603" s="185"/>
      <c r="AD2603" s="185"/>
      <c r="AE2603" s="185"/>
      <c r="AF2603" s="185"/>
      <c r="AG2603" s="185"/>
      <c r="AH2603" s="185"/>
      <c r="AI2603" s="185"/>
      <c r="AJ2603" s="185"/>
      <c r="AK2603" s="185"/>
      <c r="AL2603" s="185"/>
      <c r="AM2603" s="185"/>
      <c r="AN2603" s="185"/>
      <c r="AO2603" s="185"/>
      <c r="AP2603" s="185"/>
      <c r="AQ2603" s="185"/>
      <c r="AR2603" s="185"/>
      <c r="AS2603" s="185"/>
      <c r="AT2603" s="185"/>
      <c r="AU2603" s="185"/>
      <c r="AV2603" s="185"/>
      <c r="AW2603" s="185"/>
      <c r="AX2603" s="185"/>
      <c r="AY2603" s="185"/>
      <c r="AZ2603" s="185"/>
      <c r="BA2603" s="185"/>
      <c r="BB2603" s="185"/>
      <c r="BC2603" s="185"/>
      <c r="BD2603" s="185"/>
      <c r="BE2603" s="185"/>
      <c r="BF2603" s="185"/>
      <c r="BG2603" s="185"/>
      <c r="BH2603" s="185"/>
      <c r="BI2603" s="185"/>
      <c r="BJ2603" s="185"/>
      <c r="BK2603" s="185"/>
      <c r="BL2603" s="185"/>
      <c r="BM2603" s="185"/>
    </row>
    <row r="2604" spans="13:65" s="181" customFormat="1" x14ac:dyDescent="0.2">
      <c r="M2604" s="40"/>
      <c r="N2604" s="974"/>
      <c r="O2604" s="185"/>
      <c r="P2604" s="185"/>
      <c r="Q2604" s="185"/>
      <c r="R2604" s="185"/>
      <c r="S2604" s="185"/>
      <c r="T2604" s="185"/>
      <c r="U2604" s="185"/>
      <c r="V2604" s="185"/>
      <c r="W2604" s="185"/>
      <c r="X2604" s="185"/>
      <c r="Y2604" s="185"/>
      <c r="Z2604" s="185"/>
      <c r="AA2604" s="185"/>
      <c r="AB2604" s="185"/>
      <c r="AC2604" s="185"/>
      <c r="AD2604" s="185"/>
      <c r="AE2604" s="185"/>
      <c r="AF2604" s="185"/>
      <c r="AG2604" s="185"/>
      <c r="AH2604" s="185"/>
      <c r="AI2604" s="185"/>
      <c r="AJ2604" s="185"/>
      <c r="AK2604" s="185"/>
      <c r="AL2604" s="185"/>
      <c r="AM2604" s="185"/>
      <c r="AN2604" s="185"/>
      <c r="AO2604" s="185"/>
      <c r="AP2604" s="185"/>
      <c r="AQ2604" s="185"/>
      <c r="AR2604" s="185"/>
      <c r="AS2604" s="185"/>
      <c r="AT2604" s="185"/>
      <c r="AU2604" s="185"/>
      <c r="AV2604" s="185"/>
      <c r="AW2604" s="185"/>
      <c r="AX2604" s="185"/>
      <c r="AY2604" s="185"/>
      <c r="AZ2604" s="185"/>
      <c r="BA2604" s="185"/>
      <c r="BB2604" s="185"/>
      <c r="BC2604" s="185"/>
      <c r="BD2604" s="185"/>
      <c r="BE2604" s="185"/>
      <c r="BF2604" s="185"/>
      <c r="BG2604" s="185"/>
      <c r="BH2604" s="185"/>
      <c r="BI2604" s="185"/>
      <c r="BJ2604" s="185"/>
      <c r="BK2604" s="185"/>
      <c r="BL2604" s="185"/>
      <c r="BM2604" s="185"/>
    </row>
    <row r="2605" spans="13:65" s="181" customFormat="1" x14ac:dyDescent="0.2">
      <c r="M2605" s="40"/>
      <c r="N2605" s="974"/>
      <c r="O2605" s="185"/>
      <c r="P2605" s="185"/>
      <c r="Q2605" s="185"/>
      <c r="R2605" s="185"/>
      <c r="S2605" s="185"/>
      <c r="T2605" s="185"/>
      <c r="U2605" s="185"/>
      <c r="V2605" s="185"/>
      <c r="W2605" s="185"/>
      <c r="X2605" s="185"/>
      <c r="Y2605" s="185"/>
      <c r="Z2605" s="185"/>
      <c r="AA2605" s="185"/>
      <c r="AB2605" s="185"/>
      <c r="AC2605" s="185"/>
      <c r="AD2605" s="185"/>
      <c r="AE2605" s="185"/>
      <c r="AF2605" s="185"/>
      <c r="AG2605" s="185"/>
      <c r="AH2605" s="185"/>
      <c r="AI2605" s="185"/>
      <c r="AJ2605" s="185"/>
      <c r="AK2605" s="185"/>
      <c r="AL2605" s="185"/>
      <c r="AM2605" s="185"/>
      <c r="AN2605" s="185"/>
      <c r="AO2605" s="185"/>
      <c r="AP2605" s="185"/>
      <c r="AQ2605" s="185"/>
      <c r="AR2605" s="185"/>
      <c r="AS2605" s="185"/>
      <c r="AT2605" s="185"/>
      <c r="AU2605" s="185"/>
      <c r="AV2605" s="185"/>
      <c r="AW2605" s="185"/>
      <c r="AX2605" s="185"/>
      <c r="AY2605" s="185"/>
      <c r="AZ2605" s="185"/>
      <c r="BA2605" s="185"/>
      <c r="BB2605" s="185"/>
      <c r="BC2605" s="185"/>
      <c r="BD2605" s="185"/>
      <c r="BE2605" s="185"/>
      <c r="BF2605" s="185"/>
      <c r="BG2605" s="185"/>
      <c r="BH2605" s="185"/>
      <c r="BI2605" s="185"/>
      <c r="BJ2605" s="185"/>
      <c r="BK2605" s="185"/>
      <c r="BL2605" s="185"/>
      <c r="BM2605" s="185"/>
    </row>
    <row r="2606" spans="13:65" s="181" customFormat="1" x14ac:dyDescent="0.2">
      <c r="M2606" s="40"/>
      <c r="N2606" s="974"/>
      <c r="O2606" s="185"/>
      <c r="P2606" s="185"/>
      <c r="Q2606" s="185"/>
      <c r="R2606" s="185"/>
      <c r="S2606" s="185"/>
      <c r="T2606" s="185"/>
      <c r="U2606" s="185"/>
      <c r="V2606" s="185"/>
      <c r="W2606" s="185"/>
      <c r="X2606" s="185"/>
      <c r="Y2606" s="185"/>
      <c r="Z2606" s="185"/>
      <c r="AA2606" s="185"/>
      <c r="AB2606" s="185"/>
      <c r="AC2606" s="185"/>
      <c r="AD2606" s="185"/>
      <c r="AE2606" s="185"/>
      <c r="AF2606" s="185"/>
      <c r="AG2606" s="185"/>
      <c r="AH2606" s="185"/>
      <c r="AI2606" s="185"/>
      <c r="AJ2606" s="185"/>
      <c r="AK2606" s="185"/>
      <c r="AL2606" s="185"/>
      <c r="AM2606" s="185"/>
      <c r="AN2606" s="185"/>
      <c r="AO2606" s="185"/>
      <c r="AP2606" s="185"/>
      <c r="AQ2606" s="185"/>
      <c r="AR2606" s="185"/>
      <c r="AS2606" s="185"/>
      <c r="AT2606" s="185"/>
      <c r="AU2606" s="185"/>
      <c r="AV2606" s="185"/>
      <c r="AW2606" s="185"/>
      <c r="AX2606" s="185"/>
      <c r="AY2606" s="185"/>
      <c r="AZ2606" s="185"/>
      <c r="BA2606" s="185"/>
      <c r="BB2606" s="185"/>
      <c r="BC2606" s="185"/>
      <c r="BD2606" s="185"/>
      <c r="BE2606" s="185"/>
      <c r="BF2606" s="185"/>
      <c r="BG2606" s="185"/>
      <c r="BH2606" s="185"/>
      <c r="BI2606" s="185"/>
      <c r="BJ2606" s="185"/>
      <c r="BK2606" s="185"/>
      <c r="BL2606" s="185"/>
      <c r="BM2606" s="185"/>
    </row>
    <row r="2607" spans="13:65" s="181" customFormat="1" x14ac:dyDescent="0.2">
      <c r="M2607" s="40"/>
      <c r="N2607" s="974"/>
      <c r="O2607" s="185"/>
      <c r="P2607" s="185"/>
      <c r="Q2607" s="185"/>
      <c r="R2607" s="185"/>
      <c r="S2607" s="185"/>
      <c r="T2607" s="185"/>
      <c r="U2607" s="185"/>
      <c r="V2607" s="185"/>
      <c r="W2607" s="185"/>
      <c r="X2607" s="185"/>
      <c r="Y2607" s="185"/>
      <c r="Z2607" s="185"/>
      <c r="AA2607" s="185"/>
      <c r="AB2607" s="185"/>
      <c r="AC2607" s="185"/>
      <c r="AD2607" s="185"/>
      <c r="AE2607" s="185"/>
      <c r="AF2607" s="185"/>
      <c r="AG2607" s="185"/>
      <c r="AH2607" s="185"/>
      <c r="AI2607" s="185"/>
      <c r="AJ2607" s="185"/>
      <c r="AK2607" s="185"/>
      <c r="AL2607" s="185"/>
      <c r="AM2607" s="185"/>
      <c r="AN2607" s="185"/>
      <c r="AO2607" s="185"/>
      <c r="AP2607" s="185"/>
      <c r="AQ2607" s="185"/>
      <c r="AR2607" s="185"/>
      <c r="AS2607" s="185"/>
      <c r="AT2607" s="185"/>
      <c r="AU2607" s="185"/>
      <c r="AV2607" s="185"/>
      <c r="AW2607" s="185"/>
      <c r="AX2607" s="185"/>
      <c r="AY2607" s="185"/>
      <c r="AZ2607" s="185"/>
      <c r="BA2607" s="185"/>
      <c r="BB2607" s="185"/>
      <c r="BC2607" s="185"/>
      <c r="BD2607" s="185"/>
      <c r="BE2607" s="185"/>
      <c r="BF2607" s="185"/>
      <c r="BG2607" s="185"/>
      <c r="BH2607" s="185"/>
      <c r="BI2607" s="185"/>
      <c r="BJ2607" s="185"/>
      <c r="BK2607" s="185"/>
      <c r="BL2607" s="185"/>
      <c r="BM2607" s="185"/>
    </row>
    <row r="2608" spans="13:65" s="181" customFormat="1" x14ac:dyDescent="0.2">
      <c r="M2608" s="40"/>
      <c r="N2608" s="974"/>
      <c r="O2608" s="185"/>
      <c r="P2608" s="185"/>
      <c r="Q2608" s="185"/>
      <c r="R2608" s="185"/>
      <c r="S2608" s="185"/>
      <c r="T2608" s="185"/>
      <c r="U2608" s="185"/>
      <c r="V2608" s="185"/>
      <c r="W2608" s="185"/>
      <c r="X2608" s="185"/>
      <c r="Y2608" s="185"/>
      <c r="Z2608" s="185"/>
      <c r="AA2608" s="185"/>
      <c r="AB2608" s="185"/>
      <c r="AC2608" s="185"/>
      <c r="AD2608" s="185"/>
      <c r="AE2608" s="185"/>
      <c r="AF2608" s="185"/>
      <c r="AG2608" s="185"/>
      <c r="AH2608" s="185"/>
      <c r="AI2608" s="185"/>
      <c r="AJ2608" s="185"/>
      <c r="AK2608" s="185"/>
      <c r="AL2608" s="185"/>
      <c r="AM2608" s="185"/>
      <c r="AN2608" s="185"/>
      <c r="AO2608" s="185"/>
      <c r="AP2608" s="185"/>
      <c r="AQ2608" s="185"/>
      <c r="AR2608" s="185"/>
      <c r="AS2608" s="185"/>
      <c r="AT2608" s="185"/>
      <c r="AU2608" s="185"/>
      <c r="AV2608" s="185"/>
      <c r="AW2608" s="185"/>
      <c r="AX2608" s="185"/>
      <c r="AY2608" s="185"/>
      <c r="AZ2608" s="185"/>
      <c r="BA2608" s="185"/>
      <c r="BB2608" s="185"/>
      <c r="BC2608" s="185"/>
      <c r="BD2608" s="185"/>
      <c r="BE2608" s="185"/>
      <c r="BF2608" s="185"/>
      <c r="BG2608" s="185"/>
      <c r="BH2608" s="185"/>
      <c r="BI2608" s="185"/>
      <c r="BJ2608" s="185"/>
      <c r="BK2608" s="185"/>
      <c r="BL2608" s="185"/>
      <c r="BM2608" s="185"/>
    </row>
    <row r="2609" spans="13:65" s="181" customFormat="1" x14ac:dyDescent="0.2">
      <c r="M2609" s="40"/>
      <c r="N2609" s="974"/>
      <c r="O2609" s="185"/>
      <c r="P2609" s="185"/>
      <c r="Q2609" s="185"/>
      <c r="R2609" s="185"/>
      <c r="S2609" s="185"/>
      <c r="T2609" s="185"/>
      <c r="U2609" s="185"/>
      <c r="V2609" s="185"/>
      <c r="W2609" s="185"/>
      <c r="X2609" s="185"/>
      <c r="Y2609" s="185"/>
      <c r="Z2609" s="185"/>
      <c r="AA2609" s="185"/>
      <c r="AB2609" s="185"/>
      <c r="AC2609" s="185"/>
      <c r="AD2609" s="185"/>
      <c r="AE2609" s="185"/>
      <c r="AF2609" s="185"/>
      <c r="AG2609" s="185"/>
      <c r="AH2609" s="185"/>
      <c r="AI2609" s="185"/>
      <c r="AJ2609" s="185"/>
      <c r="AK2609" s="185"/>
      <c r="AL2609" s="185"/>
      <c r="AM2609" s="185"/>
      <c r="AN2609" s="185"/>
      <c r="AO2609" s="185"/>
      <c r="AP2609" s="185"/>
      <c r="AQ2609" s="185"/>
      <c r="AR2609" s="185"/>
      <c r="AS2609" s="185"/>
      <c r="AT2609" s="185"/>
      <c r="AU2609" s="185"/>
      <c r="AV2609" s="185"/>
      <c r="AW2609" s="185"/>
      <c r="AX2609" s="185"/>
      <c r="AY2609" s="185"/>
      <c r="AZ2609" s="185"/>
      <c r="BA2609" s="185"/>
      <c r="BB2609" s="185"/>
      <c r="BC2609" s="185"/>
      <c r="BD2609" s="185"/>
      <c r="BE2609" s="185"/>
      <c r="BF2609" s="185"/>
      <c r="BG2609" s="185"/>
      <c r="BH2609" s="185"/>
      <c r="BI2609" s="185"/>
      <c r="BJ2609" s="185"/>
      <c r="BK2609" s="185"/>
      <c r="BL2609" s="185"/>
      <c r="BM2609" s="185"/>
    </row>
    <row r="2610" spans="13:65" s="181" customFormat="1" x14ac:dyDescent="0.2">
      <c r="M2610" s="40"/>
      <c r="N2610" s="974"/>
      <c r="O2610" s="185"/>
      <c r="P2610" s="185"/>
      <c r="Q2610" s="185"/>
      <c r="R2610" s="185"/>
      <c r="S2610" s="185"/>
      <c r="T2610" s="185"/>
      <c r="U2610" s="185"/>
      <c r="V2610" s="185"/>
      <c r="W2610" s="185"/>
      <c r="X2610" s="185"/>
      <c r="Y2610" s="185"/>
      <c r="Z2610" s="185"/>
      <c r="AA2610" s="185"/>
      <c r="AB2610" s="185"/>
      <c r="AC2610" s="185"/>
      <c r="AD2610" s="185"/>
      <c r="AE2610" s="185"/>
      <c r="AF2610" s="185"/>
      <c r="AG2610" s="185"/>
      <c r="AH2610" s="185"/>
      <c r="AI2610" s="185"/>
      <c r="AJ2610" s="185"/>
      <c r="AK2610" s="185"/>
      <c r="AL2610" s="185"/>
      <c r="AM2610" s="185"/>
      <c r="AN2610" s="185"/>
      <c r="AO2610" s="185"/>
      <c r="AP2610" s="185"/>
      <c r="AQ2610" s="185"/>
      <c r="AR2610" s="185"/>
      <c r="AS2610" s="185"/>
      <c r="AT2610" s="185"/>
      <c r="AU2610" s="185"/>
      <c r="AV2610" s="185"/>
      <c r="AW2610" s="185"/>
      <c r="AX2610" s="185"/>
      <c r="AY2610" s="185"/>
      <c r="AZ2610" s="185"/>
      <c r="BA2610" s="185"/>
      <c r="BB2610" s="185"/>
      <c r="BC2610" s="185"/>
      <c r="BD2610" s="185"/>
      <c r="BE2610" s="185"/>
      <c r="BF2610" s="185"/>
      <c r="BG2610" s="185"/>
      <c r="BH2610" s="185"/>
      <c r="BI2610" s="185"/>
      <c r="BJ2610" s="185"/>
      <c r="BK2610" s="185"/>
      <c r="BL2610" s="185"/>
      <c r="BM2610" s="185"/>
    </row>
    <row r="2611" spans="13:65" s="181" customFormat="1" x14ac:dyDescent="0.2">
      <c r="M2611" s="40"/>
      <c r="N2611" s="974"/>
      <c r="O2611" s="185"/>
      <c r="P2611" s="185"/>
      <c r="Q2611" s="185"/>
      <c r="R2611" s="185"/>
      <c r="S2611" s="185"/>
      <c r="T2611" s="185"/>
      <c r="U2611" s="185"/>
      <c r="V2611" s="185"/>
      <c r="W2611" s="185"/>
      <c r="X2611" s="185"/>
      <c r="Y2611" s="185"/>
      <c r="Z2611" s="185"/>
      <c r="AA2611" s="185"/>
      <c r="AB2611" s="185"/>
      <c r="AC2611" s="185"/>
      <c r="AD2611" s="185"/>
      <c r="AE2611" s="185"/>
      <c r="AF2611" s="185"/>
      <c r="AG2611" s="185"/>
      <c r="AH2611" s="185"/>
      <c r="AI2611" s="185"/>
      <c r="AJ2611" s="185"/>
      <c r="AK2611" s="185"/>
      <c r="AL2611" s="185"/>
      <c r="AM2611" s="185"/>
      <c r="AN2611" s="185"/>
      <c r="AO2611" s="185"/>
      <c r="AP2611" s="185"/>
      <c r="AQ2611" s="185"/>
      <c r="AR2611" s="185"/>
      <c r="AS2611" s="185"/>
      <c r="AT2611" s="185"/>
      <c r="AU2611" s="185"/>
      <c r="AV2611" s="185"/>
      <c r="AW2611" s="185"/>
      <c r="AX2611" s="185"/>
      <c r="AY2611" s="185"/>
      <c r="AZ2611" s="185"/>
      <c r="BA2611" s="185"/>
      <c r="BB2611" s="185"/>
      <c r="BC2611" s="185"/>
      <c r="BD2611" s="185"/>
      <c r="BE2611" s="185"/>
      <c r="BF2611" s="185"/>
      <c r="BG2611" s="185"/>
      <c r="BH2611" s="185"/>
      <c r="BI2611" s="185"/>
      <c r="BJ2611" s="185"/>
      <c r="BK2611" s="185"/>
      <c r="BL2611" s="185"/>
      <c r="BM2611" s="185"/>
    </row>
    <row r="2612" spans="13:65" s="181" customFormat="1" x14ac:dyDescent="0.2">
      <c r="M2612" s="40"/>
      <c r="N2612" s="974"/>
      <c r="O2612" s="185"/>
      <c r="P2612" s="185"/>
      <c r="Q2612" s="185"/>
      <c r="R2612" s="185"/>
      <c r="S2612" s="185"/>
      <c r="T2612" s="185"/>
      <c r="U2612" s="185"/>
      <c r="V2612" s="185"/>
      <c r="W2612" s="185"/>
      <c r="X2612" s="185"/>
      <c r="Y2612" s="185"/>
      <c r="Z2612" s="185"/>
      <c r="AA2612" s="185"/>
      <c r="AB2612" s="185"/>
      <c r="AC2612" s="185"/>
      <c r="AD2612" s="185"/>
      <c r="AE2612" s="185"/>
      <c r="AF2612" s="185"/>
      <c r="AG2612" s="185"/>
      <c r="AH2612" s="185"/>
      <c r="AI2612" s="185"/>
      <c r="AJ2612" s="185"/>
      <c r="AK2612" s="185"/>
      <c r="AL2612" s="185"/>
      <c r="AM2612" s="185"/>
      <c r="AN2612" s="185"/>
      <c r="AO2612" s="185"/>
      <c r="AP2612" s="185"/>
      <c r="AQ2612" s="185"/>
      <c r="AR2612" s="185"/>
      <c r="AS2612" s="185"/>
      <c r="AT2612" s="185"/>
      <c r="AU2612" s="185"/>
      <c r="AV2612" s="185"/>
      <c r="AW2612" s="185"/>
      <c r="AX2612" s="185"/>
      <c r="AY2612" s="185"/>
      <c r="AZ2612" s="185"/>
      <c r="BA2612" s="185"/>
      <c r="BB2612" s="185"/>
      <c r="BC2612" s="185"/>
      <c r="BD2612" s="185"/>
      <c r="BE2612" s="185"/>
      <c r="BF2612" s="185"/>
      <c r="BG2612" s="185"/>
      <c r="BH2612" s="185"/>
      <c r="BI2612" s="185"/>
      <c r="BJ2612" s="185"/>
      <c r="BK2612" s="185"/>
      <c r="BL2612" s="185"/>
      <c r="BM2612" s="185"/>
    </row>
    <row r="2613" spans="13:65" s="181" customFormat="1" x14ac:dyDescent="0.2">
      <c r="M2613" s="40"/>
      <c r="N2613" s="974"/>
      <c r="O2613" s="185"/>
      <c r="P2613" s="185"/>
      <c r="Q2613" s="185"/>
      <c r="R2613" s="185"/>
      <c r="S2613" s="185"/>
      <c r="T2613" s="185"/>
      <c r="U2613" s="185"/>
      <c r="V2613" s="185"/>
      <c r="W2613" s="185"/>
      <c r="X2613" s="185"/>
      <c r="Y2613" s="185"/>
      <c r="Z2613" s="185"/>
      <c r="AA2613" s="185"/>
      <c r="AB2613" s="185"/>
      <c r="AC2613" s="185"/>
      <c r="AD2613" s="185"/>
      <c r="AE2613" s="185"/>
      <c r="AF2613" s="185"/>
      <c r="AG2613" s="185"/>
      <c r="AH2613" s="185"/>
      <c r="AI2613" s="185"/>
      <c r="AJ2613" s="185"/>
      <c r="AK2613" s="185"/>
      <c r="AL2613" s="185"/>
      <c r="AM2613" s="185"/>
      <c r="AN2613" s="185"/>
      <c r="AO2613" s="185"/>
      <c r="AP2613" s="185"/>
      <c r="AQ2613" s="185"/>
      <c r="AR2613" s="185"/>
      <c r="AS2613" s="185"/>
      <c r="AT2613" s="185"/>
      <c r="AU2613" s="185"/>
      <c r="AV2613" s="185"/>
      <c r="AW2613" s="185"/>
      <c r="AX2613" s="185"/>
      <c r="AY2613" s="185"/>
      <c r="AZ2613" s="185"/>
      <c r="BA2613" s="185"/>
      <c r="BB2613" s="185"/>
      <c r="BC2613" s="185"/>
      <c r="BD2613" s="185"/>
      <c r="BE2613" s="185"/>
      <c r="BF2613" s="185"/>
      <c r="BG2613" s="185"/>
      <c r="BH2613" s="185"/>
      <c r="BI2613" s="185"/>
      <c r="BJ2613" s="185"/>
      <c r="BK2613" s="185"/>
      <c r="BL2613" s="185"/>
      <c r="BM2613" s="185"/>
    </row>
    <row r="2614" spans="13:65" s="181" customFormat="1" x14ac:dyDescent="0.2">
      <c r="M2614" s="40"/>
      <c r="N2614" s="974"/>
      <c r="O2614" s="185"/>
      <c r="P2614" s="185"/>
      <c r="Q2614" s="185"/>
      <c r="R2614" s="185"/>
      <c r="S2614" s="185"/>
      <c r="T2614" s="185"/>
      <c r="U2614" s="185"/>
      <c r="V2614" s="185"/>
      <c r="W2614" s="185"/>
      <c r="X2614" s="185"/>
      <c r="Y2614" s="185"/>
      <c r="Z2614" s="185"/>
      <c r="AA2614" s="185"/>
      <c r="AB2614" s="185"/>
      <c r="AC2614" s="185"/>
      <c r="AD2614" s="185"/>
      <c r="AE2614" s="185"/>
      <c r="AF2614" s="185"/>
      <c r="AG2614" s="185"/>
      <c r="AH2614" s="185"/>
      <c r="AI2614" s="185"/>
      <c r="AJ2614" s="185"/>
      <c r="AK2614" s="185"/>
      <c r="AL2614" s="185"/>
      <c r="AM2614" s="185"/>
      <c r="AN2614" s="185"/>
      <c r="AO2614" s="185"/>
      <c r="AP2614" s="185"/>
      <c r="AQ2614" s="185"/>
      <c r="AR2614" s="185"/>
      <c r="AS2614" s="185"/>
      <c r="AT2614" s="185"/>
      <c r="AU2614" s="185"/>
      <c r="AV2614" s="185"/>
      <c r="AW2614" s="185"/>
      <c r="AX2614" s="185"/>
      <c r="AY2614" s="185"/>
      <c r="AZ2614" s="185"/>
      <c r="BA2614" s="185"/>
      <c r="BB2614" s="185"/>
      <c r="BC2614" s="185"/>
      <c r="BD2614" s="185"/>
      <c r="BE2614" s="185"/>
      <c r="BF2614" s="185"/>
      <c r="BG2614" s="185"/>
      <c r="BH2614" s="185"/>
      <c r="BI2614" s="185"/>
      <c r="BJ2614" s="185"/>
      <c r="BK2614" s="185"/>
      <c r="BL2614" s="185"/>
      <c r="BM2614" s="185"/>
    </row>
    <row r="2615" spans="13:65" s="181" customFormat="1" x14ac:dyDescent="0.2">
      <c r="M2615" s="40"/>
      <c r="N2615" s="974"/>
      <c r="O2615" s="185"/>
      <c r="P2615" s="185"/>
      <c r="Q2615" s="185"/>
      <c r="R2615" s="185"/>
      <c r="S2615" s="185"/>
      <c r="T2615" s="185"/>
      <c r="U2615" s="185"/>
      <c r="V2615" s="185"/>
      <c r="W2615" s="185"/>
      <c r="X2615" s="185"/>
      <c r="Y2615" s="185"/>
      <c r="Z2615" s="185"/>
      <c r="AA2615" s="185"/>
      <c r="AB2615" s="185"/>
      <c r="AC2615" s="185"/>
      <c r="AD2615" s="185"/>
      <c r="AE2615" s="185"/>
      <c r="AF2615" s="185"/>
      <c r="AG2615" s="185"/>
      <c r="AH2615" s="185"/>
      <c r="AI2615" s="185"/>
      <c r="AJ2615" s="185"/>
      <c r="AK2615" s="185"/>
      <c r="AL2615" s="185"/>
      <c r="AM2615" s="185"/>
      <c r="AN2615" s="185"/>
      <c r="AO2615" s="185"/>
      <c r="AP2615" s="185"/>
      <c r="AQ2615" s="185"/>
      <c r="AR2615" s="185"/>
      <c r="AS2615" s="185"/>
      <c r="AT2615" s="185"/>
      <c r="AU2615" s="185"/>
      <c r="AV2615" s="185"/>
      <c r="AW2615" s="185"/>
      <c r="AX2615" s="185"/>
      <c r="AY2615" s="185"/>
      <c r="AZ2615" s="185"/>
      <c r="BA2615" s="185"/>
      <c r="BB2615" s="185"/>
      <c r="BC2615" s="185"/>
      <c r="BD2615" s="185"/>
      <c r="BE2615" s="185"/>
      <c r="BF2615" s="185"/>
      <c r="BG2615" s="185"/>
      <c r="BH2615" s="185"/>
      <c r="BI2615" s="185"/>
      <c r="BJ2615" s="185"/>
      <c r="BK2615" s="185"/>
      <c r="BL2615" s="185"/>
      <c r="BM2615" s="185"/>
    </row>
    <row r="2616" spans="13:65" s="181" customFormat="1" x14ac:dyDescent="0.2">
      <c r="M2616" s="40"/>
      <c r="N2616" s="974"/>
      <c r="O2616" s="185"/>
      <c r="P2616" s="185"/>
      <c r="Q2616" s="185"/>
      <c r="R2616" s="185"/>
      <c r="S2616" s="185"/>
      <c r="T2616" s="185"/>
      <c r="U2616" s="185"/>
      <c r="V2616" s="185"/>
      <c r="W2616" s="185"/>
      <c r="X2616" s="185"/>
      <c r="Y2616" s="185"/>
      <c r="Z2616" s="185"/>
      <c r="AA2616" s="185"/>
      <c r="AB2616" s="185"/>
      <c r="AC2616" s="185"/>
      <c r="AD2616" s="185"/>
      <c r="AE2616" s="185"/>
      <c r="AF2616" s="185"/>
      <c r="AG2616" s="185"/>
      <c r="AH2616" s="185"/>
      <c r="AI2616" s="185"/>
      <c r="AJ2616" s="185"/>
      <c r="AK2616" s="185"/>
      <c r="AL2616" s="185"/>
      <c r="AM2616" s="185"/>
      <c r="AN2616" s="185"/>
      <c r="AO2616" s="185"/>
      <c r="AP2616" s="185"/>
      <c r="AQ2616" s="185"/>
      <c r="AR2616" s="185"/>
      <c r="AS2616" s="185"/>
      <c r="AT2616" s="185"/>
      <c r="AU2616" s="185"/>
      <c r="AV2616" s="185"/>
      <c r="AW2616" s="185"/>
      <c r="AX2616" s="185"/>
      <c r="AY2616" s="185"/>
      <c r="AZ2616" s="185"/>
      <c r="BA2616" s="185"/>
      <c r="BB2616" s="185"/>
      <c r="BC2616" s="185"/>
      <c r="BD2616" s="185"/>
      <c r="BE2616" s="185"/>
      <c r="BF2616" s="185"/>
      <c r="BG2616" s="185"/>
      <c r="BH2616" s="185"/>
      <c r="BI2616" s="185"/>
      <c r="BJ2616" s="185"/>
      <c r="BK2616" s="185"/>
      <c r="BL2616" s="185"/>
      <c r="BM2616" s="185"/>
    </row>
    <row r="2617" spans="13:65" s="181" customFormat="1" x14ac:dyDescent="0.2">
      <c r="M2617" s="40"/>
      <c r="N2617" s="974"/>
      <c r="O2617" s="185"/>
      <c r="P2617" s="185"/>
      <c r="Q2617" s="185"/>
      <c r="R2617" s="185"/>
      <c r="S2617" s="185"/>
      <c r="T2617" s="185"/>
      <c r="U2617" s="185"/>
      <c r="V2617" s="185"/>
      <c r="W2617" s="185"/>
      <c r="X2617" s="185"/>
      <c r="Y2617" s="185"/>
      <c r="Z2617" s="185"/>
      <c r="AA2617" s="185"/>
      <c r="AB2617" s="185"/>
      <c r="AC2617" s="185"/>
      <c r="AD2617" s="185"/>
      <c r="AE2617" s="185"/>
      <c r="AF2617" s="185"/>
      <c r="AG2617" s="185"/>
      <c r="AH2617" s="185"/>
      <c r="AI2617" s="185"/>
      <c r="AJ2617" s="185"/>
      <c r="AK2617" s="185"/>
      <c r="AL2617" s="185"/>
      <c r="AM2617" s="185"/>
      <c r="AN2617" s="185"/>
      <c r="AO2617" s="185"/>
      <c r="AP2617" s="185"/>
      <c r="AQ2617" s="185"/>
      <c r="AR2617" s="185"/>
      <c r="AS2617" s="185"/>
      <c r="AT2617" s="185"/>
      <c r="AU2617" s="185"/>
      <c r="AV2617" s="185"/>
      <c r="AW2617" s="185"/>
      <c r="AX2617" s="185"/>
      <c r="AY2617" s="185"/>
      <c r="AZ2617" s="185"/>
      <c r="BA2617" s="185"/>
      <c r="BB2617" s="185"/>
      <c r="BC2617" s="185"/>
      <c r="BD2617" s="185"/>
      <c r="BE2617" s="185"/>
      <c r="BF2617" s="185"/>
      <c r="BG2617" s="185"/>
      <c r="BH2617" s="185"/>
      <c r="BI2617" s="185"/>
      <c r="BJ2617" s="185"/>
      <c r="BK2617" s="185"/>
      <c r="BL2617" s="185"/>
      <c r="BM2617" s="185"/>
    </row>
    <row r="2618" spans="13:65" s="181" customFormat="1" x14ac:dyDescent="0.2">
      <c r="M2618" s="40"/>
      <c r="N2618" s="974"/>
      <c r="O2618" s="185"/>
      <c r="P2618" s="185"/>
      <c r="Q2618" s="185"/>
      <c r="R2618" s="185"/>
      <c r="S2618" s="185"/>
      <c r="T2618" s="185"/>
      <c r="U2618" s="185"/>
      <c r="V2618" s="185"/>
      <c r="W2618" s="185"/>
      <c r="X2618" s="185"/>
      <c r="Y2618" s="185"/>
      <c r="Z2618" s="185"/>
      <c r="AA2618" s="185"/>
      <c r="AB2618" s="185"/>
      <c r="AC2618" s="185"/>
      <c r="AD2618" s="185"/>
      <c r="AE2618" s="185"/>
      <c r="AF2618" s="185"/>
      <c r="AG2618" s="185"/>
      <c r="AH2618" s="185"/>
      <c r="AI2618" s="185"/>
      <c r="AJ2618" s="185"/>
      <c r="AK2618" s="185"/>
      <c r="AL2618" s="185"/>
      <c r="AM2618" s="185"/>
      <c r="AN2618" s="185"/>
      <c r="AO2618" s="185"/>
      <c r="AP2618" s="185"/>
      <c r="AQ2618" s="185"/>
      <c r="AR2618" s="185"/>
      <c r="AS2618" s="185"/>
      <c r="AT2618" s="185"/>
      <c r="AU2618" s="185"/>
      <c r="AV2618" s="185"/>
      <c r="AW2618" s="185"/>
      <c r="AX2618" s="185"/>
      <c r="AY2618" s="185"/>
      <c r="AZ2618" s="185"/>
      <c r="BA2618" s="185"/>
      <c r="BB2618" s="185"/>
      <c r="BC2618" s="185"/>
      <c r="BD2618" s="185"/>
      <c r="BE2618" s="185"/>
      <c r="BF2618" s="185"/>
      <c r="BG2618" s="185"/>
      <c r="BH2618" s="185"/>
      <c r="BI2618" s="185"/>
      <c r="BJ2618" s="185"/>
      <c r="BK2618" s="185"/>
      <c r="BL2618" s="185"/>
      <c r="BM2618" s="185"/>
    </row>
    <row r="2619" spans="13:65" s="181" customFormat="1" x14ac:dyDescent="0.2">
      <c r="M2619" s="40"/>
      <c r="N2619" s="974"/>
      <c r="O2619" s="185"/>
      <c r="P2619" s="185"/>
      <c r="Q2619" s="185"/>
      <c r="R2619" s="185"/>
      <c r="S2619" s="185"/>
      <c r="T2619" s="185"/>
      <c r="U2619" s="185"/>
      <c r="V2619" s="185"/>
      <c r="W2619" s="185"/>
      <c r="X2619" s="185"/>
      <c r="Y2619" s="185"/>
      <c r="Z2619" s="185"/>
      <c r="AA2619" s="185"/>
      <c r="AB2619" s="185"/>
      <c r="AC2619" s="185"/>
      <c r="AD2619" s="185"/>
      <c r="AE2619" s="185"/>
      <c r="AF2619" s="185"/>
      <c r="AG2619" s="185"/>
      <c r="AH2619" s="185"/>
      <c r="AI2619" s="185"/>
      <c r="AJ2619" s="185"/>
      <c r="AK2619" s="185"/>
      <c r="AL2619" s="185"/>
      <c r="AM2619" s="185"/>
      <c r="AN2619" s="185"/>
      <c r="AO2619" s="185"/>
      <c r="AP2619" s="185"/>
      <c r="AQ2619" s="185"/>
      <c r="AR2619" s="185"/>
      <c r="AS2619" s="185"/>
      <c r="AT2619" s="185"/>
      <c r="AU2619" s="185"/>
      <c r="AV2619" s="185"/>
      <c r="AW2619" s="185"/>
      <c r="AX2619" s="185"/>
      <c r="AY2619" s="185"/>
      <c r="AZ2619" s="185"/>
      <c r="BA2619" s="185"/>
      <c r="BB2619" s="185"/>
      <c r="BC2619" s="185"/>
      <c r="BD2619" s="185"/>
      <c r="BE2619" s="185"/>
      <c r="BF2619" s="185"/>
      <c r="BG2619" s="185"/>
      <c r="BH2619" s="185"/>
      <c r="BI2619" s="185"/>
      <c r="BJ2619" s="185"/>
      <c r="BK2619" s="185"/>
      <c r="BL2619" s="185"/>
      <c r="BM2619" s="185"/>
    </row>
    <row r="2620" spans="13:65" s="181" customFormat="1" x14ac:dyDescent="0.2">
      <c r="M2620" s="40"/>
      <c r="N2620" s="974"/>
      <c r="O2620" s="185"/>
      <c r="P2620" s="185"/>
      <c r="Q2620" s="185"/>
      <c r="R2620" s="185"/>
      <c r="S2620" s="185"/>
      <c r="T2620" s="185"/>
      <c r="U2620" s="185"/>
      <c r="V2620" s="185"/>
      <c r="W2620" s="185"/>
      <c r="X2620" s="185"/>
      <c r="Y2620" s="185"/>
      <c r="Z2620" s="185"/>
      <c r="AA2620" s="185"/>
      <c r="AB2620" s="185"/>
      <c r="AC2620" s="185"/>
      <c r="AD2620" s="185"/>
      <c r="AE2620" s="185"/>
      <c r="AF2620" s="185"/>
      <c r="AG2620" s="185"/>
      <c r="AH2620" s="185"/>
      <c r="AI2620" s="185"/>
      <c r="AJ2620" s="185"/>
      <c r="AK2620" s="185"/>
      <c r="AL2620" s="185"/>
      <c r="AM2620" s="185"/>
      <c r="AN2620" s="185"/>
      <c r="AO2620" s="185"/>
      <c r="AP2620" s="185"/>
      <c r="AQ2620" s="185"/>
      <c r="AR2620" s="185"/>
      <c r="AS2620" s="185"/>
      <c r="AT2620" s="185"/>
      <c r="AU2620" s="185"/>
      <c r="AV2620" s="185"/>
      <c r="AW2620" s="185"/>
      <c r="AX2620" s="185"/>
      <c r="AY2620" s="185"/>
      <c r="AZ2620" s="185"/>
      <c r="BA2620" s="185"/>
      <c r="BB2620" s="185"/>
      <c r="BC2620" s="185"/>
      <c r="BD2620" s="185"/>
      <c r="BE2620" s="185"/>
      <c r="BF2620" s="185"/>
      <c r="BG2620" s="185"/>
      <c r="BH2620" s="185"/>
      <c r="BI2620" s="185"/>
      <c r="BJ2620" s="185"/>
      <c r="BK2620" s="185"/>
      <c r="BL2620" s="185"/>
      <c r="BM2620" s="185"/>
    </row>
    <row r="2621" spans="13:65" s="181" customFormat="1" x14ac:dyDescent="0.2">
      <c r="M2621" s="40"/>
      <c r="N2621" s="974"/>
      <c r="O2621" s="185"/>
      <c r="P2621" s="185"/>
      <c r="Q2621" s="185"/>
      <c r="R2621" s="185"/>
      <c r="S2621" s="185"/>
      <c r="T2621" s="185"/>
      <c r="U2621" s="185"/>
      <c r="V2621" s="185"/>
      <c r="W2621" s="185"/>
      <c r="X2621" s="185"/>
      <c r="Y2621" s="185"/>
      <c r="Z2621" s="185"/>
      <c r="AA2621" s="185"/>
      <c r="AB2621" s="185"/>
      <c r="AC2621" s="185"/>
      <c r="AD2621" s="185"/>
      <c r="AE2621" s="185"/>
      <c r="AF2621" s="185"/>
      <c r="AG2621" s="185"/>
      <c r="AH2621" s="185"/>
      <c r="AI2621" s="185"/>
      <c r="AJ2621" s="185"/>
      <c r="AK2621" s="185"/>
      <c r="AL2621" s="185"/>
      <c r="AM2621" s="185"/>
      <c r="AN2621" s="185"/>
      <c r="AO2621" s="185"/>
      <c r="AP2621" s="185"/>
      <c r="AQ2621" s="185"/>
      <c r="AR2621" s="185"/>
      <c r="AS2621" s="185"/>
      <c r="AT2621" s="185"/>
      <c r="AU2621" s="185"/>
      <c r="AV2621" s="185"/>
      <c r="AW2621" s="185"/>
      <c r="AX2621" s="185"/>
      <c r="AY2621" s="185"/>
      <c r="AZ2621" s="185"/>
      <c r="BA2621" s="185"/>
      <c r="BB2621" s="185"/>
      <c r="BC2621" s="185"/>
      <c r="BD2621" s="185"/>
      <c r="BE2621" s="185"/>
      <c r="BF2621" s="185"/>
      <c r="BG2621" s="185"/>
      <c r="BH2621" s="185"/>
      <c r="BI2621" s="185"/>
      <c r="BJ2621" s="185"/>
      <c r="BK2621" s="185"/>
      <c r="BL2621" s="185"/>
      <c r="BM2621" s="185"/>
    </row>
    <row r="2622" spans="13:65" s="181" customFormat="1" x14ac:dyDescent="0.2">
      <c r="M2622" s="40"/>
      <c r="N2622" s="974"/>
      <c r="O2622" s="185"/>
      <c r="P2622" s="185"/>
      <c r="Q2622" s="185"/>
      <c r="R2622" s="185"/>
      <c r="S2622" s="185"/>
      <c r="T2622" s="185"/>
      <c r="U2622" s="185"/>
      <c r="V2622" s="185"/>
      <c r="W2622" s="185"/>
      <c r="X2622" s="185"/>
      <c r="Y2622" s="185"/>
      <c r="Z2622" s="185"/>
      <c r="AA2622" s="185"/>
      <c r="AB2622" s="185"/>
      <c r="AC2622" s="185"/>
      <c r="AD2622" s="185"/>
      <c r="AE2622" s="185"/>
      <c r="AF2622" s="185"/>
      <c r="AG2622" s="185"/>
      <c r="AH2622" s="185"/>
      <c r="AI2622" s="185"/>
      <c r="AJ2622" s="185"/>
      <c r="AK2622" s="185"/>
      <c r="AL2622" s="185"/>
      <c r="AM2622" s="185"/>
      <c r="AN2622" s="185"/>
      <c r="AO2622" s="185"/>
      <c r="AP2622" s="185"/>
      <c r="AQ2622" s="185"/>
      <c r="AR2622" s="185"/>
      <c r="AS2622" s="185"/>
      <c r="AT2622" s="185"/>
      <c r="AU2622" s="185"/>
      <c r="AV2622" s="185"/>
      <c r="AW2622" s="185"/>
      <c r="AX2622" s="185"/>
      <c r="AY2622" s="185"/>
      <c r="AZ2622" s="185"/>
      <c r="BA2622" s="185"/>
      <c r="BB2622" s="185"/>
      <c r="BC2622" s="185"/>
      <c r="BD2622" s="185"/>
      <c r="BE2622" s="185"/>
      <c r="BF2622" s="185"/>
      <c r="BG2622" s="185"/>
      <c r="BH2622" s="185"/>
      <c r="BI2622" s="185"/>
      <c r="BJ2622" s="185"/>
      <c r="BK2622" s="185"/>
      <c r="BL2622" s="185"/>
      <c r="BM2622" s="185"/>
    </row>
    <row r="2623" spans="13:65" s="181" customFormat="1" x14ac:dyDescent="0.2">
      <c r="M2623" s="40"/>
      <c r="N2623" s="974"/>
      <c r="O2623" s="185"/>
      <c r="P2623" s="185"/>
      <c r="Q2623" s="185"/>
      <c r="R2623" s="185"/>
      <c r="S2623" s="185"/>
      <c r="T2623" s="185"/>
      <c r="U2623" s="185"/>
      <c r="V2623" s="185"/>
      <c r="W2623" s="185"/>
      <c r="X2623" s="185"/>
      <c r="Y2623" s="185"/>
      <c r="Z2623" s="185"/>
      <c r="AA2623" s="185"/>
      <c r="AB2623" s="185"/>
      <c r="AC2623" s="185"/>
      <c r="AD2623" s="185"/>
      <c r="AE2623" s="185"/>
      <c r="AF2623" s="185"/>
      <c r="AG2623" s="185"/>
      <c r="AH2623" s="185"/>
      <c r="AI2623" s="185"/>
      <c r="AJ2623" s="185"/>
      <c r="AK2623" s="185"/>
      <c r="AL2623" s="185"/>
      <c r="AM2623" s="185"/>
      <c r="AN2623" s="185"/>
      <c r="AO2623" s="185"/>
      <c r="AP2623" s="185"/>
      <c r="AQ2623" s="185"/>
      <c r="AR2623" s="185"/>
      <c r="AS2623" s="185"/>
      <c r="AT2623" s="185"/>
      <c r="AU2623" s="185"/>
      <c r="AV2623" s="185"/>
      <c r="AW2623" s="185"/>
      <c r="AX2623" s="185"/>
      <c r="AY2623" s="185"/>
      <c r="AZ2623" s="185"/>
      <c r="BA2623" s="185"/>
      <c r="BB2623" s="185"/>
      <c r="BC2623" s="185"/>
      <c r="BD2623" s="185"/>
      <c r="BE2623" s="185"/>
      <c r="BF2623" s="185"/>
      <c r="BG2623" s="185"/>
      <c r="BH2623" s="185"/>
      <c r="BI2623" s="185"/>
      <c r="BJ2623" s="185"/>
      <c r="BK2623" s="185"/>
      <c r="BL2623" s="185"/>
      <c r="BM2623" s="185"/>
    </row>
    <row r="2624" spans="13:65" s="181" customFormat="1" x14ac:dyDescent="0.2">
      <c r="M2624" s="40"/>
      <c r="N2624" s="974"/>
      <c r="O2624" s="185"/>
      <c r="P2624" s="185"/>
      <c r="Q2624" s="185"/>
      <c r="R2624" s="185"/>
      <c r="S2624" s="185"/>
      <c r="T2624" s="185"/>
      <c r="U2624" s="185"/>
      <c r="V2624" s="185"/>
      <c r="W2624" s="185"/>
      <c r="X2624" s="185"/>
      <c r="Y2624" s="185"/>
      <c r="Z2624" s="185"/>
      <c r="AA2624" s="185"/>
      <c r="AB2624" s="185"/>
      <c r="AC2624" s="185"/>
      <c r="AD2624" s="185"/>
      <c r="AE2624" s="185"/>
      <c r="AF2624" s="185"/>
      <c r="AG2624" s="185"/>
      <c r="AH2624" s="185"/>
      <c r="AI2624" s="185"/>
      <c r="AJ2624" s="185"/>
      <c r="AK2624" s="185"/>
      <c r="AL2624" s="185"/>
      <c r="AM2624" s="185"/>
      <c r="AN2624" s="185"/>
      <c r="AO2624" s="185"/>
      <c r="AP2624" s="185"/>
      <c r="AQ2624" s="185"/>
      <c r="AR2624" s="185"/>
      <c r="AS2624" s="185"/>
      <c r="AT2624" s="185"/>
      <c r="AU2624" s="185"/>
      <c r="AV2624" s="185"/>
      <c r="AW2624" s="185"/>
      <c r="AX2624" s="185"/>
      <c r="AY2624" s="185"/>
      <c r="AZ2624" s="185"/>
      <c r="BA2624" s="185"/>
      <c r="BB2624" s="185"/>
      <c r="BC2624" s="185"/>
      <c r="BD2624" s="185"/>
      <c r="BE2624" s="185"/>
      <c r="BF2624" s="185"/>
      <c r="BG2624" s="185"/>
      <c r="BH2624" s="185"/>
      <c r="BI2624" s="185"/>
      <c r="BJ2624" s="185"/>
      <c r="BK2624" s="185"/>
      <c r="BL2624" s="185"/>
      <c r="BM2624" s="185"/>
    </row>
    <row r="2625" spans="13:65" s="181" customFormat="1" x14ac:dyDescent="0.2">
      <c r="M2625" s="40"/>
      <c r="N2625" s="974"/>
      <c r="O2625" s="185"/>
      <c r="P2625" s="185"/>
      <c r="Q2625" s="185"/>
      <c r="R2625" s="185"/>
      <c r="S2625" s="185"/>
      <c r="T2625" s="185"/>
      <c r="U2625" s="185"/>
      <c r="V2625" s="185"/>
      <c r="W2625" s="185"/>
      <c r="X2625" s="185"/>
      <c r="Y2625" s="185"/>
      <c r="Z2625" s="185"/>
      <c r="AA2625" s="185"/>
      <c r="AB2625" s="185"/>
      <c r="AC2625" s="185"/>
      <c r="AD2625" s="185"/>
      <c r="AE2625" s="185"/>
      <c r="AF2625" s="185"/>
      <c r="AG2625" s="185"/>
      <c r="AH2625" s="185"/>
      <c r="AI2625" s="185"/>
      <c r="AJ2625" s="185"/>
      <c r="AK2625" s="185"/>
      <c r="AL2625" s="185"/>
      <c r="AM2625" s="185"/>
      <c r="AN2625" s="185"/>
      <c r="AO2625" s="185"/>
      <c r="AP2625" s="185"/>
      <c r="AQ2625" s="185"/>
      <c r="AR2625" s="185"/>
      <c r="AS2625" s="185"/>
      <c r="AT2625" s="185"/>
      <c r="AU2625" s="185"/>
      <c r="AV2625" s="185"/>
      <c r="AW2625" s="185"/>
      <c r="AX2625" s="185"/>
      <c r="AY2625" s="185"/>
      <c r="AZ2625" s="185"/>
      <c r="BA2625" s="185"/>
      <c r="BB2625" s="185"/>
      <c r="BC2625" s="185"/>
      <c r="BD2625" s="185"/>
      <c r="BE2625" s="185"/>
      <c r="BF2625" s="185"/>
      <c r="BG2625" s="185"/>
      <c r="BH2625" s="185"/>
      <c r="BI2625" s="185"/>
      <c r="BJ2625" s="185"/>
      <c r="BK2625" s="185"/>
      <c r="BL2625" s="185"/>
      <c r="BM2625" s="185"/>
    </row>
    <row r="2626" spans="13:65" s="181" customFormat="1" x14ac:dyDescent="0.2">
      <c r="M2626" s="40"/>
      <c r="N2626" s="974"/>
      <c r="O2626" s="185"/>
      <c r="P2626" s="185"/>
      <c r="Q2626" s="185"/>
      <c r="R2626" s="185"/>
      <c r="S2626" s="185"/>
      <c r="T2626" s="185"/>
      <c r="U2626" s="185"/>
      <c r="V2626" s="185"/>
      <c r="W2626" s="185"/>
      <c r="X2626" s="185"/>
      <c r="Y2626" s="185"/>
      <c r="Z2626" s="185"/>
      <c r="AA2626" s="185"/>
      <c r="AB2626" s="185"/>
      <c r="AC2626" s="185"/>
      <c r="AD2626" s="185"/>
      <c r="AE2626" s="185"/>
      <c r="AF2626" s="185"/>
      <c r="AG2626" s="185"/>
      <c r="AH2626" s="185"/>
      <c r="AI2626" s="185"/>
      <c r="AJ2626" s="185"/>
      <c r="AK2626" s="185"/>
      <c r="AL2626" s="185"/>
      <c r="AM2626" s="185"/>
      <c r="AN2626" s="185"/>
      <c r="AO2626" s="185"/>
      <c r="AP2626" s="185"/>
      <c r="AQ2626" s="185"/>
      <c r="AR2626" s="185"/>
      <c r="AS2626" s="185"/>
      <c r="AT2626" s="185"/>
      <c r="AU2626" s="185"/>
      <c r="AV2626" s="185"/>
      <c r="AW2626" s="185"/>
      <c r="AX2626" s="185"/>
      <c r="AY2626" s="185"/>
      <c r="AZ2626" s="185"/>
      <c r="BA2626" s="185"/>
      <c r="BB2626" s="185"/>
      <c r="BC2626" s="185"/>
      <c r="BD2626" s="185"/>
      <c r="BE2626" s="185"/>
      <c r="BF2626" s="185"/>
      <c r="BG2626" s="185"/>
      <c r="BH2626" s="185"/>
      <c r="BI2626" s="185"/>
      <c r="BJ2626" s="185"/>
      <c r="BK2626" s="185"/>
      <c r="BL2626" s="185"/>
      <c r="BM2626" s="185"/>
    </row>
    <row r="2627" spans="13:65" s="181" customFormat="1" x14ac:dyDescent="0.2">
      <c r="M2627" s="40"/>
      <c r="N2627" s="974"/>
      <c r="O2627" s="185"/>
      <c r="P2627" s="185"/>
      <c r="Q2627" s="185"/>
      <c r="R2627" s="185"/>
      <c r="S2627" s="185"/>
      <c r="T2627" s="185"/>
      <c r="U2627" s="185"/>
      <c r="V2627" s="185"/>
      <c r="W2627" s="185"/>
      <c r="X2627" s="185"/>
      <c r="Y2627" s="185"/>
      <c r="Z2627" s="185"/>
      <c r="AA2627" s="185"/>
      <c r="AB2627" s="185"/>
      <c r="AC2627" s="185"/>
      <c r="AD2627" s="185"/>
      <c r="AE2627" s="185"/>
      <c r="AF2627" s="185"/>
      <c r="AG2627" s="185"/>
      <c r="AH2627" s="185"/>
      <c r="AI2627" s="185"/>
      <c r="AJ2627" s="185"/>
      <c r="AK2627" s="185"/>
      <c r="AL2627" s="185"/>
      <c r="AM2627" s="185"/>
      <c r="AN2627" s="185"/>
      <c r="AO2627" s="185"/>
      <c r="AP2627" s="185"/>
      <c r="AQ2627" s="185"/>
      <c r="AR2627" s="185"/>
      <c r="AS2627" s="185"/>
      <c r="AT2627" s="185"/>
      <c r="AU2627" s="185"/>
      <c r="AV2627" s="185"/>
      <c r="AW2627" s="185"/>
      <c r="AX2627" s="185"/>
      <c r="AY2627" s="185"/>
      <c r="AZ2627" s="185"/>
      <c r="BA2627" s="185"/>
      <c r="BB2627" s="185"/>
      <c r="BC2627" s="185"/>
      <c r="BD2627" s="185"/>
      <c r="BE2627" s="185"/>
      <c r="BF2627" s="185"/>
      <c r="BG2627" s="185"/>
      <c r="BH2627" s="185"/>
      <c r="BI2627" s="185"/>
      <c r="BJ2627" s="185"/>
      <c r="BK2627" s="185"/>
      <c r="BL2627" s="185"/>
      <c r="BM2627" s="185"/>
    </row>
    <row r="2628" spans="13:65" s="181" customFormat="1" x14ac:dyDescent="0.2">
      <c r="M2628" s="40"/>
      <c r="N2628" s="974"/>
      <c r="O2628" s="185"/>
      <c r="P2628" s="185"/>
      <c r="Q2628" s="185"/>
      <c r="R2628" s="185"/>
      <c r="S2628" s="185"/>
      <c r="T2628" s="185"/>
      <c r="U2628" s="185"/>
      <c r="V2628" s="185"/>
      <c r="W2628" s="185"/>
      <c r="X2628" s="185"/>
      <c r="Y2628" s="185"/>
      <c r="Z2628" s="185"/>
      <c r="AA2628" s="185"/>
      <c r="AB2628" s="185"/>
      <c r="AC2628" s="185"/>
      <c r="AD2628" s="185"/>
      <c r="AE2628" s="185"/>
      <c r="AF2628" s="185"/>
      <c r="AG2628" s="185"/>
      <c r="AH2628" s="185"/>
      <c r="AI2628" s="185"/>
      <c r="AJ2628" s="185"/>
      <c r="AK2628" s="185"/>
      <c r="AL2628" s="185"/>
      <c r="AM2628" s="185"/>
      <c r="AN2628" s="185"/>
      <c r="AO2628" s="185"/>
      <c r="AP2628" s="185"/>
      <c r="AQ2628" s="185"/>
      <c r="AR2628" s="185"/>
      <c r="AS2628" s="185"/>
      <c r="AT2628" s="185"/>
      <c r="AU2628" s="185"/>
      <c r="AV2628" s="185"/>
      <c r="AW2628" s="185"/>
      <c r="AX2628" s="185"/>
      <c r="AY2628" s="185"/>
      <c r="AZ2628" s="185"/>
      <c r="BA2628" s="185"/>
      <c r="BB2628" s="185"/>
      <c r="BC2628" s="185"/>
      <c r="BD2628" s="185"/>
      <c r="BE2628" s="185"/>
      <c r="BF2628" s="185"/>
      <c r="BG2628" s="185"/>
      <c r="BH2628" s="185"/>
      <c r="BI2628" s="185"/>
      <c r="BJ2628" s="185"/>
      <c r="BK2628" s="185"/>
      <c r="BL2628" s="185"/>
      <c r="BM2628" s="185"/>
    </row>
    <row r="2629" spans="13:65" s="181" customFormat="1" x14ac:dyDescent="0.2">
      <c r="M2629" s="40"/>
      <c r="N2629" s="974"/>
      <c r="O2629" s="185"/>
      <c r="P2629" s="185"/>
      <c r="Q2629" s="185"/>
      <c r="R2629" s="185"/>
      <c r="S2629" s="185"/>
      <c r="T2629" s="185"/>
      <c r="U2629" s="185"/>
      <c r="V2629" s="185"/>
      <c r="W2629" s="185"/>
      <c r="X2629" s="185"/>
      <c r="Y2629" s="185"/>
      <c r="Z2629" s="185"/>
      <c r="AA2629" s="185"/>
      <c r="AB2629" s="185"/>
      <c r="AC2629" s="185"/>
      <c r="AD2629" s="185"/>
      <c r="AE2629" s="185"/>
      <c r="AF2629" s="185"/>
      <c r="AG2629" s="185"/>
      <c r="AH2629" s="185"/>
      <c r="AI2629" s="185"/>
      <c r="AJ2629" s="185"/>
      <c r="AK2629" s="185"/>
      <c r="AL2629" s="185"/>
      <c r="AM2629" s="185"/>
      <c r="AN2629" s="185"/>
      <c r="AO2629" s="185"/>
      <c r="AP2629" s="185"/>
      <c r="AQ2629" s="185"/>
      <c r="AR2629" s="185"/>
      <c r="AS2629" s="185"/>
      <c r="AT2629" s="185"/>
      <c r="AU2629" s="185"/>
      <c r="AV2629" s="185"/>
      <c r="AW2629" s="185"/>
      <c r="AX2629" s="185"/>
      <c r="AY2629" s="185"/>
      <c r="AZ2629" s="185"/>
      <c r="BA2629" s="185"/>
      <c r="BB2629" s="185"/>
      <c r="BC2629" s="185"/>
      <c r="BD2629" s="185"/>
      <c r="BE2629" s="185"/>
      <c r="BF2629" s="185"/>
      <c r="BG2629" s="185"/>
      <c r="BH2629" s="185"/>
      <c r="BI2629" s="185"/>
      <c r="BJ2629" s="185"/>
      <c r="BK2629" s="185"/>
      <c r="BL2629" s="185"/>
      <c r="BM2629" s="185"/>
    </row>
    <row r="2630" spans="13:65" s="181" customFormat="1" x14ac:dyDescent="0.2">
      <c r="M2630" s="40"/>
      <c r="N2630" s="974"/>
      <c r="O2630" s="185"/>
      <c r="P2630" s="185"/>
      <c r="Q2630" s="185"/>
      <c r="R2630" s="185"/>
      <c r="S2630" s="185"/>
      <c r="T2630" s="185"/>
      <c r="U2630" s="185"/>
      <c r="V2630" s="185"/>
      <c r="W2630" s="185"/>
      <c r="X2630" s="185"/>
      <c r="Y2630" s="185"/>
      <c r="Z2630" s="185"/>
      <c r="AA2630" s="185"/>
      <c r="AB2630" s="185"/>
      <c r="AC2630" s="185"/>
      <c r="AD2630" s="185"/>
      <c r="AE2630" s="185"/>
      <c r="AF2630" s="185"/>
      <c r="AG2630" s="185"/>
      <c r="AH2630" s="185"/>
      <c r="AI2630" s="185"/>
      <c r="AJ2630" s="185"/>
      <c r="AK2630" s="185"/>
      <c r="AL2630" s="185"/>
      <c r="AM2630" s="185"/>
      <c r="AN2630" s="185"/>
      <c r="AO2630" s="185"/>
      <c r="AP2630" s="185"/>
      <c r="AQ2630" s="185"/>
      <c r="AR2630" s="185"/>
      <c r="AS2630" s="185"/>
      <c r="AT2630" s="185"/>
      <c r="AU2630" s="185"/>
      <c r="AV2630" s="185"/>
      <c r="AW2630" s="185"/>
      <c r="AX2630" s="185"/>
      <c r="AY2630" s="185"/>
      <c r="AZ2630" s="185"/>
      <c r="BA2630" s="185"/>
      <c r="BB2630" s="185"/>
      <c r="BC2630" s="185"/>
      <c r="BD2630" s="185"/>
      <c r="BE2630" s="185"/>
      <c r="BF2630" s="185"/>
      <c r="BG2630" s="185"/>
      <c r="BH2630" s="185"/>
      <c r="BI2630" s="185"/>
      <c r="BJ2630" s="185"/>
      <c r="BK2630" s="185"/>
      <c r="BL2630" s="185"/>
      <c r="BM2630" s="185"/>
    </row>
    <row r="2631" spans="13:65" s="181" customFormat="1" x14ac:dyDescent="0.2">
      <c r="M2631" s="40"/>
      <c r="N2631" s="974"/>
      <c r="O2631" s="185"/>
      <c r="P2631" s="185"/>
      <c r="Q2631" s="185"/>
      <c r="R2631" s="185"/>
      <c r="S2631" s="185"/>
      <c r="T2631" s="185"/>
      <c r="U2631" s="185"/>
      <c r="V2631" s="185"/>
      <c r="W2631" s="185"/>
      <c r="X2631" s="185"/>
      <c r="Y2631" s="185"/>
      <c r="Z2631" s="185"/>
      <c r="AA2631" s="185"/>
      <c r="AB2631" s="185"/>
      <c r="AC2631" s="185"/>
      <c r="AD2631" s="185"/>
      <c r="AE2631" s="185"/>
      <c r="AF2631" s="185"/>
      <c r="AG2631" s="185"/>
      <c r="AH2631" s="185"/>
      <c r="AI2631" s="185"/>
      <c r="AJ2631" s="185"/>
      <c r="AK2631" s="185"/>
      <c r="AL2631" s="185"/>
      <c r="AM2631" s="185"/>
      <c r="AN2631" s="185"/>
      <c r="AO2631" s="185"/>
      <c r="AP2631" s="185"/>
      <c r="AQ2631" s="185"/>
      <c r="AR2631" s="185"/>
      <c r="AS2631" s="185"/>
      <c r="AT2631" s="185"/>
      <c r="AU2631" s="185"/>
      <c r="AV2631" s="185"/>
      <c r="AW2631" s="185"/>
      <c r="AX2631" s="185"/>
      <c r="AY2631" s="185"/>
      <c r="AZ2631" s="185"/>
      <c r="BA2631" s="185"/>
      <c r="BB2631" s="185"/>
      <c r="BC2631" s="185"/>
      <c r="BD2631" s="185"/>
      <c r="BE2631" s="185"/>
      <c r="BF2631" s="185"/>
      <c r="BG2631" s="185"/>
      <c r="BH2631" s="185"/>
      <c r="BI2631" s="185"/>
      <c r="BJ2631" s="185"/>
      <c r="BK2631" s="185"/>
      <c r="BL2631" s="185"/>
      <c r="BM2631" s="185"/>
    </row>
    <row r="2632" spans="13:65" s="181" customFormat="1" x14ac:dyDescent="0.2">
      <c r="M2632" s="40"/>
      <c r="N2632" s="974"/>
      <c r="O2632" s="185"/>
      <c r="P2632" s="185"/>
      <c r="Q2632" s="185"/>
      <c r="R2632" s="185"/>
      <c r="S2632" s="185"/>
      <c r="T2632" s="185"/>
      <c r="U2632" s="185"/>
      <c r="V2632" s="185"/>
      <c r="W2632" s="185"/>
      <c r="X2632" s="185"/>
      <c r="Y2632" s="185"/>
      <c r="Z2632" s="185"/>
      <c r="AA2632" s="185"/>
      <c r="AB2632" s="185"/>
      <c r="AC2632" s="185"/>
      <c r="AD2632" s="185"/>
      <c r="AE2632" s="185"/>
      <c r="AF2632" s="185"/>
      <c r="AG2632" s="185"/>
      <c r="AH2632" s="185"/>
      <c r="AI2632" s="185"/>
      <c r="AJ2632" s="185"/>
      <c r="AK2632" s="185"/>
      <c r="AL2632" s="185"/>
      <c r="AM2632" s="185"/>
      <c r="AN2632" s="185"/>
      <c r="AO2632" s="185"/>
      <c r="AP2632" s="185"/>
      <c r="AQ2632" s="185"/>
      <c r="AR2632" s="185"/>
      <c r="AS2632" s="185"/>
      <c r="AT2632" s="185"/>
      <c r="AU2632" s="185"/>
      <c r="AV2632" s="185"/>
      <c r="AW2632" s="185"/>
      <c r="AX2632" s="185"/>
      <c r="AY2632" s="185"/>
      <c r="AZ2632" s="185"/>
      <c r="BA2632" s="185"/>
      <c r="BB2632" s="185"/>
      <c r="BC2632" s="185"/>
      <c r="BD2632" s="185"/>
      <c r="BE2632" s="185"/>
      <c r="BF2632" s="185"/>
      <c r="BG2632" s="185"/>
      <c r="BH2632" s="185"/>
      <c r="BI2632" s="185"/>
      <c r="BJ2632" s="185"/>
      <c r="BK2632" s="185"/>
      <c r="BL2632" s="185"/>
      <c r="BM2632" s="185"/>
    </row>
    <row r="2633" spans="13:65" s="181" customFormat="1" x14ac:dyDescent="0.2">
      <c r="M2633" s="40"/>
      <c r="N2633" s="974"/>
      <c r="O2633" s="185"/>
      <c r="P2633" s="185"/>
      <c r="Q2633" s="185"/>
      <c r="R2633" s="185"/>
      <c r="S2633" s="185"/>
      <c r="T2633" s="185"/>
      <c r="U2633" s="185"/>
      <c r="V2633" s="185"/>
      <c r="W2633" s="185"/>
      <c r="X2633" s="185"/>
      <c r="Y2633" s="185"/>
      <c r="Z2633" s="185"/>
      <c r="AA2633" s="185"/>
      <c r="AB2633" s="185"/>
      <c r="AC2633" s="185"/>
      <c r="AD2633" s="185"/>
      <c r="AE2633" s="185"/>
      <c r="AF2633" s="185"/>
      <c r="AG2633" s="185"/>
      <c r="AH2633" s="185"/>
      <c r="AI2633" s="185"/>
      <c r="AJ2633" s="185"/>
      <c r="AK2633" s="185"/>
      <c r="AL2633" s="185"/>
      <c r="AM2633" s="185"/>
      <c r="AN2633" s="185"/>
      <c r="AO2633" s="185"/>
      <c r="AP2633" s="185"/>
      <c r="AQ2633" s="185"/>
      <c r="AR2633" s="185"/>
      <c r="AS2633" s="185"/>
      <c r="AT2633" s="185"/>
      <c r="AU2633" s="185"/>
      <c r="AV2633" s="185"/>
      <c r="AW2633" s="185"/>
      <c r="AX2633" s="185"/>
      <c r="AY2633" s="185"/>
      <c r="AZ2633" s="185"/>
      <c r="BA2633" s="185"/>
      <c r="BB2633" s="185"/>
      <c r="BC2633" s="185"/>
      <c r="BD2633" s="185"/>
      <c r="BE2633" s="185"/>
      <c r="BF2633" s="185"/>
      <c r="BG2633" s="185"/>
      <c r="BH2633" s="185"/>
      <c r="BI2633" s="185"/>
      <c r="BJ2633" s="185"/>
      <c r="BK2633" s="185"/>
      <c r="BL2633" s="185"/>
      <c r="BM2633" s="185"/>
    </row>
    <row r="2634" spans="13:65" s="181" customFormat="1" x14ac:dyDescent="0.2">
      <c r="M2634" s="40"/>
      <c r="N2634" s="974"/>
      <c r="O2634" s="185"/>
      <c r="P2634" s="185"/>
      <c r="Q2634" s="185"/>
      <c r="R2634" s="185"/>
      <c r="S2634" s="185"/>
      <c r="T2634" s="185"/>
      <c r="U2634" s="185"/>
      <c r="V2634" s="185"/>
      <c r="W2634" s="185"/>
      <c r="X2634" s="185"/>
      <c r="Y2634" s="185"/>
      <c r="Z2634" s="185"/>
      <c r="AA2634" s="185"/>
      <c r="AB2634" s="185"/>
      <c r="AC2634" s="185"/>
      <c r="AD2634" s="185"/>
      <c r="AE2634" s="185"/>
      <c r="AF2634" s="185"/>
      <c r="AG2634" s="185"/>
      <c r="AH2634" s="185"/>
      <c r="AI2634" s="185"/>
      <c r="AJ2634" s="185"/>
      <c r="AK2634" s="185"/>
      <c r="AL2634" s="185"/>
      <c r="AM2634" s="185"/>
      <c r="AN2634" s="185"/>
      <c r="AO2634" s="185"/>
      <c r="AP2634" s="185"/>
      <c r="AQ2634" s="185"/>
      <c r="AR2634" s="185"/>
      <c r="AS2634" s="185"/>
      <c r="AT2634" s="185"/>
      <c r="AU2634" s="185"/>
      <c r="AV2634" s="185"/>
      <c r="AW2634" s="185"/>
      <c r="AX2634" s="185"/>
      <c r="AY2634" s="185"/>
      <c r="AZ2634" s="185"/>
      <c r="BA2634" s="185"/>
      <c r="BB2634" s="185"/>
      <c r="BC2634" s="185"/>
      <c r="BD2634" s="185"/>
      <c r="BE2634" s="185"/>
      <c r="BF2634" s="185"/>
      <c r="BG2634" s="185"/>
      <c r="BH2634" s="185"/>
      <c r="BI2634" s="185"/>
      <c r="BJ2634" s="185"/>
      <c r="BK2634" s="185"/>
      <c r="BL2634" s="185"/>
      <c r="BM2634" s="185"/>
    </row>
    <row r="2635" spans="13:65" s="181" customFormat="1" x14ac:dyDescent="0.2">
      <c r="M2635" s="40"/>
      <c r="N2635" s="974"/>
      <c r="O2635" s="185"/>
      <c r="P2635" s="185"/>
      <c r="Q2635" s="185"/>
      <c r="R2635" s="185"/>
      <c r="S2635" s="185"/>
      <c r="T2635" s="185"/>
      <c r="U2635" s="185"/>
      <c r="V2635" s="185"/>
      <c r="W2635" s="185"/>
      <c r="X2635" s="185"/>
      <c r="Y2635" s="185"/>
      <c r="Z2635" s="185"/>
      <c r="AA2635" s="185"/>
      <c r="AB2635" s="185"/>
      <c r="AC2635" s="185"/>
      <c r="AD2635" s="185"/>
      <c r="AE2635" s="185"/>
      <c r="AF2635" s="185"/>
      <c r="AG2635" s="185"/>
      <c r="AH2635" s="185"/>
      <c r="AI2635" s="185"/>
      <c r="AJ2635" s="185"/>
      <c r="AK2635" s="185"/>
      <c r="AL2635" s="185"/>
      <c r="AM2635" s="185"/>
      <c r="AN2635" s="185"/>
      <c r="AO2635" s="185"/>
      <c r="AP2635" s="185"/>
      <c r="AQ2635" s="185"/>
      <c r="AR2635" s="185"/>
      <c r="AS2635" s="185"/>
      <c r="AT2635" s="185"/>
      <c r="AU2635" s="185"/>
      <c r="AV2635" s="185"/>
      <c r="AW2635" s="185"/>
      <c r="AX2635" s="185"/>
      <c r="AY2635" s="185"/>
      <c r="AZ2635" s="185"/>
      <c r="BA2635" s="185"/>
      <c r="BB2635" s="185"/>
      <c r="BC2635" s="185"/>
      <c r="BD2635" s="185"/>
      <c r="BE2635" s="185"/>
      <c r="BF2635" s="185"/>
      <c r="BG2635" s="185"/>
      <c r="BH2635" s="185"/>
      <c r="BI2635" s="185"/>
      <c r="BJ2635" s="185"/>
      <c r="BK2635" s="185"/>
      <c r="BL2635" s="185"/>
      <c r="BM2635" s="185"/>
    </row>
    <row r="2636" spans="13:65" s="181" customFormat="1" x14ac:dyDescent="0.2">
      <c r="M2636" s="40"/>
      <c r="N2636" s="974"/>
      <c r="O2636" s="185"/>
      <c r="P2636" s="185"/>
      <c r="Q2636" s="185"/>
      <c r="R2636" s="185"/>
      <c r="S2636" s="185"/>
      <c r="T2636" s="185"/>
      <c r="U2636" s="185"/>
      <c r="V2636" s="185"/>
      <c r="W2636" s="185"/>
      <c r="X2636" s="185"/>
      <c r="Y2636" s="185"/>
      <c r="Z2636" s="185"/>
      <c r="AA2636" s="185"/>
      <c r="AB2636" s="185"/>
      <c r="AC2636" s="185"/>
      <c r="AD2636" s="185"/>
      <c r="AE2636" s="185"/>
      <c r="AF2636" s="185"/>
      <c r="AG2636" s="185"/>
      <c r="AH2636" s="185"/>
      <c r="AI2636" s="185"/>
      <c r="AJ2636" s="185"/>
      <c r="AK2636" s="185"/>
      <c r="AL2636" s="185"/>
      <c r="AM2636" s="185"/>
      <c r="AN2636" s="185"/>
      <c r="AO2636" s="185"/>
      <c r="AP2636" s="185"/>
      <c r="AQ2636" s="185"/>
      <c r="AR2636" s="185"/>
      <c r="AS2636" s="185"/>
      <c r="AT2636" s="185"/>
      <c r="AU2636" s="185"/>
      <c r="AV2636" s="185"/>
      <c r="AW2636" s="185"/>
      <c r="AX2636" s="185"/>
      <c r="AY2636" s="185"/>
      <c r="AZ2636" s="185"/>
      <c r="BA2636" s="185"/>
      <c r="BB2636" s="185"/>
      <c r="BC2636" s="185"/>
      <c r="BD2636" s="185"/>
      <c r="BE2636" s="185"/>
      <c r="BF2636" s="185"/>
      <c r="BG2636" s="185"/>
      <c r="BH2636" s="185"/>
      <c r="BI2636" s="185"/>
      <c r="BJ2636" s="185"/>
      <c r="BK2636" s="185"/>
      <c r="BL2636" s="185"/>
      <c r="BM2636" s="185"/>
    </row>
    <row r="2637" spans="13:65" s="181" customFormat="1" x14ac:dyDescent="0.2">
      <c r="M2637" s="40"/>
      <c r="N2637" s="974"/>
      <c r="O2637" s="185"/>
      <c r="P2637" s="185"/>
      <c r="Q2637" s="185"/>
      <c r="R2637" s="185"/>
      <c r="S2637" s="185"/>
      <c r="T2637" s="185"/>
      <c r="U2637" s="185"/>
      <c r="V2637" s="185"/>
      <c r="W2637" s="185"/>
      <c r="X2637" s="185"/>
      <c r="Y2637" s="185"/>
      <c r="Z2637" s="185"/>
      <c r="AA2637" s="185"/>
      <c r="AB2637" s="185"/>
      <c r="AC2637" s="185"/>
      <c r="AD2637" s="185"/>
      <c r="AE2637" s="185"/>
      <c r="AF2637" s="185"/>
      <c r="AG2637" s="185"/>
      <c r="AH2637" s="185"/>
      <c r="AI2637" s="185"/>
      <c r="AJ2637" s="185"/>
      <c r="AK2637" s="185"/>
      <c r="AL2637" s="185"/>
      <c r="AM2637" s="185"/>
      <c r="AN2637" s="185"/>
      <c r="AO2637" s="185"/>
      <c r="AP2637" s="185"/>
      <c r="AQ2637" s="185"/>
      <c r="AR2637" s="185"/>
      <c r="AS2637" s="185"/>
      <c r="AT2637" s="185"/>
      <c r="AU2637" s="185"/>
      <c r="AV2637" s="185"/>
      <c r="AW2637" s="185"/>
      <c r="AX2637" s="185"/>
      <c r="AY2637" s="185"/>
      <c r="AZ2637" s="185"/>
      <c r="BA2637" s="185"/>
      <c r="BB2637" s="185"/>
      <c r="BC2637" s="185"/>
      <c r="BD2637" s="185"/>
      <c r="BE2637" s="185"/>
      <c r="BF2637" s="185"/>
      <c r="BG2637" s="185"/>
      <c r="BH2637" s="185"/>
      <c r="BI2637" s="185"/>
      <c r="BJ2637" s="185"/>
      <c r="BK2637" s="185"/>
      <c r="BL2637" s="185"/>
      <c r="BM2637" s="185"/>
    </row>
    <row r="2638" spans="13:65" s="181" customFormat="1" x14ac:dyDescent="0.2">
      <c r="M2638" s="40"/>
      <c r="N2638" s="974"/>
      <c r="O2638" s="185"/>
      <c r="P2638" s="185"/>
      <c r="Q2638" s="185"/>
      <c r="R2638" s="185"/>
      <c r="S2638" s="185"/>
      <c r="T2638" s="185"/>
      <c r="U2638" s="185"/>
      <c r="V2638" s="185"/>
      <c r="W2638" s="185"/>
      <c r="X2638" s="185"/>
      <c r="Y2638" s="185"/>
      <c r="Z2638" s="185"/>
      <c r="AA2638" s="185"/>
      <c r="AB2638" s="185"/>
      <c r="AC2638" s="185"/>
      <c r="AD2638" s="185"/>
      <c r="AE2638" s="185"/>
      <c r="AF2638" s="185"/>
      <c r="AG2638" s="185"/>
      <c r="AH2638" s="185"/>
      <c r="AI2638" s="185"/>
      <c r="AJ2638" s="185"/>
      <c r="AK2638" s="185"/>
      <c r="AL2638" s="185"/>
      <c r="AM2638" s="185"/>
      <c r="AN2638" s="185"/>
      <c r="AO2638" s="185"/>
      <c r="AP2638" s="185"/>
      <c r="AQ2638" s="185"/>
      <c r="AR2638" s="185"/>
      <c r="AS2638" s="185"/>
      <c r="AT2638" s="185"/>
      <c r="AU2638" s="185"/>
      <c r="AV2638" s="185"/>
      <c r="AW2638" s="185"/>
      <c r="AX2638" s="185"/>
      <c r="AY2638" s="185"/>
      <c r="AZ2638" s="185"/>
      <c r="BA2638" s="185"/>
      <c r="BB2638" s="185"/>
      <c r="BC2638" s="185"/>
      <c r="BD2638" s="185"/>
      <c r="BE2638" s="185"/>
      <c r="BF2638" s="185"/>
      <c r="BG2638" s="185"/>
      <c r="BH2638" s="185"/>
      <c r="BI2638" s="185"/>
      <c r="BJ2638" s="185"/>
      <c r="BK2638" s="185"/>
      <c r="BL2638" s="185"/>
      <c r="BM2638" s="185"/>
    </row>
    <row r="2639" spans="13:65" s="181" customFormat="1" x14ac:dyDescent="0.2">
      <c r="M2639" s="40"/>
      <c r="N2639" s="974"/>
      <c r="O2639" s="185"/>
      <c r="P2639" s="185"/>
      <c r="Q2639" s="185"/>
      <c r="R2639" s="185"/>
      <c r="S2639" s="185"/>
      <c r="T2639" s="185"/>
      <c r="U2639" s="185"/>
      <c r="V2639" s="185"/>
      <c r="W2639" s="185"/>
      <c r="X2639" s="185"/>
      <c r="Y2639" s="185"/>
      <c r="Z2639" s="185"/>
      <c r="AA2639" s="185"/>
      <c r="AB2639" s="185"/>
      <c r="AC2639" s="185"/>
      <c r="AD2639" s="185"/>
      <c r="AE2639" s="185"/>
      <c r="AF2639" s="185"/>
      <c r="AG2639" s="185"/>
      <c r="AH2639" s="185"/>
      <c r="AI2639" s="185"/>
      <c r="AJ2639" s="185"/>
      <c r="AK2639" s="185"/>
      <c r="AL2639" s="185"/>
      <c r="AM2639" s="185"/>
      <c r="AN2639" s="185"/>
      <c r="AO2639" s="185"/>
      <c r="AP2639" s="185"/>
      <c r="AQ2639" s="185"/>
      <c r="AR2639" s="185"/>
      <c r="AS2639" s="185"/>
      <c r="AT2639" s="185"/>
      <c r="AU2639" s="185"/>
      <c r="AV2639" s="185"/>
      <c r="AW2639" s="185"/>
      <c r="AX2639" s="185"/>
      <c r="AY2639" s="185"/>
      <c r="AZ2639" s="185"/>
      <c r="BA2639" s="185"/>
      <c r="BB2639" s="185"/>
      <c r="BC2639" s="185"/>
      <c r="BD2639" s="185"/>
      <c r="BE2639" s="185"/>
      <c r="BF2639" s="185"/>
      <c r="BG2639" s="185"/>
      <c r="BH2639" s="185"/>
      <c r="BI2639" s="185"/>
      <c r="BJ2639" s="185"/>
      <c r="BK2639" s="185"/>
      <c r="BL2639" s="185"/>
      <c r="BM2639" s="185"/>
    </row>
    <row r="2640" spans="13:65" s="181" customFormat="1" x14ac:dyDescent="0.2">
      <c r="M2640" s="40"/>
      <c r="N2640" s="974"/>
      <c r="O2640" s="185"/>
      <c r="P2640" s="185"/>
      <c r="Q2640" s="185"/>
      <c r="R2640" s="185"/>
      <c r="S2640" s="185"/>
      <c r="T2640" s="185"/>
      <c r="U2640" s="185"/>
      <c r="V2640" s="185"/>
      <c r="W2640" s="185"/>
      <c r="X2640" s="185"/>
      <c r="Y2640" s="185"/>
      <c r="Z2640" s="185"/>
      <c r="AA2640" s="185"/>
      <c r="AB2640" s="185"/>
      <c r="AC2640" s="185"/>
      <c r="AD2640" s="185"/>
      <c r="AE2640" s="185"/>
      <c r="AF2640" s="185"/>
      <c r="AG2640" s="185"/>
      <c r="AH2640" s="185"/>
      <c r="AI2640" s="185"/>
      <c r="AJ2640" s="185"/>
      <c r="AK2640" s="185"/>
      <c r="AL2640" s="185"/>
      <c r="AM2640" s="185"/>
      <c r="AN2640" s="185"/>
      <c r="AO2640" s="185"/>
      <c r="AP2640" s="185"/>
      <c r="AQ2640" s="185"/>
      <c r="AR2640" s="185"/>
      <c r="AS2640" s="185"/>
      <c r="AT2640" s="185"/>
      <c r="AU2640" s="185"/>
      <c r="AV2640" s="185"/>
      <c r="AW2640" s="185"/>
      <c r="AX2640" s="185"/>
      <c r="AY2640" s="185"/>
      <c r="AZ2640" s="185"/>
      <c r="BA2640" s="185"/>
      <c r="BB2640" s="185"/>
      <c r="BC2640" s="185"/>
      <c r="BD2640" s="185"/>
      <c r="BE2640" s="185"/>
      <c r="BF2640" s="185"/>
      <c r="BG2640" s="185"/>
      <c r="BH2640" s="185"/>
      <c r="BI2640" s="185"/>
      <c r="BJ2640" s="185"/>
      <c r="BK2640" s="185"/>
      <c r="BL2640" s="185"/>
      <c r="BM2640" s="185"/>
    </row>
    <row r="2641" spans="13:65" s="181" customFormat="1" x14ac:dyDescent="0.2">
      <c r="M2641" s="40"/>
      <c r="N2641" s="974"/>
      <c r="O2641" s="185"/>
      <c r="P2641" s="185"/>
      <c r="Q2641" s="185"/>
      <c r="R2641" s="185"/>
      <c r="S2641" s="185"/>
      <c r="T2641" s="185"/>
      <c r="U2641" s="185"/>
      <c r="V2641" s="185"/>
      <c r="W2641" s="185"/>
      <c r="X2641" s="185"/>
      <c r="Y2641" s="185"/>
      <c r="Z2641" s="185"/>
      <c r="AA2641" s="185"/>
      <c r="AB2641" s="185"/>
      <c r="AC2641" s="185"/>
      <c r="AD2641" s="185"/>
      <c r="AE2641" s="185"/>
      <c r="AF2641" s="185"/>
      <c r="AG2641" s="185"/>
      <c r="AH2641" s="185"/>
      <c r="AI2641" s="185"/>
      <c r="AJ2641" s="185"/>
      <c r="AK2641" s="185"/>
      <c r="AL2641" s="185"/>
      <c r="AM2641" s="185"/>
      <c r="AN2641" s="185"/>
      <c r="AO2641" s="185"/>
      <c r="AP2641" s="185"/>
      <c r="AQ2641" s="185"/>
      <c r="AR2641" s="185"/>
      <c r="AS2641" s="185"/>
      <c r="AT2641" s="185"/>
      <c r="AU2641" s="185"/>
      <c r="AV2641" s="185"/>
      <c r="AW2641" s="185"/>
      <c r="AX2641" s="185"/>
      <c r="AY2641" s="185"/>
      <c r="AZ2641" s="185"/>
      <c r="BA2641" s="185"/>
      <c r="BB2641" s="185"/>
      <c r="BC2641" s="185"/>
      <c r="BD2641" s="185"/>
      <c r="BE2641" s="185"/>
      <c r="BF2641" s="185"/>
      <c r="BG2641" s="185"/>
      <c r="BH2641" s="185"/>
      <c r="BI2641" s="185"/>
      <c r="BJ2641" s="185"/>
      <c r="BK2641" s="185"/>
      <c r="BL2641" s="185"/>
      <c r="BM2641" s="185"/>
    </row>
    <row r="2642" spans="13:65" s="181" customFormat="1" x14ac:dyDescent="0.2">
      <c r="M2642" s="40"/>
      <c r="N2642" s="974"/>
      <c r="O2642" s="185"/>
      <c r="P2642" s="185"/>
      <c r="Q2642" s="185"/>
      <c r="R2642" s="185"/>
      <c r="S2642" s="185"/>
      <c r="T2642" s="185"/>
      <c r="U2642" s="185"/>
      <c r="V2642" s="185"/>
      <c r="W2642" s="185"/>
      <c r="X2642" s="185"/>
      <c r="Y2642" s="185"/>
      <c r="Z2642" s="185"/>
      <c r="AA2642" s="185"/>
      <c r="AB2642" s="185"/>
      <c r="AC2642" s="185"/>
      <c r="AD2642" s="185"/>
      <c r="AE2642" s="185"/>
      <c r="AF2642" s="185"/>
      <c r="AG2642" s="185"/>
      <c r="AH2642" s="185"/>
      <c r="AI2642" s="185"/>
      <c r="AJ2642" s="185"/>
      <c r="AK2642" s="185"/>
      <c r="AL2642" s="185"/>
      <c r="AM2642" s="185"/>
      <c r="AN2642" s="185"/>
      <c r="AO2642" s="185"/>
      <c r="AP2642" s="185"/>
      <c r="AQ2642" s="185"/>
      <c r="AR2642" s="185"/>
      <c r="AS2642" s="185"/>
      <c r="AT2642" s="185"/>
      <c r="AU2642" s="185"/>
      <c r="AV2642" s="185"/>
      <c r="AW2642" s="185"/>
      <c r="AX2642" s="185"/>
      <c r="AY2642" s="185"/>
      <c r="AZ2642" s="185"/>
      <c r="BA2642" s="185"/>
      <c r="BB2642" s="185"/>
      <c r="BC2642" s="185"/>
      <c r="BD2642" s="185"/>
      <c r="BE2642" s="185"/>
      <c r="BF2642" s="185"/>
      <c r="BG2642" s="185"/>
      <c r="BH2642" s="185"/>
      <c r="BI2642" s="185"/>
      <c r="BJ2642" s="185"/>
      <c r="BK2642" s="185"/>
      <c r="BL2642" s="185"/>
      <c r="BM2642" s="185"/>
    </row>
    <row r="2643" spans="13:65" s="181" customFormat="1" x14ac:dyDescent="0.2">
      <c r="M2643" s="40"/>
      <c r="N2643" s="974"/>
      <c r="O2643" s="185"/>
      <c r="P2643" s="185"/>
      <c r="Q2643" s="185"/>
      <c r="R2643" s="185"/>
      <c r="S2643" s="185"/>
      <c r="T2643" s="185"/>
      <c r="U2643" s="185"/>
      <c r="V2643" s="185"/>
      <c r="W2643" s="185"/>
      <c r="X2643" s="185"/>
      <c r="Y2643" s="185"/>
      <c r="Z2643" s="185"/>
      <c r="AA2643" s="185"/>
      <c r="AB2643" s="185"/>
      <c r="AC2643" s="185"/>
      <c r="AD2643" s="185"/>
      <c r="AE2643" s="185"/>
      <c r="AF2643" s="185"/>
      <c r="AG2643" s="185"/>
      <c r="AH2643" s="185"/>
      <c r="AI2643" s="185"/>
      <c r="AJ2643" s="185"/>
      <c r="AK2643" s="185"/>
      <c r="AL2643" s="185"/>
      <c r="AM2643" s="185"/>
      <c r="AN2643" s="185"/>
      <c r="AO2643" s="185"/>
      <c r="AP2643" s="185"/>
      <c r="AQ2643" s="185"/>
      <c r="AR2643" s="185"/>
      <c r="AS2643" s="185"/>
      <c r="AT2643" s="185"/>
      <c r="AU2643" s="185"/>
      <c r="AV2643" s="185"/>
      <c r="AW2643" s="185"/>
      <c r="AX2643" s="185"/>
      <c r="AY2643" s="185"/>
      <c r="AZ2643" s="185"/>
      <c r="BA2643" s="185"/>
      <c r="BB2643" s="185"/>
      <c r="BC2643" s="185"/>
      <c r="BD2643" s="185"/>
      <c r="BE2643" s="185"/>
      <c r="BF2643" s="185"/>
      <c r="BG2643" s="185"/>
      <c r="BH2643" s="185"/>
      <c r="BI2643" s="185"/>
      <c r="BJ2643" s="185"/>
      <c r="BK2643" s="185"/>
      <c r="BL2643" s="185"/>
      <c r="BM2643" s="185"/>
    </row>
    <row r="2644" spans="13:65" s="181" customFormat="1" x14ac:dyDescent="0.2">
      <c r="M2644" s="40"/>
      <c r="N2644" s="974"/>
      <c r="O2644" s="185"/>
      <c r="P2644" s="185"/>
      <c r="Q2644" s="185"/>
      <c r="R2644" s="185"/>
      <c r="S2644" s="185"/>
      <c r="T2644" s="185"/>
      <c r="U2644" s="185"/>
      <c r="V2644" s="185"/>
      <c r="W2644" s="185"/>
      <c r="X2644" s="185"/>
      <c r="Y2644" s="185"/>
      <c r="Z2644" s="185"/>
      <c r="AA2644" s="185"/>
      <c r="AB2644" s="185"/>
      <c r="AC2644" s="185"/>
      <c r="AD2644" s="185"/>
      <c r="AE2644" s="185"/>
      <c r="AF2644" s="185"/>
      <c r="AG2644" s="185"/>
      <c r="AH2644" s="185"/>
      <c r="AI2644" s="185"/>
      <c r="AJ2644" s="185"/>
      <c r="AK2644" s="185"/>
      <c r="AL2644" s="185"/>
      <c r="AM2644" s="185"/>
      <c r="AN2644" s="185"/>
      <c r="AO2644" s="185"/>
      <c r="AP2644" s="185"/>
      <c r="AQ2644" s="185"/>
      <c r="AR2644" s="185"/>
      <c r="AS2644" s="185"/>
      <c r="AT2644" s="185"/>
      <c r="AU2644" s="185"/>
      <c r="AV2644" s="185"/>
      <c r="AW2644" s="185"/>
      <c r="AX2644" s="185"/>
      <c r="AY2644" s="185"/>
      <c r="AZ2644" s="185"/>
      <c r="BA2644" s="185"/>
      <c r="BB2644" s="185"/>
      <c r="BC2644" s="185"/>
      <c r="BD2644" s="185"/>
      <c r="BE2644" s="185"/>
      <c r="BF2644" s="185"/>
      <c r="BG2644" s="185"/>
      <c r="BH2644" s="185"/>
      <c r="BI2644" s="185"/>
      <c r="BJ2644" s="185"/>
      <c r="BK2644" s="185"/>
      <c r="BL2644" s="185"/>
      <c r="BM2644" s="185"/>
    </row>
    <row r="2645" spans="13:65" s="181" customFormat="1" x14ac:dyDescent="0.2">
      <c r="M2645" s="40"/>
      <c r="N2645" s="974"/>
      <c r="O2645" s="185"/>
      <c r="P2645" s="185"/>
      <c r="Q2645" s="185"/>
      <c r="R2645" s="185"/>
      <c r="S2645" s="185"/>
      <c r="T2645" s="185"/>
      <c r="U2645" s="185"/>
      <c r="V2645" s="185"/>
      <c r="W2645" s="185"/>
      <c r="X2645" s="185"/>
      <c r="Y2645" s="185"/>
      <c r="Z2645" s="185"/>
      <c r="AA2645" s="185"/>
      <c r="AB2645" s="185"/>
      <c r="AC2645" s="185"/>
      <c r="AD2645" s="185"/>
      <c r="AE2645" s="185"/>
      <c r="AF2645" s="185"/>
      <c r="AG2645" s="185"/>
      <c r="AH2645" s="185"/>
      <c r="AI2645" s="185"/>
      <c r="AJ2645" s="185"/>
      <c r="AK2645" s="185"/>
      <c r="AL2645" s="185"/>
      <c r="AM2645" s="185"/>
      <c r="AN2645" s="185"/>
      <c r="AO2645" s="185"/>
      <c r="AP2645" s="185"/>
      <c r="AQ2645" s="185"/>
      <c r="AR2645" s="185"/>
      <c r="AS2645" s="185"/>
      <c r="AT2645" s="185"/>
      <c r="AU2645" s="185"/>
      <c r="AV2645" s="185"/>
      <c r="AW2645" s="185"/>
      <c r="AX2645" s="185"/>
      <c r="AY2645" s="185"/>
      <c r="AZ2645" s="185"/>
      <c r="BA2645" s="185"/>
      <c r="BB2645" s="185"/>
      <c r="BC2645" s="185"/>
      <c r="BD2645" s="185"/>
      <c r="BE2645" s="185"/>
      <c r="BF2645" s="185"/>
      <c r="BG2645" s="185"/>
      <c r="BH2645" s="185"/>
      <c r="BI2645" s="185"/>
      <c r="BJ2645" s="185"/>
      <c r="BK2645" s="185"/>
      <c r="BL2645" s="185"/>
      <c r="BM2645" s="185"/>
    </row>
    <row r="2646" spans="13:65" s="181" customFormat="1" x14ac:dyDescent="0.2">
      <c r="M2646" s="40"/>
      <c r="N2646" s="974"/>
      <c r="O2646" s="185"/>
      <c r="P2646" s="185"/>
      <c r="Q2646" s="185"/>
      <c r="R2646" s="185"/>
      <c r="S2646" s="185"/>
      <c r="T2646" s="185"/>
      <c r="U2646" s="185"/>
      <c r="V2646" s="185"/>
      <c r="W2646" s="185"/>
      <c r="X2646" s="185"/>
      <c r="Y2646" s="185"/>
      <c r="Z2646" s="185"/>
      <c r="AA2646" s="185"/>
      <c r="AB2646" s="185"/>
      <c r="AC2646" s="185"/>
      <c r="AD2646" s="185"/>
      <c r="AE2646" s="185"/>
      <c r="AF2646" s="185"/>
      <c r="AG2646" s="185"/>
      <c r="AH2646" s="185"/>
      <c r="AI2646" s="185"/>
      <c r="AJ2646" s="185"/>
      <c r="AK2646" s="185"/>
      <c r="AL2646" s="185"/>
      <c r="AM2646" s="185"/>
      <c r="AN2646" s="185"/>
      <c r="AO2646" s="185"/>
      <c r="AP2646" s="185"/>
      <c r="AQ2646" s="185"/>
      <c r="AR2646" s="185"/>
      <c r="AS2646" s="185"/>
      <c r="AT2646" s="185"/>
      <c r="AU2646" s="185"/>
      <c r="AV2646" s="185"/>
      <c r="AW2646" s="185"/>
      <c r="AX2646" s="185"/>
      <c r="AY2646" s="185"/>
      <c r="AZ2646" s="185"/>
      <c r="BA2646" s="185"/>
      <c r="BB2646" s="185"/>
      <c r="BC2646" s="185"/>
      <c r="BD2646" s="185"/>
      <c r="BE2646" s="185"/>
      <c r="BF2646" s="185"/>
      <c r="BG2646" s="185"/>
      <c r="BH2646" s="185"/>
      <c r="BI2646" s="185"/>
      <c r="BJ2646" s="185"/>
      <c r="BK2646" s="185"/>
      <c r="BL2646" s="185"/>
      <c r="BM2646" s="185"/>
    </row>
    <row r="2647" spans="13:65" s="181" customFormat="1" x14ac:dyDescent="0.2">
      <c r="M2647" s="40"/>
      <c r="N2647" s="974"/>
      <c r="O2647" s="185"/>
      <c r="P2647" s="185"/>
      <c r="Q2647" s="185"/>
      <c r="R2647" s="185"/>
      <c r="S2647" s="185"/>
      <c r="T2647" s="185"/>
      <c r="U2647" s="185"/>
      <c r="V2647" s="185"/>
      <c r="W2647" s="185"/>
      <c r="X2647" s="185"/>
      <c r="Y2647" s="185"/>
      <c r="Z2647" s="185"/>
      <c r="AA2647" s="185"/>
      <c r="AB2647" s="185"/>
      <c r="AC2647" s="185"/>
      <c r="AD2647" s="185"/>
      <c r="AE2647" s="185"/>
      <c r="AF2647" s="185"/>
      <c r="AG2647" s="185"/>
      <c r="AH2647" s="185"/>
      <c r="AI2647" s="185"/>
      <c r="AJ2647" s="185"/>
      <c r="AK2647" s="185"/>
      <c r="AL2647" s="185"/>
      <c r="AM2647" s="185"/>
      <c r="AN2647" s="185"/>
      <c r="AO2647" s="185"/>
      <c r="AP2647" s="185"/>
      <c r="AQ2647" s="185"/>
      <c r="AR2647" s="185"/>
      <c r="AS2647" s="185"/>
      <c r="AT2647" s="185"/>
      <c r="AU2647" s="185"/>
      <c r="AV2647" s="185"/>
      <c r="AW2647" s="185"/>
      <c r="AX2647" s="185"/>
      <c r="AY2647" s="185"/>
      <c r="AZ2647" s="185"/>
      <c r="BA2647" s="185"/>
      <c r="BB2647" s="185"/>
      <c r="BC2647" s="185"/>
      <c r="BD2647" s="185"/>
      <c r="BE2647" s="185"/>
      <c r="BF2647" s="185"/>
      <c r="BG2647" s="185"/>
      <c r="BH2647" s="185"/>
      <c r="BI2647" s="185"/>
      <c r="BJ2647" s="185"/>
      <c r="BK2647" s="185"/>
      <c r="BL2647" s="185"/>
      <c r="BM2647" s="185"/>
    </row>
    <row r="2648" spans="13:65" s="181" customFormat="1" x14ac:dyDescent="0.2">
      <c r="M2648" s="40"/>
      <c r="N2648" s="974"/>
      <c r="O2648" s="185"/>
      <c r="P2648" s="185"/>
      <c r="Q2648" s="185"/>
      <c r="R2648" s="185"/>
      <c r="S2648" s="185"/>
      <c r="T2648" s="185"/>
      <c r="U2648" s="185"/>
      <c r="V2648" s="185"/>
      <c r="W2648" s="185"/>
      <c r="X2648" s="185"/>
      <c r="Y2648" s="185"/>
      <c r="Z2648" s="185"/>
      <c r="AA2648" s="185"/>
      <c r="AB2648" s="185"/>
      <c r="AC2648" s="185"/>
      <c r="AD2648" s="185"/>
      <c r="AE2648" s="185"/>
      <c r="AF2648" s="185"/>
      <c r="AG2648" s="185"/>
      <c r="AH2648" s="185"/>
      <c r="AI2648" s="185"/>
      <c r="AJ2648" s="185"/>
      <c r="AK2648" s="185"/>
      <c r="AL2648" s="185"/>
      <c r="AM2648" s="185"/>
      <c r="AN2648" s="185"/>
      <c r="AO2648" s="185"/>
      <c r="AP2648" s="185"/>
      <c r="AQ2648" s="185"/>
      <c r="AR2648" s="185"/>
      <c r="AS2648" s="185"/>
      <c r="AT2648" s="185"/>
      <c r="AU2648" s="185"/>
      <c r="AV2648" s="185"/>
      <c r="AW2648" s="185"/>
      <c r="AX2648" s="185"/>
      <c r="AY2648" s="185"/>
      <c r="AZ2648" s="185"/>
      <c r="BA2648" s="185"/>
      <c r="BB2648" s="185"/>
      <c r="BC2648" s="185"/>
      <c r="BD2648" s="185"/>
      <c r="BE2648" s="185"/>
      <c r="BF2648" s="185"/>
      <c r="BG2648" s="185"/>
      <c r="BH2648" s="185"/>
      <c r="BI2648" s="185"/>
      <c r="BJ2648" s="185"/>
      <c r="BK2648" s="185"/>
      <c r="BL2648" s="185"/>
      <c r="BM2648" s="185"/>
    </row>
    <row r="2649" spans="13:65" s="181" customFormat="1" x14ac:dyDescent="0.2">
      <c r="M2649" s="40"/>
      <c r="N2649" s="974"/>
      <c r="O2649" s="185"/>
      <c r="P2649" s="185"/>
      <c r="Q2649" s="185"/>
      <c r="R2649" s="185"/>
      <c r="S2649" s="185"/>
      <c r="T2649" s="185"/>
      <c r="U2649" s="185"/>
      <c r="V2649" s="185"/>
      <c r="W2649" s="185"/>
      <c r="X2649" s="185"/>
      <c r="Y2649" s="185"/>
      <c r="Z2649" s="185"/>
      <c r="AA2649" s="185"/>
      <c r="AB2649" s="185"/>
      <c r="AC2649" s="185"/>
      <c r="AD2649" s="185"/>
      <c r="AE2649" s="185"/>
      <c r="AF2649" s="185"/>
      <c r="AG2649" s="185"/>
      <c r="AH2649" s="185"/>
      <c r="AI2649" s="185"/>
      <c r="AJ2649" s="185"/>
      <c r="AK2649" s="185"/>
      <c r="AL2649" s="185"/>
      <c r="AM2649" s="185"/>
      <c r="AN2649" s="185"/>
      <c r="AO2649" s="185"/>
      <c r="AP2649" s="185"/>
      <c r="AQ2649" s="185"/>
      <c r="AR2649" s="185"/>
      <c r="AS2649" s="185"/>
      <c r="AT2649" s="185"/>
      <c r="AU2649" s="185"/>
      <c r="AV2649" s="185"/>
      <c r="AW2649" s="185"/>
      <c r="AX2649" s="185"/>
      <c r="AY2649" s="185"/>
      <c r="AZ2649" s="185"/>
      <c r="BA2649" s="185"/>
      <c r="BB2649" s="185"/>
      <c r="BC2649" s="185"/>
      <c r="BD2649" s="185"/>
      <c r="BE2649" s="185"/>
      <c r="BF2649" s="185"/>
      <c r="BG2649" s="185"/>
      <c r="BH2649" s="185"/>
      <c r="BI2649" s="185"/>
      <c r="BJ2649" s="185"/>
      <c r="BK2649" s="185"/>
      <c r="BL2649" s="185"/>
      <c r="BM2649" s="185"/>
    </row>
    <row r="2650" spans="13:65" s="181" customFormat="1" x14ac:dyDescent="0.2">
      <c r="M2650" s="40"/>
      <c r="N2650" s="974"/>
      <c r="O2650" s="185"/>
      <c r="P2650" s="185"/>
      <c r="Q2650" s="185"/>
      <c r="R2650" s="185"/>
      <c r="S2650" s="185"/>
      <c r="T2650" s="185"/>
      <c r="U2650" s="185"/>
      <c r="V2650" s="185"/>
      <c r="W2650" s="185"/>
      <c r="X2650" s="185"/>
      <c r="Y2650" s="185"/>
      <c r="Z2650" s="185"/>
      <c r="AA2650" s="185"/>
      <c r="AB2650" s="185"/>
      <c r="AC2650" s="185"/>
      <c r="AD2650" s="185"/>
      <c r="AE2650" s="185"/>
      <c r="AF2650" s="185"/>
      <c r="AG2650" s="185"/>
      <c r="AH2650" s="185"/>
      <c r="AI2650" s="185"/>
      <c r="AJ2650" s="185"/>
      <c r="AK2650" s="185"/>
      <c r="AL2650" s="185"/>
      <c r="AM2650" s="185"/>
      <c r="AN2650" s="185"/>
      <c r="AO2650" s="185"/>
      <c r="AP2650" s="185"/>
      <c r="AQ2650" s="185"/>
      <c r="AR2650" s="185"/>
      <c r="AS2650" s="185"/>
      <c r="AT2650" s="185"/>
      <c r="AU2650" s="185"/>
      <c r="AV2650" s="185"/>
      <c r="AW2650" s="185"/>
      <c r="AX2650" s="185"/>
      <c r="AY2650" s="185"/>
      <c r="AZ2650" s="185"/>
      <c r="BA2650" s="185"/>
      <c r="BB2650" s="185"/>
      <c r="BC2650" s="185"/>
      <c r="BD2650" s="185"/>
      <c r="BE2650" s="185"/>
      <c r="BF2650" s="185"/>
      <c r="BG2650" s="185"/>
      <c r="BH2650" s="185"/>
      <c r="BI2650" s="185"/>
      <c r="BJ2650" s="185"/>
      <c r="BK2650" s="185"/>
      <c r="BL2650" s="185"/>
      <c r="BM2650" s="185"/>
    </row>
    <row r="2651" spans="13:65" s="181" customFormat="1" x14ac:dyDescent="0.2">
      <c r="M2651" s="40"/>
      <c r="N2651" s="974"/>
      <c r="O2651" s="185"/>
      <c r="P2651" s="185"/>
      <c r="Q2651" s="185"/>
      <c r="R2651" s="185"/>
      <c r="S2651" s="185"/>
      <c r="T2651" s="185"/>
      <c r="U2651" s="185"/>
      <c r="V2651" s="185"/>
      <c r="W2651" s="185"/>
      <c r="X2651" s="185"/>
      <c r="Y2651" s="185"/>
      <c r="Z2651" s="185"/>
      <c r="AA2651" s="185"/>
      <c r="AB2651" s="185"/>
      <c r="AC2651" s="185"/>
      <c r="AD2651" s="185"/>
      <c r="AE2651" s="185"/>
      <c r="AF2651" s="185"/>
      <c r="AG2651" s="185"/>
      <c r="AH2651" s="185"/>
      <c r="AI2651" s="185"/>
      <c r="AJ2651" s="185"/>
      <c r="AK2651" s="185"/>
      <c r="AL2651" s="185"/>
      <c r="AM2651" s="185"/>
      <c r="AN2651" s="185"/>
      <c r="AO2651" s="185"/>
      <c r="AP2651" s="185"/>
      <c r="AQ2651" s="185"/>
      <c r="AR2651" s="185"/>
      <c r="AS2651" s="185"/>
      <c r="AT2651" s="185"/>
      <c r="AU2651" s="185"/>
      <c r="AV2651" s="185"/>
      <c r="AW2651" s="185"/>
      <c r="AX2651" s="185"/>
      <c r="AY2651" s="185"/>
      <c r="AZ2651" s="185"/>
      <c r="BA2651" s="185"/>
      <c r="BB2651" s="185"/>
      <c r="BC2651" s="185"/>
      <c r="BD2651" s="185"/>
      <c r="BE2651" s="185"/>
      <c r="BF2651" s="185"/>
      <c r="BG2651" s="185"/>
      <c r="BH2651" s="185"/>
      <c r="BI2651" s="185"/>
      <c r="BJ2651" s="185"/>
      <c r="BK2651" s="185"/>
      <c r="BL2651" s="185"/>
      <c r="BM2651" s="185"/>
    </row>
    <row r="2652" spans="13:65" s="181" customFormat="1" x14ac:dyDescent="0.2">
      <c r="M2652" s="40"/>
      <c r="N2652" s="974"/>
      <c r="O2652" s="185"/>
      <c r="P2652" s="185"/>
      <c r="Q2652" s="185"/>
      <c r="R2652" s="185"/>
      <c r="S2652" s="185"/>
      <c r="T2652" s="185"/>
      <c r="U2652" s="185"/>
      <c r="V2652" s="185"/>
      <c r="W2652" s="185"/>
      <c r="X2652" s="185"/>
      <c r="Y2652" s="185"/>
      <c r="Z2652" s="185"/>
      <c r="AA2652" s="185"/>
      <c r="AB2652" s="185"/>
      <c r="AC2652" s="185"/>
      <c r="AD2652" s="185"/>
      <c r="AE2652" s="185"/>
      <c r="AF2652" s="185"/>
      <c r="AG2652" s="185"/>
      <c r="AH2652" s="185"/>
      <c r="AI2652" s="185"/>
      <c r="AJ2652" s="185"/>
      <c r="AK2652" s="185"/>
      <c r="AL2652" s="185"/>
      <c r="AM2652" s="185"/>
      <c r="AN2652" s="185"/>
      <c r="AO2652" s="185"/>
      <c r="AP2652" s="185"/>
      <c r="AQ2652" s="185"/>
      <c r="AR2652" s="185"/>
      <c r="AS2652" s="185"/>
      <c r="AT2652" s="185"/>
      <c r="AU2652" s="185"/>
      <c r="AV2652" s="185"/>
      <c r="AW2652" s="185"/>
      <c r="AX2652" s="185"/>
      <c r="AY2652" s="185"/>
      <c r="AZ2652" s="185"/>
      <c r="BA2652" s="185"/>
      <c r="BB2652" s="185"/>
      <c r="BC2652" s="185"/>
      <c r="BD2652" s="185"/>
      <c r="BE2652" s="185"/>
      <c r="BF2652" s="185"/>
      <c r="BG2652" s="185"/>
      <c r="BH2652" s="185"/>
      <c r="BI2652" s="185"/>
      <c r="BJ2652" s="185"/>
      <c r="BK2652" s="185"/>
      <c r="BL2652" s="185"/>
      <c r="BM2652" s="185"/>
    </row>
    <row r="2653" spans="13:65" s="181" customFormat="1" x14ac:dyDescent="0.2">
      <c r="M2653" s="40"/>
      <c r="N2653" s="974"/>
      <c r="O2653" s="185"/>
      <c r="P2653" s="185"/>
      <c r="Q2653" s="185"/>
      <c r="R2653" s="185"/>
      <c r="S2653" s="185"/>
      <c r="T2653" s="185"/>
      <c r="U2653" s="185"/>
      <c r="V2653" s="185"/>
      <c r="W2653" s="185"/>
      <c r="X2653" s="185"/>
      <c r="Y2653" s="185"/>
      <c r="Z2653" s="185"/>
      <c r="AA2653" s="185"/>
      <c r="AB2653" s="185"/>
      <c r="AC2653" s="185"/>
      <c r="AD2653" s="185"/>
      <c r="AE2653" s="185"/>
      <c r="AF2653" s="185"/>
      <c r="AG2653" s="185"/>
      <c r="AH2653" s="185"/>
      <c r="AI2653" s="185"/>
      <c r="AJ2653" s="185"/>
      <c r="AK2653" s="185"/>
      <c r="AL2653" s="185"/>
      <c r="AM2653" s="185"/>
      <c r="AN2653" s="185"/>
      <c r="AO2653" s="185"/>
      <c r="AP2653" s="185"/>
      <c r="AQ2653" s="185"/>
      <c r="AR2653" s="185"/>
      <c r="AS2653" s="185"/>
      <c r="AT2653" s="185"/>
      <c r="AU2653" s="185"/>
      <c r="AV2653" s="185"/>
      <c r="AW2653" s="185"/>
      <c r="AX2653" s="185"/>
      <c r="AY2653" s="185"/>
      <c r="AZ2653" s="185"/>
      <c r="BA2653" s="185"/>
      <c r="BB2653" s="185"/>
      <c r="BC2653" s="185"/>
      <c r="BD2653" s="185"/>
      <c r="BE2653" s="185"/>
      <c r="BF2653" s="185"/>
      <c r="BG2653" s="185"/>
      <c r="BH2653" s="185"/>
      <c r="BI2653" s="185"/>
      <c r="BJ2653" s="185"/>
      <c r="BK2653" s="185"/>
      <c r="BL2653" s="185"/>
      <c r="BM2653" s="185"/>
    </row>
    <row r="2654" spans="13:65" s="181" customFormat="1" x14ac:dyDescent="0.2">
      <c r="M2654" s="40"/>
      <c r="N2654" s="974"/>
      <c r="O2654" s="185"/>
      <c r="P2654" s="185"/>
      <c r="Q2654" s="185"/>
      <c r="R2654" s="185"/>
      <c r="S2654" s="185"/>
      <c r="T2654" s="185"/>
      <c r="U2654" s="185"/>
      <c r="V2654" s="185"/>
      <c r="W2654" s="185"/>
      <c r="X2654" s="185"/>
      <c r="Y2654" s="185"/>
      <c r="Z2654" s="185"/>
      <c r="AA2654" s="185"/>
      <c r="AB2654" s="185"/>
      <c r="AC2654" s="185"/>
      <c r="AD2654" s="185"/>
      <c r="AE2654" s="185"/>
      <c r="AF2654" s="185"/>
      <c r="AG2654" s="185"/>
      <c r="AH2654" s="185"/>
      <c r="AI2654" s="185"/>
      <c r="AJ2654" s="185"/>
      <c r="AK2654" s="185"/>
      <c r="AL2654" s="185"/>
      <c r="AM2654" s="185"/>
      <c r="AN2654" s="185"/>
      <c r="AO2654" s="185"/>
      <c r="AP2654" s="185"/>
      <c r="AQ2654" s="185"/>
      <c r="AR2654" s="185"/>
      <c r="AS2654" s="185"/>
      <c r="AT2654" s="185"/>
      <c r="AU2654" s="185"/>
      <c r="AV2654" s="185"/>
      <c r="AW2654" s="185"/>
      <c r="AX2654" s="185"/>
      <c r="AY2654" s="185"/>
      <c r="AZ2654" s="185"/>
      <c r="BA2654" s="185"/>
      <c r="BB2654" s="185"/>
      <c r="BC2654" s="185"/>
      <c r="BD2654" s="185"/>
      <c r="BE2654" s="185"/>
      <c r="BF2654" s="185"/>
      <c r="BG2654" s="185"/>
      <c r="BH2654" s="185"/>
      <c r="BI2654" s="185"/>
      <c r="BJ2654" s="185"/>
      <c r="BK2654" s="185"/>
      <c r="BL2654" s="185"/>
      <c r="BM2654" s="185"/>
    </row>
    <row r="2655" spans="13:65" s="181" customFormat="1" x14ac:dyDescent="0.2">
      <c r="M2655" s="40"/>
      <c r="N2655" s="974"/>
      <c r="O2655" s="185"/>
      <c r="P2655" s="185"/>
      <c r="Q2655" s="185"/>
      <c r="R2655" s="185"/>
      <c r="S2655" s="185"/>
      <c r="T2655" s="185"/>
      <c r="U2655" s="185"/>
      <c r="V2655" s="185"/>
      <c r="W2655" s="185"/>
      <c r="X2655" s="185"/>
      <c r="Y2655" s="185"/>
      <c r="Z2655" s="185"/>
      <c r="AA2655" s="185"/>
      <c r="AB2655" s="185"/>
      <c r="AC2655" s="185"/>
      <c r="AD2655" s="185"/>
      <c r="AE2655" s="185"/>
      <c r="AF2655" s="185"/>
      <c r="AG2655" s="185"/>
      <c r="AH2655" s="185"/>
      <c r="AI2655" s="185"/>
      <c r="AJ2655" s="185"/>
      <c r="AK2655" s="185"/>
      <c r="AL2655" s="185"/>
      <c r="AM2655" s="185"/>
      <c r="AN2655" s="185"/>
      <c r="AO2655" s="185"/>
      <c r="AP2655" s="185"/>
      <c r="AQ2655" s="185"/>
      <c r="AR2655" s="185"/>
      <c r="AS2655" s="185"/>
      <c r="AT2655" s="185"/>
      <c r="AU2655" s="185"/>
      <c r="AV2655" s="185"/>
      <c r="AW2655" s="185"/>
      <c r="AX2655" s="185"/>
      <c r="AY2655" s="185"/>
      <c r="AZ2655" s="185"/>
      <c r="BA2655" s="185"/>
      <c r="BB2655" s="185"/>
      <c r="BC2655" s="185"/>
      <c r="BD2655" s="185"/>
      <c r="BE2655" s="185"/>
      <c r="BF2655" s="185"/>
      <c r="BG2655" s="185"/>
      <c r="BH2655" s="185"/>
      <c r="BI2655" s="185"/>
      <c r="BJ2655" s="185"/>
      <c r="BK2655" s="185"/>
      <c r="BL2655" s="185"/>
      <c r="BM2655" s="185"/>
    </row>
    <row r="2656" spans="13:65" s="181" customFormat="1" x14ac:dyDescent="0.2">
      <c r="M2656" s="40"/>
      <c r="N2656" s="974"/>
      <c r="O2656" s="185"/>
      <c r="P2656" s="185"/>
      <c r="Q2656" s="185"/>
      <c r="R2656" s="185"/>
      <c r="S2656" s="185"/>
      <c r="T2656" s="185"/>
      <c r="U2656" s="185"/>
      <c r="V2656" s="185"/>
      <c r="W2656" s="185"/>
      <c r="X2656" s="185"/>
      <c r="Y2656" s="185"/>
      <c r="Z2656" s="185"/>
      <c r="AA2656" s="185"/>
      <c r="AB2656" s="185"/>
      <c r="AC2656" s="185"/>
      <c r="AD2656" s="185"/>
      <c r="AE2656" s="185"/>
      <c r="AF2656" s="185"/>
      <c r="AG2656" s="185"/>
      <c r="AH2656" s="185"/>
      <c r="AI2656" s="185"/>
      <c r="AJ2656" s="185"/>
      <c r="AK2656" s="185"/>
      <c r="AL2656" s="185"/>
      <c r="AM2656" s="185"/>
      <c r="AN2656" s="185"/>
      <c r="AO2656" s="185"/>
      <c r="AP2656" s="185"/>
      <c r="AQ2656" s="185"/>
      <c r="AR2656" s="185"/>
      <c r="AS2656" s="185"/>
      <c r="AT2656" s="185"/>
      <c r="AU2656" s="185"/>
      <c r="AV2656" s="185"/>
      <c r="AW2656" s="185"/>
      <c r="AX2656" s="185"/>
      <c r="AY2656" s="185"/>
      <c r="AZ2656" s="185"/>
      <c r="BA2656" s="185"/>
      <c r="BB2656" s="185"/>
      <c r="BC2656" s="185"/>
      <c r="BD2656" s="185"/>
      <c r="BE2656" s="185"/>
      <c r="BF2656" s="185"/>
      <c r="BG2656" s="185"/>
      <c r="BH2656" s="185"/>
      <c r="BI2656" s="185"/>
      <c r="BJ2656" s="185"/>
      <c r="BK2656" s="185"/>
      <c r="BL2656" s="185"/>
      <c r="BM2656" s="185"/>
    </row>
    <row r="2657" spans="13:65" s="181" customFormat="1" x14ac:dyDescent="0.2">
      <c r="M2657" s="40"/>
      <c r="N2657" s="974"/>
      <c r="O2657" s="185"/>
      <c r="P2657" s="185"/>
      <c r="Q2657" s="185"/>
      <c r="R2657" s="185"/>
      <c r="S2657" s="185"/>
      <c r="T2657" s="185"/>
      <c r="U2657" s="185"/>
      <c r="V2657" s="185"/>
      <c r="W2657" s="185"/>
      <c r="X2657" s="185"/>
      <c r="Y2657" s="185"/>
      <c r="Z2657" s="185"/>
      <c r="AA2657" s="185"/>
      <c r="AB2657" s="185"/>
      <c r="AC2657" s="185"/>
      <c r="AD2657" s="185"/>
      <c r="AE2657" s="185"/>
      <c r="AF2657" s="185"/>
      <c r="AG2657" s="185"/>
      <c r="AH2657" s="185"/>
      <c r="AI2657" s="185"/>
      <c r="AJ2657" s="185"/>
      <c r="AK2657" s="185"/>
      <c r="AL2657" s="185"/>
      <c r="AM2657" s="185"/>
      <c r="AN2657" s="185"/>
      <c r="AO2657" s="185"/>
      <c r="AP2657" s="185"/>
      <c r="AQ2657" s="185"/>
      <c r="AR2657" s="185"/>
      <c r="AS2657" s="185"/>
      <c r="AT2657" s="185"/>
      <c r="AU2657" s="185"/>
      <c r="AV2657" s="185"/>
      <c r="AW2657" s="185"/>
      <c r="AX2657" s="185"/>
      <c r="AY2657" s="185"/>
      <c r="AZ2657" s="185"/>
      <c r="BA2657" s="185"/>
      <c r="BB2657" s="185"/>
      <c r="BC2657" s="185"/>
      <c r="BD2657" s="185"/>
      <c r="BE2657" s="185"/>
      <c r="BF2657" s="185"/>
      <c r="BG2657" s="185"/>
      <c r="BH2657" s="185"/>
      <c r="BI2657" s="185"/>
      <c r="BJ2657" s="185"/>
      <c r="BK2657" s="185"/>
      <c r="BL2657" s="185"/>
      <c r="BM2657" s="185"/>
    </row>
    <row r="2658" spans="13:65" s="181" customFormat="1" x14ac:dyDescent="0.2">
      <c r="M2658" s="40"/>
      <c r="N2658" s="974"/>
      <c r="O2658" s="185"/>
      <c r="P2658" s="185"/>
      <c r="Q2658" s="185"/>
      <c r="R2658" s="185"/>
      <c r="S2658" s="185"/>
      <c r="T2658" s="185"/>
      <c r="U2658" s="185"/>
      <c r="V2658" s="185"/>
      <c r="W2658" s="185"/>
      <c r="X2658" s="185"/>
      <c r="Y2658" s="185"/>
      <c r="Z2658" s="185"/>
      <c r="AA2658" s="185"/>
      <c r="AB2658" s="185"/>
      <c r="AC2658" s="185"/>
      <c r="AD2658" s="185"/>
      <c r="AE2658" s="185"/>
      <c r="AF2658" s="185"/>
      <c r="AG2658" s="185"/>
      <c r="AH2658" s="185"/>
      <c r="AI2658" s="185"/>
      <c r="AJ2658" s="185"/>
      <c r="AK2658" s="185"/>
      <c r="AL2658" s="185"/>
      <c r="AM2658" s="185"/>
      <c r="AN2658" s="185"/>
      <c r="AO2658" s="185"/>
      <c r="AP2658" s="185"/>
      <c r="AQ2658" s="185"/>
      <c r="AR2658" s="185"/>
      <c r="AS2658" s="185"/>
      <c r="AT2658" s="185"/>
      <c r="AU2658" s="185"/>
      <c r="AV2658" s="185"/>
      <c r="AW2658" s="185"/>
      <c r="AX2658" s="185"/>
      <c r="AY2658" s="185"/>
      <c r="AZ2658" s="185"/>
      <c r="BA2658" s="185"/>
      <c r="BB2658" s="185"/>
      <c r="BC2658" s="185"/>
      <c r="BD2658" s="185"/>
      <c r="BE2658" s="185"/>
      <c r="BF2658" s="185"/>
      <c r="BG2658" s="185"/>
      <c r="BH2658" s="185"/>
      <c r="BI2658" s="185"/>
      <c r="BJ2658" s="185"/>
      <c r="BK2658" s="185"/>
      <c r="BL2658" s="185"/>
      <c r="BM2658" s="185"/>
    </row>
    <row r="2659" spans="13:65" s="181" customFormat="1" x14ac:dyDescent="0.2">
      <c r="M2659" s="40"/>
      <c r="N2659" s="974"/>
      <c r="O2659" s="185"/>
      <c r="P2659" s="185"/>
      <c r="Q2659" s="185"/>
      <c r="R2659" s="185"/>
      <c r="S2659" s="185"/>
      <c r="T2659" s="185"/>
      <c r="U2659" s="185"/>
      <c r="V2659" s="185"/>
      <c r="W2659" s="185"/>
      <c r="X2659" s="185"/>
      <c r="Y2659" s="185"/>
      <c r="Z2659" s="185"/>
      <c r="AA2659" s="185"/>
      <c r="AB2659" s="185"/>
      <c r="AC2659" s="185"/>
      <c r="AD2659" s="185"/>
      <c r="AE2659" s="185"/>
      <c r="AF2659" s="185"/>
      <c r="AG2659" s="185"/>
      <c r="AH2659" s="185"/>
      <c r="AI2659" s="185"/>
      <c r="AJ2659" s="185"/>
      <c r="AK2659" s="185"/>
      <c r="AL2659" s="185"/>
      <c r="AM2659" s="185"/>
      <c r="AN2659" s="185"/>
      <c r="AO2659" s="185"/>
      <c r="AP2659" s="185"/>
      <c r="AQ2659" s="185"/>
      <c r="AR2659" s="185"/>
      <c r="AS2659" s="185"/>
      <c r="AT2659" s="185"/>
      <c r="AU2659" s="185"/>
      <c r="AV2659" s="185"/>
      <c r="AW2659" s="185"/>
      <c r="AX2659" s="185"/>
      <c r="AY2659" s="185"/>
      <c r="AZ2659" s="185"/>
      <c r="BA2659" s="185"/>
      <c r="BB2659" s="185"/>
      <c r="BC2659" s="185"/>
      <c r="BD2659" s="185"/>
      <c r="BE2659" s="185"/>
      <c r="BF2659" s="185"/>
      <c r="BG2659" s="185"/>
      <c r="BH2659" s="185"/>
      <c r="BI2659" s="185"/>
      <c r="BJ2659" s="185"/>
      <c r="BK2659" s="185"/>
      <c r="BL2659" s="185"/>
      <c r="BM2659" s="185"/>
    </row>
    <row r="2660" spans="13:65" s="181" customFormat="1" x14ac:dyDescent="0.2">
      <c r="M2660" s="40"/>
      <c r="N2660" s="974"/>
      <c r="O2660" s="185"/>
      <c r="P2660" s="185"/>
      <c r="Q2660" s="185"/>
      <c r="R2660" s="185"/>
      <c r="S2660" s="185"/>
      <c r="T2660" s="185"/>
      <c r="U2660" s="185"/>
      <c r="V2660" s="185"/>
      <c r="W2660" s="185"/>
      <c r="X2660" s="185"/>
      <c r="Y2660" s="185"/>
      <c r="Z2660" s="185"/>
      <c r="AA2660" s="185"/>
      <c r="AB2660" s="185"/>
      <c r="AC2660" s="185"/>
      <c r="AD2660" s="185"/>
      <c r="AE2660" s="185"/>
      <c r="AF2660" s="185"/>
      <c r="AG2660" s="185"/>
      <c r="AH2660" s="185"/>
      <c r="AI2660" s="185"/>
      <c r="AJ2660" s="185"/>
      <c r="AK2660" s="185"/>
      <c r="AL2660" s="185"/>
      <c r="AM2660" s="185"/>
      <c r="AN2660" s="185"/>
      <c r="AO2660" s="185"/>
      <c r="AP2660" s="185"/>
      <c r="AQ2660" s="185"/>
      <c r="AR2660" s="185"/>
      <c r="AS2660" s="185"/>
      <c r="AT2660" s="185"/>
      <c r="AU2660" s="185"/>
      <c r="AV2660" s="185"/>
      <c r="AW2660" s="185"/>
      <c r="AX2660" s="185"/>
      <c r="AY2660" s="185"/>
      <c r="AZ2660" s="185"/>
      <c r="BA2660" s="185"/>
      <c r="BB2660" s="185"/>
      <c r="BC2660" s="185"/>
      <c r="BD2660" s="185"/>
      <c r="BE2660" s="185"/>
      <c r="BF2660" s="185"/>
      <c r="BG2660" s="185"/>
      <c r="BH2660" s="185"/>
      <c r="BI2660" s="185"/>
      <c r="BJ2660" s="185"/>
      <c r="BK2660" s="185"/>
      <c r="BL2660" s="185"/>
      <c r="BM2660" s="185"/>
    </row>
    <row r="2661" spans="13:65" s="181" customFormat="1" x14ac:dyDescent="0.2">
      <c r="M2661" s="40"/>
      <c r="N2661" s="974"/>
      <c r="O2661" s="185"/>
      <c r="P2661" s="185"/>
      <c r="Q2661" s="185"/>
      <c r="R2661" s="185"/>
      <c r="S2661" s="185"/>
      <c r="T2661" s="185"/>
      <c r="U2661" s="185"/>
      <c r="V2661" s="185"/>
      <c r="W2661" s="185"/>
      <c r="X2661" s="185"/>
      <c r="Y2661" s="185"/>
      <c r="Z2661" s="185"/>
      <c r="AA2661" s="185"/>
      <c r="AB2661" s="185"/>
      <c r="AC2661" s="185"/>
      <c r="AD2661" s="185"/>
      <c r="AE2661" s="185"/>
      <c r="AF2661" s="185"/>
      <c r="AG2661" s="185"/>
      <c r="AH2661" s="185"/>
      <c r="AI2661" s="185"/>
      <c r="AJ2661" s="185"/>
      <c r="AK2661" s="185"/>
      <c r="AL2661" s="185"/>
      <c r="AM2661" s="185"/>
      <c r="AN2661" s="185"/>
      <c r="AO2661" s="185"/>
      <c r="AP2661" s="185"/>
      <c r="AQ2661" s="185"/>
      <c r="AR2661" s="185"/>
      <c r="AS2661" s="185"/>
      <c r="AT2661" s="185"/>
      <c r="AU2661" s="185"/>
      <c r="AV2661" s="185"/>
      <c r="AW2661" s="185"/>
      <c r="AX2661" s="185"/>
      <c r="AY2661" s="185"/>
      <c r="AZ2661" s="185"/>
      <c r="BA2661" s="185"/>
      <c r="BB2661" s="185"/>
      <c r="BC2661" s="185"/>
      <c r="BD2661" s="185"/>
      <c r="BE2661" s="185"/>
      <c r="BF2661" s="185"/>
      <c r="BG2661" s="185"/>
      <c r="BH2661" s="185"/>
      <c r="BI2661" s="185"/>
      <c r="BJ2661" s="185"/>
      <c r="BK2661" s="185"/>
      <c r="BL2661" s="185"/>
      <c r="BM2661" s="185"/>
    </row>
    <row r="2662" spans="13:65" s="181" customFormat="1" x14ac:dyDescent="0.2">
      <c r="M2662" s="40"/>
      <c r="N2662" s="974"/>
      <c r="O2662" s="185"/>
      <c r="P2662" s="185"/>
      <c r="Q2662" s="185"/>
      <c r="R2662" s="185"/>
      <c r="S2662" s="185"/>
      <c r="T2662" s="185"/>
      <c r="U2662" s="185"/>
      <c r="V2662" s="185"/>
      <c r="W2662" s="185"/>
      <c r="X2662" s="185"/>
      <c r="Y2662" s="185"/>
      <c r="Z2662" s="185"/>
      <c r="AA2662" s="185"/>
      <c r="AB2662" s="185"/>
      <c r="AC2662" s="185"/>
      <c r="AD2662" s="185"/>
      <c r="AE2662" s="185"/>
      <c r="AF2662" s="185"/>
      <c r="AG2662" s="185"/>
      <c r="AH2662" s="185"/>
      <c r="AI2662" s="185"/>
      <c r="AJ2662" s="185"/>
      <c r="AK2662" s="185"/>
      <c r="AL2662" s="185"/>
      <c r="AM2662" s="185"/>
      <c r="AN2662" s="185"/>
      <c r="AO2662" s="185"/>
      <c r="AP2662" s="185"/>
      <c r="AQ2662" s="185"/>
      <c r="AR2662" s="185"/>
      <c r="AS2662" s="185"/>
      <c r="AT2662" s="185"/>
      <c r="AU2662" s="185"/>
      <c r="AV2662" s="185"/>
      <c r="AW2662" s="185"/>
      <c r="AX2662" s="185"/>
      <c r="AY2662" s="185"/>
      <c r="AZ2662" s="185"/>
      <c r="BA2662" s="185"/>
      <c r="BB2662" s="185"/>
      <c r="BC2662" s="185"/>
      <c r="BD2662" s="185"/>
      <c r="BE2662" s="185"/>
      <c r="BF2662" s="185"/>
      <c r="BG2662" s="185"/>
      <c r="BH2662" s="185"/>
      <c r="BI2662" s="185"/>
      <c r="BJ2662" s="185"/>
      <c r="BK2662" s="185"/>
      <c r="BL2662" s="185"/>
      <c r="BM2662" s="185"/>
    </row>
    <row r="2663" spans="13:65" s="181" customFormat="1" x14ac:dyDescent="0.2">
      <c r="M2663" s="40"/>
      <c r="N2663" s="974"/>
      <c r="O2663" s="185"/>
      <c r="P2663" s="185"/>
      <c r="Q2663" s="185"/>
      <c r="R2663" s="185"/>
      <c r="S2663" s="185"/>
      <c r="T2663" s="185"/>
      <c r="U2663" s="185"/>
      <c r="V2663" s="185"/>
      <c r="W2663" s="185"/>
      <c r="X2663" s="185"/>
      <c r="Y2663" s="185"/>
      <c r="Z2663" s="185"/>
      <c r="AA2663" s="185"/>
      <c r="AB2663" s="185"/>
      <c r="AC2663" s="185"/>
      <c r="AD2663" s="185"/>
      <c r="AE2663" s="185"/>
      <c r="AF2663" s="185"/>
      <c r="AG2663" s="185"/>
      <c r="AH2663" s="185"/>
      <c r="AI2663" s="185"/>
      <c r="AJ2663" s="185"/>
      <c r="AK2663" s="185"/>
      <c r="AL2663" s="185"/>
      <c r="AM2663" s="185"/>
      <c r="AN2663" s="185"/>
      <c r="AO2663" s="185"/>
      <c r="AP2663" s="185"/>
      <c r="AQ2663" s="185"/>
      <c r="AR2663" s="185"/>
      <c r="AS2663" s="185"/>
      <c r="AT2663" s="185"/>
      <c r="AU2663" s="185"/>
      <c r="AV2663" s="185"/>
      <c r="AW2663" s="185"/>
      <c r="AX2663" s="185"/>
      <c r="AY2663" s="185"/>
      <c r="AZ2663" s="185"/>
      <c r="BA2663" s="185"/>
      <c r="BB2663" s="185"/>
      <c r="BC2663" s="185"/>
      <c r="BD2663" s="185"/>
      <c r="BE2663" s="185"/>
      <c r="BF2663" s="185"/>
      <c r="BG2663" s="185"/>
      <c r="BH2663" s="185"/>
      <c r="BI2663" s="185"/>
      <c r="BJ2663" s="185"/>
      <c r="BK2663" s="185"/>
      <c r="BL2663" s="185"/>
      <c r="BM2663" s="185"/>
    </row>
    <row r="2664" spans="13:65" s="181" customFormat="1" x14ac:dyDescent="0.2">
      <c r="M2664" s="40"/>
      <c r="N2664" s="974"/>
      <c r="O2664" s="185"/>
      <c r="P2664" s="185"/>
      <c r="Q2664" s="185"/>
      <c r="R2664" s="185"/>
      <c r="S2664" s="185"/>
      <c r="T2664" s="185"/>
      <c r="U2664" s="185"/>
      <c r="V2664" s="185"/>
      <c r="W2664" s="185"/>
      <c r="X2664" s="185"/>
      <c r="Y2664" s="185"/>
      <c r="Z2664" s="185"/>
      <c r="AA2664" s="185"/>
      <c r="AB2664" s="185"/>
      <c r="AC2664" s="185"/>
      <c r="AD2664" s="185"/>
      <c r="AE2664" s="185"/>
      <c r="AF2664" s="185"/>
      <c r="AG2664" s="185"/>
      <c r="AH2664" s="185"/>
      <c r="AI2664" s="185"/>
      <c r="AJ2664" s="185"/>
      <c r="AK2664" s="185"/>
      <c r="AL2664" s="185"/>
      <c r="AM2664" s="185"/>
      <c r="AN2664" s="185"/>
      <c r="AO2664" s="185"/>
      <c r="AP2664" s="185"/>
      <c r="AQ2664" s="185"/>
      <c r="AR2664" s="185"/>
      <c r="AS2664" s="185"/>
      <c r="AT2664" s="185"/>
      <c r="AU2664" s="185"/>
      <c r="AV2664" s="185"/>
      <c r="AW2664" s="185"/>
      <c r="AX2664" s="185"/>
      <c r="AY2664" s="185"/>
      <c r="AZ2664" s="185"/>
      <c r="BA2664" s="185"/>
      <c r="BB2664" s="185"/>
      <c r="BC2664" s="185"/>
      <c r="BD2664" s="185"/>
      <c r="BE2664" s="185"/>
      <c r="BF2664" s="185"/>
      <c r="BG2664" s="185"/>
      <c r="BH2664" s="185"/>
      <c r="BI2664" s="185"/>
      <c r="BJ2664" s="185"/>
      <c r="BK2664" s="185"/>
      <c r="BL2664" s="185"/>
      <c r="BM2664" s="185"/>
    </row>
    <row r="2665" spans="13:65" s="181" customFormat="1" x14ac:dyDescent="0.2">
      <c r="M2665" s="40"/>
      <c r="N2665" s="974"/>
      <c r="O2665" s="185"/>
      <c r="P2665" s="185"/>
      <c r="Q2665" s="185"/>
      <c r="R2665" s="185"/>
      <c r="S2665" s="185"/>
      <c r="T2665" s="185"/>
      <c r="U2665" s="185"/>
      <c r="V2665" s="185"/>
      <c r="W2665" s="185"/>
      <c r="X2665" s="185"/>
      <c r="Y2665" s="185"/>
      <c r="Z2665" s="185"/>
      <c r="AA2665" s="185"/>
      <c r="AB2665" s="185"/>
      <c r="AC2665" s="185"/>
      <c r="AD2665" s="185"/>
      <c r="AE2665" s="185"/>
      <c r="AF2665" s="185"/>
      <c r="AG2665" s="185"/>
      <c r="AH2665" s="185"/>
      <c r="AI2665" s="185"/>
      <c r="AJ2665" s="185"/>
      <c r="AK2665" s="185"/>
      <c r="AL2665" s="185"/>
      <c r="AM2665" s="185"/>
      <c r="AN2665" s="185"/>
      <c r="AO2665" s="185"/>
      <c r="AP2665" s="185"/>
      <c r="AQ2665" s="185"/>
      <c r="AR2665" s="185"/>
      <c r="AS2665" s="185"/>
      <c r="AT2665" s="185"/>
      <c r="AU2665" s="185"/>
      <c r="AV2665" s="185"/>
      <c r="AW2665" s="185"/>
      <c r="AX2665" s="185"/>
      <c r="AY2665" s="185"/>
      <c r="AZ2665" s="185"/>
      <c r="BA2665" s="185"/>
      <c r="BB2665" s="185"/>
      <c r="BC2665" s="185"/>
      <c r="BD2665" s="185"/>
      <c r="BE2665" s="185"/>
      <c r="BF2665" s="185"/>
      <c r="BG2665" s="185"/>
      <c r="BH2665" s="185"/>
      <c r="BI2665" s="185"/>
      <c r="BJ2665" s="185"/>
      <c r="BK2665" s="185"/>
      <c r="BL2665" s="185"/>
      <c r="BM2665" s="185"/>
    </row>
    <row r="2666" spans="13:65" s="181" customFormat="1" x14ac:dyDescent="0.2">
      <c r="M2666" s="40"/>
      <c r="N2666" s="974"/>
      <c r="O2666" s="185"/>
      <c r="P2666" s="185"/>
      <c r="Q2666" s="185"/>
      <c r="R2666" s="185"/>
      <c r="S2666" s="185"/>
      <c r="T2666" s="185"/>
      <c r="U2666" s="185"/>
      <c r="V2666" s="185"/>
      <c r="W2666" s="185"/>
      <c r="X2666" s="185"/>
      <c r="Y2666" s="185"/>
      <c r="Z2666" s="185"/>
      <c r="AA2666" s="185"/>
      <c r="AB2666" s="185"/>
      <c r="AC2666" s="185"/>
      <c r="AD2666" s="185"/>
      <c r="AE2666" s="185"/>
      <c r="AF2666" s="185"/>
      <c r="AG2666" s="185"/>
      <c r="AH2666" s="185"/>
      <c r="AI2666" s="185"/>
      <c r="AJ2666" s="185"/>
      <c r="AK2666" s="185"/>
      <c r="AL2666" s="185"/>
      <c r="AM2666" s="185"/>
      <c r="AN2666" s="185"/>
      <c r="AO2666" s="185"/>
      <c r="AP2666" s="185"/>
      <c r="AQ2666" s="185"/>
      <c r="AR2666" s="185"/>
      <c r="AS2666" s="185"/>
      <c r="AT2666" s="185"/>
      <c r="AU2666" s="185"/>
      <c r="AV2666" s="185"/>
      <c r="AW2666" s="185"/>
      <c r="AX2666" s="185"/>
      <c r="AY2666" s="185"/>
      <c r="AZ2666" s="185"/>
      <c r="BA2666" s="185"/>
      <c r="BB2666" s="185"/>
      <c r="BC2666" s="185"/>
      <c r="BD2666" s="185"/>
      <c r="BE2666" s="185"/>
      <c r="BF2666" s="185"/>
      <c r="BG2666" s="185"/>
      <c r="BH2666" s="185"/>
      <c r="BI2666" s="185"/>
      <c r="BJ2666" s="185"/>
      <c r="BK2666" s="185"/>
      <c r="BL2666" s="185"/>
      <c r="BM2666" s="185"/>
    </row>
    <row r="2667" spans="13:65" s="181" customFormat="1" x14ac:dyDescent="0.2">
      <c r="M2667" s="40"/>
      <c r="N2667" s="974"/>
      <c r="O2667" s="185"/>
      <c r="P2667" s="185"/>
      <c r="Q2667" s="185"/>
      <c r="R2667" s="185"/>
      <c r="S2667" s="185"/>
      <c r="T2667" s="185"/>
      <c r="U2667" s="185"/>
      <c r="V2667" s="185"/>
      <c r="W2667" s="185"/>
      <c r="X2667" s="185"/>
      <c r="Y2667" s="185"/>
      <c r="Z2667" s="185"/>
      <c r="AA2667" s="185"/>
      <c r="AB2667" s="185"/>
      <c r="AC2667" s="185"/>
      <c r="AD2667" s="185"/>
      <c r="AE2667" s="185"/>
      <c r="AF2667" s="185"/>
      <c r="AG2667" s="185"/>
      <c r="AH2667" s="185"/>
      <c r="AI2667" s="185"/>
      <c r="AJ2667" s="185"/>
      <c r="AK2667" s="185"/>
      <c r="AL2667" s="185"/>
      <c r="AM2667" s="185"/>
      <c r="AN2667" s="185"/>
      <c r="AO2667" s="185"/>
      <c r="AP2667" s="185"/>
      <c r="AQ2667" s="185"/>
      <c r="AR2667" s="185"/>
      <c r="AS2667" s="185"/>
      <c r="AT2667" s="185"/>
      <c r="AU2667" s="185"/>
      <c r="AV2667" s="185"/>
      <c r="AW2667" s="185"/>
      <c r="AX2667" s="185"/>
      <c r="AY2667" s="185"/>
      <c r="AZ2667" s="185"/>
      <c r="BA2667" s="185"/>
      <c r="BB2667" s="185"/>
      <c r="BC2667" s="185"/>
      <c r="BD2667" s="185"/>
      <c r="BE2667" s="185"/>
      <c r="BF2667" s="185"/>
      <c r="BG2667" s="185"/>
      <c r="BH2667" s="185"/>
      <c r="BI2667" s="185"/>
      <c r="BJ2667" s="185"/>
      <c r="BK2667" s="185"/>
      <c r="BL2667" s="185"/>
      <c r="BM2667" s="185"/>
    </row>
    <row r="2668" spans="13:65" s="181" customFormat="1" x14ac:dyDescent="0.2">
      <c r="M2668" s="40"/>
      <c r="N2668" s="974"/>
      <c r="O2668" s="185"/>
      <c r="P2668" s="185"/>
      <c r="Q2668" s="185"/>
      <c r="R2668" s="185"/>
      <c r="S2668" s="185"/>
      <c r="T2668" s="185"/>
      <c r="U2668" s="185"/>
      <c r="V2668" s="185"/>
      <c r="W2668" s="185"/>
      <c r="X2668" s="185"/>
      <c r="Y2668" s="185"/>
      <c r="Z2668" s="185"/>
      <c r="AA2668" s="185"/>
      <c r="AB2668" s="185"/>
      <c r="AC2668" s="185"/>
      <c r="AD2668" s="185"/>
      <c r="AE2668" s="185"/>
      <c r="AF2668" s="185"/>
      <c r="AG2668" s="185"/>
      <c r="AH2668" s="185"/>
      <c r="AI2668" s="185"/>
      <c r="AJ2668" s="185"/>
      <c r="AK2668" s="185"/>
      <c r="AL2668" s="185"/>
      <c r="AM2668" s="185"/>
      <c r="AN2668" s="185"/>
      <c r="AO2668" s="185"/>
      <c r="AP2668" s="185"/>
      <c r="AQ2668" s="185"/>
      <c r="AR2668" s="185"/>
      <c r="AS2668" s="185"/>
      <c r="AT2668" s="185"/>
      <c r="AU2668" s="185"/>
      <c r="AV2668" s="185"/>
      <c r="AW2668" s="185"/>
      <c r="AX2668" s="185"/>
      <c r="AY2668" s="185"/>
      <c r="AZ2668" s="185"/>
      <c r="BA2668" s="185"/>
      <c r="BB2668" s="185"/>
      <c r="BC2668" s="185"/>
      <c r="BD2668" s="185"/>
      <c r="BE2668" s="185"/>
      <c r="BF2668" s="185"/>
      <c r="BG2668" s="185"/>
      <c r="BH2668" s="185"/>
      <c r="BI2668" s="185"/>
      <c r="BJ2668" s="185"/>
      <c r="BK2668" s="185"/>
      <c r="BL2668" s="185"/>
      <c r="BM2668" s="185"/>
    </row>
    <row r="2669" spans="13:65" s="181" customFormat="1" x14ac:dyDescent="0.2">
      <c r="M2669" s="40"/>
      <c r="N2669" s="974"/>
      <c r="O2669" s="185"/>
      <c r="P2669" s="185"/>
      <c r="Q2669" s="185"/>
      <c r="R2669" s="185"/>
      <c r="S2669" s="185"/>
      <c r="T2669" s="185"/>
      <c r="U2669" s="185"/>
      <c r="V2669" s="185"/>
      <c r="W2669" s="185"/>
      <c r="X2669" s="185"/>
      <c r="Y2669" s="185"/>
      <c r="Z2669" s="185"/>
      <c r="AA2669" s="185"/>
      <c r="AB2669" s="185"/>
      <c r="AC2669" s="185"/>
      <c r="AD2669" s="185"/>
      <c r="AE2669" s="185"/>
      <c r="AF2669" s="185"/>
      <c r="AG2669" s="185"/>
      <c r="AH2669" s="185"/>
      <c r="AI2669" s="185"/>
      <c r="AJ2669" s="185"/>
      <c r="AK2669" s="185"/>
      <c r="AL2669" s="185"/>
      <c r="AM2669" s="185"/>
      <c r="AN2669" s="185"/>
      <c r="AO2669" s="185"/>
      <c r="AP2669" s="185"/>
      <c r="AQ2669" s="185"/>
      <c r="AR2669" s="185"/>
      <c r="AS2669" s="185"/>
      <c r="AT2669" s="185"/>
      <c r="AU2669" s="185"/>
      <c r="AV2669" s="185"/>
      <c r="AW2669" s="185"/>
      <c r="AX2669" s="185"/>
      <c r="AY2669" s="185"/>
      <c r="AZ2669" s="185"/>
      <c r="BA2669" s="185"/>
      <c r="BB2669" s="185"/>
      <c r="BC2669" s="185"/>
      <c r="BD2669" s="185"/>
      <c r="BE2669" s="185"/>
      <c r="BF2669" s="185"/>
      <c r="BG2669" s="185"/>
      <c r="BH2669" s="185"/>
      <c r="BI2669" s="185"/>
      <c r="BJ2669" s="185"/>
      <c r="BK2669" s="185"/>
      <c r="BL2669" s="185"/>
      <c r="BM2669" s="185"/>
    </row>
    <row r="2670" spans="13:65" s="181" customFormat="1" x14ac:dyDescent="0.2">
      <c r="M2670" s="40"/>
      <c r="N2670" s="974"/>
      <c r="O2670" s="185"/>
      <c r="P2670" s="185"/>
      <c r="Q2670" s="185"/>
      <c r="R2670" s="185"/>
      <c r="S2670" s="185"/>
      <c r="T2670" s="185"/>
      <c r="U2670" s="185"/>
      <c r="V2670" s="185"/>
      <c r="W2670" s="185"/>
      <c r="X2670" s="185"/>
      <c r="Y2670" s="185"/>
      <c r="Z2670" s="185"/>
      <c r="AA2670" s="185"/>
      <c r="AB2670" s="185"/>
      <c r="AC2670" s="185"/>
      <c r="AD2670" s="185"/>
      <c r="AE2670" s="185"/>
      <c r="AF2670" s="185"/>
      <c r="AG2670" s="185"/>
      <c r="AH2670" s="185"/>
      <c r="AI2670" s="185"/>
      <c r="AJ2670" s="185"/>
      <c r="AK2670" s="185"/>
      <c r="AL2670" s="185"/>
      <c r="AM2670" s="185"/>
      <c r="AN2670" s="185"/>
      <c r="AO2670" s="185"/>
      <c r="AP2670" s="185"/>
      <c r="AQ2670" s="185"/>
      <c r="AR2670" s="185"/>
      <c r="AS2670" s="185"/>
      <c r="AT2670" s="185"/>
      <c r="AU2670" s="185"/>
      <c r="AV2670" s="185"/>
      <c r="AW2670" s="185"/>
      <c r="AX2670" s="185"/>
      <c r="AY2670" s="185"/>
      <c r="AZ2670" s="185"/>
      <c r="BA2670" s="185"/>
      <c r="BB2670" s="185"/>
      <c r="BC2670" s="185"/>
      <c r="BD2670" s="185"/>
      <c r="BE2670" s="185"/>
      <c r="BF2670" s="185"/>
      <c r="BG2670" s="185"/>
      <c r="BH2670" s="185"/>
      <c r="BI2670" s="185"/>
      <c r="BJ2670" s="185"/>
      <c r="BK2670" s="185"/>
      <c r="BL2670" s="185"/>
      <c r="BM2670" s="185"/>
    </row>
    <row r="2671" spans="13:65" s="181" customFormat="1" x14ac:dyDescent="0.2">
      <c r="M2671" s="40"/>
      <c r="N2671" s="974"/>
      <c r="O2671" s="185"/>
      <c r="P2671" s="185"/>
      <c r="Q2671" s="185"/>
      <c r="R2671" s="185"/>
      <c r="S2671" s="185"/>
      <c r="T2671" s="185"/>
      <c r="U2671" s="185"/>
      <c r="V2671" s="185"/>
      <c r="W2671" s="185"/>
      <c r="X2671" s="185"/>
      <c r="Y2671" s="185"/>
      <c r="Z2671" s="185"/>
      <c r="AA2671" s="185"/>
      <c r="AB2671" s="185"/>
      <c r="AC2671" s="185"/>
      <c r="AD2671" s="185"/>
      <c r="AE2671" s="185"/>
      <c r="AF2671" s="185"/>
      <c r="AG2671" s="185"/>
      <c r="AH2671" s="185"/>
      <c r="AI2671" s="185"/>
      <c r="AJ2671" s="185"/>
      <c r="AK2671" s="185"/>
      <c r="AL2671" s="185"/>
      <c r="AM2671" s="185"/>
      <c r="AN2671" s="185"/>
      <c r="AO2671" s="185"/>
      <c r="AP2671" s="185"/>
      <c r="AQ2671" s="185"/>
      <c r="AR2671" s="185"/>
      <c r="AS2671" s="185"/>
      <c r="AT2671" s="185"/>
      <c r="AU2671" s="185"/>
      <c r="AV2671" s="185"/>
      <c r="AW2671" s="185"/>
      <c r="AX2671" s="185"/>
      <c r="AY2671" s="185"/>
      <c r="AZ2671" s="185"/>
      <c r="BA2671" s="185"/>
      <c r="BB2671" s="185"/>
      <c r="BC2671" s="185"/>
      <c r="BD2671" s="185"/>
      <c r="BE2671" s="185"/>
      <c r="BF2671" s="185"/>
      <c r="BG2671" s="185"/>
      <c r="BH2671" s="185"/>
      <c r="BI2671" s="185"/>
      <c r="BJ2671" s="185"/>
      <c r="BK2671" s="185"/>
      <c r="BL2671" s="185"/>
      <c r="BM2671" s="185"/>
    </row>
    <row r="2672" spans="13:65" s="181" customFormat="1" x14ac:dyDescent="0.2">
      <c r="M2672" s="40"/>
      <c r="N2672" s="974"/>
      <c r="O2672" s="185"/>
      <c r="P2672" s="185"/>
      <c r="Q2672" s="185"/>
      <c r="R2672" s="185"/>
      <c r="S2672" s="185"/>
      <c r="T2672" s="185"/>
      <c r="U2672" s="185"/>
      <c r="V2672" s="185"/>
      <c r="W2672" s="185"/>
      <c r="X2672" s="185"/>
      <c r="Y2672" s="185"/>
      <c r="Z2672" s="185"/>
      <c r="AA2672" s="185"/>
      <c r="AB2672" s="185"/>
      <c r="AC2672" s="185"/>
      <c r="AD2672" s="185"/>
      <c r="AE2672" s="185"/>
      <c r="AF2672" s="185"/>
      <c r="AG2672" s="185"/>
      <c r="AH2672" s="185"/>
      <c r="AI2672" s="185"/>
      <c r="AJ2672" s="185"/>
      <c r="AK2672" s="185"/>
      <c r="AL2672" s="185"/>
      <c r="AM2672" s="185"/>
      <c r="AN2672" s="185"/>
      <c r="AO2672" s="185"/>
      <c r="AP2672" s="185"/>
      <c r="AQ2672" s="185"/>
      <c r="AR2672" s="185"/>
      <c r="AS2672" s="185"/>
      <c r="AT2672" s="185"/>
      <c r="AU2672" s="185"/>
      <c r="AV2672" s="185"/>
      <c r="AW2672" s="185"/>
      <c r="AX2672" s="185"/>
      <c r="AY2672" s="185"/>
      <c r="AZ2672" s="185"/>
      <c r="BA2672" s="185"/>
      <c r="BB2672" s="185"/>
      <c r="BC2672" s="185"/>
      <c r="BD2672" s="185"/>
      <c r="BE2672" s="185"/>
      <c r="BF2672" s="185"/>
      <c r="BG2672" s="185"/>
      <c r="BH2672" s="185"/>
      <c r="BI2672" s="185"/>
      <c r="BJ2672" s="185"/>
      <c r="BK2672" s="185"/>
      <c r="BL2672" s="185"/>
      <c r="BM2672" s="185"/>
    </row>
    <row r="2673" spans="13:65" s="181" customFormat="1" x14ac:dyDescent="0.2">
      <c r="M2673" s="40"/>
      <c r="N2673" s="974"/>
      <c r="O2673" s="185"/>
      <c r="P2673" s="185"/>
      <c r="Q2673" s="185"/>
      <c r="R2673" s="185"/>
      <c r="S2673" s="185"/>
      <c r="T2673" s="185"/>
      <c r="U2673" s="185"/>
      <c r="V2673" s="185"/>
      <c r="W2673" s="185"/>
      <c r="X2673" s="185"/>
      <c r="Y2673" s="185"/>
      <c r="Z2673" s="185"/>
      <c r="AA2673" s="185"/>
      <c r="AB2673" s="185"/>
      <c r="AC2673" s="185"/>
      <c r="AD2673" s="185"/>
      <c r="AE2673" s="185"/>
      <c r="AF2673" s="185"/>
      <c r="AG2673" s="185"/>
      <c r="AH2673" s="185"/>
      <c r="AI2673" s="185"/>
      <c r="AJ2673" s="185"/>
      <c r="AK2673" s="185"/>
      <c r="AL2673" s="185"/>
      <c r="AM2673" s="185"/>
      <c r="AN2673" s="185"/>
      <c r="AO2673" s="185"/>
      <c r="AP2673" s="185"/>
      <c r="AQ2673" s="185"/>
      <c r="AR2673" s="185"/>
      <c r="AS2673" s="185"/>
      <c r="AT2673" s="185"/>
      <c r="AU2673" s="185"/>
      <c r="AV2673" s="185"/>
      <c r="AW2673" s="185"/>
      <c r="AX2673" s="185"/>
      <c r="AY2673" s="185"/>
      <c r="AZ2673" s="185"/>
      <c r="BA2673" s="185"/>
      <c r="BB2673" s="185"/>
      <c r="BC2673" s="185"/>
      <c r="BD2673" s="185"/>
      <c r="BE2673" s="185"/>
      <c r="BF2673" s="185"/>
      <c r="BG2673" s="185"/>
      <c r="BH2673" s="185"/>
      <c r="BI2673" s="185"/>
      <c r="BJ2673" s="185"/>
      <c r="BK2673" s="185"/>
      <c r="BL2673" s="185"/>
      <c r="BM2673" s="185"/>
    </row>
    <row r="2674" spans="13:65" s="181" customFormat="1" x14ac:dyDescent="0.2">
      <c r="M2674" s="40"/>
      <c r="N2674" s="974"/>
      <c r="O2674" s="185"/>
      <c r="P2674" s="185"/>
      <c r="Q2674" s="185"/>
      <c r="R2674" s="185"/>
      <c r="S2674" s="185"/>
      <c r="T2674" s="185"/>
      <c r="U2674" s="185"/>
      <c r="V2674" s="185"/>
      <c r="W2674" s="185"/>
      <c r="X2674" s="185"/>
      <c r="Y2674" s="185"/>
      <c r="Z2674" s="185"/>
      <c r="AA2674" s="185"/>
      <c r="AB2674" s="185"/>
      <c r="AC2674" s="185"/>
      <c r="AD2674" s="185"/>
      <c r="AE2674" s="185"/>
      <c r="AF2674" s="185"/>
      <c r="AG2674" s="185"/>
      <c r="AH2674" s="185"/>
      <c r="AI2674" s="185"/>
      <c r="AJ2674" s="185"/>
      <c r="AK2674" s="185"/>
      <c r="AL2674" s="185"/>
      <c r="AM2674" s="185"/>
      <c r="AN2674" s="185"/>
      <c r="AO2674" s="185"/>
      <c r="AP2674" s="185"/>
      <c r="AQ2674" s="185"/>
      <c r="AR2674" s="185"/>
      <c r="AS2674" s="185"/>
      <c r="AT2674" s="185"/>
      <c r="AU2674" s="185"/>
      <c r="AV2674" s="185"/>
      <c r="AW2674" s="185"/>
      <c r="AX2674" s="185"/>
      <c r="AY2674" s="185"/>
      <c r="AZ2674" s="185"/>
      <c r="BA2674" s="185"/>
      <c r="BB2674" s="185"/>
      <c r="BC2674" s="185"/>
      <c r="BD2674" s="185"/>
      <c r="BE2674" s="185"/>
      <c r="BF2674" s="185"/>
      <c r="BG2674" s="185"/>
      <c r="BH2674" s="185"/>
      <c r="BI2674" s="185"/>
      <c r="BJ2674" s="185"/>
      <c r="BK2674" s="185"/>
      <c r="BL2674" s="185"/>
      <c r="BM2674" s="185"/>
    </row>
    <row r="2675" spans="13:65" s="181" customFormat="1" x14ac:dyDescent="0.2">
      <c r="M2675" s="40"/>
      <c r="N2675" s="974"/>
      <c r="O2675" s="185"/>
      <c r="P2675" s="185"/>
      <c r="Q2675" s="185"/>
      <c r="R2675" s="185"/>
      <c r="S2675" s="185"/>
      <c r="T2675" s="185"/>
      <c r="U2675" s="185"/>
      <c r="V2675" s="185"/>
      <c r="W2675" s="185"/>
      <c r="X2675" s="185"/>
      <c r="Y2675" s="185"/>
      <c r="Z2675" s="185"/>
      <c r="AA2675" s="185"/>
      <c r="AB2675" s="185"/>
      <c r="AC2675" s="185"/>
      <c r="AD2675" s="185"/>
      <c r="AE2675" s="185"/>
      <c r="AF2675" s="185"/>
      <c r="AG2675" s="185"/>
      <c r="AH2675" s="185"/>
      <c r="AI2675" s="185"/>
      <c r="AJ2675" s="185"/>
      <c r="AK2675" s="185"/>
      <c r="AL2675" s="185"/>
      <c r="AM2675" s="185"/>
      <c r="AN2675" s="185"/>
      <c r="AO2675" s="185"/>
      <c r="AP2675" s="185"/>
      <c r="AQ2675" s="185"/>
      <c r="AR2675" s="185"/>
      <c r="AS2675" s="185"/>
      <c r="AT2675" s="185"/>
      <c r="AU2675" s="185"/>
      <c r="AV2675" s="185"/>
      <c r="AW2675" s="185"/>
      <c r="AX2675" s="185"/>
      <c r="AY2675" s="185"/>
      <c r="AZ2675" s="185"/>
      <c r="BA2675" s="185"/>
      <c r="BB2675" s="185"/>
      <c r="BC2675" s="185"/>
      <c r="BD2675" s="185"/>
      <c r="BE2675" s="185"/>
      <c r="BF2675" s="185"/>
      <c r="BG2675" s="185"/>
      <c r="BH2675" s="185"/>
      <c r="BI2675" s="185"/>
      <c r="BJ2675" s="185"/>
      <c r="BK2675" s="185"/>
      <c r="BL2675" s="185"/>
      <c r="BM2675" s="185"/>
    </row>
    <row r="2676" spans="13:65" s="181" customFormat="1" x14ac:dyDescent="0.2">
      <c r="M2676" s="40"/>
      <c r="N2676" s="974"/>
      <c r="O2676" s="185"/>
      <c r="P2676" s="185"/>
      <c r="Q2676" s="185"/>
      <c r="R2676" s="185"/>
      <c r="S2676" s="185"/>
      <c r="T2676" s="185"/>
      <c r="U2676" s="185"/>
      <c r="V2676" s="185"/>
      <c r="W2676" s="185"/>
      <c r="X2676" s="185"/>
      <c r="Y2676" s="185"/>
      <c r="Z2676" s="185"/>
      <c r="AA2676" s="185"/>
      <c r="AB2676" s="185"/>
      <c r="AC2676" s="185"/>
      <c r="AD2676" s="185"/>
      <c r="AE2676" s="185"/>
      <c r="AF2676" s="185"/>
      <c r="AG2676" s="185"/>
      <c r="AH2676" s="185"/>
      <c r="AI2676" s="185"/>
      <c r="AJ2676" s="185"/>
      <c r="AK2676" s="185"/>
      <c r="AL2676" s="185"/>
      <c r="AM2676" s="185"/>
      <c r="AN2676" s="185"/>
      <c r="AO2676" s="185"/>
      <c r="AP2676" s="185"/>
      <c r="AQ2676" s="185"/>
      <c r="AR2676" s="185"/>
      <c r="AS2676" s="185"/>
      <c r="AT2676" s="185"/>
      <c r="AU2676" s="185"/>
      <c r="AV2676" s="185"/>
      <c r="AW2676" s="185"/>
      <c r="AX2676" s="185"/>
      <c r="AY2676" s="185"/>
      <c r="AZ2676" s="185"/>
      <c r="BA2676" s="185"/>
      <c r="BB2676" s="185"/>
      <c r="BC2676" s="185"/>
      <c r="BD2676" s="185"/>
      <c r="BE2676" s="185"/>
      <c r="BF2676" s="185"/>
      <c r="BG2676" s="185"/>
      <c r="BH2676" s="185"/>
      <c r="BI2676" s="185"/>
      <c r="BJ2676" s="185"/>
      <c r="BK2676" s="185"/>
      <c r="BL2676" s="185"/>
      <c r="BM2676" s="185"/>
    </row>
    <row r="2677" spans="13:65" s="181" customFormat="1" x14ac:dyDescent="0.2">
      <c r="M2677" s="40"/>
      <c r="N2677" s="974"/>
      <c r="O2677" s="185"/>
      <c r="P2677" s="185"/>
      <c r="Q2677" s="185"/>
      <c r="R2677" s="185"/>
      <c r="S2677" s="185"/>
      <c r="T2677" s="185"/>
      <c r="U2677" s="185"/>
      <c r="V2677" s="185"/>
      <c r="W2677" s="185"/>
      <c r="X2677" s="185"/>
      <c r="Y2677" s="185"/>
      <c r="Z2677" s="185"/>
      <c r="AA2677" s="185"/>
      <c r="AB2677" s="185"/>
      <c r="AC2677" s="185"/>
      <c r="AD2677" s="185"/>
      <c r="AE2677" s="185"/>
      <c r="AF2677" s="185"/>
      <c r="AG2677" s="185"/>
      <c r="AH2677" s="185"/>
      <c r="AI2677" s="185"/>
      <c r="AJ2677" s="185"/>
      <c r="AK2677" s="185"/>
      <c r="AL2677" s="185"/>
      <c r="AM2677" s="185"/>
      <c r="AN2677" s="185"/>
      <c r="AO2677" s="185"/>
      <c r="AP2677" s="185"/>
      <c r="AQ2677" s="185"/>
      <c r="AR2677" s="185"/>
      <c r="AS2677" s="185"/>
      <c r="AT2677" s="185"/>
      <c r="AU2677" s="185"/>
      <c r="AV2677" s="185"/>
      <c r="AW2677" s="185"/>
      <c r="AX2677" s="185"/>
      <c r="AY2677" s="185"/>
      <c r="AZ2677" s="185"/>
      <c r="BA2677" s="185"/>
      <c r="BB2677" s="185"/>
      <c r="BC2677" s="185"/>
      <c r="BD2677" s="185"/>
      <c r="BE2677" s="185"/>
      <c r="BF2677" s="185"/>
      <c r="BG2677" s="185"/>
      <c r="BH2677" s="185"/>
      <c r="BI2677" s="185"/>
      <c r="BJ2677" s="185"/>
      <c r="BK2677" s="185"/>
      <c r="BL2677" s="185"/>
      <c r="BM2677" s="185"/>
    </row>
    <row r="2678" spans="13:65" s="181" customFormat="1" x14ac:dyDescent="0.2">
      <c r="M2678" s="40"/>
      <c r="N2678" s="974"/>
      <c r="O2678" s="185"/>
      <c r="P2678" s="185"/>
      <c r="Q2678" s="185"/>
      <c r="R2678" s="185"/>
      <c r="S2678" s="185"/>
      <c r="T2678" s="185"/>
      <c r="U2678" s="185"/>
      <c r="V2678" s="185"/>
      <c r="W2678" s="185"/>
      <c r="X2678" s="185"/>
      <c r="Y2678" s="185"/>
      <c r="Z2678" s="185"/>
      <c r="AA2678" s="185"/>
      <c r="AB2678" s="185"/>
      <c r="AC2678" s="185"/>
      <c r="AD2678" s="185"/>
      <c r="AE2678" s="185"/>
      <c r="AF2678" s="185"/>
      <c r="AG2678" s="185"/>
      <c r="AH2678" s="185"/>
      <c r="AI2678" s="185"/>
      <c r="AJ2678" s="185"/>
      <c r="AK2678" s="185"/>
      <c r="AL2678" s="185"/>
      <c r="AM2678" s="185"/>
      <c r="AN2678" s="185"/>
      <c r="AO2678" s="185"/>
      <c r="AP2678" s="185"/>
      <c r="AQ2678" s="185"/>
      <c r="AR2678" s="185"/>
      <c r="AS2678" s="185"/>
      <c r="AT2678" s="185"/>
      <c r="AU2678" s="185"/>
      <c r="AV2678" s="185"/>
      <c r="AW2678" s="185"/>
      <c r="AX2678" s="185"/>
      <c r="AY2678" s="185"/>
      <c r="AZ2678" s="185"/>
      <c r="BA2678" s="185"/>
      <c r="BB2678" s="185"/>
      <c r="BC2678" s="185"/>
      <c r="BD2678" s="185"/>
      <c r="BE2678" s="185"/>
      <c r="BF2678" s="185"/>
      <c r="BG2678" s="185"/>
      <c r="BH2678" s="185"/>
      <c r="BI2678" s="185"/>
      <c r="BJ2678" s="185"/>
      <c r="BK2678" s="185"/>
      <c r="BL2678" s="185"/>
      <c r="BM2678" s="185"/>
    </row>
    <row r="2679" spans="13:65" s="181" customFormat="1" x14ac:dyDescent="0.2">
      <c r="M2679" s="40"/>
      <c r="N2679" s="974"/>
      <c r="O2679" s="185"/>
      <c r="P2679" s="185"/>
      <c r="Q2679" s="185"/>
      <c r="R2679" s="185"/>
      <c r="S2679" s="185"/>
      <c r="T2679" s="185"/>
      <c r="U2679" s="185"/>
      <c r="V2679" s="185"/>
      <c r="W2679" s="185"/>
      <c r="X2679" s="185"/>
      <c r="Y2679" s="185"/>
      <c r="Z2679" s="185"/>
      <c r="AA2679" s="185"/>
      <c r="AB2679" s="185"/>
      <c r="AC2679" s="185"/>
      <c r="AD2679" s="185"/>
      <c r="AE2679" s="185"/>
      <c r="AF2679" s="185"/>
      <c r="AG2679" s="185"/>
      <c r="AH2679" s="185"/>
      <c r="AI2679" s="185"/>
      <c r="AJ2679" s="185"/>
      <c r="AK2679" s="185"/>
      <c r="AL2679" s="185"/>
      <c r="AM2679" s="185"/>
      <c r="AN2679" s="185"/>
      <c r="AO2679" s="185"/>
      <c r="AP2679" s="185"/>
      <c r="AQ2679" s="185"/>
      <c r="AR2679" s="185"/>
      <c r="AS2679" s="185"/>
      <c r="AT2679" s="185"/>
      <c r="AU2679" s="185"/>
      <c r="AV2679" s="185"/>
      <c r="AW2679" s="185"/>
      <c r="AX2679" s="185"/>
      <c r="AY2679" s="185"/>
      <c r="AZ2679" s="185"/>
      <c r="BA2679" s="185"/>
      <c r="BB2679" s="185"/>
      <c r="BC2679" s="185"/>
      <c r="BD2679" s="185"/>
      <c r="BE2679" s="185"/>
      <c r="BF2679" s="185"/>
      <c r="BG2679" s="185"/>
      <c r="BH2679" s="185"/>
      <c r="BI2679" s="185"/>
      <c r="BJ2679" s="185"/>
      <c r="BK2679" s="185"/>
      <c r="BL2679" s="185"/>
      <c r="BM2679" s="185"/>
    </row>
    <row r="2680" spans="13:65" s="181" customFormat="1" x14ac:dyDescent="0.2">
      <c r="M2680" s="40"/>
      <c r="N2680" s="974"/>
      <c r="O2680" s="185"/>
      <c r="P2680" s="185"/>
      <c r="Q2680" s="185"/>
      <c r="R2680" s="185"/>
      <c r="S2680" s="185"/>
      <c r="T2680" s="185"/>
      <c r="U2680" s="185"/>
      <c r="V2680" s="185"/>
      <c r="W2680" s="185"/>
      <c r="X2680" s="185"/>
      <c r="Y2680" s="185"/>
      <c r="Z2680" s="185"/>
      <c r="AA2680" s="185"/>
      <c r="AB2680" s="185"/>
      <c r="AC2680" s="185"/>
      <c r="AD2680" s="185"/>
      <c r="AE2680" s="185"/>
      <c r="AF2680" s="185"/>
      <c r="AG2680" s="185"/>
      <c r="AH2680" s="185"/>
      <c r="AI2680" s="185"/>
      <c r="AJ2680" s="185"/>
      <c r="AK2680" s="185"/>
      <c r="AL2680" s="185"/>
      <c r="AM2680" s="185"/>
      <c r="AN2680" s="185"/>
      <c r="AO2680" s="185"/>
      <c r="AP2680" s="185"/>
      <c r="AQ2680" s="185"/>
      <c r="AR2680" s="185"/>
      <c r="AS2680" s="185"/>
      <c r="AT2680" s="185"/>
      <c r="AU2680" s="185"/>
      <c r="AV2680" s="185"/>
      <c r="AW2680" s="185"/>
      <c r="AX2680" s="185"/>
      <c r="AY2680" s="185"/>
      <c r="AZ2680" s="185"/>
      <c r="BA2680" s="185"/>
      <c r="BB2680" s="185"/>
      <c r="BC2680" s="185"/>
      <c r="BD2680" s="185"/>
      <c r="BE2680" s="185"/>
      <c r="BF2680" s="185"/>
      <c r="BG2680" s="185"/>
      <c r="BH2680" s="185"/>
      <c r="BI2680" s="185"/>
      <c r="BJ2680" s="185"/>
      <c r="BK2680" s="185"/>
      <c r="BL2680" s="185"/>
      <c r="BM2680" s="185"/>
    </row>
    <row r="2681" spans="13:65" s="181" customFormat="1" x14ac:dyDescent="0.2">
      <c r="M2681" s="40"/>
      <c r="N2681" s="974"/>
      <c r="O2681" s="185"/>
      <c r="P2681" s="185"/>
      <c r="Q2681" s="185"/>
      <c r="R2681" s="185"/>
      <c r="S2681" s="185"/>
      <c r="T2681" s="185"/>
      <c r="U2681" s="185"/>
      <c r="V2681" s="185"/>
      <c r="W2681" s="185"/>
      <c r="X2681" s="185"/>
      <c r="Y2681" s="185"/>
      <c r="Z2681" s="185"/>
      <c r="AA2681" s="185"/>
      <c r="AB2681" s="185"/>
      <c r="AC2681" s="185"/>
      <c r="AD2681" s="185"/>
      <c r="AE2681" s="185"/>
      <c r="AF2681" s="185"/>
      <c r="AG2681" s="185"/>
      <c r="AH2681" s="185"/>
      <c r="AI2681" s="185"/>
      <c r="AJ2681" s="185"/>
      <c r="AK2681" s="185"/>
      <c r="AL2681" s="185"/>
      <c r="AM2681" s="185"/>
      <c r="AN2681" s="185"/>
      <c r="AO2681" s="185"/>
      <c r="AP2681" s="185"/>
      <c r="AQ2681" s="185"/>
      <c r="AR2681" s="185"/>
      <c r="AS2681" s="185"/>
      <c r="AT2681" s="185"/>
      <c r="AU2681" s="185"/>
      <c r="AV2681" s="185"/>
      <c r="AW2681" s="185"/>
      <c r="AX2681" s="185"/>
      <c r="AY2681" s="185"/>
      <c r="AZ2681" s="185"/>
      <c r="BA2681" s="185"/>
      <c r="BB2681" s="185"/>
      <c r="BC2681" s="185"/>
      <c r="BD2681" s="185"/>
      <c r="BE2681" s="185"/>
      <c r="BF2681" s="185"/>
      <c r="BG2681" s="185"/>
      <c r="BH2681" s="185"/>
      <c r="BI2681" s="185"/>
      <c r="BJ2681" s="185"/>
      <c r="BK2681" s="185"/>
      <c r="BL2681" s="185"/>
      <c r="BM2681" s="185"/>
    </row>
    <row r="2682" spans="13:65" s="181" customFormat="1" x14ac:dyDescent="0.2">
      <c r="M2682" s="40"/>
      <c r="N2682" s="974"/>
      <c r="O2682" s="185"/>
      <c r="P2682" s="185"/>
      <c r="Q2682" s="185"/>
      <c r="R2682" s="185"/>
      <c r="S2682" s="185"/>
      <c r="T2682" s="185"/>
      <c r="U2682" s="185"/>
      <c r="V2682" s="185"/>
      <c r="W2682" s="185"/>
      <c r="X2682" s="185"/>
      <c r="Y2682" s="185"/>
      <c r="Z2682" s="185"/>
      <c r="AA2682" s="185"/>
      <c r="AB2682" s="185"/>
      <c r="AC2682" s="185"/>
      <c r="AD2682" s="185"/>
      <c r="AE2682" s="185"/>
      <c r="AF2682" s="185"/>
      <c r="AG2682" s="185"/>
      <c r="AH2682" s="185"/>
      <c r="AI2682" s="185"/>
      <c r="AJ2682" s="185"/>
      <c r="AK2682" s="185"/>
      <c r="AL2682" s="185"/>
      <c r="AM2682" s="185"/>
      <c r="AN2682" s="185"/>
      <c r="AO2682" s="185"/>
      <c r="AP2682" s="185"/>
      <c r="AQ2682" s="185"/>
      <c r="AR2682" s="185"/>
      <c r="AS2682" s="185"/>
      <c r="AT2682" s="185"/>
      <c r="AU2682" s="185"/>
      <c r="AV2682" s="185"/>
      <c r="AW2682" s="185"/>
      <c r="AX2682" s="185"/>
      <c r="AY2682" s="185"/>
      <c r="AZ2682" s="185"/>
      <c r="BA2682" s="185"/>
      <c r="BB2682" s="185"/>
      <c r="BC2682" s="185"/>
      <c r="BD2682" s="185"/>
      <c r="BE2682" s="185"/>
      <c r="BF2682" s="185"/>
      <c r="BG2682" s="185"/>
      <c r="BH2682" s="185"/>
      <c r="BI2682" s="185"/>
      <c r="BJ2682" s="185"/>
      <c r="BK2682" s="185"/>
      <c r="BL2682" s="185"/>
      <c r="BM2682" s="185"/>
    </row>
    <row r="2683" spans="13:65" s="181" customFormat="1" x14ac:dyDescent="0.2">
      <c r="M2683" s="40"/>
      <c r="N2683" s="974"/>
      <c r="O2683" s="185"/>
      <c r="P2683" s="185"/>
      <c r="Q2683" s="185"/>
      <c r="R2683" s="185"/>
      <c r="S2683" s="185"/>
      <c r="T2683" s="185"/>
      <c r="U2683" s="185"/>
      <c r="V2683" s="185"/>
      <c r="W2683" s="185"/>
      <c r="X2683" s="185"/>
      <c r="Y2683" s="185"/>
      <c r="Z2683" s="185"/>
      <c r="AA2683" s="185"/>
      <c r="AB2683" s="185"/>
      <c r="AC2683" s="185"/>
      <c r="AD2683" s="185"/>
      <c r="AE2683" s="185"/>
      <c r="AF2683" s="185"/>
      <c r="AG2683" s="185"/>
      <c r="AH2683" s="185"/>
      <c r="AI2683" s="185"/>
      <c r="AJ2683" s="185"/>
      <c r="AK2683" s="185"/>
      <c r="AL2683" s="185"/>
      <c r="AM2683" s="185"/>
      <c r="AN2683" s="185"/>
      <c r="AO2683" s="185"/>
      <c r="AP2683" s="185"/>
      <c r="AQ2683" s="185"/>
      <c r="AR2683" s="185"/>
      <c r="AS2683" s="185"/>
      <c r="AT2683" s="185"/>
      <c r="AU2683" s="185"/>
      <c r="AV2683" s="185"/>
      <c r="AW2683" s="185"/>
      <c r="AX2683" s="185"/>
      <c r="AY2683" s="185"/>
      <c r="AZ2683" s="185"/>
      <c r="BA2683" s="185"/>
      <c r="BB2683" s="185"/>
      <c r="BC2683" s="185"/>
      <c r="BD2683" s="185"/>
      <c r="BE2683" s="185"/>
      <c r="BF2683" s="185"/>
      <c r="BG2683" s="185"/>
      <c r="BH2683" s="185"/>
      <c r="BI2683" s="185"/>
      <c r="BJ2683" s="185"/>
      <c r="BK2683" s="185"/>
      <c r="BL2683" s="185"/>
      <c r="BM2683" s="185"/>
    </row>
    <row r="2684" spans="13:65" s="181" customFormat="1" x14ac:dyDescent="0.2">
      <c r="M2684" s="40"/>
      <c r="N2684" s="974"/>
      <c r="O2684" s="185"/>
      <c r="P2684" s="185"/>
      <c r="Q2684" s="185"/>
      <c r="R2684" s="185"/>
      <c r="S2684" s="185"/>
      <c r="T2684" s="185"/>
      <c r="U2684" s="185"/>
      <c r="V2684" s="185"/>
      <c r="W2684" s="185"/>
      <c r="X2684" s="185"/>
      <c r="Y2684" s="185"/>
      <c r="Z2684" s="185"/>
      <c r="AA2684" s="185"/>
      <c r="AB2684" s="185"/>
      <c r="AC2684" s="185"/>
      <c r="AD2684" s="185"/>
      <c r="AE2684" s="185"/>
      <c r="AF2684" s="185"/>
      <c r="AG2684" s="185"/>
      <c r="AH2684" s="185"/>
      <c r="AI2684" s="185"/>
      <c r="AJ2684" s="185"/>
      <c r="AK2684" s="185"/>
      <c r="AL2684" s="185"/>
      <c r="AM2684" s="185"/>
      <c r="AN2684" s="185"/>
      <c r="AO2684" s="185"/>
      <c r="AP2684" s="185"/>
      <c r="AQ2684" s="185"/>
      <c r="AR2684" s="185"/>
      <c r="AS2684" s="185"/>
      <c r="AT2684" s="185"/>
      <c r="AU2684" s="185"/>
      <c r="AV2684" s="185"/>
      <c r="AW2684" s="185"/>
      <c r="AX2684" s="185"/>
      <c r="AY2684" s="185"/>
      <c r="AZ2684" s="185"/>
      <c r="BA2684" s="185"/>
      <c r="BB2684" s="185"/>
      <c r="BC2684" s="185"/>
      <c r="BD2684" s="185"/>
      <c r="BE2684" s="185"/>
      <c r="BF2684" s="185"/>
      <c r="BG2684" s="185"/>
      <c r="BH2684" s="185"/>
      <c r="BI2684" s="185"/>
      <c r="BJ2684" s="185"/>
      <c r="BK2684" s="185"/>
      <c r="BL2684" s="185"/>
      <c r="BM2684" s="185"/>
    </row>
    <row r="2685" spans="13:65" s="181" customFormat="1" x14ac:dyDescent="0.2">
      <c r="M2685" s="40"/>
      <c r="N2685" s="974"/>
      <c r="O2685" s="185"/>
      <c r="P2685" s="185"/>
      <c r="Q2685" s="185"/>
      <c r="R2685" s="185"/>
      <c r="S2685" s="185"/>
      <c r="T2685" s="185"/>
      <c r="U2685" s="185"/>
      <c r="V2685" s="185"/>
      <c r="W2685" s="185"/>
      <c r="X2685" s="185"/>
      <c r="Y2685" s="185"/>
      <c r="Z2685" s="185"/>
      <c r="AA2685" s="185"/>
      <c r="AB2685" s="185"/>
      <c r="AC2685" s="185"/>
      <c r="AD2685" s="185"/>
      <c r="AE2685" s="185"/>
      <c r="AF2685" s="185"/>
      <c r="AG2685" s="185"/>
      <c r="AH2685" s="185"/>
      <c r="AI2685" s="185"/>
      <c r="AJ2685" s="185"/>
      <c r="AK2685" s="185"/>
      <c r="AL2685" s="185"/>
      <c r="AM2685" s="185"/>
      <c r="AN2685" s="185"/>
      <c r="AO2685" s="185"/>
      <c r="AP2685" s="185"/>
      <c r="AQ2685" s="185"/>
      <c r="AR2685" s="185"/>
      <c r="AS2685" s="185"/>
      <c r="AT2685" s="185"/>
      <c r="AU2685" s="185"/>
      <c r="AV2685" s="185"/>
      <c r="AW2685" s="185"/>
      <c r="AX2685" s="185"/>
      <c r="AY2685" s="185"/>
      <c r="AZ2685" s="185"/>
      <c r="BA2685" s="185"/>
      <c r="BB2685" s="185"/>
      <c r="BC2685" s="185"/>
      <c r="BD2685" s="185"/>
      <c r="BE2685" s="185"/>
      <c r="BF2685" s="185"/>
      <c r="BG2685" s="185"/>
      <c r="BH2685" s="185"/>
      <c r="BI2685" s="185"/>
      <c r="BJ2685" s="185"/>
      <c r="BK2685" s="185"/>
      <c r="BL2685" s="185"/>
      <c r="BM2685" s="185"/>
    </row>
    <row r="2686" spans="13:65" s="181" customFormat="1" x14ac:dyDescent="0.2">
      <c r="M2686" s="40"/>
      <c r="N2686" s="974"/>
      <c r="O2686" s="185"/>
      <c r="P2686" s="185"/>
      <c r="Q2686" s="185"/>
      <c r="R2686" s="185"/>
      <c r="S2686" s="185"/>
      <c r="T2686" s="185"/>
      <c r="U2686" s="185"/>
      <c r="V2686" s="185"/>
      <c r="W2686" s="185"/>
      <c r="X2686" s="185"/>
      <c r="Y2686" s="185"/>
      <c r="Z2686" s="185"/>
      <c r="AA2686" s="185"/>
      <c r="AB2686" s="185"/>
      <c r="AC2686" s="185"/>
      <c r="AD2686" s="185"/>
      <c r="AE2686" s="185"/>
      <c r="AF2686" s="185"/>
      <c r="AG2686" s="185"/>
      <c r="AH2686" s="185"/>
      <c r="AI2686" s="185"/>
      <c r="AJ2686" s="185"/>
      <c r="AK2686" s="185"/>
      <c r="AL2686" s="185"/>
      <c r="AM2686" s="185"/>
      <c r="AN2686" s="185"/>
      <c r="AO2686" s="185"/>
      <c r="AP2686" s="185"/>
      <c r="AQ2686" s="185"/>
      <c r="AR2686" s="185"/>
      <c r="AS2686" s="185"/>
      <c r="AT2686" s="185"/>
      <c r="AU2686" s="185"/>
      <c r="AV2686" s="185"/>
      <c r="AW2686" s="185"/>
      <c r="AX2686" s="185"/>
      <c r="AY2686" s="185"/>
      <c r="AZ2686" s="185"/>
      <c r="BA2686" s="185"/>
      <c r="BB2686" s="185"/>
      <c r="BC2686" s="185"/>
      <c r="BD2686" s="185"/>
      <c r="BE2686" s="185"/>
      <c r="BF2686" s="185"/>
      <c r="BG2686" s="185"/>
      <c r="BH2686" s="185"/>
      <c r="BI2686" s="185"/>
      <c r="BJ2686" s="185"/>
      <c r="BK2686" s="185"/>
      <c r="BL2686" s="185"/>
      <c r="BM2686" s="185"/>
    </row>
    <row r="2687" spans="13:65" s="181" customFormat="1" x14ac:dyDescent="0.2">
      <c r="M2687" s="40"/>
      <c r="N2687" s="974"/>
      <c r="O2687" s="185"/>
      <c r="P2687" s="185"/>
      <c r="Q2687" s="185"/>
      <c r="R2687" s="185"/>
      <c r="S2687" s="185"/>
      <c r="T2687" s="185"/>
      <c r="U2687" s="185"/>
      <c r="V2687" s="185"/>
      <c r="W2687" s="185"/>
      <c r="X2687" s="185"/>
      <c r="Y2687" s="185"/>
      <c r="Z2687" s="185"/>
      <c r="AA2687" s="185"/>
      <c r="AB2687" s="185"/>
      <c r="AC2687" s="185"/>
      <c r="AD2687" s="185"/>
      <c r="AE2687" s="185"/>
      <c r="AF2687" s="185"/>
      <c r="AG2687" s="185"/>
      <c r="AH2687" s="185"/>
      <c r="AI2687" s="185"/>
      <c r="AJ2687" s="185"/>
      <c r="AK2687" s="185"/>
      <c r="AL2687" s="185"/>
      <c r="AM2687" s="185"/>
      <c r="AN2687" s="185"/>
      <c r="AO2687" s="185"/>
      <c r="AP2687" s="185"/>
      <c r="AQ2687" s="185"/>
      <c r="AR2687" s="185"/>
      <c r="AS2687" s="185"/>
      <c r="AT2687" s="185"/>
      <c r="AU2687" s="185"/>
      <c r="AV2687" s="185"/>
      <c r="AW2687" s="185"/>
      <c r="AX2687" s="185"/>
      <c r="AY2687" s="185"/>
      <c r="AZ2687" s="185"/>
      <c r="BA2687" s="185"/>
      <c r="BB2687" s="185"/>
      <c r="BC2687" s="185"/>
      <c r="BD2687" s="185"/>
      <c r="BE2687" s="185"/>
      <c r="BF2687" s="185"/>
      <c r="BG2687" s="185"/>
      <c r="BH2687" s="185"/>
      <c r="BI2687" s="185"/>
      <c r="BJ2687" s="185"/>
      <c r="BK2687" s="185"/>
      <c r="BL2687" s="185"/>
      <c r="BM2687" s="185"/>
    </row>
    <row r="2688" spans="13:65" s="181" customFormat="1" x14ac:dyDescent="0.2">
      <c r="M2688" s="40"/>
      <c r="N2688" s="974"/>
      <c r="O2688" s="185"/>
      <c r="P2688" s="185"/>
      <c r="Q2688" s="185"/>
      <c r="R2688" s="185"/>
      <c r="S2688" s="185"/>
      <c r="T2688" s="185"/>
      <c r="U2688" s="185"/>
      <c r="V2688" s="185"/>
      <c r="W2688" s="185"/>
      <c r="X2688" s="185"/>
      <c r="Y2688" s="185"/>
      <c r="Z2688" s="185"/>
      <c r="AA2688" s="185"/>
      <c r="AB2688" s="185"/>
      <c r="AC2688" s="185"/>
      <c r="AD2688" s="185"/>
      <c r="AE2688" s="185"/>
      <c r="AF2688" s="185"/>
      <c r="AG2688" s="185"/>
      <c r="AH2688" s="185"/>
      <c r="AI2688" s="185"/>
      <c r="AJ2688" s="185"/>
      <c r="AK2688" s="185"/>
      <c r="AL2688" s="185"/>
      <c r="AM2688" s="185"/>
      <c r="AN2688" s="185"/>
      <c r="AO2688" s="185"/>
      <c r="AP2688" s="185"/>
      <c r="AQ2688" s="185"/>
      <c r="AR2688" s="185"/>
      <c r="AS2688" s="185"/>
      <c r="AT2688" s="185"/>
      <c r="AU2688" s="185"/>
      <c r="AV2688" s="185"/>
      <c r="AW2688" s="185"/>
      <c r="AX2688" s="185"/>
      <c r="AY2688" s="185"/>
      <c r="AZ2688" s="185"/>
      <c r="BA2688" s="185"/>
      <c r="BB2688" s="185"/>
      <c r="BC2688" s="185"/>
      <c r="BD2688" s="185"/>
      <c r="BE2688" s="185"/>
      <c r="BF2688" s="185"/>
      <c r="BG2688" s="185"/>
      <c r="BH2688" s="185"/>
      <c r="BI2688" s="185"/>
      <c r="BJ2688" s="185"/>
      <c r="BK2688" s="185"/>
      <c r="BL2688" s="185"/>
      <c r="BM2688" s="185"/>
    </row>
    <row r="2689" spans="13:65" s="181" customFormat="1" x14ac:dyDescent="0.2">
      <c r="M2689" s="40"/>
      <c r="N2689" s="974"/>
      <c r="O2689" s="185"/>
      <c r="P2689" s="185"/>
      <c r="Q2689" s="185"/>
      <c r="R2689" s="185"/>
      <c r="S2689" s="185"/>
      <c r="T2689" s="185"/>
      <c r="U2689" s="185"/>
      <c r="V2689" s="185"/>
      <c r="W2689" s="185"/>
      <c r="X2689" s="185"/>
      <c r="Y2689" s="185"/>
      <c r="Z2689" s="185"/>
      <c r="AA2689" s="185"/>
      <c r="AB2689" s="185"/>
      <c r="AC2689" s="185"/>
      <c r="AD2689" s="185"/>
      <c r="AE2689" s="185"/>
      <c r="AF2689" s="185"/>
      <c r="AG2689" s="185"/>
      <c r="AH2689" s="185"/>
      <c r="AI2689" s="185"/>
      <c r="AJ2689" s="185"/>
      <c r="AK2689" s="185"/>
      <c r="AL2689" s="185"/>
      <c r="AM2689" s="185"/>
      <c r="AN2689" s="185"/>
      <c r="AO2689" s="185"/>
      <c r="AP2689" s="185"/>
      <c r="AQ2689" s="185"/>
      <c r="AR2689" s="185"/>
      <c r="AS2689" s="185"/>
      <c r="AT2689" s="185"/>
      <c r="AU2689" s="185"/>
      <c r="AV2689" s="185"/>
      <c r="AW2689" s="185"/>
      <c r="AX2689" s="185"/>
      <c r="AY2689" s="185"/>
      <c r="AZ2689" s="185"/>
      <c r="BA2689" s="185"/>
      <c r="BB2689" s="185"/>
      <c r="BC2689" s="185"/>
      <c r="BD2689" s="185"/>
      <c r="BE2689" s="185"/>
      <c r="BF2689" s="185"/>
      <c r="BG2689" s="185"/>
      <c r="BH2689" s="185"/>
      <c r="BI2689" s="185"/>
      <c r="BJ2689" s="185"/>
      <c r="BK2689" s="185"/>
      <c r="BL2689" s="185"/>
      <c r="BM2689" s="185"/>
    </row>
    <row r="2690" spans="13:65" s="181" customFormat="1" x14ac:dyDescent="0.2">
      <c r="M2690" s="40"/>
      <c r="N2690" s="974"/>
      <c r="O2690" s="185"/>
      <c r="P2690" s="185"/>
      <c r="Q2690" s="185"/>
      <c r="R2690" s="185"/>
      <c r="S2690" s="185"/>
      <c r="T2690" s="185"/>
      <c r="U2690" s="185"/>
      <c r="V2690" s="185"/>
      <c r="W2690" s="185"/>
      <c r="X2690" s="185"/>
      <c r="Y2690" s="185"/>
      <c r="Z2690" s="185"/>
      <c r="AA2690" s="185"/>
      <c r="AB2690" s="185"/>
      <c r="AC2690" s="185"/>
      <c r="AD2690" s="185"/>
      <c r="AE2690" s="185"/>
      <c r="AF2690" s="185"/>
      <c r="AG2690" s="185"/>
      <c r="AH2690" s="185"/>
      <c r="AI2690" s="185"/>
      <c r="AJ2690" s="185"/>
      <c r="AK2690" s="185"/>
      <c r="AL2690" s="185"/>
      <c r="AM2690" s="185"/>
      <c r="AN2690" s="185"/>
      <c r="AO2690" s="185"/>
      <c r="AP2690" s="185"/>
      <c r="AQ2690" s="185"/>
      <c r="AR2690" s="185"/>
      <c r="AS2690" s="185"/>
      <c r="AT2690" s="185"/>
      <c r="AU2690" s="185"/>
      <c r="AV2690" s="185"/>
      <c r="AW2690" s="185"/>
      <c r="AX2690" s="185"/>
      <c r="AY2690" s="185"/>
      <c r="AZ2690" s="185"/>
      <c r="BA2690" s="185"/>
      <c r="BB2690" s="185"/>
      <c r="BC2690" s="185"/>
      <c r="BD2690" s="185"/>
      <c r="BE2690" s="185"/>
      <c r="BF2690" s="185"/>
      <c r="BG2690" s="185"/>
      <c r="BH2690" s="185"/>
      <c r="BI2690" s="185"/>
      <c r="BJ2690" s="185"/>
      <c r="BK2690" s="185"/>
      <c r="BL2690" s="185"/>
      <c r="BM2690" s="185"/>
    </row>
    <row r="2691" spans="13:65" s="181" customFormat="1" x14ac:dyDescent="0.2">
      <c r="M2691" s="40"/>
      <c r="N2691" s="974"/>
      <c r="O2691" s="185"/>
      <c r="P2691" s="185"/>
      <c r="Q2691" s="185"/>
      <c r="R2691" s="185"/>
      <c r="S2691" s="185"/>
      <c r="T2691" s="185"/>
      <c r="U2691" s="185"/>
      <c r="V2691" s="185"/>
      <c r="W2691" s="185"/>
      <c r="X2691" s="185"/>
      <c r="Y2691" s="185"/>
      <c r="Z2691" s="185"/>
      <c r="AA2691" s="185"/>
      <c r="AB2691" s="185"/>
      <c r="AC2691" s="185"/>
      <c r="AD2691" s="185"/>
      <c r="AE2691" s="185"/>
      <c r="AF2691" s="185"/>
      <c r="AG2691" s="185"/>
      <c r="AH2691" s="185"/>
      <c r="AI2691" s="185"/>
      <c r="AJ2691" s="185"/>
      <c r="AK2691" s="185"/>
      <c r="AL2691" s="185"/>
      <c r="AM2691" s="185"/>
      <c r="AN2691" s="185"/>
      <c r="AO2691" s="185"/>
      <c r="AP2691" s="185"/>
      <c r="AQ2691" s="185"/>
      <c r="AR2691" s="185"/>
      <c r="AS2691" s="185"/>
      <c r="AT2691" s="185"/>
      <c r="AU2691" s="185"/>
      <c r="AV2691" s="185"/>
      <c r="AW2691" s="185"/>
      <c r="AX2691" s="185"/>
      <c r="AY2691" s="185"/>
      <c r="AZ2691" s="185"/>
      <c r="BA2691" s="185"/>
      <c r="BB2691" s="185"/>
      <c r="BC2691" s="185"/>
      <c r="BD2691" s="185"/>
      <c r="BE2691" s="185"/>
      <c r="BF2691" s="185"/>
      <c r="BG2691" s="185"/>
      <c r="BH2691" s="185"/>
      <c r="BI2691" s="185"/>
      <c r="BJ2691" s="185"/>
      <c r="BK2691" s="185"/>
      <c r="BL2691" s="185"/>
      <c r="BM2691" s="185"/>
    </row>
    <row r="2692" spans="13:65" s="181" customFormat="1" x14ac:dyDescent="0.2">
      <c r="M2692" s="40"/>
      <c r="N2692" s="974"/>
      <c r="O2692" s="185"/>
      <c r="P2692" s="185"/>
      <c r="Q2692" s="185"/>
      <c r="R2692" s="185"/>
      <c r="S2692" s="185"/>
      <c r="T2692" s="185"/>
      <c r="U2692" s="185"/>
      <c r="V2692" s="185"/>
      <c r="W2692" s="185"/>
      <c r="X2692" s="185"/>
      <c r="Y2692" s="185"/>
      <c r="Z2692" s="185"/>
      <c r="AA2692" s="185"/>
      <c r="AB2692" s="185"/>
      <c r="AC2692" s="185"/>
      <c r="AD2692" s="185"/>
      <c r="AE2692" s="185"/>
      <c r="AF2692" s="185"/>
      <c r="AG2692" s="185"/>
      <c r="AH2692" s="185"/>
      <c r="AI2692" s="185"/>
      <c r="AJ2692" s="185"/>
      <c r="AK2692" s="185"/>
      <c r="AL2692" s="185"/>
      <c r="AM2692" s="185"/>
      <c r="AN2692" s="185"/>
      <c r="AO2692" s="185"/>
      <c r="AP2692" s="185"/>
      <c r="AQ2692" s="185"/>
      <c r="AR2692" s="185"/>
      <c r="AS2692" s="185"/>
      <c r="AT2692" s="185"/>
      <c r="AU2692" s="185"/>
      <c r="AV2692" s="185"/>
      <c r="AW2692" s="185"/>
      <c r="AX2692" s="185"/>
      <c r="AY2692" s="185"/>
      <c r="AZ2692" s="185"/>
      <c r="BA2692" s="185"/>
      <c r="BB2692" s="185"/>
      <c r="BC2692" s="185"/>
      <c r="BD2692" s="185"/>
      <c r="BE2692" s="185"/>
      <c r="BF2692" s="185"/>
      <c r="BG2692" s="185"/>
      <c r="BH2692" s="185"/>
      <c r="BI2692" s="185"/>
      <c r="BJ2692" s="185"/>
      <c r="BK2692" s="185"/>
      <c r="BL2692" s="185"/>
      <c r="BM2692" s="185"/>
    </row>
    <row r="2693" spans="13:65" s="181" customFormat="1" x14ac:dyDescent="0.2">
      <c r="M2693" s="40"/>
      <c r="N2693" s="974"/>
      <c r="O2693" s="185"/>
      <c r="P2693" s="185"/>
      <c r="Q2693" s="185"/>
      <c r="R2693" s="185"/>
      <c r="S2693" s="185"/>
      <c r="T2693" s="185"/>
      <c r="U2693" s="185"/>
      <c r="V2693" s="185"/>
      <c r="W2693" s="185"/>
      <c r="X2693" s="185"/>
      <c r="Y2693" s="185"/>
      <c r="Z2693" s="185"/>
      <c r="AA2693" s="185"/>
      <c r="AB2693" s="185"/>
      <c r="AC2693" s="185"/>
      <c r="AD2693" s="185"/>
      <c r="AE2693" s="185"/>
      <c r="AF2693" s="185"/>
      <c r="AG2693" s="185"/>
      <c r="AH2693" s="185"/>
      <c r="AI2693" s="185"/>
      <c r="AJ2693" s="185"/>
      <c r="AK2693" s="185"/>
      <c r="AL2693" s="185"/>
      <c r="AM2693" s="185"/>
      <c r="AN2693" s="185"/>
      <c r="AO2693" s="185"/>
      <c r="AP2693" s="185"/>
      <c r="AQ2693" s="185"/>
      <c r="AR2693" s="185"/>
      <c r="AS2693" s="185"/>
      <c r="AT2693" s="185"/>
      <c r="AU2693" s="185"/>
      <c r="AV2693" s="185"/>
      <c r="AW2693" s="185"/>
      <c r="AX2693" s="185"/>
      <c r="AY2693" s="185"/>
      <c r="AZ2693" s="185"/>
      <c r="BA2693" s="185"/>
      <c r="BB2693" s="185"/>
      <c r="BC2693" s="185"/>
      <c r="BD2693" s="185"/>
      <c r="BE2693" s="185"/>
      <c r="BF2693" s="185"/>
      <c r="BG2693" s="185"/>
      <c r="BH2693" s="185"/>
      <c r="BI2693" s="185"/>
      <c r="BJ2693" s="185"/>
      <c r="BK2693" s="185"/>
      <c r="BL2693" s="185"/>
      <c r="BM2693" s="185"/>
    </row>
    <row r="2694" spans="13:65" s="181" customFormat="1" x14ac:dyDescent="0.2">
      <c r="M2694" s="40"/>
      <c r="N2694" s="974"/>
      <c r="O2694" s="185"/>
      <c r="P2694" s="185"/>
      <c r="Q2694" s="185"/>
      <c r="R2694" s="185"/>
      <c r="S2694" s="185"/>
      <c r="T2694" s="185"/>
      <c r="U2694" s="185"/>
      <c r="V2694" s="185"/>
      <c r="W2694" s="185"/>
      <c r="X2694" s="185"/>
      <c r="Y2694" s="185"/>
      <c r="Z2694" s="185"/>
      <c r="AA2694" s="185"/>
      <c r="AB2694" s="185"/>
      <c r="AC2694" s="185"/>
      <c r="AD2694" s="185"/>
      <c r="AE2694" s="185"/>
      <c r="AF2694" s="185"/>
      <c r="AG2694" s="185"/>
      <c r="AH2694" s="185"/>
      <c r="AI2694" s="185"/>
      <c r="AJ2694" s="185"/>
      <c r="AK2694" s="185"/>
      <c r="AL2694" s="185"/>
      <c r="AM2694" s="185"/>
      <c r="AN2694" s="185"/>
      <c r="AO2694" s="185"/>
      <c r="AP2694" s="185"/>
      <c r="AQ2694" s="185"/>
      <c r="AR2694" s="185"/>
      <c r="AS2694" s="185"/>
      <c r="AT2694" s="185"/>
      <c r="AU2694" s="185"/>
      <c r="AV2694" s="185"/>
      <c r="AW2694" s="185"/>
      <c r="AX2694" s="185"/>
      <c r="AY2694" s="185"/>
      <c r="AZ2694" s="185"/>
      <c r="BA2694" s="185"/>
      <c r="BB2694" s="185"/>
      <c r="BC2694" s="185"/>
      <c r="BD2694" s="185"/>
      <c r="BE2694" s="185"/>
      <c r="BF2694" s="185"/>
      <c r="BG2694" s="185"/>
      <c r="BH2694" s="185"/>
      <c r="BI2694" s="185"/>
      <c r="BJ2694" s="185"/>
      <c r="BK2694" s="185"/>
      <c r="BL2694" s="185"/>
      <c r="BM2694" s="185"/>
    </row>
    <row r="2695" spans="13:65" s="181" customFormat="1" x14ac:dyDescent="0.2">
      <c r="M2695" s="40"/>
      <c r="N2695" s="974"/>
      <c r="O2695" s="185"/>
      <c r="P2695" s="185"/>
      <c r="Q2695" s="185"/>
      <c r="R2695" s="185"/>
      <c r="S2695" s="185"/>
      <c r="T2695" s="185"/>
      <c r="U2695" s="185"/>
      <c r="V2695" s="185"/>
      <c r="W2695" s="185"/>
      <c r="X2695" s="185"/>
      <c r="Y2695" s="185"/>
      <c r="Z2695" s="185"/>
      <c r="AA2695" s="185"/>
      <c r="AB2695" s="185"/>
      <c r="AC2695" s="185"/>
      <c r="AD2695" s="185"/>
      <c r="AE2695" s="185"/>
      <c r="AF2695" s="185"/>
      <c r="AG2695" s="185"/>
      <c r="AH2695" s="185"/>
      <c r="AI2695" s="185"/>
      <c r="AJ2695" s="185"/>
      <c r="AK2695" s="185"/>
      <c r="AL2695" s="185"/>
      <c r="AM2695" s="185"/>
      <c r="AN2695" s="185"/>
      <c r="AO2695" s="185"/>
      <c r="AP2695" s="185"/>
      <c r="AQ2695" s="185"/>
      <c r="AR2695" s="185"/>
      <c r="AS2695" s="185"/>
      <c r="AT2695" s="185"/>
      <c r="AU2695" s="185"/>
      <c r="AV2695" s="185"/>
      <c r="AW2695" s="185"/>
      <c r="AX2695" s="185"/>
      <c r="AY2695" s="185"/>
      <c r="AZ2695" s="185"/>
      <c r="BA2695" s="185"/>
      <c r="BB2695" s="185"/>
      <c r="BC2695" s="185"/>
      <c r="BD2695" s="185"/>
      <c r="BE2695" s="185"/>
      <c r="BF2695" s="185"/>
      <c r="BG2695" s="185"/>
      <c r="BH2695" s="185"/>
      <c r="BI2695" s="185"/>
      <c r="BJ2695" s="185"/>
      <c r="BK2695" s="185"/>
      <c r="BL2695" s="185"/>
      <c r="BM2695" s="185"/>
    </row>
    <row r="2696" spans="13:65" s="181" customFormat="1" x14ac:dyDescent="0.2">
      <c r="M2696" s="40"/>
      <c r="N2696" s="974"/>
      <c r="O2696" s="185"/>
      <c r="P2696" s="185"/>
      <c r="Q2696" s="185"/>
      <c r="R2696" s="185"/>
      <c r="S2696" s="185"/>
      <c r="T2696" s="185"/>
      <c r="U2696" s="185"/>
      <c r="V2696" s="185"/>
      <c r="W2696" s="185"/>
      <c r="X2696" s="185"/>
      <c r="Y2696" s="185"/>
      <c r="Z2696" s="185"/>
      <c r="AA2696" s="185"/>
      <c r="AB2696" s="185"/>
      <c r="AC2696" s="185"/>
      <c r="AD2696" s="185"/>
      <c r="AE2696" s="185"/>
      <c r="AF2696" s="185"/>
      <c r="AG2696" s="185"/>
      <c r="AH2696" s="185"/>
      <c r="AI2696" s="185"/>
      <c r="AJ2696" s="185"/>
      <c r="AK2696" s="185"/>
      <c r="AL2696" s="185"/>
      <c r="AM2696" s="185"/>
      <c r="AN2696" s="185"/>
      <c r="AO2696" s="185"/>
      <c r="AP2696" s="185"/>
      <c r="AQ2696" s="185"/>
      <c r="AR2696" s="185"/>
      <c r="AS2696" s="185"/>
      <c r="AT2696" s="185"/>
      <c r="AU2696" s="185"/>
      <c r="AV2696" s="185"/>
      <c r="AW2696" s="185"/>
      <c r="AX2696" s="185"/>
      <c r="AY2696" s="185"/>
      <c r="AZ2696" s="185"/>
      <c r="BA2696" s="185"/>
      <c r="BB2696" s="185"/>
      <c r="BC2696" s="185"/>
      <c r="BD2696" s="185"/>
      <c r="BE2696" s="185"/>
      <c r="BF2696" s="185"/>
      <c r="BG2696" s="185"/>
      <c r="BH2696" s="185"/>
      <c r="BI2696" s="185"/>
      <c r="BJ2696" s="185"/>
      <c r="BK2696" s="185"/>
      <c r="BL2696" s="185"/>
      <c r="BM2696" s="185"/>
    </row>
    <row r="2697" spans="13:65" s="181" customFormat="1" x14ac:dyDescent="0.2">
      <c r="M2697" s="40"/>
      <c r="N2697" s="974"/>
      <c r="O2697" s="185"/>
      <c r="P2697" s="185"/>
      <c r="Q2697" s="185"/>
      <c r="R2697" s="185"/>
      <c r="S2697" s="185"/>
      <c r="T2697" s="185"/>
      <c r="U2697" s="185"/>
      <c r="V2697" s="185"/>
      <c r="W2697" s="185"/>
      <c r="X2697" s="185"/>
      <c r="Y2697" s="185"/>
      <c r="Z2697" s="185"/>
      <c r="AA2697" s="185"/>
      <c r="AB2697" s="185"/>
      <c r="AC2697" s="185"/>
      <c r="AD2697" s="185"/>
      <c r="AE2697" s="185"/>
      <c r="AF2697" s="185"/>
      <c r="AG2697" s="185"/>
      <c r="AH2697" s="185"/>
      <c r="AI2697" s="185"/>
      <c r="AJ2697" s="185"/>
      <c r="AK2697" s="185"/>
      <c r="AL2697" s="185"/>
      <c r="AM2697" s="185"/>
      <c r="AN2697" s="185"/>
      <c r="AO2697" s="185"/>
      <c r="AP2697" s="185"/>
      <c r="AQ2697" s="185"/>
      <c r="AR2697" s="185"/>
      <c r="AS2697" s="185"/>
      <c r="AT2697" s="185"/>
      <c r="AU2697" s="185"/>
      <c r="AV2697" s="185"/>
      <c r="AW2697" s="185"/>
      <c r="AX2697" s="185"/>
      <c r="AY2697" s="185"/>
      <c r="AZ2697" s="185"/>
      <c r="BA2697" s="185"/>
      <c r="BB2697" s="185"/>
      <c r="BC2697" s="185"/>
      <c r="BD2697" s="185"/>
      <c r="BE2697" s="185"/>
      <c r="BF2697" s="185"/>
      <c r="BG2697" s="185"/>
      <c r="BH2697" s="185"/>
      <c r="BI2697" s="185"/>
      <c r="BJ2697" s="185"/>
      <c r="BK2697" s="185"/>
      <c r="BL2697" s="185"/>
      <c r="BM2697" s="185"/>
    </row>
    <row r="2698" spans="13:65" s="181" customFormat="1" x14ac:dyDescent="0.2">
      <c r="M2698" s="40"/>
      <c r="N2698" s="974"/>
      <c r="O2698" s="185"/>
      <c r="P2698" s="185"/>
      <c r="Q2698" s="185"/>
      <c r="R2698" s="185"/>
      <c r="S2698" s="185"/>
      <c r="T2698" s="185"/>
      <c r="U2698" s="185"/>
      <c r="V2698" s="185"/>
      <c r="W2698" s="185"/>
      <c r="X2698" s="185"/>
      <c r="Y2698" s="185"/>
      <c r="Z2698" s="185"/>
      <c r="AA2698" s="185"/>
      <c r="AB2698" s="185"/>
      <c r="AC2698" s="185"/>
      <c r="AD2698" s="185"/>
      <c r="AE2698" s="185"/>
      <c r="AF2698" s="185"/>
      <c r="AG2698" s="185"/>
      <c r="AH2698" s="185"/>
      <c r="AI2698" s="185"/>
      <c r="AJ2698" s="185"/>
      <c r="AK2698" s="185"/>
      <c r="AL2698" s="185"/>
      <c r="AM2698" s="185"/>
      <c r="AN2698" s="185"/>
      <c r="AO2698" s="185"/>
      <c r="AP2698" s="185"/>
      <c r="AQ2698" s="185"/>
      <c r="AR2698" s="185"/>
      <c r="AS2698" s="185"/>
      <c r="AT2698" s="185"/>
      <c r="AU2698" s="185"/>
      <c r="AV2698" s="185"/>
      <c r="AW2698" s="185"/>
      <c r="AX2698" s="185"/>
      <c r="AY2698" s="185"/>
      <c r="AZ2698" s="185"/>
      <c r="BA2698" s="185"/>
      <c r="BB2698" s="185"/>
      <c r="BC2698" s="185"/>
      <c r="BD2698" s="185"/>
      <c r="BE2698" s="185"/>
      <c r="BF2698" s="185"/>
      <c r="BG2698" s="185"/>
      <c r="BH2698" s="185"/>
      <c r="BI2698" s="185"/>
      <c r="BJ2698" s="185"/>
      <c r="BK2698" s="185"/>
      <c r="BL2698" s="185"/>
      <c r="BM2698" s="185"/>
    </row>
    <row r="2699" spans="13:65" s="181" customFormat="1" x14ac:dyDescent="0.2">
      <c r="M2699" s="40"/>
      <c r="N2699" s="974"/>
      <c r="O2699" s="185"/>
      <c r="P2699" s="185"/>
      <c r="Q2699" s="185"/>
      <c r="R2699" s="185"/>
      <c r="S2699" s="185"/>
      <c r="T2699" s="185"/>
      <c r="U2699" s="185"/>
      <c r="V2699" s="185"/>
      <c r="W2699" s="185"/>
      <c r="X2699" s="185"/>
      <c r="Y2699" s="185"/>
      <c r="Z2699" s="185"/>
      <c r="AA2699" s="185"/>
      <c r="AB2699" s="185"/>
      <c r="AC2699" s="185"/>
      <c r="AD2699" s="185"/>
      <c r="AE2699" s="185"/>
      <c r="AF2699" s="185"/>
      <c r="AG2699" s="185"/>
      <c r="AH2699" s="185"/>
      <c r="AI2699" s="185"/>
      <c r="AJ2699" s="185"/>
      <c r="AK2699" s="185"/>
      <c r="AL2699" s="185"/>
      <c r="AM2699" s="185"/>
      <c r="AN2699" s="185"/>
      <c r="AO2699" s="185"/>
      <c r="AP2699" s="185"/>
      <c r="AQ2699" s="185"/>
      <c r="AR2699" s="185"/>
      <c r="AS2699" s="185"/>
      <c r="AT2699" s="185"/>
      <c r="AU2699" s="185"/>
      <c r="AV2699" s="185"/>
      <c r="AW2699" s="185"/>
      <c r="AX2699" s="185"/>
      <c r="AY2699" s="185"/>
      <c r="AZ2699" s="185"/>
      <c r="BA2699" s="185"/>
      <c r="BB2699" s="185"/>
      <c r="BC2699" s="185"/>
      <c r="BD2699" s="185"/>
      <c r="BE2699" s="185"/>
      <c r="BF2699" s="185"/>
      <c r="BG2699" s="185"/>
      <c r="BH2699" s="185"/>
      <c r="BI2699" s="185"/>
      <c r="BJ2699" s="185"/>
      <c r="BK2699" s="185"/>
      <c r="BL2699" s="185"/>
      <c r="BM2699" s="185"/>
    </row>
    <row r="2700" spans="13:65" s="181" customFormat="1" x14ac:dyDescent="0.2">
      <c r="M2700" s="40"/>
      <c r="N2700" s="974"/>
      <c r="O2700" s="185"/>
      <c r="P2700" s="185"/>
      <c r="Q2700" s="185"/>
      <c r="R2700" s="185"/>
      <c r="S2700" s="185"/>
      <c r="T2700" s="185"/>
      <c r="U2700" s="185"/>
      <c r="V2700" s="185"/>
      <c r="W2700" s="185"/>
      <c r="X2700" s="185"/>
      <c r="Y2700" s="185"/>
      <c r="Z2700" s="185"/>
      <c r="AA2700" s="185"/>
      <c r="AB2700" s="185"/>
      <c r="AC2700" s="185"/>
      <c r="AD2700" s="185"/>
      <c r="AE2700" s="185"/>
      <c r="AF2700" s="185"/>
      <c r="AG2700" s="185"/>
      <c r="AH2700" s="185"/>
      <c r="AI2700" s="185"/>
      <c r="AJ2700" s="185"/>
      <c r="AK2700" s="185"/>
      <c r="AL2700" s="185"/>
      <c r="AM2700" s="185"/>
      <c r="AN2700" s="185"/>
      <c r="AO2700" s="185"/>
      <c r="AP2700" s="185"/>
      <c r="AQ2700" s="185"/>
      <c r="AR2700" s="185"/>
      <c r="AS2700" s="185"/>
      <c r="AT2700" s="185"/>
      <c r="AU2700" s="185"/>
      <c r="AV2700" s="185"/>
      <c r="AW2700" s="185"/>
      <c r="AX2700" s="185"/>
      <c r="AY2700" s="185"/>
      <c r="AZ2700" s="185"/>
      <c r="BA2700" s="185"/>
      <c r="BB2700" s="185"/>
      <c r="BC2700" s="185"/>
      <c r="BD2700" s="185"/>
      <c r="BE2700" s="185"/>
      <c r="BF2700" s="185"/>
      <c r="BG2700" s="185"/>
      <c r="BH2700" s="185"/>
      <c r="BI2700" s="185"/>
      <c r="BJ2700" s="185"/>
      <c r="BK2700" s="185"/>
      <c r="BL2700" s="185"/>
      <c r="BM2700" s="185"/>
    </row>
    <row r="2701" spans="13:65" s="181" customFormat="1" x14ac:dyDescent="0.2">
      <c r="M2701" s="40"/>
      <c r="N2701" s="974"/>
      <c r="O2701" s="185"/>
      <c r="P2701" s="185"/>
      <c r="Q2701" s="185"/>
      <c r="R2701" s="185"/>
      <c r="S2701" s="185"/>
      <c r="T2701" s="185"/>
      <c r="U2701" s="185"/>
      <c r="V2701" s="185"/>
      <c r="W2701" s="185"/>
      <c r="X2701" s="185"/>
      <c r="Y2701" s="185"/>
      <c r="Z2701" s="185"/>
      <c r="AA2701" s="185"/>
      <c r="AB2701" s="185"/>
      <c r="AC2701" s="185"/>
      <c r="AD2701" s="185"/>
      <c r="AE2701" s="185"/>
      <c r="AF2701" s="185"/>
      <c r="AG2701" s="185"/>
      <c r="AH2701" s="185"/>
      <c r="AI2701" s="185"/>
      <c r="AJ2701" s="185"/>
      <c r="AK2701" s="185"/>
      <c r="AL2701" s="185"/>
      <c r="AM2701" s="185"/>
      <c r="AN2701" s="185"/>
      <c r="AO2701" s="185"/>
      <c r="AP2701" s="185"/>
      <c r="AQ2701" s="185"/>
      <c r="AR2701" s="185"/>
      <c r="AS2701" s="185"/>
      <c r="AT2701" s="185"/>
      <c r="AU2701" s="185"/>
      <c r="AV2701" s="185"/>
      <c r="AW2701" s="185"/>
      <c r="AX2701" s="185"/>
      <c r="AY2701" s="185"/>
      <c r="AZ2701" s="185"/>
      <c r="BA2701" s="185"/>
      <c r="BB2701" s="185"/>
      <c r="BC2701" s="185"/>
      <c r="BD2701" s="185"/>
      <c r="BE2701" s="185"/>
      <c r="BF2701" s="185"/>
      <c r="BG2701" s="185"/>
      <c r="BH2701" s="185"/>
      <c r="BI2701" s="185"/>
      <c r="BJ2701" s="185"/>
      <c r="BK2701" s="185"/>
      <c r="BL2701" s="185"/>
      <c r="BM2701" s="185"/>
    </row>
    <row r="2702" spans="13:65" s="181" customFormat="1" x14ac:dyDescent="0.2">
      <c r="M2702" s="40"/>
      <c r="N2702" s="974"/>
      <c r="O2702" s="185"/>
      <c r="P2702" s="185"/>
      <c r="Q2702" s="185"/>
      <c r="R2702" s="185"/>
      <c r="S2702" s="185"/>
      <c r="T2702" s="185"/>
      <c r="U2702" s="185"/>
      <c r="V2702" s="185"/>
      <c r="W2702" s="185"/>
      <c r="X2702" s="185"/>
      <c r="Y2702" s="185"/>
      <c r="Z2702" s="185"/>
      <c r="AA2702" s="185"/>
      <c r="AB2702" s="185"/>
      <c r="AC2702" s="185"/>
      <c r="AD2702" s="185"/>
      <c r="AE2702" s="185"/>
      <c r="AF2702" s="185"/>
      <c r="AG2702" s="185"/>
      <c r="AH2702" s="185"/>
      <c r="AI2702" s="185"/>
      <c r="AJ2702" s="185"/>
      <c r="AK2702" s="185"/>
      <c r="AL2702" s="185"/>
      <c r="AM2702" s="185"/>
      <c r="AN2702" s="185"/>
      <c r="AO2702" s="185"/>
      <c r="AP2702" s="185"/>
      <c r="AQ2702" s="185"/>
      <c r="AR2702" s="185"/>
      <c r="AS2702" s="185"/>
      <c r="AT2702" s="185"/>
      <c r="AU2702" s="185"/>
      <c r="AV2702" s="185"/>
      <c r="AW2702" s="185"/>
      <c r="AX2702" s="185"/>
      <c r="AY2702" s="185"/>
      <c r="AZ2702" s="185"/>
      <c r="BA2702" s="185"/>
      <c r="BB2702" s="185"/>
      <c r="BC2702" s="185"/>
      <c r="BD2702" s="185"/>
      <c r="BE2702" s="185"/>
      <c r="BF2702" s="185"/>
      <c r="BG2702" s="185"/>
      <c r="BH2702" s="185"/>
      <c r="BI2702" s="185"/>
      <c r="BJ2702" s="185"/>
      <c r="BK2702" s="185"/>
      <c r="BL2702" s="185"/>
      <c r="BM2702" s="185"/>
    </row>
    <row r="2703" spans="13:65" s="181" customFormat="1" x14ac:dyDescent="0.2">
      <c r="M2703" s="40"/>
      <c r="N2703" s="974"/>
      <c r="O2703" s="185"/>
      <c r="P2703" s="185"/>
      <c r="Q2703" s="185"/>
      <c r="R2703" s="185"/>
      <c r="S2703" s="185"/>
      <c r="T2703" s="185"/>
      <c r="U2703" s="185"/>
      <c r="V2703" s="185"/>
      <c r="W2703" s="185"/>
      <c r="X2703" s="185"/>
      <c r="Y2703" s="185"/>
      <c r="Z2703" s="185"/>
      <c r="AA2703" s="185"/>
      <c r="AB2703" s="185"/>
      <c r="AC2703" s="185"/>
      <c r="AD2703" s="185"/>
      <c r="AE2703" s="185"/>
      <c r="AF2703" s="185"/>
      <c r="AG2703" s="185"/>
      <c r="AH2703" s="185"/>
      <c r="AI2703" s="185"/>
      <c r="AJ2703" s="185"/>
      <c r="AK2703" s="185"/>
      <c r="AL2703" s="185"/>
      <c r="AM2703" s="185"/>
      <c r="AN2703" s="185"/>
      <c r="AO2703" s="185"/>
      <c r="AP2703" s="185"/>
      <c r="AQ2703" s="185"/>
      <c r="AR2703" s="185"/>
      <c r="AS2703" s="185"/>
      <c r="AT2703" s="185"/>
      <c r="AU2703" s="185"/>
      <c r="AV2703" s="185"/>
      <c r="AW2703" s="185"/>
      <c r="AX2703" s="185"/>
      <c r="AY2703" s="185"/>
      <c r="AZ2703" s="185"/>
      <c r="BA2703" s="185"/>
      <c r="BB2703" s="185"/>
      <c r="BC2703" s="185"/>
      <c r="BD2703" s="185"/>
      <c r="BE2703" s="185"/>
      <c r="BF2703" s="185"/>
      <c r="BG2703" s="185"/>
      <c r="BH2703" s="185"/>
      <c r="BI2703" s="185"/>
      <c r="BJ2703" s="185"/>
      <c r="BK2703" s="185"/>
      <c r="BL2703" s="185"/>
      <c r="BM2703" s="185"/>
    </row>
    <row r="2704" spans="13:65" s="181" customFormat="1" x14ac:dyDescent="0.2">
      <c r="M2704" s="40"/>
      <c r="N2704" s="974"/>
      <c r="O2704" s="185"/>
      <c r="P2704" s="185"/>
      <c r="Q2704" s="185"/>
      <c r="R2704" s="185"/>
      <c r="S2704" s="185"/>
      <c r="T2704" s="185"/>
      <c r="U2704" s="185"/>
      <c r="V2704" s="185"/>
      <c r="W2704" s="185"/>
      <c r="X2704" s="185"/>
      <c r="Y2704" s="185"/>
      <c r="Z2704" s="185"/>
      <c r="AA2704" s="185"/>
      <c r="AB2704" s="185"/>
      <c r="AC2704" s="185"/>
      <c r="AD2704" s="185"/>
      <c r="AE2704" s="185"/>
      <c r="AF2704" s="185"/>
      <c r="AG2704" s="185"/>
      <c r="AH2704" s="185"/>
      <c r="AI2704" s="185"/>
      <c r="AJ2704" s="185"/>
      <c r="AK2704" s="185"/>
      <c r="AL2704" s="185"/>
      <c r="AM2704" s="185"/>
      <c r="AN2704" s="185"/>
      <c r="AO2704" s="185"/>
      <c r="AP2704" s="185"/>
      <c r="AQ2704" s="185"/>
      <c r="AR2704" s="185"/>
      <c r="AS2704" s="185"/>
      <c r="AT2704" s="185"/>
      <c r="AU2704" s="185"/>
      <c r="AV2704" s="185"/>
      <c r="AW2704" s="185"/>
      <c r="AX2704" s="185"/>
      <c r="AY2704" s="185"/>
      <c r="AZ2704" s="185"/>
      <c r="BA2704" s="185"/>
      <c r="BB2704" s="185"/>
      <c r="BC2704" s="185"/>
      <c r="BD2704" s="185"/>
      <c r="BE2704" s="185"/>
      <c r="BF2704" s="185"/>
      <c r="BG2704" s="185"/>
      <c r="BH2704" s="185"/>
      <c r="BI2704" s="185"/>
      <c r="BJ2704" s="185"/>
      <c r="BK2704" s="185"/>
      <c r="BL2704" s="185"/>
      <c r="BM2704" s="185"/>
    </row>
    <row r="2705" spans="13:65" s="181" customFormat="1" x14ac:dyDescent="0.2">
      <c r="M2705" s="40"/>
      <c r="N2705" s="974"/>
      <c r="O2705" s="185"/>
      <c r="P2705" s="185"/>
      <c r="Q2705" s="185"/>
      <c r="R2705" s="185"/>
      <c r="S2705" s="185"/>
      <c r="T2705" s="185"/>
      <c r="U2705" s="185"/>
      <c r="V2705" s="185"/>
      <c r="W2705" s="185"/>
      <c r="X2705" s="185"/>
      <c r="Y2705" s="185"/>
      <c r="Z2705" s="185"/>
      <c r="AA2705" s="185"/>
      <c r="AB2705" s="185"/>
      <c r="AC2705" s="185"/>
      <c r="AD2705" s="185"/>
      <c r="AE2705" s="185"/>
      <c r="AF2705" s="185"/>
      <c r="AG2705" s="185"/>
      <c r="AH2705" s="185"/>
      <c r="AI2705" s="185"/>
      <c r="AJ2705" s="185"/>
      <c r="AK2705" s="185"/>
      <c r="AL2705" s="185"/>
      <c r="AM2705" s="185"/>
      <c r="AN2705" s="185"/>
      <c r="AO2705" s="185"/>
      <c r="AP2705" s="185"/>
      <c r="AQ2705" s="185"/>
      <c r="AR2705" s="185"/>
      <c r="AS2705" s="185"/>
      <c r="AT2705" s="185"/>
      <c r="AU2705" s="185"/>
      <c r="AV2705" s="185"/>
      <c r="AW2705" s="185"/>
      <c r="AX2705" s="185"/>
      <c r="AY2705" s="185"/>
      <c r="AZ2705" s="185"/>
      <c r="BA2705" s="185"/>
      <c r="BB2705" s="185"/>
      <c r="BC2705" s="185"/>
      <c r="BD2705" s="185"/>
      <c r="BE2705" s="185"/>
      <c r="BF2705" s="185"/>
      <c r="BG2705" s="185"/>
      <c r="BH2705" s="185"/>
      <c r="BI2705" s="185"/>
      <c r="BJ2705" s="185"/>
      <c r="BK2705" s="185"/>
      <c r="BL2705" s="185"/>
      <c r="BM2705" s="185"/>
    </row>
    <row r="2706" spans="13:65" s="181" customFormat="1" x14ac:dyDescent="0.2">
      <c r="M2706" s="40"/>
      <c r="N2706" s="974"/>
      <c r="O2706" s="185"/>
      <c r="P2706" s="185"/>
      <c r="Q2706" s="185"/>
      <c r="R2706" s="185"/>
      <c r="S2706" s="185"/>
      <c r="T2706" s="185"/>
      <c r="U2706" s="185"/>
      <c r="V2706" s="185"/>
      <c r="W2706" s="185"/>
      <c r="X2706" s="185"/>
      <c r="Y2706" s="185"/>
      <c r="Z2706" s="185"/>
      <c r="AA2706" s="185"/>
      <c r="AB2706" s="185"/>
      <c r="AC2706" s="185"/>
      <c r="AD2706" s="185"/>
      <c r="AE2706" s="185"/>
      <c r="AF2706" s="185"/>
      <c r="AG2706" s="185"/>
      <c r="AH2706" s="185"/>
      <c r="AI2706" s="185"/>
      <c r="AJ2706" s="185"/>
      <c r="AK2706" s="185"/>
      <c r="AL2706" s="185"/>
      <c r="AM2706" s="185"/>
      <c r="AN2706" s="185"/>
      <c r="AO2706" s="185"/>
      <c r="AP2706" s="185"/>
      <c r="AQ2706" s="185"/>
      <c r="AR2706" s="185"/>
      <c r="AS2706" s="185"/>
      <c r="AT2706" s="185"/>
      <c r="AU2706" s="185"/>
      <c r="AV2706" s="185"/>
      <c r="AW2706" s="185"/>
      <c r="AX2706" s="185"/>
      <c r="AY2706" s="185"/>
      <c r="AZ2706" s="185"/>
      <c r="BA2706" s="185"/>
      <c r="BB2706" s="185"/>
      <c r="BC2706" s="185"/>
      <c r="BD2706" s="185"/>
      <c r="BE2706" s="185"/>
      <c r="BF2706" s="185"/>
      <c r="BG2706" s="185"/>
      <c r="BH2706" s="185"/>
      <c r="BI2706" s="185"/>
      <c r="BJ2706" s="185"/>
      <c r="BK2706" s="185"/>
      <c r="BL2706" s="185"/>
      <c r="BM2706" s="185"/>
    </row>
    <row r="2707" spans="13:65" s="181" customFormat="1" x14ac:dyDescent="0.2">
      <c r="M2707" s="40"/>
      <c r="N2707" s="974"/>
      <c r="O2707" s="185"/>
      <c r="P2707" s="185"/>
      <c r="Q2707" s="185"/>
      <c r="R2707" s="185"/>
      <c r="S2707" s="185"/>
      <c r="T2707" s="185"/>
      <c r="U2707" s="185"/>
      <c r="V2707" s="185"/>
      <c r="W2707" s="185"/>
      <c r="X2707" s="185"/>
      <c r="Y2707" s="185"/>
      <c r="Z2707" s="185"/>
      <c r="AA2707" s="185"/>
      <c r="AB2707" s="185"/>
      <c r="AC2707" s="185"/>
      <c r="AD2707" s="185"/>
      <c r="AE2707" s="185"/>
      <c r="AF2707" s="185"/>
      <c r="AG2707" s="185"/>
      <c r="AH2707" s="185"/>
      <c r="AI2707" s="185"/>
      <c r="AJ2707" s="185"/>
      <c r="AK2707" s="185"/>
      <c r="AL2707" s="185"/>
      <c r="AM2707" s="185"/>
      <c r="AN2707" s="185"/>
      <c r="AO2707" s="185"/>
      <c r="AP2707" s="185"/>
      <c r="AQ2707" s="185"/>
      <c r="AR2707" s="185"/>
      <c r="AS2707" s="185"/>
      <c r="AT2707" s="185"/>
      <c r="AU2707" s="185"/>
      <c r="AV2707" s="185"/>
      <c r="AW2707" s="185"/>
      <c r="AX2707" s="185"/>
      <c r="AY2707" s="185"/>
      <c r="AZ2707" s="185"/>
      <c r="BA2707" s="185"/>
      <c r="BB2707" s="185"/>
      <c r="BC2707" s="185"/>
      <c r="BD2707" s="185"/>
      <c r="BE2707" s="185"/>
      <c r="BF2707" s="185"/>
      <c r="BG2707" s="185"/>
      <c r="BH2707" s="185"/>
      <c r="BI2707" s="185"/>
      <c r="BJ2707" s="185"/>
      <c r="BK2707" s="185"/>
      <c r="BL2707" s="185"/>
      <c r="BM2707" s="185"/>
    </row>
    <row r="2708" spans="13:65" s="181" customFormat="1" x14ac:dyDescent="0.2">
      <c r="M2708" s="40"/>
      <c r="N2708" s="974"/>
      <c r="O2708" s="185"/>
      <c r="P2708" s="185"/>
      <c r="Q2708" s="185"/>
      <c r="R2708" s="185"/>
      <c r="S2708" s="185"/>
      <c r="T2708" s="185"/>
      <c r="U2708" s="185"/>
      <c r="V2708" s="185"/>
      <c r="W2708" s="185"/>
      <c r="X2708" s="185"/>
      <c r="Y2708" s="185"/>
      <c r="Z2708" s="185"/>
      <c r="AA2708" s="185"/>
      <c r="AB2708" s="185"/>
      <c r="AC2708" s="185"/>
      <c r="AD2708" s="185"/>
      <c r="AE2708" s="185"/>
      <c r="AF2708" s="185"/>
      <c r="AG2708" s="185"/>
      <c r="AH2708" s="185"/>
      <c r="AI2708" s="185"/>
      <c r="AJ2708" s="185"/>
      <c r="AK2708" s="185"/>
      <c r="AL2708" s="185"/>
      <c r="AM2708" s="185"/>
      <c r="AN2708" s="185"/>
      <c r="AO2708" s="185"/>
      <c r="AP2708" s="185"/>
      <c r="AQ2708" s="185"/>
      <c r="AR2708" s="185"/>
      <c r="AS2708" s="185"/>
      <c r="AT2708" s="185"/>
      <c r="AU2708" s="185"/>
      <c r="AV2708" s="185"/>
      <c r="AW2708" s="185"/>
      <c r="AX2708" s="185"/>
      <c r="AY2708" s="185"/>
      <c r="AZ2708" s="185"/>
      <c r="BA2708" s="185"/>
      <c r="BB2708" s="185"/>
      <c r="BC2708" s="185"/>
      <c r="BD2708" s="185"/>
      <c r="BE2708" s="185"/>
      <c r="BF2708" s="185"/>
      <c r="BG2708" s="185"/>
      <c r="BH2708" s="185"/>
      <c r="BI2708" s="185"/>
      <c r="BJ2708" s="185"/>
      <c r="BK2708" s="185"/>
      <c r="BL2708" s="185"/>
      <c r="BM2708" s="185"/>
    </row>
    <row r="2709" spans="13:65" s="181" customFormat="1" x14ac:dyDescent="0.2">
      <c r="M2709" s="40"/>
      <c r="N2709" s="974"/>
      <c r="O2709" s="185"/>
      <c r="P2709" s="185"/>
      <c r="Q2709" s="185"/>
      <c r="R2709" s="185"/>
      <c r="S2709" s="185"/>
      <c r="T2709" s="185"/>
      <c r="U2709" s="185"/>
      <c r="V2709" s="185"/>
      <c r="W2709" s="185"/>
      <c r="X2709" s="185"/>
      <c r="Y2709" s="185"/>
      <c r="Z2709" s="185"/>
      <c r="AA2709" s="185"/>
      <c r="AB2709" s="185"/>
      <c r="AC2709" s="185"/>
      <c r="AD2709" s="185"/>
      <c r="AE2709" s="185"/>
      <c r="AF2709" s="185"/>
      <c r="AG2709" s="185"/>
      <c r="AH2709" s="185"/>
      <c r="AI2709" s="185"/>
      <c r="AJ2709" s="185"/>
      <c r="AK2709" s="185"/>
      <c r="AL2709" s="185"/>
      <c r="AM2709" s="185"/>
      <c r="AN2709" s="185"/>
      <c r="AO2709" s="185"/>
      <c r="AP2709" s="185"/>
      <c r="AQ2709" s="185"/>
      <c r="AR2709" s="185"/>
      <c r="AS2709" s="185"/>
      <c r="AT2709" s="185"/>
      <c r="AU2709" s="185"/>
      <c r="AV2709" s="185"/>
      <c r="AW2709" s="185"/>
      <c r="AX2709" s="185"/>
      <c r="AY2709" s="185"/>
      <c r="AZ2709" s="185"/>
      <c r="BA2709" s="185"/>
      <c r="BB2709" s="185"/>
      <c r="BC2709" s="185"/>
      <c r="BD2709" s="185"/>
      <c r="BE2709" s="185"/>
      <c r="BF2709" s="185"/>
      <c r="BG2709" s="185"/>
      <c r="BH2709" s="185"/>
      <c r="BI2709" s="185"/>
      <c r="BJ2709" s="185"/>
      <c r="BK2709" s="185"/>
      <c r="BL2709" s="185"/>
      <c r="BM2709" s="185"/>
    </row>
    <row r="2710" spans="13:65" s="181" customFormat="1" x14ac:dyDescent="0.2">
      <c r="M2710" s="40"/>
      <c r="N2710" s="974"/>
      <c r="O2710" s="185"/>
      <c r="P2710" s="185"/>
      <c r="Q2710" s="185"/>
      <c r="R2710" s="185"/>
      <c r="S2710" s="185"/>
      <c r="T2710" s="185"/>
      <c r="U2710" s="185"/>
      <c r="V2710" s="185"/>
      <c r="W2710" s="185"/>
      <c r="X2710" s="185"/>
      <c r="Y2710" s="185"/>
      <c r="Z2710" s="185"/>
      <c r="AA2710" s="185"/>
      <c r="AB2710" s="185"/>
      <c r="AC2710" s="185"/>
      <c r="AD2710" s="185"/>
      <c r="AE2710" s="185"/>
      <c r="AF2710" s="185"/>
      <c r="AG2710" s="185"/>
      <c r="AH2710" s="185"/>
      <c r="AI2710" s="185"/>
      <c r="AJ2710" s="185"/>
      <c r="AK2710" s="185"/>
      <c r="AL2710" s="185"/>
      <c r="AM2710" s="185"/>
      <c r="AN2710" s="185"/>
      <c r="AO2710" s="185"/>
      <c r="AP2710" s="185"/>
      <c r="AQ2710" s="185"/>
      <c r="AR2710" s="185"/>
      <c r="AS2710" s="185"/>
      <c r="AT2710" s="185"/>
      <c r="AU2710" s="185"/>
      <c r="AV2710" s="185"/>
      <c r="AW2710" s="185"/>
      <c r="AX2710" s="185"/>
      <c r="AY2710" s="185"/>
      <c r="AZ2710" s="185"/>
      <c r="BA2710" s="185"/>
      <c r="BB2710" s="185"/>
      <c r="BC2710" s="185"/>
      <c r="BD2710" s="185"/>
      <c r="BE2710" s="185"/>
      <c r="BF2710" s="185"/>
      <c r="BG2710" s="185"/>
      <c r="BH2710" s="185"/>
      <c r="BI2710" s="185"/>
      <c r="BJ2710" s="185"/>
      <c r="BK2710" s="185"/>
      <c r="BL2710" s="185"/>
      <c r="BM2710" s="185"/>
    </row>
    <row r="2711" spans="13:65" s="181" customFormat="1" x14ac:dyDescent="0.2">
      <c r="M2711" s="40"/>
      <c r="N2711" s="974"/>
      <c r="O2711" s="185"/>
      <c r="P2711" s="185"/>
      <c r="Q2711" s="185"/>
      <c r="R2711" s="185"/>
      <c r="S2711" s="185"/>
      <c r="T2711" s="185"/>
      <c r="U2711" s="185"/>
      <c r="V2711" s="185"/>
      <c r="W2711" s="185"/>
      <c r="X2711" s="185"/>
      <c r="Y2711" s="185"/>
      <c r="Z2711" s="185"/>
      <c r="AA2711" s="185"/>
      <c r="AB2711" s="185"/>
      <c r="AC2711" s="185"/>
      <c r="AD2711" s="185"/>
      <c r="AE2711" s="185"/>
      <c r="AF2711" s="185"/>
      <c r="AG2711" s="185"/>
      <c r="AH2711" s="185"/>
      <c r="AI2711" s="185"/>
      <c r="AJ2711" s="185"/>
      <c r="AK2711" s="185"/>
      <c r="AL2711" s="185"/>
      <c r="AM2711" s="185"/>
      <c r="AN2711" s="185"/>
      <c r="AO2711" s="185"/>
      <c r="AP2711" s="185"/>
      <c r="AQ2711" s="185"/>
      <c r="AR2711" s="185"/>
      <c r="AS2711" s="185"/>
      <c r="AT2711" s="185"/>
      <c r="AU2711" s="185"/>
      <c r="AV2711" s="185"/>
      <c r="AW2711" s="185"/>
      <c r="AX2711" s="185"/>
      <c r="AY2711" s="185"/>
      <c r="AZ2711" s="185"/>
      <c r="BA2711" s="185"/>
      <c r="BB2711" s="185"/>
      <c r="BC2711" s="185"/>
      <c r="BD2711" s="185"/>
      <c r="BE2711" s="185"/>
      <c r="BF2711" s="185"/>
      <c r="BG2711" s="185"/>
      <c r="BH2711" s="185"/>
      <c r="BI2711" s="185"/>
      <c r="BJ2711" s="185"/>
      <c r="BK2711" s="185"/>
      <c r="BL2711" s="185"/>
      <c r="BM2711" s="185"/>
    </row>
    <row r="2712" spans="13:65" s="181" customFormat="1" x14ac:dyDescent="0.2">
      <c r="M2712" s="40"/>
      <c r="N2712" s="974"/>
      <c r="O2712" s="185"/>
      <c r="P2712" s="185"/>
      <c r="Q2712" s="185"/>
      <c r="R2712" s="185"/>
      <c r="S2712" s="185"/>
      <c r="T2712" s="185"/>
      <c r="U2712" s="185"/>
      <c r="V2712" s="185"/>
      <c r="W2712" s="185"/>
      <c r="X2712" s="185"/>
      <c r="Y2712" s="185"/>
      <c r="Z2712" s="185"/>
      <c r="AA2712" s="185"/>
      <c r="AB2712" s="185"/>
      <c r="AC2712" s="185"/>
      <c r="AD2712" s="185"/>
      <c r="AE2712" s="185"/>
      <c r="AF2712" s="185"/>
      <c r="AG2712" s="185"/>
      <c r="AH2712" s="185"/>
      <c r="AI2712" s="185"/>
      <c r="AJ2712" s="185"/>
      <c r="AK2712" s="185"/>
      <c r="AL2712" s="185"/>
      <c r="AM2712" s="185"/>
      <c r="AN2712" s="185"/>
      <c r="AO2712" s="185"/>
      <c r="AP2712" s="185"/>
      <c r="AQ2712" s="185"/>
      <c r="AR2712" s="185"/>
      <c r="AS2712" s="185"/>
      <c r="AT2712" s="185"/>
      <c r="AU2712" s="185"/>
      <c r="AV2712" s="185"/>
      <c r="AW2712" s="185"/>
      <c r="AX2712" s="185"/>
      <c r="AY2712" s="185"/>
      <c r="AZ2712" s="185"/>
      <c r="BA2712" s="185"/>
      <c r="BB2712" s="185"/>
      <c r="BC2712" s="185"/>
      <c r="BD2712" s="185"/>
      <c r="BE2712" s="185"/>
      <c r="BF2712" s="185"/>
      <c r="BG2712" s="185"/>
      <c r="BH2712" s="185"/>
      <c r="BI2712" s="185"/>
      <c r="BJ2712" s="185"/>
      <c r="BK2712" s="185"/>
      <c r="BL2712" s="185"/>
      <c r="BM2712" s="185"/>
    </row>
    <row r="2713" spans="13:65" s="181" customFormat="1" x14ac:dyDescent="0.2">
      <c r="M2713" s="40"/>
      <c r="N2713" s="974"/>
      <c r="O2713" s="185"/>
      <c r="P2713" s="185"/>
      <c r="Q2713" s="185"/>
      <c r="R2713" s="185"/>
      <c r="S2713" s="185"/>
      <c r="T2713" s="185"/>
      <c r="U2713" s="185"/>
      <c r="V2713" s="185"/>
      <c r="W2713" s="185"/>
      <c r="X2713" s="185"/>
      <c r="Y2713" s="185"/>
      <c r="Z2713" s="185"/>
      <c r="AA2713" s="185"/>
      <c r="AB2713" s="185"/>
      <c r="AC2713" s="185"/>
      <c r="AD2713" s="185"/>
      <c r="AE2713" s="185"/>
      <c r="AF2713" s="185"/>
      <c r="AG2713" s="185"/>
      <c r="AH2713" s="185"/>
      <c r="AI2713" s="185"/>
      <c r="AJ2713" s="185"/>
      <c r="AK2713" s="185"/>
      <c r="AL2713" s="185"/>
      <c r="AM2713" s="185"/>
      <c r="AN2713" s="185"/>
      <c r="AO2713" s="185"/>
      <c r="AP2713" s="185"/>
      <c r="AQ2713" s="185"/>
      <c r="AR2713" s="185"/>
      <c r="AS2713" s="185"/>
      <c r="AT2713" s="185"/>
      <c r="AU2713" s="185"/>
      <c r="AV2713" s="185"/>
      <c r="AW2713" s="185"/>
      <c r="AX2713" s="185"/>
      <c r="AY2713" s="185"/>
      <c r="AZ2713" s="185"/>
      <c r="BA2713" s="185"/>
      <c r="BB2713" s="185"/>
      <c r="BC2713" s="185"/>
      <c r="BD2713" s="185"/>
      <c r="BE2713" s="185"/>
      <c r="BF2713" s="185"/>
      <c r="BG2713" s="185"/>
      <c r="BH2713" s="185"/>
      <c r="BI2713" s="185"/>
      <c r="BJ2713" s="185"/>
      <c r="BK2713" s="185"/>
      <c r="BL2713" s="185"/>
      <c r="BM2713" s="185"/>
    </row>
    <row r="2714" spans="13:65" s="181" customFormat="1" x14ac:dyDescent="0.2">
      <c r="M2714" s="40"/>
      <c r="N2714" s="974"/>
      <c r="O2714" s="185"/>
      <c r="P2714" s="185"/>
      <c r="Q2714" s="185"/>
      <c r="R2714" s="185"/>
      <c r="S2714" s="185"/>
      <c r="T2714" s="185"/>
      <c r="U2714" s="185"/>
      <c r="V2714" s="185"/>
      <c r="W2714" s="185"/>
      <c r="X2714" s="185"/>
      <c r="Y2714" s="185"/>
      <c r="Z2714" s="185"/>
      <c r="AA2714" s="185"/>
      <c r="AB2714" s="185"/>
      <c r="AC2714" s="185"/>
      <c r="AD2714" s="185"/>
      <c r="AE2714" s="185"/>
      <c r="AF2714" s="185"/>
      <c r="AG2714" s="185"/>
      <c r="AH2714" s="185"/>
      <c r="AI2714" s="185"/>
      <c r="AJ2714" s="185"/>
      <c r="AK2714" s="185"/>
      <c r="AL2714" s="185"/>
      <c r="AM2714" s="185"/>
      <c r="AN2714" s="185"/>
      <c r="AO2714" s="185"/>
      <c r="AP2714" s="185"/>
      <c r="AQ2714" s="185"/>
      <c r="AR2714" s="185"/>
      <c r="AS2714" s="185"/>
      <c r="AT2714" s="185"/>
      <c r="AU2714" s="185"/>
      <c r="AV2714" s="185"/>
      <c r="AW2714" s="185"/>
      <c r="AX2714" s="185"/>
      <c r="AY2714" s="185"/>
      <c r="AZ2714" s="185"/>
      <c r="BA2714" s="185"/>
      <c r="BB2714" s="185"/>
      <c r="BC2714" s="185"/>
      <c r="BD2714" s="185"/>
      <c r="BE2714" s="185"/>
      <c r="BF2714" s="185"/>
      <c r="BG2714" s="185"/>
      <c r="BH2714" s="185"/>
      <c r="BI2714" s="185"/>
      <c r="BJ2714" s="185"/>
      <c r="BK2714" s="185"/>
      <c r="BL2714" s="185"/>
      <c r="BM2714" s="185"/>
    </row>
    <row r="2715" spans="13:65" s="181" customFormat="1" x14ac:dyDescent="0.2">
      <c r="M2715" s="40"/>
      <c r="N2715" s="974"/>
      <c r="O2715" s="185"/>
      <c r="P2715" s="185"/>
      <c r="Q2715" s="185"/>
      <c r="R2715" s="185"/>
      <c r="S2715" s="185"/>
      <c r="T2715" s="185"/>
      <c r="U2715" s="185"/>
      <c r="V2715" s="185"/>
      <c r="W2715" s="185"/>
      <c r="X2715" s="185"/>
      <c r="Y2715" s="185"/>
      <c r="Z2715" s="185"/>
      <c r="AA2715" s="185"/>
      <c r="AB2715" s="185"/>
      <c r="AC2715" s="185"/>
      <c r="AD2715" s="185"/>
      <c r="AE2715" s="185"/>
      <c r="AF2715" s="185"/>
      <c r="AG2715" s="185"/>
      <c r="AH2715" s="185"/>
      <c r="AI2715" s="185"/>
      <c r="AJ2715" s="185"/>
      <c r="AK2715" s="185"/>
      <c r="AL2715" s="185"/>
      <c r="AM2715" s="185"/>
      <c r="AN2715" s="185"/>
      <c r="AO2715" s="185"/>
      <c r="AP2715" s="185"/>
      <c r="AQ2715" s="185"/>
      <c r="AR2715" s="185"/>
      <c r="AS2715" s="185"/>
      <c r="AT2715" s="185"/>
      <c r="AU2715" s="185"/>
      <c r="AV2715" s="185"/>
      <c r="AW2715" s="185"/>
      <c r="AX2715" s="185"/>
      <c r="AY2715" s="185"/>
      <c r="AZ2715" s="185"/>
      <c r="BA2715" s="185"/>
      <c r="BB2715" s="185"/>
      <c r="BC2715" s="185"/>
      <c r="BD2715" s="185"/>
      <c r="BE2715" s="185"/>
      <c r="BF2715" s="185"/>
      <c r="BG2715" s="185"/>
      <c r="BH2715" s="185"/>
      <c r="BI2715" s="185"/>
      <c r="BJ2715" s="185"/>
      <c r="BK2715" s="185"/>
      <c r="BL2715" s="185"/>
      <c r="BM2715" s="185"/>
    </row>
    <row r="2716" spans="13:65" s="181" customFormat="1" x14ac:dyDescent="0.2">
      <c r="M2716" s="40"/>
      <c r="N2716" s="974"/>
      <c r="O2716" s="185"/>
      <c r="P2716" s="185"/>
      <c r="Q2716" s="185"/>
      <c r="R2716" s="185"/>
      <c r="S2716" s="185"/>
      <c r="T2716" s="185"/>
      <c r="U2716" s="185"/>
      <c r="V2716" s="185"/>
      <c r="W2716" s="185"/>
      <c r="X2716" s="185"/>
      <c r="Y2716" s="185"/>
      <c r="Z2716" s="185"/>
      <c r="AA2716" s="185"/>
      <c r="AB2716" s="185"/>
      <c r="AC2716" s="185"/>
      <c r="AD2716" s="185"/>
      <c r="AE2716" s="185"/>
      <c r="AF2716" s="185"/>
      <c r="AG2716" s="185"/>
      <c r="AH2716" s="185"/>
      <c r="AI2716" s="185"/>
      <c r="AJ2716" s="185"/>
      <c r="AK2716" s="185"/>
      <c r="AL2716" s="185"/>
      <c r="AM2716" s="185"/>
      <c r="AN2716" s="185"/>
      <c r="AO2716" s="185"/>
      <c r="AP2716" s="185"/>
      <c r="AQ2716" s="185"/>
      <c r="AR2716" s="185"/>
      <c r="AS2716" s="185"/>
      <c r="AT2716" s="185"/>
      <c r="AU2716" s="185"/>
      <c r="AV2716" s="185"/>
      <c r="AW2716" s="185"/>
      <c r="AX2716" s="185"/>
      <c r="AY2716" s="185"/>
      <c r="AZ2716" s="185"/>
      <c r="BA2716" s="185"/>
      <c r="BB2716" s="185"/>
      <c r="BC2716" s="185"/>
      <c r="BD2716" s="185"/>
      <c r="BE2716" s="185"/>
      <c r="BF2716" s="185"/>
      <c r="BG2716" s="185"/>
      <c r="BH2716" s="185"/>
      <c r="BI2716" s="185"/>
      <c r="BJ2716" s="185"/>
      <c r="BK2716" s="185"/>
      <c r="BL2716" s="185"/>
      <c r="BM2716" s="185"/>
    </row>
    <row r="2717" spans="13:65" s="181" customFormat="1" x14ac:dyDescent="0.2">
      <c r="M2717" s="40"/>
      <c r="N2717" s="974"/>
      <c r="O2717" s="185"/>
      <c r="P2717" s="185"/>
      <c r="Q2717" s="185"/>
      <c r="R2717" s="185"/>
      <c r="S2717" s="185"/>
      <c r="T2717" s="185"/>
      <c r="U2717" s="185"/>
      <c r="V2717" s="185"/>
      <c r="W2717" s="185"/>
      <c r="X2717" s="185"/>
      <c r="Y2717" s="185"/>
      <c r="Z2717" s="185"/>
      <c r="AA2717" s="185"/>
      <c r="AB2717" s="185"/>
      <c r="AC2717" s="185"/>
      <c r="AD2717" s="185"/>
      <c r="AE2717" s="185"/>
      <c r="AF2717" s="185"/>
      <c r="AG2717" s="185"/>
      <c r="AH2717" s="185"/>
      <c r="AI2717" s="185"/>
      <c r="AJ2717" s="185"/>
      <c r="AK2717" s="185"/>
      <c r="AL2717" s="185"/>
      <c r="AM2717" s="185"/>
      <c r="AN2717" s="185"/>
      <c r="AO2717" s="185"/>
      <c r="AP2717" s="185"/>
      <c r="AQ2717" s="185"/>
      <c r="AR2717" s="185"/>
      <c r="AS2717" s="185"/>
      <c r="AT2717" s="185"/>
      <c r="AU2717" s="185"/>
      <c r="AV2717" s="185"/>
      <c r="AW2717" s="185"/>
      <c r="AX2717" s="185"/>
      <c r="AY2717" s="185"/>
      <c r="AZ2717" s="185"/>
      <c r="BA2717" s="185"/>
      <c r="BB2717" s="185"/>
      <c r="BC2717" s="185"/>
      <c r="BD2717" s="185"/>
      <c r="BE2717" s="185"/>
      <c r="BF2717" s="185"/>
      <c r="BG2717" s="185"/>
      <c r="BH2717" s="185"/>
      <c r="BI2717" s="185"/>
      <c r="BJ2717" s="185"/>
      <c r="BK2717" s="185"/>
      <c r="BL2717" s="185"/>
      <c r="BM2717" s="185"/>
    </row>
    <row r="2718" spans="13:65" s="181" customFormat="1" x14ac:dyDescent="0.2">
      <c r="M2718" s="40"/>
      <c r="N2718" s="974"/>
      <c r="O2718" s="185"/>
      <c r="P2718" s="185"/>
      <c r="Q2718" s="185"/>
      <c r="R2718" s="185"/>
      <c r="S2718" s="185"/>
      <c r="T2718" s="185"/>
      <c r="U2718" s="185"/>
      <c r="V2718" s="185"/>
      <c r="W2718" s="185"/>
      <c r="X2718" s="185"/>
      <c r="Y2718" s="185"/>
      <c r="Z2718" s="185"/>
      <c r="AA2718" s="185"/>
      <c r="AB2718" s="185"/>
      <c r="AC2718" s="185"/>
      <c r="AD2718" s="185"/>
      <c r="AE2718" s="185"/>
      <c r="AF2718" s="185"/>
      <c r="AG2718" s="185"/>
      <c r="AH2718" s="185"/>
      <c r="AI2718" s="185"/>
      <c r="AJ2718" s="185"/>
      <c r="AK2718" s="185"/>
      <c r="AL2718" s="185"/>
      <c r="AM2718" s="185"/>
      <c r="AN2718" s="185"/>
      <c r="AO2718" s="185"/>
      <c r="AP2718" s="185"/>
      <c r="AQ2718" s="185"/>
      <c r="AR2718" s="185"/>
      <c r="AS2718" s="185"/>
      <c r="AT2718" s="185"/>
      <c r="AU2718" s="185"/>
      <c r="AV2718" s="185"/>
      <c r="AW2718" s="185"/>
      <c r="AX2718" s="185"/>
      <c r="AY2718" s="185"/>
      <c r="AZ2718" s="185"/>
      <c r="BA2718" s="185"/>
      <c r="BB2718" s="185"/>
      <c r="BC2718" s="185"/>
      <c r="BD2718" s="185"/>
      <c r="BE2718" s="185"/>
      <c r="BF2718" s="185"/>
      <c r="BG2718" s="185"/>
      <c r="BH2718" s="185"/>
      <c r="BI2718" s="185"/>
      <c r="BJ2718" s="185"/>
      <c r="BK2718" s="185"/>
      <c r="BL2718" s="185"/>
      <c r="BM2718" s="185"/>
    </row>
    <row r="2719" spans="13:65" s="181" customFormat="1" x14ac:dyDescent="0.2">
      <c r="M2719" s="40"/>
      <c r="N2719" s="974"/>
      <c r="O2719" s="185"/>
      <c r="P2719" s="185"/>
      <c r="Q2719" s="185"/>
      <c r="R2719" s="185"/>
      <c r="S2719" s="185"/>
      <c r="T2719" s="185"/>
      <c r="U2719" s="185"/>
      <c r="V2719" s="185"/>
      <c r="W2719" s="185"/>
      <c r="X2719" s="185"/>
      <c r="Y2719" s="185"/>
      <c r="Z2719" s="185"/>
      <c r="AA2719" s="185"/>
      <c r="AB2719" s="185"/>
      <c r="AC2719" s="185"/>
      <c r="AD2719" s="185"/>
      <c r="AE2719" s="185"/>
      <c r="AF2719" s="185"/>
      <c r="AG2719" s="185"/>
      <c r="AH2719" s="185"/>
      <c r="AI2719" s="185"/>
      <c r="AJ2719" s="185"/>
      <c r="AK2719" s="185"/>
      <c r="AL2719" s="185"/>
      <c r="AM2719" s="185"/>
      <c r="AN2719" s="185"/>
      <c r="AO2719" s="185"/>
      <c r="AP2719" s="185"/>
      <c r="AQ2719" s="185"/>
      <c r="AR2719" s="185"/>
      <c r="AS2719" s="185"/>
      <c r="AT2719" s="185"/>
      <c r="AU2719" s="185"/>
      <c r="AV2719" s="185"/>
      <c r="AW2719" s="185"/>
      <c r="AX2719" s="185"/>
      <c r="AY2719" s="185"/>
      <c r="AZ2719" s="185"/>
      <c r="BA2719" s="185"/>
      <c r="BB2719" s="185"/>
      <c r="BC2719" s="185"/>
      <c r="BD2719" s="185"/>
      <c r="BE2719" s="185"/>
      <c r="BF2719" s="185"/>
      <c r="BG2719" s="185"/>
      <c r="BH2719" s="185"/>
      <c r="BI2719" s="185"/>
      <c r="BJ2719" s="185"/>
      <c r="BK2719" s="185"/>
      <c r="BL2719" s="185"/>
      <c r="BM2719" s="185"/>
    </row>
    <row r="2720" spans="13:65" s="181" customFormat="1" x14ac:dyDescent="0.2">
      <c r="M2720" s="40"/>
      <c r="N2720" s="974"/>
      <c r="O2720" s="185"/>
      <c r="P2720" s="185"/>
      <c r="Q2720" s="185"/>
      <c r="R2720" s="185"/>
      <c r="S2720" s="185"/>
      <c r="T2720" s="185"/>
      <c r="U2720" s="185"/>
      <c r="V2720" s="185"/>
      <c r="W2720" s="185"/>
      <c r="X2720" s="185"/>
      <c r="Y2720" s="185"/>
      <c r="Z2720" s="185"/>
      <c r="AA2720" s="185"/>
      <c r="AB2720" s="185"/>
      <c r="AC2720" s="185"/>
      <c r="AD2720" s="185"/>
      <c r="AE2720" s="185"/>
      <c r="AF2720" s="185"/>
      <c r="AG2720" s="185"/>
      <c r="AH2720" s="185"/>
      <c r="AI2720" s="185"/>
      <c r="AJ2720" s="185"/>
      <c r="AK2720" s="185"/>
      <c r="AL2720" s="185"/>
      <c r="AM2720" s="185"/>
      <c r="AN2720" s="185"/>
      <c r="AO2720" s="185"/>
      <c r="AP2720" s="185"/>
      <c r="AQ2720" s="185"/>
      <c r="AR2720" s="185"/>
      <c r="AS2720" s="185"/>
      <c r="AT2720" s="185"/>
      <c r="AU2720" s="185"/>
      <c r="AV2720" s="185"/>
      <c r="AW2720" s="185"/>
      <c r="AX2720" s="185"/>
      <c r="AY2720" s="185"/>
      <c r="AZ2720" s="185"/>
      <c r="BA2720" s="185"/>
      <c r="BB2720" s="185"/>
      <c r="BC2720" s="185"/>
      <c r="BD2720" s="185"/>
      <c r="BE2720" s="185"/>
      <c r="BF2720" s="185"/>
      <c r="BG2720" s="185"/>
      <c r="BH2720" s="185"/>
      <c r="BI2720" s="185"/>
      <c r="BJ2720" s="185"/>
      <c r="BK2720" s="185"/>
      <c r="BL2720" s="185"/>
      <c r="BM2720" s="185"/>
    </row>
    <row r="2721" spans="13:65" s="181" customFormat="1" x14ac:dyDescent="0.2">
      <c r="M2721" s="40"/>
      <c r="N2721" s="974"/>
      <c r="O2721" s="185"/>
      <c r="P2721" s="185"/>
      <c r="Q2721" s="185"/>
      <c r="R2721" s="185"/>
      <c r="S2721" s="185"/>
      <c r="T2721" s="185"/>
      <c r="U2721" s="185"/>
      <c r="V2721" s="185"/>
      <c r="W2721" s="185"/>
      <c r="X2721" s="185"/>
      <c r="Y2721" s="185"/>
      <c r="Z2721" s="185"/>
      <c r="AA2721" s="185"/>
      <c r="AB2721" s="185"/>
      <c r="AC2721" s="185"/>
      <c r="AD2721" s="185"/>
      <c r="AE2721" s="185"/>
      <c r="AF2721" s="185"/>
      <c r="AG2721" s="185"/>
      <c r="AH2721" s="185"/>
      <c r="AI2721" s="185"/>
      <c r="AJ2721" s="185"/>
      <c r="AK2721" s="185"/>
      <c r="AL2721" s="185"/>
      <c r="AM2721" s="185"/>
      <c r="AN2721" s="185"/>
      <c r="AO2721" s="185"/>
      <c r="AP2721" s="185"/>
      <c r="AQ2721" s="185"/>
      <c r="AR2721" s="185"/>
      <c r="AS2721" s="185"/>
      <c r="AT2721" s="185"/>
      <c r="AU2721" s="185"/>
      <c r="AV2721" s="185"/>
      <c r="AW2721" s="185"/>
      <c r="AX2721" s="185"/>
      <c r="AY2721" s="185"/>
      <c r="AZ2721" s="185"/>
      <c r="BA2721" s="185"/>
      <c r="BB2721" s="185"/>
      <c r="BC2721" s="185"/>
      <c r="BD2721" s="185"/>
      <c r="BE2721" s="185"/>
      <c r="BF2721" s="185"/>
      <c r="BG2721" s="185"/>
      <c r="BH2721" s="185"/>
      <c r="BI2721" s="185"/>
      <c r="BJ2721" s="185"/>
      <c r="BK2721" s="185"/>
      <c r="BL2721" s="185"/>
      <c r="BM2721" s="185"/>
    </row>
    <row r="2722" spans="13:65" s="181" customFormat="1" x14ac:dyDescent="0.2">
      <c r="M2722" s="40"/>
      <c r="N2722" s="974"/>
      <c r="O2722" s="185"/>
      <c r="P2722" s="185"/>
      <c r="Q2722" s="185"/>
      <c r="R2722" s="185"/>
      <c r="S2722" s="185"/>
      <c r="T2722" s="185"/>
      <c r="U2722" s="185"/>
      <c r="V2722" s="185"/>
      <c r="W2722" s="185"/>
      <c r="X2722" s="185"/>
      <c r="Y2722" s="185"/>
      <c r="Z2722" s="185"/>
      <c r="AA2722" s="185"/>
      <c r="AB2722" s="185"/>
      <c r="AC2722" s="185"/>
      <c r="AD2722" s="185"/>
      <c r="AE2722" s="185"/>
      <c r="AF2722" s="185"/>
      <c r="AG2722" s="185"/>
      <c r="AH2722" s="185"/>
      <c r="AI2722" s="185"/>
      <c r="AJ2722" s="185"/>
      <c r="AK2722" s="185"/>
      <c r="AL2722" s="185"/>
      <c r="AM2722" s="185"/>
      <c r="AN2722" s="185"/>
      <c r="AO2722" s="185"/>
      <c r="AP2722" s="185"/>
      <c r="AQ2722" s="185"/>
      <c r="AR2722" s="185"/>
      <c r="AS2722" s="185"/>
      <c r="AT2722" s="185"/>
      <c r="AU2722" s="185"/>
      <c r="AV2722" s="185"/>
      <c r="AW2722" s="185"/>
      <c r="AX2722" s="185"/>
      <c r="AY2722" s="185"/>
      <c r="AZ2722" s="185"/>
      <c r="BA2722" s="185"/>
      <c r="BB2722" s="185"/>
      <c r="BC2722" s="185"/>
      <c r="BD2722" s="185"/>
      <c r="BE2722" s="185"/>
      <c r="BF2722" s="185"/>
      <c r="BG2722" s="185"/>
      <c r="BH2722" s="185"/>
      <c r="BI2722" s="185"/>
      <c r="BJ2722" s="185"/>
      <c r="BK2722" s="185"/>
      <c r="BL2722" s="185"/>
      <c r="BM2722" s="185"/>
    </row>
    <row r="2723" spans="13:65" s="181" customFormat="1" x14ac:dyDescent="0.2">
      <c r="M2723" s="40"/>
      <c r="N2723" s="974"/>
      <c r="O2723" s="185"/>
      <c r="P2723" s="185"/>
      <c r="Q2723" s="185"/>
      <c r="R2723" s="185"/>
      <c r="S2723" s="185"/>
      <c r="T2723" s="185"/>
      <c r="U2723" s="185"/>
      <c r="V2723" s="185"/>
      <c r="W2723" s="185"/>
      <c r="X2723" s="185"/>
      <c r="Y2723" s="185"/>
      <c r="Z2723" s="185"/>
      <c r="AA2723" s="185"/>
      <c r="AB2723" s="185"/>
      <c r="AC2723" s="185"/>
      <c r="AD2723" s="185"/>
      <c r="AE2723" s="185"/>
      <c r="AF2723" s="185"/>
      <c r="AG2723" s="185"/>
      <c r="AH2723" s="185"/>
      <c r="AI2723" s="185"/>
      <c r="AJ2723" s="185"/>
      <c r="AK2723" s="185"/>
      <c r="AL2723" s="185"/>
      <c r="AM2723" s="185"/>
      <c r="AN2723" s="185"/>
      <c r="AO2723" s="185"/>
      <c r="AP2723" s="185"/>
      <c r="AQ2723" s="185"/>
      <c r="AR2723" s="185"/>
      <c r="AS2723" s="185"/>
      <c r="AT2723" s="185"/>
      <c r="AU2723" s="185"/>
      <c r="AV2723" s="185"/>
      <c r="AW2723" s="185"/>
      <c r="AX2723" s="185"/>
      <c r="AY2723" s="185"/>
      <c r="AZ2723" s="185"/>
      <c r="BA2723" s="185"/>
      <c r="BB2723" s="185"/>
      <c r="BC2723" s="185"/>
      <c r="BD2723" s="185"/>
      <c r="BE2723" s="185"/>
      <c r="BF2723" s="185"/>
      <c r="BG2723" s="185"/>
      <c r="BH2723" s="185"/>
      <c r="BI2723" s="185"/>
      <c r="BJ2723" s="185"/>
      <c r="BK2723" s="185"/>
      <c r="BL2723" s="185"/>
      <c r="BM2723" s="185"/>
    </row>
    <row r="2724" spans="13:65" s="181" customFormat="1" x14ac:dyDescent="0.2">
      <c r="M2724" s="40"/>
      <c r="N2724" s="974"/>
      <c r="O2724" s="185"/>
      <c r="P2724" s="185"/>
      <c r="Q2724" s="185"/>
      <c r="R2724" s="185"/>
      <c r="S2724" s="185"/>
      <c r="T2724" s="185"/>
      <c r="U2724" s="185"/>
      <c r="V2724" s="185"/>
      <c r="W2724" s="185"/>
      <c r="X2724" s="185"/>
      <c r="Y2724" s="185"/>
      <c r="Z2724" s="185"/>
      <c r="AA2724" s="185"/>
      <c r="AB2724" s="185"/>
      <c r="AC2724" s="185"/>
      <c r="AD2724" s="185"/>
      <c r="AE2724" s="185"/>
      <c r="AF2724" s="185"/>
      <c r="AG2724" s="185"/>
      <c r="AH2724" s="185"/>
      <c r="AI2724" s="185"/>
      <c r="AJ2724" s="185"/>
      <c r="AK2724" s="185"/>
      <c r="AL2724" s="185"/>
      <c r="AM2724" s="185"/>
      <c r="AN2724" s="185"/>
      <c r="AO2724" s="185"/>
      <c r="AP2724" s="185"/>
      <c r="AQ2724" s="185"/>
      <c r="AR2724" s="185"/>
      <c r="AS2724" s="185"/>
      <c r="AT2724" s="185"/>
      <c r="AU2724" s="185"/>
      <c r="AV2724" s="185"/>
      <c r="AW2724" s="185"/>
      <c r="AX2724" s="185"/>
      <c r="AY2724" s="185"/>
      <c r="AZ2724" s="185"/>
      <c r="BA2724" s="185"/>
      <c r="BB2724" s="185"/>
      <c r="BC2724" s="185"/>
      <c r="BD2724" s="185"/>
      <c r="BE2724" s="185"/>
      <c r="BF2724" s="185"/>
      <c r="BG2724" s="185"/>
      <c r="BH2724" s="185"/>
      <c r="BI2724" s="185"/>
      <c r="BJ2724" s="185"/>
      <c r="BK2724" s="185"/>
      <c r="BL2724" s="185"/>
      <c r="BM2724" s="185"/>
    </row>
    <row r="2725" spans="13:65" s="181" customFormat="1" x14ac:dyDescent="0.2">
      <c r="M2725" s="40"/>
      <c r="N2725" s="974"/>
      <c r="O2725" s="185"/>
      <c r="P2725" s="185"/>
      <c r="Q2725" s="185"/>
      <c r="R2725" s="185"/>
      <c r="S2725" s="185"/>
      <c r="T2725" s="185"/>
      <c r="U2725" s="185"/>
      <c r="V2725" s="185"/>
      <c r="W2725" s="185"/>
      <c r="X2725" s="185"/>
      <c r="Y2725" s="185"/>
      <c r="Z2725" s="185"/>
      <c r="AA2725" s="185"/>
      <c r="AB2725" s="185"/>
      <c r="AC2725" s="185"/>
      <c r="AD2725" s="185"/>
      <c r="AE2725" s="185"/>
      <c r="AF2725" s="185"/>
      <c r="AG2725" s="185"/>
      <c r="AH2725" s="185"/>
      <c r="AI2725" s="185"/>
      <c r="AJ2725" s="185"/>
      <c r="AK2725" s="185"/>
      <c r="AL2725" s="185"/>
      <c r="AM2725" s="185"/>
      <c r="AN2725" s="185"/>
      <c r="AO2725" s="185"/>
      <c r="AP2725" s="185"/>
      <c r="AQ2725" s="185"/>
      <c r="AR2725" s="185"/>
      <c r="AS2725" s="185"/>
      <c r="AT2725" s="185"/>
      <c r="AU2725" s="185"/>
      <c r="AV2725" s="185"/>
      <c r="AW2725" s="185"/>
      <c r="AX2725" s="185"/>
      <c r="AY2725" s="185"/>
      <c r="AZ2725" s="185"/>
      <c r="BA2725" s="185"/>
      <c r="BB2725" s="185"/>
      <c r="BC2725" s="185"/>
      <c r="BD2725" s="185"/>
      <c r="BE2725" s="185"/>
      <c r="BF2725" s="185"/>
      <c r="BG2725" s="185"/>
      <c r="BH2725" s="185"/>
      <c r="BI2725" s="185"/>
      <c r="BJ2725" s="185"/>
      <c r="BK2725" s="185"/>
      <c r="BL2725" s="185"/>
      <c r="BM2725" s="185"/>
    </row>
    <row r="2726" spans="13:65" s="181" customFormat="1" x14ac:dyDescent="0.2">
      <c r="M2726" s="40"/>
      <c r="N2726" s="974"/>
      <c r="O2726" s="185"/>
      <c r="P2726" s="185"/>
      <c r="Q2726" s="185"/>
      <c r="R2726" s="185"/>
      <c r="S2726" s="185"/>
      <c r="T2726" s="185"/>
      <c r="U2726" s="185"/>
      <c r="V2726" s="185"/>
      <c r="W2726" s="185"/>
      <c r="X2726" s="185"/>
      <c r="Y2726" s="185"/>
      <c r="Z2726" s="185"/>
      <c r="AA2726" s="185"/>
      <c r="AB2726" s="185"/>
      <c r="AC2726" s="185"/>
      <c r="AD2726" s="185"/>
      <c r="AE2726" s="185"/>
      <c r="AF2726" s="185"/>
      <c r="AG2726" s="185"/>
      <c r="AH2726" s="185"/>
      <c r="AI2726" s="185"/>
      <c r="AJ2726" s="185"/>
      <c r="AK2726" s="185"/>
      <c r="AL2726" s="185"/>
      <c r="AM2726" s="185"/>
      <c r="AN2726" s="185"/>
      <c r="AO2726" s="185"/>
      <c r="AP2726" s="185"/>
      <c r="AQ2726" s="185"/>
      <c r="AR2726" s="185"/>
      <c r="AS2726" s="185"/>
      <c r="AT2726" s="185"/>
      <c r="AU2726" s="185"/>
      <c r="AV2726" s="185"/>
      <c r="AW2726" s="185"/>
      <c r="AX2726" s="185"/>
      <c r="AY2726" s="185"/>
      <c r="AZ2726" s="185"/>
      <c r="BA2726" s="185"/>
      <c r="BB2726" s="185"/>
      <c r="BC2726" s="185"/>
      <c r="BD2726" s="185"/>
      <c r="BE2726" s="185"/>
      <c r="BF2726" s="185"/>
      <c r="BG2726" s="185"/>
      <c r="BH2726" s="185"/>
      <c r="BI2726" s="185"/>
      <c r="BJ2726" s="185"/>
      <c r="BK2726" s="185"/>
      <c r="BL2726" s="185"/>
      <c r="BM2726" s="185"/>
    </row>
    <row r="2727" spans="13:65" s="181" customFormat="1" x14ac:dyDescent="0.2">
      <c r="M2727" s="40"/>
      <c r="N2727" s="974"/>
      <c r="O2727" s="185"/>
      <c r="P2727" s="185"/>
      <c r="Q2727" s="185"/>
      <c r="R2727" s="185"/>
      <c r="S2727" s="185"/>
      <c r="T2727" s="185"/>
      <c r="U2727" s="185"/>
      <c r="V2727" s="185"/>
      <c r="W2727" s="185"/>
      <c r="X2727" s="185"/>
      <c r="Y2727" s="185"/>
      <c r="Z2727" s="185"/>
      <c r="AA2727" s="185"/>
      <c r="AB2727" s="185"/>
      <c r="AC2727" s="185"/>
      <c r="AD2727" s="185"/>
      <c r="AE2727" s="185"/>
      <c r="AF2727" s="185"/>
      <c r="AG2727" s="185"/>
      <c r="AH2727" s="185"/>
      <c r="AI2727" s="185"/>
      <c r="AJ2727" s="185"/>
      <c r="AK2727" s="185"/>
      <c r="AL2727" s="185"/>
      <c r="AM2727" s="185"/>
      <c r="AN2727" s="185"/>
      <c r="AO2727" s="185"/>
      <c r="AP2727" s="185"/>
      <c r="AQ2727" s="185"/>
      <c r="AR2727" s="185"/>
      <c r="AS2727" s="185"/>
      <c r="AT2727" s="185"/>
      <c r="AU2727" s="185"/>
      <c r="AV2727" s="185"/>
      <c r="AW2727" s="185"/>
      <c r="AX2727" s="185"/>
      <c r="AY2727" s="185"/>
      <c r="AZ2727" s="185"/>
      <c r="BA2727" s="185"/>
      <c r="BB2727" s="185"/>
      <c r="BC2727" s="185"/>
      <c r="BD2727" s="185"/>
      <c r="BE2727" s="185"/>
      <c r="BF2727" s="185"/>
      <c r="BG2727" s="185"/>
      <c r="BH2727" s="185"/>
      <c r="BI2727" s="185"/>
      <c r="BJ2727" s="185"/>
      <c r="BK2727" s="185"/>
      <c r="BL2727" s="185"/>
      <c r="BM2727" s="185"/>
    </row>
    <row r="2728" spans="13:65" s="181" customFormat="1" x14ac:dyDescent="0.2">
      <c r="M2728" s="40"/>
      <c r="N2728" s="974"/>
      <c r="O2728" s="185"/>
      <c r="P2728" s="185"/>
      <c r="Q2728" s="185"/>
      <c r="R2728" s="185"/>
      <c r="S2728" s="185"/>
      <c r="T2728" s="185"/>
      <c r="U2728" s="185"/>
      <c r="V2728" s="185"/>
      <c r="W2728" s="185"/>
      <c r="X2728" s="185"/>
      <c r="Y2728" s="185"/>
      <c r="Z2728" s="185"/>
      <c r="AA2728" s="185"/>
      <c r="AB2728" s="185"/>
      <c r="AC2728" s="185"/>
      <c r="AD2728" s="185"/>
      <c r="AE2728" s="185"/>
      <c r="AF2728" s="185"/>
      <c r="AG2728" s="185"/>
      <c r="AH2728" s="185"/>
      <c r="AI2728" s="185"/>
      <c r="AJ2728" s="185"/>
      <c r="AK2728" s="185"/>
      <c r="AL2728" s="185"/>
      <c r="AM2728" s="185"/>
      <c r="AN2728" s="185"/>
      <c r="AO2728" s="185"/>
      <c r="AP2728" s="185"/>
      <c r="AQ2728" s="185"/>
      <c r="AR2728" s="185"/>
      <c r="AS2728" s="185"/>
      <c r="AT2728" s="185"/>
      <c r="AU2728" s="185"/>
      <c r="AV2728" s="185"/>
      <c r="AW2728" s="185"/>
      <c r="AX2728" s="185"/>
      <c r="AY2728" s="185"/>
      <c r="AZ2728" s="185"/>
      <c r="BA2728" s="185"/>
      <c r="BB2728" s="185"/>
      <c r="BC2728" s="185"/>
      <c r="BD2728" s="185"/>
      <c r="BE2728" s="185"/>
      <c r="BF2728" s="185"/>
      <c r="BG2728" s="185"/>
      <c r="BH2728" s="185"/>
      <c r="BI2728" s="185"/>
      <c r="BJ2728" s="185"/>
      <c r="BK2728" s="185"/>
      <c r="BL2728" s="185"/>
      <c r="BM2728" s="185"/>
    </row>
    <row r="2729" spans="13:65" s="181" customFormat="1" x14ac:dyDescent="0.2">
      <c r="M2729" s="40"/>
      <c r="N2729" s="974"/>
      <c r="O2729" s="185"/>
      <c r="P2729" s="185"/>
      <c r="Q2729" s="185"/>
      <c r="R2729" s="185"/>
      <c r="S2729" s="185"/>
      <c r="T2729" s="185"/>
      <c r="U2729" s="185"/>
      <c r="V2729" s="185"/>
      <c r="W2729" s="185"/>
      <c r="X2729" s="185"/>
      <c r="Y2729" s="185"/>
      <c r="Z2729" s="185"/>
      <c r="AA2729" s="185"/>
      <c r="AB2729" s="185"/>
      <c r="AC2729" s="185"/>
      <c r="AD2729" s="185"/>
      <c r="AE2729" s="185"/>
      <c r="AF2729" s="185"/>
      <c r="AG2729" s="185"/>
      <c r="AH2729" s="185"/>
      <c r="AI2729" s="185"/>
      <c r="AJ2729" s="185"/>
      <c r="AK2729" s="185"/>
      <c r="AL2729" s="185"/>
      <c r="AM2729" s="185"/>
      <c r="AN2729" s="185"/>
      <c r="AO2729" s="185"/>
      <c r="AP2729" s="185"/>
      <c r="AQ2729" s="185"/>
      <c r="AR2729" s="185"/>
      <c r="AS2729" s="185"/>
      <c r="AT2729" s="185"/>
      <c r="AU2729" s="185"/>
      <c r="AV2729" s="185"/>
      <c r="AW2729" s="185"/>
      <c r="AX2729" s="185"/>
      <c r="AY2729" s="185"/>
      <c r="AZ2729" s="185"/>
      <c r="BA2729" s="185"/>
      <c r="BB2729" s="185"/>
      <c r="BC2729" s="185"/>
      <c r="BD2729" s="185"/>
      <c r="BE2729" s="185"/>
      <c r="BF2729" s="185"/>
      <c r="BG2729" s="185"/>
      <c r="BH2729" s="185"/>
      <c r="BI2729" s="185"/>
      <c r="BJ2729" s="185"/>
      <c r="BK2729" s="185"/>
      <c r="BL2729" s="185"/>
      <c r="BM2729" s="185"/>
    </row>
    <row r="2730" spans="13:65" s="181" customFormat="1" x14ac:dyDescent="0.2">
      <c r="M2730" s="40"/>
      <c r="N2730" s="974"/>
      <c r="O2730" s="185"/>
      <c r="P2730" s="185"/>
      <c r="Q2730" s="185"/>
      <c r="R2730" s="185"/>
      <c r="S2730" s="185"/>
      <c r="T2730" s="185"/>
      <c r="U2730" s="185"/>
      <c r="V2730" s="185"/>
      <c r="W2730" s="185"/>
      <c r="X2730" s="185"/>
      <c r="Y2730" s="185"/>
      <c r="Z2730" s="185"/>
      <c r="AA2730" s="185"/>
      <c r="AB2730" s="185"/>
      <c r="AC2730" s="185"/>
      <c r="AD2730" s="185"/>
      <c r="AE2730" s="185"/>
      <c r="AF2730" s="185"/>
      <c r="AG2730" s="185"/>
      <c r="AH2730" s="185"/>
      <c r="AI2730" s="185"/>
      <c r="AJ2730" s="185"/>
      <c r="AK2730" s="185"/>
      <c r="AL2730" s="185"/>
      <c r="AM2730" s="185"/>
      <c r="AN2730" s="185"/>
      <c r="AO2730" s="185"/>
      <c r="AP2730" s="185"/>
      <c r="AQ2730" s="185"/>
      <c r="AR2730" s="185"/>
      <c r="AS2730" s="185"/>
      <c r="AT2730" s="185"/>
      <c r="AU2730" s="185"/>
      <c r="AV2730" s="185"/>
      <c r="AW2730" s="185"/>
      <c r="AX2730" s="185"/>
      <c r="AY2730" s="185"/>
      <c r="AZ2730" s="185"/>
      <c r="BA2730" s="185"/>
      <c r="BB2730" s="185"/>
      <c r="BC2730" s="185"/>
      <c r="BD2730" s="185"/>
      <c r="BE2730" s="185"/>
      <c r="BF2730" s="185"/>
      <c r="BG2730" s="185"/>
      <c r="BH2730" s="185"/>
      <c r="BI2730" s="185"/>
      <c r="BJ2730" s="185"/>
      <c r="BK2730" s="185"/>
      <c r="BL2730" s="185"/>
      <c r="BM2730" s="185"/>
    </row>
    <row r="2731" spans="13:65" s="181" customFormat="1" x14ac:dyDescent="0.2">
      <c r="M2731" s="40"/>
      <c r="N2731" s="974"/>
      <c r="O2731" s="185"/>
      <c r="P2731" s="185"/>
      <c r="Q2731" s="185"/>
      <c r="R2731" s="185"/>
      <c r="S2731" s="185"/>
      <c r="T2731" s="185"/>
      <c r="U2731" s="185"/>
      <c r="V2731" s="185"/>
      <c r="W2731" s="185"/>
      <c r="X2731" s="185"/>
      <c r="Y2731" s="185"/>
      <c r="Z2731" s="185"/>
      <c r="AA2731" s="185"/>
      <c r="AB2731" s="185"/>
      <c r="AC2731" s="185"/>
      <c r="AD2731" s="185"/>
      <c r="AE2731" s="185"/>
      <c r="AF2731" s="185"/>
      <c r="AG2731" s="185"/>
      <c r="AH2731" s="185"/>
      <c r="AI2731" s="185"/>
      <c r="AJ2731" s="185"/>
      <c r="AK2731" s="185"/>
      <c r="AL2731" s="185"/>
      <c r="AM2731" s="185"/>
      <c r="AN2731" s="185"/>
      <c r="AO2731" s="185"/>
      <c r="AP2731" s="185"/>
      <c r="AQ2731" s="185"/>
      <c r="AR2731" s="185"/>
      <c r="AS2731" s="185"/>
      <c r="AT2731" s="185"/>
      <c r="AU2731" s="185"/>
      <c r="AV2731" s="185"/>
      <c r="AW2731" s="185"/>
      <c r="AX2731" s="185"/>
      <c r="AY2731" s="185"/>
      <c r="AZ2731" s="185"/>
      <c r="BA2731" s="185"/>
      <c r="BB2731" s="185"/>
      <c r="BC2731" s="185"/>
      <c r="BD2731" s="185"/>
      <c r="BE2731" s="185"/>
      <c r="BF2731" s="185"/>
      <c r="BG2731" s="185"/>
      <c r="BH2731" s="185"/>
      <c r="BI2731" s="185"/>
      <c r="BJ2731" s="185"/>
      <c r="BK2731" s="185"/>
      <c r="BL2731" s="185"/>
      <c r="BM2731" s="185"/>
    </row>
    <row r="2732" spans="13:65" s="181" customFormat="1" x14ac:dyDescent="0.2">
      <c r="M2732" s="40"/>
      <c r="N2732" s="974"/>
      <c r="O2732" s="185"/>
      <c r="P2732" s="185"/>
      <c r="Q2732" s="185"/>
      <c r="R2732" s="185"/>
      <c r="S2732" s="185"/>
      <c r="T2732" s="185"/>
      <c r="U2732" s="185"/>
      <c r="V2732" s="185"/>
      <c r="W2732" s="185"/>
      <c r="X2732" s="185"/>
      <c r="Y2732" s="185"/>
      <c r="Z2732" s="185"/>
      <c r="AA2732" s="185"/>
      <c r="AB2732" s="185"/>
      <c r="AC2732" s="185"/>
      <c r="AD2732" s="185"/>
      <c r="AE2732" s="185"/>
      <c r="AF2732" s="185"/>
      <c r="AG2732" s="185"/>
      <c r="AH2732" s="185"/>
      <c r="AI2732" s="185"/>
      <c r="AJ2732" s="185"/>
      <c r="AK2732" s="185"/>
      <c r="AL2732" s="185"/>
      <c r="AM2732" s="185"/>
      <c r="AN2732" s="185"/>
      <c r="AO2732" s="185"/>
      <c r="AP2732" s="185"/>
      <c r="AQ2732" s="185"/>
      <c r="AR2732" s="185"/>
      <c r="AS2732" s="185"/>
      <c r="AT2732" s="185"/>
      <c r="AU2732" s="185"/>
      <c r="AV2732" s="185"/>
      <c r="AW2732" s="185"/>
      <c r="AX2732" s="185"/>
      <c r="AY2732" s="185"/>
      <c r="AZ2732" s="185"/>
      <c r="BA2732" s="185"/>
      <c r="BB2732" s="185"/>
      <c r="BC2732" s="185"/>
      <c r="BD2732" s="185"/>
      <c r="BE2732" s="185"/>
      <c r="BF2732" s="185"/>
      <c r="BG2732" s="185"/>
      <c r="BH2732" s="185"/>
      <c r="BI2732" s="185"/>
      <c r="BJ2732" s="185"/>
      <c r="BK2732" s="185"/>
      <c r="BL2732" s="185"/>
      <c r="BM2732" s="185"/>
    </row>
    <row r="2733" spans="13:65" s="181" customFormat="1" x14ac:dyDescent="0.2">
      <c r="M2733" s="40"/>
      <c r="N2733" s="974"/>
      <c r="O2733" s="185"/>
      <c r="P2733" s="185"/>
      <c r="Q2733" s="185"/>
      <c r="R2733" s="185"/>
      <c r="S2733" s="185"/>
      <c r="T2733" s="185"/>
      <c r="U2733" s="185"/>
      <c r="V2733" s="185"/>
      <c r="W2733" s="185"/>
      <c r="X2733" s="185"/>
      <c r="Y2733" s="185"/>
      <c r="Z2733" s="185"/>
      <c r="AA2733" s="185"/>
      <c r="AB2733" s="185"/>
      <c r="AC2733" s="185"/>
      <c r="AD2733" s="185"/>
      <c r="AE2733" s="185"/>
      <c r="AF2733" s="185"/>
      <c r="AG2733" s="185"/>
      <c r="AH2733" s="185"/>
      <c r="AI2733" s="185"/>
      <c r="AJ2733" s="185"/>
      <c r="AK2733" s="185"/>
      <c r="AL2733" s="185"/>
      <c r="AM2733" s="185"/>
      <c r="AN2733" s="185"/>
      <c r="AO2733" s="185"/>
      <c r="AP2733" s="185"/>
      <c r="AQ2733" s="185"/>
      <c r="AR2733" s="185"/>
      <c r="AS2733" s="185"/>
      <c r="AT2733" s="185"/>
      <c r="AU2733" s="185"/>
      <c r="AV2733" s="185"/>
      <c r="AW2733" s="185"/>
      <c r="AX2733" s="185"/>
      <c r="AY2733" s="185"/>
      <c r="AZ2733" s="185"/>
      <c r="BA2733" s="185"/>
      <c r="BB2733" s="185"/>
      <c r="BC2733" s="185"/>
      <c r="BD2733" s="185"/>
      <c r="BE2733" s="185"/>
      <c r="BF2733" s="185"/>
      <c r="BG2733" s="185"/>
      <c r="BH2733" s="185"/>
      <c r="BI2733" s="185"/>
      <c r="BJ2733" s="185"/>
      <c r="BK2733" s="185"/>
      <c r="BL2733" s="185"/>
      <c r="BM2733" s="185"/>
    </row>
    <row r="2734" spans="13:65" s="181" customFormat="1" x14ac:dyDescent="0.2">
      <c r="M2734" s="40"/>
      <c r="N2734" s="974"/>
      <c r="O2734" s="185"/>
      <c r="P2734" s="185"/>
      <c r="Q2734" s="185"/>
      <c r="R2734" s="185"/>
      <c r="S2734" s="185"/>
      <c r="T2734" s="185"/>
      <c r="U2734" s="185"/>
      <c r="V2734" s="185"/>
      <c r="W2734" s="185"/>
      <c r="X2734" s="185"/>
      <c r="Y2734" s="185"/>
      <c r="Z2734" s="185"/>
      <c r="AA2734" s="185"/>
      <c r="AB2734" s="185"/>
      <c r="AC2734" s="185"/>
      <c r="AD2734" s="185"/>
      <c r="AE2734" s="185"/>
      <c r="AF2734" s="185"/>
      <c r="AG2734" s="185"/>
      <c r="AH2734" s="185"/>
      <c r="AI2734" s="185"/>
      <c r="AJ2734" s="185"/>
      <c r="AK2734" s="185"/>
      <c r="AL2734" s="185"/>
      <c r="AM2734" s="185"/>
      <c r="AN2734" s="185"/>
      <c r="AO2734" s="185"/>
      <c r="AP2734" s="185"/>
      <c r="AQ2734" s="185"/>
      <c r="AR2734" s="185"/>
      <c r="AS2734" s="185"/>
      <c r="AT2734" s="185"/>
      <c r="AU2734" s="185"/>
      <c r="AV2734" s="185"/>
      <c r="AW2734" s="185"/>
      <c r="AX2734" s="185"/>
      <c r="AY2734" s="185"/>
      <c r="AZ2734" s="185"/>
      <c r="BA2734" s="185"/>
      <c r="BB2734" s="185"/>
      <c r="BC2734" s="185"/>
      <c r="BD2734" s="185"/>
      <c r="BE2734" s="185"/>
      <c r="BF2734" s="185"/>
      <c r="BG2734" s="185"/>
      <c r="BH2734" s="185"/>
      <c r="BI2734" s="185"/>
      <c r="BJ2734" s="185"/>
      <c r="BK2734" s="185"/>
      <c r="BL2734" s="185"/>
      <c r="BM2734" s="185"/>
    </row>
    <row r="2735" spans="13:65" s="181" customFormat="1" x14ac:dyDescent="0.2">
      <c r="M2735" s="40"/>
      <c r="N2735" s="974"/>
      <c r="O2735" s="185"/>
      <c r="P2735" s="185"/>
      <c r="Q2735" s="185"/>
      <c r="R2735" s="185"/>
      <c r="S2735" s="185"/>
      <c r="T2735" s="185"/>
      <c r="U2735" s="185"/>
      <c r="V2735" s="185"/>
      <c r="W2735" s="185"/>
      <c r="X2735" s="185"/>
      <c r="Y2735" s="185"/>
      <c r="Z2735" s="185"/>
      <c r="AA2735" s="185"/>
      <c r="AB2735" s="185"/>
      <c r="AC2735" s="185"/>
      <c r="AD2735" s="185"/>
      <c r="AE2735" s="185"/>
      <c r="AF2735" s="185"/>
      <c r="AG2735" s="185"/>
      <c r="AH2735" s="185"/>
      <c r="AI2735" s="185"/>
      <c r="AJ2735" s="185"/>
      <c r="AK2735" s="185"/>
      <c r="AL2735" s="185"/>
      <c r="AM2735" s="185"/>
      <c r="AN2735" s="185"/>
      <c r="AO2735" s="185"/>
      <c r="AP2735" s="185"/>
      <c r="AQ2735" s="185"/>
      <c r="AR2735" s="185"/>
      <c r="AS2735" s="185"/>
      <c r="AT2735" s="185"/>
      <c r="AU2735" s="185"/>
      <c r="AV2735" s="185"/>
      <c r="AW2735" s="185"/>
      <c r="AX2735" s="185"/>
      <c r="AY2735" s="185"/>
      <c r="AZ2735" s="185"/>
      <c r="BA2735" s="185"/>
      <c r="BB2735" s="185"/>
      <c r="BC2735" s="185"/>
      <c r="BD2735" s="185"/>
      <c r="BE2735" s="185"/>
      <c r="BF2735" s="185"/>
      <c r="BG2735" s="185"/>
      <c r="BH2735" s="185"/>
      <c r="BI2735" s="185"/>
      <c r="BJ2735" s="185"/>
      <c r="BK2735" s="185"/>
      <c r="BL2735" s="185"/>
      <c r="BM2735" s="185"/>
    </row>
    <row r="2736" spans="13:65" s="181" customFormat="1" x14ac:dyDescent="0.2">
      <c r="M2736" s="40"/>
      <c r="N2736" s="974"/>
      <c r="O2736" s="185"/>
      <c r="P2736" s="185"/>
      <c r="Q2736" s="185"/>
      <c r="R2736" s="185"/>
      <c r="S2736" s="185"/>
      <c r="T2736" s="185"/>
      <c r="U2736" s="185"/>
      <c r="V2736" s="185"/>
      <c r="W2736" s="185"/>
      <c r="X2736" s="185"/>
      <c r="Y2736" s="185"/>
      <c r="Z2736" s="185"/>
      <c r="AA2736" s="185"/>
      <c r="AB2736" s="185"/>
      <c r="AC2736" s="185"/>
      <c r="AD2736" s="185"/>
      <c r="AE2736" s="185"/>
      <c r="AF2736" s="185"/>
      <c r="AG2736" s="185"/>
      <c r="AH2736" s="185"/>
      <c r="AI2736" s="185"/>
      <c r="AJ2736" s="185"/>
      <c r="AK2736" s="185"/>
      <c r="AL2736" s="185"/>
      <c r="AM2736" s="185"/>
      <c r="AN2736" s="185"/>
      <c r="AO2736" s="185"/>
      <c r="AP2736" s="185"/>
      <c r="AQ2736" s="185"/>
      <c r="AR2736" s="185"/>
      <c r="AS2736" s="185"/>
      <c r="AT2736" s="185"/>
      <c r="AU2736" s="185"/>
      <c r="AV2736" s="185"/>
      <c r="AW2736" s="185"/>
      <c r="AX2736" s="185"/>
      <c r="AY2736" s="185"/>
      <c r="AZ2736" s="185"/>
      <c r="BA2736" s="185"/>
      <c r="BB2736" s="185"/>
      <c r="BC2736" s="185"/>
      <c r="BD2736" s="185"/>
      <c r="BE2736" s="185"/>
      <c r="BF2736" s="185"/>
      <c r="BG2736" s="185"/>
      <c r="BH2736" s="185"/>
      <c r="BI2736" s="185"/>
      <c r="BJ2736" s="185"/>
      <c r="BK2736" s="185"/>
      <c r="BL2736" s="185"/>
      <c r="BM2736" s="185"/>
    </row>
    <row r="2737" spans="13:65" s="181" customFormat="1" x14ac:dyDescent="0.2">
      <c r="M2737" s="40"/>
      <c r="N2737" s="974"/>
      <c r="O2737" s="185"/>
      <c r="P2737" s="185"/>
      <c r="Q2737" s="185"/>
      <c r="R2737" s="185"/>
      <c r="S2737" s="185"/>
      <c r="T2737" s="185"/>
      <c r="U2737" s="185"/>
      <c r="V2737" s="185"/>
      <c r="W2737" s="185"/>
      <c r="X2737" s="185"/>
      <c r="Y2737" s="185"/>
      <c r="Z2737" s="185"/>
      <c r="AA2737" s="185"/>
      <c r="AB2737" s="185"/>
      <c r="AC2737" s="185"/>
      <c r="AD2737" s="185"/>
      <c r="AE2737" s="185"/>
      <c r="AF2737" s="185"/>
      <c r="AG2737" s="185"/>
      <c r="AH2737" s="185"/>
      <c r="AI2737" s="185"/>
      <c r="AJ2737" s="185"/>
      <c r="AK2737" s="185"/>
      <c r="AL2737" s="185"/>
      <c r="AM2737" s="185"/>
      <c r="AN2737" s="185"/>
      <c r="AO2737" s="185"/>
      <c r="AP2737" s="185"/>
      <c r="AQ2737" s="185"/>
      <c r="AR2737" s="185"/>
      <c r="AS2737" s="185"/>
      <c r="AT2737" s="185"/>
      <c r="AU2737" s="185"/>
      <c r="AV2737" s="185"/>
      <c r="AW2737" s="185"/>
      <c r="AX2737" s="185"/>
      <c r="AY2737" s="185"/>
      <c r="AZ2737" s="185"/>
      <c r="BA2737" s="185"/>
      <c r="BB2737" s="185"/>
      <c r="BC2737" s="185"/>
      <c r="BD2737" s="185"/>
      <c r="BE2737" s="185"/>
      <c r="BF2737" s="185"/>
      <c r="BG2737" s="185"/>
      <c r="BH2737" s="185"/>
      <c r="BI2737" s="185"/>
      <c r="BJ2737" s="185"/>
      <c r="BK2737" s="185"/>
      <c r="BL2737" s="185"/>
      <c r="BM2737" s="185"/>
    </row>
    <row r="2738" spans="13:65" s="181" customFormat="1" x14ac:dyDescent="0.2">
      <c r="M2738" s="40"/>
      <c r="N2738" s="974"/>
      <c r="O2738" s="185"/>
      <c r="P2738" s="185"/>
      <c r="Q2738" s="185"/>
      <c r="R2738" s="185"/>
      <c r="S2738" s="185"/>
      <c r="T2738" s="185"/>
      <c r="U2738" s="185"/>
      <c r="V2738" s="185"/>
      <c r="W2738" s="185"/>
      <c r="X2738" s="185"/>
      <c r="Y2738" s="185"/>
      <c r="Z2738" s="185"/>
      <c r="AA2738" s="185"/>
      <c r="AB2738" s="185"/>
      <c r="AC2738" s="185"/>
      <c r="AD2738" s="185"/>
      <c r="AE2738" s="185"/>
      <c r="AF2738" s="185"/>
      <c r="AG2738" s="185"/>
      <c r="AH2738" s="185"/>
      <c r="AI2738" s="185"/>
      <c r="AJ2738" s="185"/>
      <c r="AK2738" s="185"/>
      <c r="AL2738" s="185"/>
      <c r="AM2738" s="185"/>
      <c r="AN2738" s="185"/>
      <c r="AO2738" s="185"/>
      <c r="AP2738" s="185"/>
      <c r="AQ2738" s="185"/>
      <c r="AR2738" s="185"/>
      <c r="AS2738" s="185"/>
      <c r="AT2738" s="185"/>
      <c r="AU2738" s="185"/>
      <c r="AV2738" s="185"/>
      <c r="AW2738" s="185"/>
      <c r="AX2738" s="185"/>
      <c r="AY2738" s="185"/>
      <c r="AZ2738" s="185"/>
      <c r="BA2738" s="185"/>
      <c r="BB2738" s="185"/>
      <c r="BC2738" s="185"/>
      <c r="BD2738" s="185"/>
      <c r="BE2738" s="185"/>
      <c r="BF2738" s="185"/>
      <c r="BG2738" s="185"/>
      <c r="BH2738" s="185"/>
      <c r="BI2738" s="185"/>
      <c r="BJ2738" s="185"/>
      <c r="BK2738" s="185"/>
      <c r="BL2738" s="185"/>
      <c r="BM2738" s="185"/>
    </row>
    <row r="2739" spans="13:65" s="181" customFormat="1" x14ac:dyDescent="0.2">
      <c r="M2739" s="40"/>
      <c r="N2739" s="974"/>
      <c r="O2739" s="185"/>
      <c r="P2739" s="185"/>
      <c r="Q2739" s="185"/>
      <c r="R2739" s="185"/>
      <c r="S2739" s="185"/>
      <c r="T2739" s="185"/>
      <c r="U2739" s="185"/>
      <c r="V2739" s="185"/>
      <c r="W2739" s="185"/>
      <c r="X2739" s="185"/>
      <c r="Y2739" s="185"/>
      <c r="Z2739" s="185"/>
      <c r="AA2739" s="185"/>
      <c r="AB2739" s="185"/>
      <c r="AC2739" s="185"/>
      <c r="AD2739" s="185"/>
      <c r="AE2739" s="185"/>
      <c r="AF2739" s="185"/>
      <c r="AG2739" s="185"/>
      <c r="AH2739" s="185"/>
      <c r="AI2739" s="185"/>
      <c r="AJ2739" s="185"/>
      <c r="AK2739" s="185"/>
      <c r="AL2739" s="185"/>
      <c r="AM2739" s="185"/>
      <c r="AN2739" s="185"/>
      <c r="AO2739" s="185"/>
      <c r="AP2739" s="185"/>
      <c r="AQ2739" s="185"/>
      <c r="AR2739" s="185"/>
      <c r="AS2739" s="185"/>
      <c r="AT2739" s="185"/>
      <c r="AU2739" s="185"/>
      <c r="AV2739" s="185"/>
      <c r="AW2739" s="185"/>
      <c r="AX2739" s="185"/>
      <c r="AY2739" s="185"/>
      <c r="AZ2739" s="185"/>
      <c r="BA2739" s="185"/>
      <c r="BB2739" s="185"/>
      <c r="BC2739" s="185"/>
      <c r="BD2739" s="185"/>
      <c r="BE2739" s="185"/>
      <c r="BF2739" s="185"/>
      <c r="BG2739" s="185"/>
      <c r="BH2739" s="185"/>
      <c r="BI2739" s="185"/>
      <c r="BJ2739" s="185"/>
      <c r="BK2739" s="185"/>
      <c r="BL2739" s="185"/>
      <c r="BM2739" s="185"/>
    </row>
    <row r="2740" spans="13:65" s="181" customFormat="1" x14ac:dyDescent="0.2">
      <c r="M2740" s="40"/>
      <c r="N2740" s="974"/>
      <c r="O2740" s="185"/>
      <c r="P2740" s="185"/>
      <c r="Q2740" s="185"/>
      <c r="R2740" s="185"/>
      <c r="S2740" s="185"/>
      <c r="T2740" s="185"/>
      <c r="U2740" s="185"/>
      <c r="V2740" s="185"/>
      <c r="W2740" s="185"/>
      <c r="X2740" s="185"/>
      <c r="Y2740" s="185"/>
      <c r="Z2740" s="185"/>
      <c r="AA2740" s="185"/>
      <c r="AB2740" s="185"/>
      <c r="AC2740" s="185"/>
      <c r="AD2740" s="185"/>
      <c r="AE2740" s="185"/>
      <c r="AF2740" s="185"/>
      <c r="AG2740" s="185"/>
      <c r="AH2740" s="185"/>
      <c r="AI2740" s="185"/>
      <c r="AJ2740" s="185"/>
      <c r="AK2740" s="185"/>
      <c r="AL2740" s="185"/>
      <c r="AM2740" s="185"/>
      <c r="AN2740" s="185"/>
      <c r="AO2740" s="185"/>
      <c r="AP2740" s="185"/>
      <c r="AQ2740" s="185"/>
      <c r="AR2740" s="185"/>
      <c r="AS2740" s="185"/>
      <c r="AT2740" s="185"/>
      <c r="AU2740" s="185"/>
      <c r="AV2740" s="185"/>
      <c r="AW2740" s="185"/>
      <c r="AX2740" s="185"/>
      <c r="AY2740" s="185"/>
      <c r="AZ2740" s="185"/>
      <c r="BA2740" s="185"/>
      <c r="BB2740" s="185"/>
      <c r="BC2740" s="185"/>
      <c r="BD2740" s="185"/>
      <c r="BE2740" s="185"/>
      <c r="BF2740" s="185"/>
      <c r="BG2740" s="185"/>
      <c r="BH2740" s="185"/>
      <c r="BI2740" s="185"/>
      <c r="BJ2740" s="185"/>
      <c r="BK2740" s="185"/>
      <c r="BL2740" s="185"/>
      <c r="BM2740" s="185"/>
    </row>
    <row r="2741" spans="13:65" s="181" customFormat="1" x14ac:dyDescent="0.2">
      <c r="M2741" s="40"/>
      <c r="N2741" s="974"/>
      <c r="O2741" s="185"/>
      <c r="P2741" s="185"/>
      <c r="Q2741" s="185"/>
      <c r="R2741" s="185"/>
      <c r="S2741" s="185"/>
      <c r="T2741" s="185"/>
      <c r="U2741" s="185"/>
      <c r="V2741" s="185"/>
      <c r="W2741" s="185"/>
      <c r="X2741" s="185"/>
      <c r="Y2741" s="185"/>
      <c r="Z2741" s="185"/>
      <c r="AA2741" s="185"/>
      <c r="AB2741" s="185"/>
      <c r="AC2741" s="185"/>
      <c r="AD2741" s="185"/>
      <c r="AE2741" s="185"/>
      <c r="AF2741" s="185"/>
      <c r="AG2741" s="185"/>
      <c r="AH2741" s="185"/>
      <c r="AI2741" s="185"/>
      <c r="AJ2741" s="185"/>
      <c r="AK2741" s="185"/>
      <c r="AL2741" s="185"/>
      <c r="AM2741" s="185"/>
      <c r="AN2741" s="185"/>
      <c r="AO2741" s="185"/>
      <c r="AP2741" s="185"/>
      <c r="AQ2741" s="185"/>
      <c r="AR2741" s="185"/>
      <c r="AS2741" s="185"/>
      <c r="AT2741" s="185"/>
      <c r="AU2741" s="185"/>
      <c r="AV2741" s="185"/>
      <c r="AW2741" s="185"/>
      <c r="AX2741" s="185"/>
      <c r="AY2741" s="185"/>
      <c r="AZ2741" s="185"/>
      <c r="BA2741" s="185"/>
      <c r="BB2741" s="185"/>
      <c r="BC2741" s="185"/>
      <c r="BD2741" s="185"/>
      <c r="BE2741" s="185"/>
      <c r="BF2741" s="185"/>
      <c r="BG2741" s="185"/>
      <c r="BH2741" s="185"/>
      <c r="BI2741" s="185"/>
      <c r="BJ2741" s="185"/>
      <c r="BK2741" s="185"/>
      <c r="BL2741" s="185"/>
      <c r="BM2741" s="185"/>
    </row>
    <row r="2742" spans="13:65" s="181" customFormat="1" x14ac:dyDescent="0.2">
      <c r="M2742" s="40"/>
      <c r="N2742" s="974"/>
      <c r="O2742" s="185"/>
      <c r="P2742" s="185"/>
      <c r="Q2742" s="185"/>
      <c r="R2742" s="185"/>
      <c r="S2742" s="185"/>
      <c r="T2742" s="185"/>
      <c r="U2742" s="185"/>
      <c r="V2742" s="185"/>
      <c r="W2742" s="185"/>
      <c r="X2742" s="185"/>
      <c r="Y2742" s="185"/>
      <c r="Z2742" s="185"/>
      <c r="AA2742" s="185"/>
      <c r="AB2742" s="185"/>
      <c r="AC2742" s="185"/>
      <c r="AD2742" s="185"/>
      <c r="AE2742" s="185"/>
      <c r="AF2742" s="185"/>
      <c r="AG2742" s="185"/>
      <c r="AH2742" s="185"/>
      <c r="AI2742" s="185"/>
      <c r="AJ2742" s="185"/>
      <c r="AK2742" s="185"/>
      <c r="AL2742" s="185"/>
      <c r="AM2742" s="185"/>
      <c r="AN2742" s="185"/>
      <c r="AO2742" s="185"/>
      <c r="AP2742" s="185"/>
      <c r="AQ2742" s="185"/>
      <c r="AR2742" s="185"/>
      <c r="AS2742" s="185"/>
      <c r="AT2742" s="185"/>
      <c r="AU2742" s="185"/>
      <c r="AV2742" s="185"/>
      <c r="AW2742" s="185"/>
      <c r="AX2742" s="185"/>
      <c r="AY2742" s="185"/>
      <c r="AZ2742" s="185"/>
      <c r="BA2742" s="185"/>
      <c r="BB2742" s="185"/>
      <c r="BC2742" s="185"/>
      <c r="BD2742" s="185"/>
      <c r="BE2742" s="185"/>
      <c r="BF2742" s="185"/>
      <c r="BG2742" s="185"/>
      <c r="BH2742" s="185"/>
      <c r="BI2742" s="185"/>
      <c r="BJ2742" s="185"/>
      <c r="BK2742" s="185"/>
      <c r="BL2742" s="185"/>
      <c r="BM2742" s="185"/>
    </row>
    <row r="2743" spans="13:65" s="181" customFormat="1" x14ac:dyDescent="0.2">
      <c r="M2743" s="40"/>
      <c r="N2743" s="974"/>
      <c r="O2743" s="185"/>
      <c r="P2743" s="185"/>
      <c r="Q2743" s="185"/>
      <c r="R2743" s="185"/>
      <c r="S2743" s="185"/>
      <c r="T2743" s="185"/>
      <c r="U2743" s="185"/>
      <c r="V2743" s="185"/>
      <c r="W2743" s="185"/>
      <c r="X2743" s="185"/>
      <c r="Y2743" s="185"/>
      <c r="Z2743" s="185"/>
      <c r="AA2743" s="185"/>
      <c r="AB2743" s="185"/>
      <c r="AC2743" s="185"/>
      <c r="AD2743" s="185"/>
      <c r="AE2743" s="185"/>
      <c r="AF2743" s="185"/>
      <c r="AG2743" s="185"/>
      <c r="AH2743" s="185"/>
      <c r="AI2743" s="185"/>
      <c r="AJ2743" s="185"/>
      <c r="AK2743" s="185"/>
      <c r="AL2743" s="185"/>
      <c r="AM2743" s="185"/>
      <c r="AN2743" s="185"/>
      <c r="AO2743" s="185"/>
      <c r="AP2743" s="185"/>
      <c r="AQ2743" s="185"/>
      <c r="AR2743" s="185"/>
      <c r="AS2743" s="185"/>
      <c r="AT2743" s="185"/>
      <c r="AU2743" s="185"/>
      <c r="AV2743" s="185"/>
      <c r="AW2743" s="185"/>
      <c r="AX2743" s="185"/>
      <c r="AY2743" s="185"/>
      <c r="AZ2743" s="185"/>
      <c r="BA2743" s="185"/>
      <c r="BB2743" s="185"/>
      <c r="BC2743" s="185"/>
      <c r="BD2743" s="185"/>
      <c r="BE2743" s="185"/>
      <c r="BF2743" s="185"/>
      <c r="BG2743" s="185"/>
      <c r="BH2743" s="185"/>
      <c r="BI2743" s="185"/>
      <c r="BJ2743" s="185"/>
      <c r="BK2743" s="185"/>
      <c r="BL2743" s="185"/>
      <c r="BM2743" s="185"/>
    </row>
    <row r="2744" spans="13:65" s="181" customFormat="1" x14ac:dyDescent="0.2">
      <c r="M2744" s="40"/>
      <c r="N2744" s="974"/>
      <c r="O2744" s="185"/>
      <c r="P2744" s="185"/>
      <c r="Q2744" s="185"/>
      <c r="R2744" s="185"/>
      <c r="S2744" s="185"/>
      <c r="T2744" s="185"/>
      <c r="U2744" s="185"/>
      <c r="V2744" s="185"/>
      <c r="W2744" s="185"/>
      <c r="X2744" s="185"/>
      <c r="Y2744" s="185"/>
      <c r="Z2744" s="185"/>
      <c r="AA2744" s="185"/>
      <c r="AB2744" s="185"/>
      <c r="AC2744" s="185"/>
      <c r="AD2744" s="185"/>
      <c r="AE2744" s="185"/>
      <c r="AF2744" s="185"/>
      <c r="AG2744" s="185"/>
      <c r="AH2744" s="185"/>
      <c r="AI2744" s="185"/>
      <c r="AJ2744" s="185"/>
      <c r="AK2744" s="185"/>
      <c r="AL2744" s="185"/>
      <c r="AM2744" s="185"/>
      <c r="AN2744" s="185"/>
      <c r="AO2744" s="185"/>
      <c r="AP2744" s="185"/>
      <c r="AQ2744" s="185"/>
      <c r="AR2744" s="185"/>
      <c r="AS2744" s="185"/>
      <c r="AT2744" s="185"/>
      <c r="AU2744" s="185"/>
      <c r="AV2744" s="185"/>
      <c r="AW2744" s="185"/>
      <c r="AX2744" s="185"/>
      <c r="AY2744" s="185"/>
      <c r="AZ2744" s="185"/>
      <c r="BA2744" s="185"/>
      <c r="BB2744" s="185"/>
      <c r="BC2744" s="185"/>
      <c r="BD2744" s="185"/>
      <c r="BE2744" s="185"/>
      <c r="BF2744" s="185"/>
      <c r="BG2744" s="185"/>
      <c r="BH2744" s="185"/>
      <c r="BI2744" s="185"/>
      <c r="BJ2744" s="185"/>
      <c r="BK2744" s="185"/>
      <c r="BL2744" s="185"/>
      <c r="BM2744" s="185"/>
    </row>
    <row r="2745" spans="13:65" s="181" customFormat="1" x14ac:dyDescent="0.2">
      <c r="M2745" s="40"/>
      <c r="N2745" s="974"/>
      <c r="O2745" s="185"/>
      <c r="P2745" s="185"/>
      <c r="Q2745" s="185"/>
      <c r="R2745" s="185"/>
      <c r="S2745" s="185"/>
      <c r="T2745" s="185"/>
      <c r="U2745" s="185"/>
      <c r="V2745" s="185"/>
      <c r="W2745" s="185"/>
      <c r="X2745" s="185"/>
      <c r="Y2745" s="185"/>
      <c r="Z2745" s="185"/>
      <c r="AA2745" s="185"/>
      <c r="AB2745" s="185"/>
      <c r="AC2745" s="185"/>
      <c r="AD2745" s="185"/>
      <c r="AE2745" s="185"/>
      <c r="AF2745" s="185"/>
      <c r="AG2745" s="185"/>
      <c r="AH2745" s="185"/>
      <c r="AI2745" s="185"/>
      <c r="AJ2745" s="185"/>
      <c r="AK2745" s="185"/>
      <c r="AL2745" s="185"/>
      <c r="AM2745" s="185"/>
      <c r="AN2745" s="185"/>
      <c r="AO2745" s="185"/>
      <c r="AP2745" s="185"/>
      <c r="AQ2745" s="185"/>
      <c r="AR2745" s="185"/>
      <c r="AS2745" s="185"/>
      <c r="AT2745" s="185"/>
      <c r="AU2745" s="185"/>
      <c r="AV2745" s="185"/>
      <c r="AW2745" s="185"/>
      <c r="AX2745" s="185"/>
      <c r="AY2745" s="185"/>
      <c r="AZ2745" s="185"/>
      <c r="BA2745" s="185"/>
      <c r="BB2745" s="185"/>
      <c r="BC2745" s="185"/>
      <c r="BD2745" s="185"/>
      <c r="BE2745" s="185"/>
      <c r="BF2745" s="185"/>
      <c r="BG2745" s="185"/>
      <c r="BH2745" s="185"/>
      <c r="BI2745" s="185"/>
      <c r="BJ2745" s="185"/>
      <c r="BK2745" s="185"/>
      <c r="BL2745" s="185"/>
      <c r="BM2745" s="185"/>
    </row>
    <row r="2746" spans="13:65" s="181" customFormat="1" x14ac:dyDescent="0.2">
      <c r="M2746" s="40"/>
      <c r="N2746" s="974"/>
      <c r="O2746" s="185"/>
      <c r="P2746" s="185"/>
      <c r="Q2746" s="185"/>
      <c r="R2746" s="185"/>
      <c r="S2746" s="185"/>
      <c r="T2746" s="185"/>
      <c r="U2746" s="185"/>
      <c r="V2746" s="185"/>
      <c r="W2746" s="185"/>
      <c r="X2746" s="185"/>
      <c r="Y2746" s="185"/>
      <c r="Z2746" s="185"/>
      <c r="AA2746" s="185"/>
      <c r="AB2746" s="185"/>
      <c r="AC2746" s="185"/>
      <c r="AD2746" s="185"/>
      <c r="AE2746" s="185"/>
      <c r="AF2746" s="185"/>
      <c r="AG2746" s="185"/>
      <c r="AH2746" s="185"/>
      <c r="AI2746" s="185"/>
      <c r="AJ2746" s="185"/>
      <c r="AK2746" s="185"/>
      <c r="AL2746" s="185"/>
      <c r="AM2746" s="185"/>
      <c r="AN2746" s="185"/>
      <c r="AO2746" s="185"/>
      <c r="AP2746" s="185"/>
      <c r="AQ2746" s="185"/>
      <c r="AR2746" s="185"/>
      <c r="AS2746" s="185"/>
      <c r="AT2746" s="185"/>
      <c r="AU2746" s="185"/>
      <c r="AV2746" s="185"/>
      <c r="AW2746" s="185"/>
      <c r="AX2746" s="185"/>
      <c r="AY2746" s="185"/>
      <c r="AZ2746" s="185"/>
      <c r="BA2746" s="185"/>
      <c r="BB2746" s="185"/>
      <c r="BC2746" s="185"/>
      <c r="BD2746" s="185"/>
      <c r="BE2746" s="185"/>
      <c r="BF2746" s="185"/>
      <c r="BG2746" s="185"/>
      <c r="BH2746" s="185"/>
      <c r="BI2746" s="185"/>
      <c r="BJ2746" s="185"/>
      <c r="BK2746" s="185"/>
      <c r="BL2746" s="185"/>
      <c r="BM2746" s="185"/>
    </row>
    <row r="2747" spans="13:65" s="181" customFormat="1" x14ac:dyDescent="0.2">
      <c r="M2747" s="40"/>
      <c r="N2747" s="974"/>
      <c r="O2747" s="185"/>
      <c r="P2747" s="185"/>
      <c r="Q2747" s="185"/>
      <c r="R2747" s="185"/>
      <c r="S2747" s="185"/>
      <c r="T2747" s="185"/>
      <c r="U2747" s="185"/>
      <c r="V2747" s="185"/>
      <c r="W2747" s="185"/>
      <c r="X2747" s="185"/>
      <c r="Y2747" s="185"/>
      <c r="Z2747" s="185"/>
      <c r="AA2747" s="185"/>
      <c r="AB2747" s="185"/>
      <c r="AC2747" s="185"/>
      <c r="AD2747" s="185"/>
      <c r="AE2747" s="185"/>
      <c r="AF2747" s="185"/>
      <c r="AG2747" s="185"/>
      <c r="AH2747" s="185"/>
      <c r="AI2747" s="185"/>
      <c r="AJ2747" s="185"/>
      <c r="AK2747" s="185"/>
      <c r="AL2747" s="185"/>
      <c r="AM2747" s="185"/>
      <c r="AN2747" s="185"/>
      <c r="AO2747" s="185"/>
      <c r="AP2747" s="185"/>
      <c r="AQ2747" s="185"/>
      <c r="AR2747" s="185"/>
      <c r="AS2747" s="185"/>
      <c r="AT2747" s="185"/>
      <c r="AU2747" s="185"/>
      <c r="AV2747" s="185"/>
      <c r="AW2747" s="185"/>
      <c r="AX2747" s="185"/>
      <c r="AY2747" s="185"/>
      <c r="AZ2747" s="185"/>
      <c r="BA2747" s="185"/>
      <c r="BB2747" s="185"/>
      <c r="BC2747" s="185"/>
      <c r="BD2747" s="185"/>
      <c r="BE2747" s="185"/>
      <c r="BF2747" s="185"/>
      <c r="BG2747" s="185"/>
      <c r="BH2747" s="185"/>
      <c r="BI2747" s="185"/>
      <c r="BJ2747" s="185"/>
      <c r="BK2747" s="185"/>
      <c r="BL2747" s="185"/>
      <c r="BM2747" s="185"/>
    </row>
    <row r="2748" spans="13:65" s="181" customFormat="1" x14ac:dyDescent="0.2">
      <c r="M2748" s="40"/>
      <c r="N2748" s="974"/>
      <c r="O2748" s="185"/>
      <c r="P2748" s="185"/>
      <c r="Q2748" s="185"/>
      <c r="R2748" s="185"/>
      <c r="S2748" s="185"/>
      <c r="T2748" s="185"/>
      <c r="U2748" s="185"/>
      <c r="V2748" s="185"/>
      <c r="W2748" s="185"/>
      <c r="X2748" s="185"/>
      <c r="Y2748" s="185"/>
      <c r="Z2748" s="185"/>
      <c r="AA2748" s="185"/>
      <c r="AB2748" s="185"/>
      <c r="AC2748" s="185"/>
      <c r="AD2748" s="185"/>
      <c r="AE2748" s="185"/>
      <c r="AF2748" s="185"/>
      <c r="AG2748" s="185"/>
      <c r="AH2748" s="185"/>
      <c r="AI2748" s="185"/>
      <c r="AJ2748" s="185"/>
      <c r="AK2748" s="185"/>
      <c r="AL2748" s="185"/>
      <c r="AM2748" s="185"/>
      <c r="AN2748" s="185"/>
      <c r="AO2748" s="185"/>
      <c r="AP2748" s="185"/>
      <c r="AQ2748" s="185"/>
      <c r="AR2748" s="185"/>
      <c r="AS2748" s="185"/>
      <c r="AT2748" s="185"/>
      <c r="AU2748" s="185"/>
      <c r="AV2748" s="185"/>
      <c r="AW2748" s="185"/>
      <c r="AX2748" s="185"/>
      <c r="AY2748" s="185"/>
      <c r="AZ2748" s="185"/>
      <c r="BA2748" s="185"/>
      <c r="BB2748" s="185"/>
      <c r="BC2748" s="185"/>
      <c r="BD2748" s="185"/>
      <c r="BE2748" s="185"/>
      <c r="BF2748" s="185"/>
      <c r="BG2748" s="185"/>
      <c r="BH2748" s="185"/>
      <c r="BI2748" s="185"/>
      <c r="BJ2748" s="185"/>
      <c r="BK2748" s="185"/>
      <c r="BL2748" s="185"/>
      <c r="BM2748" s="185"/>
    </row>
    <row r="2749" spans="13:65" s="181" customFormat="1" x14ac:dyDescent="0.2">
      <c r="M2749" s="40"/>
      <c r="N2749" s="974"/>
      <c r="O2749" s="185"/>
      <c r="P2749" s="185"/>
      <c r="Q2749" s="185"/>
      <c r="R2749" s="185"/>
      <c r="S2749" s="185"/>
      <c r="T2749" s="185"/>
      <c r="U2749" s="185"/>
      <c r="V2749" s="185"/>
      <c r="W2749" s="185"/>
      <c r="X2749" s="185"/>
      <c r="Y2749" s="185"/>
      <c r="Z2749" s="185"/>
      <c r="AA2749" s="185"/>
      <c r="AB2749" s="185"/>
      <c r="AC2749" s="185"/>
      <c r="AD2749" s="185"/>
      <c r="AE2749" s="185"/>
      <c r="AF2749" s="185"/>
      <c r="AG2749" s="185"/>
      <c r="AH2749" s="185"/>
      <c r="AI2749" s="185"/>
      <c r="AJ2749" s="185"/>
      <c r="AK2749" s="185"/>
      <c r="AL2749" s="185"/>
      <c r="AM2749" s="185"/>
      <c r="AN2749" s="185"/>
      <c r="AO2749" s="185"/>
      <c r="AP2749" s="185"/>
      <c r="AQ2749" s="185"/>
      <c r="AR2749" s="185"/>
      <c r="AS2749" s="185"/>
      <c r="AT2749" s="185"/>
      <c r="AU2749" s="185"/>
      <c r="AV2749" s="185"/>
      <c r="AW2749" s="185"/>
      <c r="AX2749" s="185"/>
      <c r="AY2749" s="185"/>
      <c r="AZ2749" s="185"/>
      <c r="BA2749" s="185"/>
      <c r="BB2749" s="185"/>
      <c r="BC2749" s="185"/>
      <c r="BD2749" s="185"/>
      <c r="BE2749" s="185"/>
      <c r="BF2749" s="185"/>
      <c r="BG2749" s="185"/>
      <c r="BH2749" s="185"/>
      <c r="BI2749" s="185"/>
      <c r="BJ2749" s="185"/>
      <c r="BK2749" s="185"/>
      <c r="BL2749" s="185"/>
      <c r="BM2749" s="185"/>
    </row>
    <row r="2750" spans="13:65" s="181" customFormat="1" x14ac:dyDescent="0.2">
      <c r="M2750" s="40"/>
      <c r="N2750" s="974"/>
      <c r="O2750" s="185"/>
      <c r="P2750" s="185"/>
      <c r="Q2750" s="185"/>
      <c r="R2750" s="185"/>
      <c r="S2750" s="185"/>
      <c r="T2750" s="185"/>
      <c r="U2750" s="185"/>
      <c r="V2750" s="185"/>
      <c r="W2750" s="185"/>
      <c r="X2750" s="185"/>
      <c r="Y2750" s="185"/>
      <c r="Z2750" s="185"/>
      <c r="AA2750" s="185"/>
      <c r="AB2750" s="185"/>
      <c r="AC2750" s="185"/>
      <c r="AD2750" s="185"/>
      <c r="AE2750" s="185"/>
      <c r="AF2750" s="185"/>
      <c r="AG2750" s="185"/>
      <c r="AH2750" s="185"/>
      <c r="AI2750" s="185"/>
      <c r="AJ2750" s="185"/>
      <c r="AK2750" s="185"/>
      <c r="AL2750" s="185"/>
      <c r="AM2750" s="185"/>
      <c r="AN2750" s="185"/>
      <c r="AO2750" s="185"/>
      <c r="AP2750" s="185"/>
      <c r="AQ2750" s="185"/>
      <c r="AR2750" s="185"/>
      <c r="AS2750" s="185"/>
      <c r="AT2750" s="185"/>
      <c r="AU2750" s="185"/>
      <c r="AV2750" s="185"/>
      <c r="AW2750" s="185"/>
      <c r="AX2750" s="185"/>
      <c r="AY2750" s="185"/>
      <c r="AZ2750" s="185"/>
      <c r="BA2750" s="185"/>
      <c r="BB2750" s="185"/>
      <c r="BC2750" s="185"/>
      <c r="BD2750" s="185"/>
      <c r="BE2750" s="185"/>
      <c r="BF2750" s="185"/>
      <c r="BG2750" s="185"/>
      <c r="BH2750" s="185"/>
      <c r="BI2750" s="185"/>
      <c r="BJ2750" s="185"/>
      <c r="BK2750" s="185"/>
      <c r="BL2750" s="185"/>
      <c r="BM2750" s="185"/>
    </row>
    <row r="2751" spans="13:65" s="181" customFormat="1" x14ac:dyDescent="0.2">
      <c r="M2751" s="40"/>
      <c r="N2751" s="974"/>
      <c r="O2751" s="185"/>
      <c r="P2751" s="185"/>
      <c r="Q2751" s="185"/>
      <c r="R2751" s="185"/>
      <c r="S2751" s="185"/>
      <c r="T2751" s="185"/>
      <c r="U2751" s="185"/>
      <c r="V2751" s="185"/>
      <c r="W2751" s="185"/>
      <c r="X2751" s="185"/>
      <c r="Y2751" s="185"/>
      <c r="Z2751" s="185"/>
      <c r="AA2751" s="185"/>
      <c r="AB2751" s="185"/>
      <c r="AC2751" s="185"/>
      <c r="AD2751" s="185"/>
      <c r="AE2751" s="185"/>
      <c r="AF2751" s="185"/>
      <c r="AG2751" s="185"/>
      <c r="AH2751" s="185"/>
      <c r="AI2751" s="185"/>
      <c r="AJ2751" s="185"/>
      <c r="AK2751" s="185"/>
      <c r="AL2751" s="185"/>
      <c r="AM2751" s="185"/>
      <c r="AN2751" s="185"/>
      <c r="AO2751" s="185"/>
      <c r="AP2751" s="185"/>
      <c r="AQ2751" s="185"/>
      <c r="AR2751" s="185"/>
      <c r="AS2751" s="185"/>
      <c r="AT2751" s="185"/>
      <c r="AU2751" s="185"/>
      <c r="AV2751" s="185"/>
      <c r="AW2751" s="185"/>
      <c r="AX2751" s="185"/>
      <c r="AY2751" s="185"/>
      <c r="AZ2751" s="185"/>
      <c r="BA2751" s="185"/>
      <c r="BB2751" s="185"/>
      <c r="BC2751" s="185"/>
      <c r="BD2751" s="185"/>
      <c r="BE2751" s="185"/>
      <c r="BF2751" s="185"/>
      <c r="BG2751" s="185"/>
      <c r="BH2751" s="185"/>
      <c r="BI2751" s="185"/>
      <c r="BJ2751" s="185"/>
      <c r="BK2751" s="185"/>
      <c r="BL2751" s="185"/>
      <c r="BM2751" s="185"/>
    </row>
    <row r="2752" spans="13:65" s="181" customFormat="1" x14ac:dyDescent="0.2">
      <c r="M2752" s="40"/>
      <c r="N2752" s="974"/>
      <c r="O2752" s="185"/>
      <c r="P2752" s="185"/>
      <c r="Q2752" s="185"/>
      <c r="R2752" s="185"/>
      <c r="S2752" s="185"/>
      <c r="T2752" s="185"/>
      <c r="U2752" s="185"/>
      <c r="V2752" s="185"/>
      <c r="W2752" s="185"/>
      <c r="X2752" s="185"/>
      <c r="Y2752" s="185"/>
      <c r="Z2752" s="185"/>
      <c r="AA2752" s="185"/>
      <c r="AB2752" s="185"/>
      <c r="AC2752" s="185"/>
      <c r="AD2752" s="185"/>
      <c r="AE2752" s="185"/>
      <c r="AF2752" s="185"/>
      <c r="AG2752" s="185"/>
      <c r="AH2752" s="185"/>
      <c r="AI2752" s="185"/>
      <c r="AJ2752" s="185"/>
      <c r="AK2752" s="185"/>
      <c r="AL2752" s="185"/>
      <c r="AM2752" s="185"/>
      <c r="AN2752" s="185"/>
      <c r="AO2752" s="185"/>
      <c r="AP2752" s="185"/>
      <c r="AQ2752" s="185"/>
      <c r="AR2752" s="185"/>
      <c r="AS2752" s="185"/>
      <c r="AT2752" s="185"/>
      <c r="AU2752" s="185"/>
      <c r="AV2752" s="185"/>
      <c r="AW2752" s="185"/>
      <c r="AX2752" s="185"/>
      <c r="AY2752" s="185"/>
      <c r="AZ2752" s="185"/>
      <c r="BA2752" s="185"/>
      <c r="BB2752" s="185"/>
      <c r="BC2752" s="185"/>
      <c r="BD2752" s="185"/>
      <c r="BE2752" s="185"/>
      <c r="BF2752" s="185"/>
      <c r="BG2752" s="185"/>
      <c r="BH2752" s="185"/>
      <c r="BI2752" s="185"/>
      <c r="BJ2752" s="185"/>
      <c r="BK2752" s="185"/>
      <c r="BL2752" s="185"/>
      <c r="BM2752" s="185"/>
    </row>
    <row r="2753" spans="13:65" s="181" customFormat="1" x14ac:dyDescent="0.2">
      <c r="M2753" s="40"/>
      <c r="N2753" s="974"/>
      <c r="O2753" s="185"/>
      <c r="P2753" s="185"/>
      <c r="Q2753" s="185"/>
      <c r="R2753" s="185"/>
      <c r="S2753" s="185"/>
      <c r="T2753" s="185"/>
      <c r="U2753" s="185"/>
      <c r="V2753" s="185"/>
      <c r="W2753" s="185"/>
      <c r="X2753" s="185"/>
      <c r="Y2753" s="185"/>
      <c r="Z2753" s="185"/>
      <c r="AA2753" s="185"/>
      <c r="AB2753" s="185"/>
      <c r="AC2753" s="185"/>
      <c r="AD2753" s="185"/>
      <c r="AE2753" s="185"/>
      <c r="AF2753" s="185"/>
      <c r="AG2753" s="185"/>
      <c r="AH2753" s="185"/>
      <c r="AI2753" s="185"/>
      <c r="AJ2753" s="185"/>
      <c r="AK2753" s="185"/>
      <c r="AL2753" s="185"/>
      <c r="AM2753" s="185"/>
      <c r="AN2753" s="185"/>
      <c r="AO2753" s="185"/>
      <c r="AP2753" s="185"/>
      <c r="AQ2753" s="185"/>
      <c r="AR2753" s="185"/>
      <c r="AS2753" s="185"/>
      <c r="AT2753" s="185"/>
      <c r="AU2753" s="185"/>
      <c r="AV2753" s="185"/>
      <c r="AW2753" s="185"/>
      <c r="AX2753" s="185"/>
      <c r="AY2753" s="185"/>
      <c r="AZ2753" s="185"/>
      <c r="BA2753" s="185"/>
      <c r="BB2753" s="185"/>
      <c r="BC2753" s="185"/>
      <c r="BD2753" s="185"/>
      <c r="BE2753" s="185"/>
      <c r="BF2753" s="185"/>
      <c r="BG2753" s="185"/>
      <c r="BH2753" s="185"/>
      <c r="BI2753" s="185"/>
      <c r="BJ2753" s="185"/>
      <c r="BK2753" s="185"/>
      <c r="BL2753" s="185"/>
      <c r="BM2753" s="185"/>
    </row>
    <row r="2754" spans="13:65" s="181" customFormat="1" x14ac:dyDescent="0.2">
      <c r="M2754" s="40"/>
      <c r="N2754" s="974"/>
      <c r="O2754" s="185"/>
      <c r="P2754" s="185"/>
      <c r="Q2754" s="185"/>
      <c r="R2754" s="185"/>
      <c r="S2754" s="185"/>
      <c r="T2754" s="185"/>
      <c r="U2754" s="185"/>
      <c r="V2754" s="185"/>
      <c r="W2754" s="185"/>
      <c r="X2754" s="185"/>
      <c r="Y2754" s="185"/>
      <c r="Z2754" s="185"/>
      <c r="AA2754" s="185"/>
      <c r="AB2754" s="185"/>
      <c r="AC2754" s="185"/>
      <c r="AD2754" s="185"/>
      <c r="AE2754" s="185"/>
      <c r="AF2754" s="185"/>
      <c r="AG2754" s="185"/>
      <c r="AH2754" s="185"/>
      <c r="AI2754" s="185"/>
      <c r="AJ2754" s="185"/>
      <c r="AK2754" s="185"/>
      <c r="AL2754" s="185"/>
      <c r="AM2754" s="185"/>
      <c r="AN2754" s="185"/>
      <c r="AO2754" s="185"/>
      <c r="AP2754" s="185"/>
      <c r="AQ2754" s="185"/>
      <c r="AR2754" s="185"/>
      <c r="AS2754" s="185"/>
      <c r="AT2754" s="185"/>
      <c r="AU2754" s="185"/>
      <c r="AV2754" s="185"/>
      <c r="AW2754" s="185"/>
      <c r="AX2754" s="185"/>
      <c r="AY2754" s="185"/>
      <c r="AZ2754" s="185"/>
      <c r="BA2754" s="185"/>
      <c r="BB2754" s="185"/>
      <c r="BC2754" s="185"/>
      <c r="BD2754" s="185"/>
      <c r="BE2754" s="185"/>
      <c r="BF2754" s="185"/>
      <c r="BG2754" s="185"/>
      <c r="BH2754" s="185"/>
      <c r="BI2754" s="185"/>
      <c r="BJ2754" s="185"/>
      <c r="BK2754" s="185"/>
      <c r="BL2754" s="185"/>
      <c r="BM2754" s="185"/>
    </row>
    <row r="2755" spans="13:65" s="181" customFormat="1" x14ac:dyDescent="0.2">
      <c r="M2755" s="40"/>
      <c r="N2755" s="974"/>
      <c r="O2755" s="185"/>
      <c r="P2755" s="185"/>
      <c r="Q2755" s="185"/>
      <c r="R2755" s="185"/>
      <c r="S2755" s="185"/>
      <c r="T2755" s="185"/>
      <c r="U2755" s="185"/>
      <c r="V2755" s="185"/>
      <c r="W2755" s="185"/>
      <c r="X2755" s="185"/>
      <c r="Y2755" s="185"/>
      <c r="Z2755" s="185"/>
      <c r="AA2755" s="185"/>
      <c r="AB2755" s="185"/>
      <c r="AC2755" s="185"/>
      <c r="AD2755" s="185"/>
      <c r="AE2755" s="185"/>
      <c r="AF2755" s="185"/>
      <c r="AG2755" s="185"/>
      <c r="AH2755" s="185"/>
      <c r="AI2755" s="185"/>
      <c r="AJ2755" s="185"/>
      <c r="AK2755" s="185"/>
      <c r="AL2755" s="185"/>
      <c r="AM2755" s="185"/>
      <c r="AN2755" s="185"/>
      <c r="AO2755" s="185"/>
      <c r="AP2755" s="185"/>
      <c r="AQ2755" s="185"/>
      <c r="AR2755" s="185"/>
      <c r="AS2755" s="185"/>
      <c r="AT2755" s="185"/>
      <c r="AU2755" s="185"/>
      <c r="AV2755" s="185"/>
      <c r="AW2755" s="185"/>
      <c r="AX2755" s="185"/>
      <c r="AY2755" s="185"/>
      <c r="AZ2755" s="185"/>
      <c r="BA2755" s="185"/>
      <c r="BB2755" s="185"/>
      <c r="BC2755" s="185"/>
      <c r="BD2755" s="185"/>
      <c r="BE2755" s="185"/>
      <c r="BF2755" s="185"/>
      <c r="BG2755" s="185"/>
      <c r="BH2755" s="185"/>
      <c r="BI2755" s="185"/>
      <c r="BJ2755" s="185"/>
      <c r="BK2755" s="185"/>
      <c r="BL2755" s="185"/>
      <c r="BM2755" s="185"/>
    </row>
    <row r="2756" spans="13:65" s="181" customFormat="1" x14ac:dyDescent="0.2">
      <c r="M2756" s="40"/>
      <c r="N2756" s="974"/>
      <c r="O2756" s="185"/>
      <c r="P2756" s="185"/>
      <c r="Q2756" s="185"/>
      <c r="R2756" s="185"/>
      <c r="S2756" s="185"/>
      <c r="T2756" s="185"/>
      <c r="U2756" s="185"/>
      <c r="V2756" s="185"/>
      <c r="W2756" s="185"/>
      <c r="X2756" s="185"/>
      <c r="Y2756" s="185"/>
      <c r="Z2756" s="185"/>
      <c r="AA2756" s="185"/>
      <c r="AB2756" s="185"/>
      <c r="AC2756" s="185"/>
      <c r="AD2756" s="185"/>
      <c r="AE2756" s="185"/>
      <c r="AF2756" s="185"/>
      <c r="AG2756" s="185"/>
      <c r="AH2756" s="185"/>
      <c r="AI2756" s="185"/>
      <c r="AJ2756" s="185"/>
      <c r="AK2756" s="185"/>
      <c r="AL2756" s="185"/>
      <c r="AM2756" s="185"/>
      <c r="AN2756" s="185"/>
      <c r="AO2756" s="185"/>
      <c r="AP2756" s="185"/>
      <c r="AQ2756" s="185"/>
      <c r="AR2756" s="185"/>
      <c r="AS2756" s="185"/>
      <c r="AT2756" s="185"/>
      <c r="AU2756" s="185"/>
      <c r="AV2756" s="185"/>
      <c r="AW2756" s="185"/>
      <c r="AX2756" s="185"/>
      <c r="AY2756" s="185"/>
      <c r="AZ2756" s="185"/>
      <c r="BA2756" s="185"/>
      <c r="BB2756" s="185"/>
      <c r="BC2756" s="185"/>
      <c r="BD2756" s="185"/>
      <c r="BE2756" s="185"/>
      <c r="BF2756" s="185"/>
      <c r="BG2756" s="185"/>
      <c r="BH2756" s="185"/>
      <c r="BI2756" s="185"/>
      <c r="BJ2756" s="185"/>
      <c r="BK2756" s="185"/>
      <c r="BL2756" s="185"/>
      <c r="BM2756" s="185"/>
    </row>
    <row r="2757" spans="13:65" s="181" customFormat="1" x14ac:dyDescent="0.2">
      <c r="M2757" s="40"/>
      <c r="N2757" s="974"/>
      <c r="O2757" s="185"/>
      <c r="P2757" s="185"/>
      <c r="Q2757" s="185"/>
      <c r="R2757" s="185"/>
      <c r="S2757" s="185"/>
      <c r="T2757" s="185"/>
      <c r="U2757" s="185"/>
      <c r="V2757" s="185"/>
      <c r="W2757" s="185"/>
      <c r="X2757" s="185"/>
      <c r="Y2757" s="185"/>
      <c r="Z2757" s="185"/>
      <c r="AA2757" s="185"/>
      <c r="AB2757" s="185"/>
      <c r="AC2757" s="185"/>
      <c r="AD2757" s="185"/>
      <c r="AE2757" s="185"/>
      <c r="AF2757" s="185"/>
      <c r="AG2757" s="185"/>
      <c r="AH2757" s="185"/>
      <c r="AI2757" s="185"/>
      <c r="AJ2757" s="185"/>
      <c r="AK2757" s="185"/>
      <c r="AL2757" s="185"/>
      <c r="AM2757" s="185"/>
      <c r="AN2757" s="185"/>
      <c r="AO2757" s="185"/>
      <c r="AP2757" s="185"/>
      <c r="AQ2757" s="185"/>
      <c r="AR2757" s="185"/>
      <c r="AS2757" s="185"/>
      <c r="AT2757" s="185"/>
      <c r="AU2757" s="185"/>
      <c r="AV2757" s="185"/>
      <c r="AW2757" s="185"/>
      <c r="AX2757" s="185"/>
      <c r="AY2757" s="185"/>
      <c r="AZ2757" s="185"/>
      <c r="BA2757" s="185"/>
      <c r="BB2757" s="185"/>
      <c r="BC2757" s="185"/>
      <c r="BD2757" s="185"/>
      <c r="BE2757" s="185"/>
      <c r="BF2757" s="185"/>
      <c r="BG2757" s="185"/>
      <c r="BH2757" s="185"/>
      <c r="BI2757" s="185"/>
      <c r="BJ2757" s="185"/>
      <c r="BK2757" s="185"/>
      <c r="BL2757" s="185"/>
      <c r="BM2757" s="185"/>
    </row>
    <row r="2758" spans="13:65" s="181" customFormat="1" x14ac:dyDescent="0.2">
      <c r="M2758" s="40"/>
      <c r="N2758" s="974"/>
      <c r="O2758" s="185"/>
      <c r="P2758" s="185"/>
      <c r="Q2758" s="185"/>
      <c r="R2758" s="185"/>
      <c r="S2758" s="185"/>
      <c r="T2758" s="185"/>
      <c r="U2758" s="185"/>
      <c r="V2758" s="185"/>
      <c r="W2758" s="185"/>
      <c r="X2758" s="185"/>
      <c r="Y2758" s="185"/>
      <c r="Z2758" s="185"/>
      <c r="AA2758" s="185"/>
      <c r="AB2758" s="185"/>
      <c r="AC2758" s="185"/>
      <c r="AD2758" s="185"/>
      <c r="AE2758" s="185"/>
      <c r="AF2758" s="185"/>
      <c r="AG2758" s="185"/>
      <c r="AH2758" s="185"/>
      <c r="AI2758" s="185"/>
      <c r="AJ2758" s="185"/>
      <c r="AK2758" s="185"/>
      <c r="AL2758" s="185"/>
      <c r="AM2758" s="185"/>
      <c r="AN2758" s="185"/>
      <c r="AO2758" s="185"/>
      <c r="AP2758" s="185"/>
      <c r="AQ2758" s="185"/>
      <c r="AR2758" s="185"/>
      <c r="AS2758" s="185"/>
      <c r="AT2758" s="185"/>
      <c r="AU2758" s="185"/>
      <c r="AV2758" s="185"/>
      <c r="AW2758" s="185"/>
      <c r="AX2758" s="185"/>
      <c r="AY2758" s="185"/>
      <c r="AZ2758" s="185"/>
      <c r="BA2758" s="185"/>
      <c r="BB2758" s="185"/>
      <c r="BC2758" s="185"/>
      <c r="BD2758" s="185"/>
      <c r="BE2758" s="185"/>
      <c r="BF2758" s="185"/>
      <c r="BG2758" s="185"/>
      <c r="BH2758" s="185"/>
      <c r="BI2758" s="185"/>
      <c r="BJ2758" s="185"/>
      <c r="BK2758" s="185"/>
      <c r="BL2758" s="185"/>
      <c r="BM2758" s="185"/>
    </row>
    <row r="2759" spans="13:65" s="181" customFormat="1" x14ac:dyDescent="0.2">
      <c r="M2759" s="40"/>
      <c r="N2759" s="974"/>
      <c r="O2759" s="185"/>
      <c r="P2759" s="185"/>
      <c r="Q2759" s="185"/>
      <c r="R2759" s="185"/>
      <c r="S2759" s="185"/>
      <c r="T2759" s="185"/>
      <c r="U2759" s="185"/>
      <c r="V2759" s="185"/>
      <c r="W2759" s="185"/>
      <c r="X2759" s="185"/>
      <c r="Y2759" s="185"/>
      <c r="Z2759" s="185"/>
      <c r="AA2759" s="185"/>
      <c r="AB2759" s="185"/>
      <c r="AC2759" s="185"/>
      <c r="AD2759" s="185"/>
      <c r="AE2759" s="185"/>
      <c r="AF2759" s="185"/>
      <c r="AG2759" s="185"/>
      <c r="AH2759" s="185"/>
      <c r="AI2759" s="185"/>
      <c r="AJ2759" s="185"/>
      <c r="AK2759" s="185"/>
      <c r="AL2759" s="185"/>
      <c r="AM2759" s="185"/>
      <c r="AN2759" s="185"/>
      <c r="AO2759" s="185"/>
      <c r="AP2759" s="185"/>
      <c r="AQ2759" s="185"/>
      <c r="AR2759" s="185"/>
      <c r="AS2759" s="185"/>
      <c r="AT2759" s="185"/>
      <c r="AU2759" s="185"/>
      <c r="AV2759" s="185"/>
      <c r="AW2759" s="185"/>
      <c r="AX2759" s="185"/>
      <c r="AY2759" s="185"/>
      <c r="AZ2759" s="185"/>
      <c r="BA2759" s="185"/>
      <c r="BB2759" s="185"/>
      <c r="BC2759" s="185"/>
      <c r="BD2759" s="185"/>
      <c r="BE2759" s="185"/>
      <c r="BF2759" s="185"/>
      <c r="BG2759" s="185"/>
      <c r="BH2759" s="185"/>
      <c r="BI2759" s="185"/>
      <c r="BJ2759" s="185"/>
      <c r="BK2759" s="185"/>
      <c r="BL2759" s="185"/>
      <c r="BM2759" s="185"/>
    </row>
    <row r="2760" spans="13:65" s="181" customFormat="1" x14ac:dyDescent="0.2">
      <c r="M2760" s="40"/>
      <c r="N2760" s="974"/>
      <c r="O2760" s="185"/>
      <c r="P2760" s="185"/>
      <c r="Q2760" s="185"/>
      <c r="R2760" s="185"/>
      <c r="S2760" s="185"/>
      <c r="T2760" s="185"/>
      <c r="U2760" s="185"/>
      <c r="V2760" s="185"/>
      <c r="W2760" s="185"/>
      <c r="X2760" s="185"/>
      <c r="Y2760" s="185"/>
      <c r="Z2760" s="185"/>
      <c r="AA2760" s="185"/>
      <c r="AB2760" s="185"/>
      <c r="AC2760" s="185"/>
      <c r="AD2760" s="185"/>
      <c r="AE2760" s="185"/>
      <c r="AF2760" s="185"/>
      <c r="AG2760" s="185"/>
      <c r="AH2760" s="185"/>
      <c r="AI2760" s="185"/>
      <c r="AJ2760" s="185"/>
      <c r="AK2760" s="185"/>
      <c r="AL2760" s="185"/>
      <c r="AM2760" s="185"/>
      <c r="AN2760" s="185"/>
      <c r="AO2760" s="185"/>
      <c r="AP2760" s="185"/>
      <c r="AQ2760" s="185"/>
      <c r="AR2760" s="185"/>
      <c r="AS2760" s="185"/>
      <c r="AT2760" s="185"/>
      <c r="AU2760" s="185"/>
      <c r="AV2760" s="185"/>
      <c r="AW2760" s="185"/>
      <c r="AX2760" s="185"/>
      <c r="AY2760" s="185"/>
      <c r="AZ2760" s="185"/>
      <c r="BA2760" s="185"/>
      <c r="BB2760" s="185"/>
      <c r="BC2760" s="185"/>
      <c r="BD2760" s="185"/>
      <c r="BE2760" s="185"/>
      <c r="BF2760" s="185"/>
      <c r="BG2760" s="185"/>
      <c r="BH2760" s="185"/>
      <c r="BI2760" s="185"/>
      <c r="BJ2760" s="185"/>
      <c r="BK2760" s="185"/>
      <c r="BL2760" s="185"/>
      <c r="BM2760" s="185"/>
    </row>
    <row r="2761" spans="13:65" s="181" customFormat="1" x14ac:dyDescent="0.2">
      <c r="M2761" s="40"/>
      <c r="N2761" s="974"/>
      <c r="O2761" s="185"/>
      <c r="P2761" s="185"/>
      <c r="Q2761" s="185"/>
      <c r="R2761" s="185"/>
      <c r="S2761" s="185"/>
      <c r="T2761" s="185"/>
      <c r="U2761" s="185"/>
      <c r="V2761" s="185"/>
      <c r="W2761" s="185"/>
      <c r="X2761" s="185"/>
      <c r="Y2761" s="185"/>
      <c r="Z2761" s="185"/>
      <c r="AA2761" s="185"/>
      <c r="AB2761" s="185"/>
      <c r="AC2761" s="185"/>
      <c r="AD2761" s="185"/>
      <c r="AE2761" s="185"/>
      <c r="AF2761" s="185"/>
      <c r="AG2761" s="185"/>
      <c r="AH2761" s="185"/>
      <c r="AI2761" s="185"/>
      <c r="AJ2761" s="185"/>
      <c r="AK2761" s="185"/>
      <c r="AL2761" s="185"/>
      <c r="AM2761" s="185"/>
      <c r="AN2761" s="185"/>
      <c r="AO2761" s="185"/>
      <c r="AP2761" s="185"/>
      <c r="AQ2761" s="185"/>
      <c r="AR2761" s="185"/>
      <c r="AS2761" s="185"/>
      <c r="AT2761" s="185"/>
      <c r="AU2761" s="185"/>
      <c r="AV2761" s="185"/>
      <c r="AW2761" s="185"/>
      <c r="AX2761" s="185"/>
      <c r="AY2761" s="185"/>
      <c r="AZ2761" s="185"/>
      <c r="BA2761" s="185"/>
      <c r="BB2761" s="185"/>
      <c r="BC2761" s="185"/>
      <c r="BD2761" s="185"/>
      <c r="BE2761" s="185"/>
      <c r="BF2761" s="185"/>
      <c r="BG2761" s="185"/>
      <c r="BH2761" s="185"/>
      <c r="BI2761" s="185"/>
      <c r="BJ2761" s="185"/>
      <c r="BK2761" s="185"/>
      <c r="BL2761" s="185"/>
      <c r="BM2761" s="185"/>
    </row>
    <row r="2762" spans="13:65" s="181" customFormat="1" x14ac:dyDescent="0.2">
      <c r="M2762" s="40"/>
      <c r="N2762" s="974"/>
      <c r="O2762" s="185"/>
      <c r="P2762" s="185"/>
      <c r="Q2762" s="185"/>
      <c r="R2762" s="185"/>
      <c r="S2762" s="185"/>
      <c r="T2762" s="185"/>
      <c r="U2762" s="185"/>
      <c r="V2762" s="185"/>
      <c r="W2762" s="185"/>
      <c r="X2762" s="185"/>
      <c r="Y2762" s="185"/>
      <c r="Z2762" s="185"/>
      <c r="AA2762" s="185"/>
      <c r="AB2762" s="185"/>
      <c r="AC2762" s="185"/>
      <c r="AD2762" s="185"/>
      <c r="AE2762" s="185"/>
      <c r="AF2762" s="185"/>
      <c r="AG2762" s="185"/>
      <c r="AH2762" s="185"/>
      <c r="AI2762" s="185"/>
      <c r="AJ2762" s="185"/>
      <c r="AK2762" s="185"/>
      <c r="AL2762" s="185"/>
      <c r="AM2762" s="185"/>
      <c r="AN2762" s="185"/>
      <c r="AO2762" s="185"/>
      <c r="AP2762" s="185"/>
      <c r="AQ2762" s="185"/>
      <c r="AR2762" s="185"/>
      <c r="AS2762" s="185"/>
      <c r="AT2762" s="185"/>
      <c r="AU2762" s="185"/>
      <c r="AV2762" s="185"/>
      <c r="AW2762" s="185"/>
      <c r="AX2762" s="185"/>
      <c r="AY2762" s="185"/>
      <c r="AZ2762" s="185"/>
      <c r="BA2762" s="185"/>
      <c r="BB2762" s="185"/>
      <c r="BC2762" s="185"/>
      <c r="BD2762" s="185"/>
      <c r="BE2762" s="185"/>
      <c r="BF2762" s="185"/>
      <c r="BG2762" s="185"/>
      <c r="BH2762" s="185"/>
      <c r="BI2762" s="185"/>
      <c r="BJ2762" s="185"/>
      <c r="BK2762" s="185"/>
      <c r="BL2762" s="185"/>
      <c r="BM2762" s="185"/>
    </row>
    <row r="2763" spans="13:65" s="181" customFormat="1" x14ac:dyDescent="0.2">
      <c r="M2763" s="40"/>
      <c r="N2763" s="974"/>
      <c r="O2763" s="185"/>
      <c r="P2763" s="185"/>
      <c r="Q2763" s="185"/>
      <c r="R2763" s="185"/>
      <c r="S2763" s="185"/>
      <c r="T2763" s="185"/>
      <c r="U2763" s="185"/>
      <c r="V2763" s="185"/>
      <c r="W2763" s="185"/>
      <c r="X2763" s="185"/>
      <c r="Y2763" s="185"/>
      <c r="Z2763" s="185"/>
      <c r="AA2763" s="185"/>
      <c r="AB2763" s="185"/>
      <c r="AC2763" s="185"/>
      <c r="AD2763" s="185"/>
      <c r="AE2763" s="185"/>
      <c r="AF2763" s="185"/>
      <c r="AG2763" s="185"/>
      <c r="AH2763" s="185"/>
      <c r="AI2763" s="185"/>
      <c r="AJ2763" s="185"/>
      <c r="AK2763" s="185"/>
      <c r="AL2763" s="185"/>
      <c r="AM2763" s="185"/>
      <c r="AN2763" s="185"/>
      <c r="AO2763" s="185"/>
      <c r="AP2763" s="185"/>
      <c r="AQ2763" s="185"/>
      <c r="AR2763" s="185"/>
      <c r="AS2763" s="185"/>
      <c r="AT2763" s="185"/>
      <c r="AU2763" s="185"/>
      <c r="AV2763" s="185"/>
      <c r="AW2763" s="185"/>
      <c r="AX2763" s="185"/>
      <c r="AY2763" s="185"/>
      <c r="AZ2763" s="185"/>
      <c r="BA2763" s="185"/>
      <c r="BB2763" s="185"/>
      <c r="BC2763" s="185"/>
      <c r="BD2763" s="185"/>
      <c r="BE2763" s="185"/>
      <c r="BF2763" s="185"/>
      <c r="BG2763" s="185"/>
      <c r="BH2763" s="185"/>
      <c r="BI2763" s="185"/>
      <c r="BJ2763" s="185"/>
      <c r="BK2763" s="185"/>
      <c r="BL2763" s="185"/>
      <c r="BM2763" s="185"/>
    </row>
    <row r="2764" spans="13:65" s="181" customFormat="1" x14ac:dyDescent="0.2">
      <c r="M2764" s="40"/>
      <c r="N2764" s="974"/>
      <c r="O2764" s="185"/>
      <c r="P2764" s="185"/>
      <c r="Q2764" s="185"/>
      <c r="R2764" s="185"/>
      <c r="S2764" s="185"/>
      <c r="T2764" s="185"/>
      <c r="U2764" s="185"/>
      <c r="V2764" s="185"/>
      <c r="W2764" s="185"/>
      <c r="X2764" s="185"/>
      <c r="Y2764" s="185"/>
      <c r="Z2764" s="185"/>
      <c r="AA2764" s="185"/>
      <c r="AB2764" s="185"/>
      <c r="AC2764" s="185"/>
      <c r="AD2764" s="185"/>
      <c r="AE2764" s="185"/>
      <c r="AF2764" s="185"/>
      <c r="AG2764" s="185"/>
      <c r="AH2764" s="185"/>
      <c r="AI2764" s="185"/>
      <c r="AJ2764" s="185"/>
      <c r="AK2764" s="185"/>
      <c r="AL2764" s="185"/>
      <c r="AM2764" s="185"/>
      <c r="AN2764" s="185"/>
      <c r="AO2764" s="185"/>
      <c r="AP2764" s="185"/>
      <c r="AQ2764" s="185"/>
      <c r="AR2764" s="185"/>
      <c r="AS2764" s="185"/>
      <c r="AT2764" s="185"/>
      <c r="AU2764" s="185"/>
      <c r="AV2764" s="185"/>
      <c r="AW2764" s="185"/>
      <c r="AX2764" s="185"/>
      <c r="AY2764" s="185"/>
      <c r="AZ2764" s="185"/>
      <c r="BA2764" s="185"/>
      <c r="BB2764" s="185"/>
      <c r="BC2764" s="185"/>
      <c r="BD2764" s="185"/>
      <c r="BE2764" s="185"/>
      <c r="BF2764" s="185"/>
      <c r="BG2764" s="185"/>
      <c r="BH2764" s="185"/>
      <c r="BI2764" s="185"/>
      <c r="BJ2764" s="185"/>
      <c r="BK2764" s="185"/>
      <c r="BL2764" s="185"/>
      <c r="BM2764" s="185"/>
    </row>
    <row r="2765" spans="13:65" s="181" customFormat="1" x14ac:dyDescent="0.2">
      <c r="M2765" s="40"/>
      <c r="N2765" s="974"/>
      <c r="O2765" s="185"/>
      <c r="P2765" s="185"/>
      <c r="Q2765" s="185"/>
      <c r="R2765" s="185"/>
      <c r="S2765" s="185"/>
      <c r="T2765" s="185"/>
      <c r="U2765" s="185"/>
      <c r="V2765" s="185"/>
      <c r="W2765" s="185"/>
      <c r="X2765" s="185"/>
      <c r="Y2765" s="185"/>
      <c r="Z2765" s="185"/>
      <c r="AA2765" s="185"/>
      <c r="AB2765" s="185"/>
      <c r="AC2765" s="185"/>
      <c r="AD2765" s="185"/>
      <c r="AE2765" s="185"/>
      <c r="AF2765" s="185"/>
      <c r="AG2765" s="185"/>
      <c r="AH2765" s="185"/>
      <c r="AI2765" s="185"/>
      <c r="AJ2765" s="185"/>
      <c r="AK2765" s="185"/>
      <c r="AL2765" s="185"/>
      <c r="AM2765" s="185"/>
      <c r="AN2765" s="185"/>
      <c r="AO2765" s="185"/>
      <c r="AP2765" s="185"/>
      <c r="AQ2765" s="185"/>
      <c r="AR2765" s="185"/>
      <c r="AS2765" s="185"/>
      <c r="AT2765" s="185"/>
      <c r="AU2765" s="185"/>
      <c r="AV2765" s="185"/>
      <c r="AW2765" s="185"/>
      <c r="AX2765" s="185"/>
      <c r="AY2765" s="185"/>
      <c r="AZ2765" s="185"/>
      <c r="BA2765" s="185"/>
      <c r="BB2765" s="185"/>
      <c r="BC2765" s="185"/>
      <c r="BD2765" s="185"/>
      <c r="BE2765" s="185"/>
      <c r="BF2765" s="185"/>
      <c r="BG2765" s="185"/>
      <c r="BH2765" s="185"/>
      <c r="BI2765" s="185"/>
      <c r="BJ2765" s="185"/>
      <c r="BK2765" s="185"/>
      <c r="BL2765" s="185"/>
      <c r="BM2765" s="185"/>
    </row>
    <row r="2766" spans="13:65" s="181" customFormat="1" x14ac:dyDescent="0.2">
      <c r="M2766" s="40"/>
      <c r="N2766" s="974"/>
      <c r="O2766" s="185"/>
      <c r="P2766" s="185"/>
      <c r="Q2766" s="185"/>
      <c r="R2766" s="185"/>
      <c r="S2766" s="185"/>
      <c r="T2766" s="185"/>
      <c r="U2766" s="185"/>
      <c r="V2766" s="185"/>
      <c r="W2766" s="185"/>
      <c r="X2766" s="185"/>
      <c r="Y2766" s="185"/>
      <c r="Z2766" s="185"/>
      <c r="AA2766" s="185"/>
      <c r="AB2766" s="185"/>
      <c r="AC2766" s="185"/>
      <c r="AD2766" s="185"/>
      <c r="AE2766" s="185"/>
      <c r="AF2766" s="185"/>
      <c r="AG2766" s="185"/>
      <c r="AH2766" s="185"/>
      <c r="AI2766" s="185"/>
      <c r="AJ2766" s="185"/>
      <c r="AK2766" s="185"/>
      <c r="AL2766" s="185"/>
      <c r="AM2766" s="185"/>
      <c r="AN2766" s="185"/>
      <c r="AO2766" s="185"/>
      <c r="AP2766" s="185"/>
      <c r="AQ2766" s="185"/>
      <c r="AR2766" s="185"/>
      <c r="AS2766" s="185"/>
      <c r="AT2766" s="185"/>
      <c r="AU2766" s="185"/>
      <c r="AV2766" s="185"/>
      <c r="AW2766" s="185"/>
      <c r="AX2766" s="185"/>
      <c r="AY2766" s="185"/>
      <c r="AZ2766" s="185"/>
      <c r="BA2766" s="185"/>
      <c r="BB2766" s="185"/>
      <c r="BC2766" s="185"/>
      <c r="BD2766" s="185"/>
      <c r="BE2766" s="185"/>
      <c r="BF2766" s="185"/>
      <c r="BG2766" s="185"/>
      <c r="BH2766" s="185"/>
      <c r="BI2766" s="185"/>
      <c r="BJ2766" s="185"/>
      <c r="BK2766" s="185"/>
      <c r="BL2766" s="185"/>
      <c r="BM2766" s="185"/>
    </row>
    <row r="2767" spans="13:65" s="181" customFormat="1" x14ac:dyDescent="0.2">
      <c r="M2767" s="40"/>
      <c r="N2767" s="974"/>
      <c r="O2767" s="185"/>
      <c r="P2767" s="185"/>
      <c r="Q2767" s="185"/>
      <c r="R2767" s="185"/>
      <c r="S2767" s="185"/>
      <c r="T2767" s="185"/>
      <c r="U2767" s="185"/>
      <c r="V2767" s="185"/>
      <c r="W2767" s="185"/>
      <c r="X2767" s="185"/>
      <c r="Y2767" s="185"/>
      <c r="Z2767" s="185"/>
      <c r="AA2767" s="185"/>
      <c r="AB2767" s="185"/>
      <c r="AC2767" s="185"/>
      <c r="AD2767" s="185"/>
      <c r="AE2767" s="185"/>
      <c r="AF2767" s="185"/>
      <c r="AG2767" s="185"/>
      <c r="AH2767" s="185"/>
      <c r="AI2767" s="185"/>
      <c r="AJ2767" s="185"/>
      <c r="AK2767" s="185"/>
      <c r="AL2767" s="185"/>
      <c r="AM2767" s="185"/>
      <c r="AN2767" s="185"/>
      <c r="AO2767" s="185"/>
      <c r="AP2767" s="185"/>
      <c r="AQ2767" s="185"/>
      <c r="AR2767" s="185"/>
      <c r="AS2767" s="185"/>
      <c r="AT2767" s="185"/>
      <c r="AU2767" s="185"/>
      <c r="AV2767" s="185"/>
      <c r="AW2767" s="185"/>
      <c r="AX2767" s="185"/>
      <c r="AY2767" s="185"/>
      <c r="AZ2767" s="185"/>
      <c r="BA2767" s="185"/>
      <c r="BB2767" s="185"/>
      <c r="BC2767" s="185"/>
      <c r="BD2767" s="185"/>
      <c r="BE2767" s="185"/>
      <c r="BF2767" s="185"/>
      <c r="BG2767" s="185"/>
      <c r="BH2767" s="185"/>
      <c r="BI2767" s="185"/>
      <c r="BJ2767" s="185"/>
      <c r="BK2767" s="185"/>
      <c r="BL2767" s="185"/>
      <c r="BM2767" s="185"/>
    </row>
    <row r="2768" spans="13:65" s="181" customFormat="1" x14ac:dyDescent="0.2">
      <c r="M2768" s="40"/>
      <c r="N2768" s="974"/>
      <c r="O2768" s="185"/>
      <c r="P2768" s="185"/>
      <c r="Q2768" s="185"/>
      <c r="R2768" s="185"/>
      <c r="S2768" s="185"/>
      <c r="T2768" s="185"/>
      <c r="U2768" s="185"/>
      <c r="V2768" s="185"/>
      <c r="W2768" s="185"/>
      <c r="X2768" s="185"/>
      <c r="Y2768" s="185"/>
      <c r="Z2768" s="185"/>
      <c r="AA2768" s="185"/>
      <c r="AB2768" s="185"/>
      <c r="AC2768" s="185"/>
      <c r="AD2768" s="185"/>
      <c r="AE2768" s="185"/>
      <c r="AF2768" s="185"/>
      <c r="AG2768" s="185"/>
      <c r="AH2768" s="185"/>
      <c r="AI2768" s="185"/>
      <c r="AJ2768" s="185"/>
      <c r="AK2768" s="185"/>
      <c r="AL2768" s="185"/>
      <c r="AM2768" s="185"/>
      <c r="AN2768" s="185"/>
      <c r="AO2768" s="185"/>
      <c r="AP2768" s="185"/>
      <c r="AQ2768" s="185"/>
      <c r="AR2768" s="185"/>
      <c r="AS2768" s="185"/>
      <c r="AT2768" s="185"/>
      <c r="AU2768" s="185"/>
      <c r="AV2768" s="185"/>
      <c r="AW2768" s="185"/>
      <c r="AX2768" s="185"/>
      <c r="AY2768" s="185"/>
      <c r="AZ2768" s="185"/>
      <c r="BA2768" s="185"/>
      <c r="BB2768" s="185"/>
      <c r="BC2768" s="185"/>
      <c r="BD2768" s="185"/>
      <c r="BE2768" s="185"/>
      <c r="BF2768" s="185"/>
      <c r="BG2768" s="185"/>
      <c r="BH2768" s="185"/>
      <c r="BI2768" s="185"/>
      <c r="BJ2768" s="185"/>
      <c r="BK2768" s="185"/>
      <c r="BL2768" s="185"/>
      <c r="BM2768" s="185"/>
    </row>
    <row r="2769" spans="13:65" s="181" customFormat="1" x14ac:dyDescent="0.2">
      <c r="M2769" s="40"/>
      <c r="N2769" s="974"/>
      <c r="O2769" s="185"/>
      <c r="P2769" s="185"/>
      <c r="Q2769" s="185"/>
      <c r="R2769" s="185"/>
      <c r="S2769" s="185"/>
      <c r="T2769" s="185"/>
      <c r="U2769" s="185"/>
      <c r="V2769" s="185"/>
      <c r="W2769" s="185"/>
      <c r="X2769" s="185"/>
      <c r="Y2769" s="185"/>
      <c r="Z2769" s="185"/>
      <c r="AA2769" s="185"/>
      <c r="AB2769" s="185"/>
      <c r="AC2769" s="185"/>
      <c r="AD2769" s="185"/>
      <c r="AE2769" s="185"/>
      <c r="AF2769" s="185"/>
      <c r="AG2769" s="185"/>
      <c r="AH2769" s="185"/>
      <c r="AI2769" s="185"/>
      <c r="AJ2769" s="185"/>
      <c r="AK2769" s="185"/>
      <c r="AL2769" s="185"/>
      <c r="AM2769" s="185"/>
      <c r="AN2769" s="185"/>
      <c r="AO2769" s="185"/>
      <c r="AP2769" s="185"/>
      <c r="AQ2769" s="185"/>
      <c r="AR2769" s="185"/>
      <c r="AS2769" s="185"/>
      <c r="AT2769" s="185"/>
      <c r="AU2769" s="185"/>
      <c r="AV2769" s="185"/>
      <c r="AW2769" s="185"/>
      <c r="AX2769" s="185"/>
      <c r="AY2769" s="185"/>
      <c r="AZ2769" s="185"/>
      <c r="BA2769" s="185"/>
      <c r="BB2769" s="185"/>
      <c r="BC2769" s="185"/>
      <c r="BD2769" s="185"/>
      <c r="BE2769" s="185"/>
      <c r="BF2769" s="185"/>
      <c r="BG2769" s="185"/>
      <c r="BH2769" s="185"/>
      <c r="BI2769" s="185"/>
      <c r="BJ2769" s="185"/>
      <c r="BK2769" s="185"/>
      <c r="BL2769" s="185"/>
      <c r="BM2769" s="185"/>
    </row>
    <row r="2770" spans="13:65" s="181" customFormat="1" x14ac:dyDescent="0.2">
      <c r="M2770" s="40"/>
      <c r="N2770" s="974"/>
      <c r="O2770" s="185"/>
      <c r="P2770" s="185"/>
      <c r="Q2770" s="185"/>
      <c r="R2770" s="185"/>
      <c r="S2770" s="185"/>
      <c r="T2770" s="185"/>
      <c r="U2770" s="185"/>
      <c r="V2770" s="185"/>
      <c r="W2770" s="185"/>
      <c r="X2770" s="185"/>
      <c r="Y2770" s="185"/>
      <c r="Z2770" s="185"/>
      <c r="AA2770" s="185"/>
      <c r="AB2770" s="185"/>
      <c r="AC2770" s="185"/>
      <c r="AD2770" s="185"/>
      <c r="AE2770" s="185"/>
      <c r="AF2770" s="185"/>
      <c r="AG2770" s="185"/>
      <c r="AH2770" s="185"/>
      <c r="AI2770" s="185"/>
      <c r="AJ2770" s="185"/>
      <c r="AK2770" s="185"/>
      <c r="AL2770" s="185"/>
      <c r="AM2770" s="185"/>
      <c r="AN2770" s="185"/>
      <c r="AO2770" s="185"/>
      <c r="AP2770" s="185"/>
      <c r="AQ2770" s="185"/>
      <c r="AR2770" s="185"/>
      <c r="AS2770" s="185"/>
      <c r="AT2770" s="185"/>
      <c r="AU2770" s="185"/>
      <c r="AV2770" s="185"/>
      <c r="AW2770" s="185"/>
      <c r="AX2770" s="185"/>
      <c r="AY2770" s="185"/>
      <c r="AZ2770" s="185"/>
      <c r="BA2770" s="185"/>
      <c r="BB2770" s="185"/>
      <c r="BC2770" s="185"/>
      <c r="BD2770" s="185"/>
      <c r="BE2770" s="185"/>
      <c r="BF2770" s="185"/>
      <c r="BG2770" s="185"/>
      <c r="BH2770" s="185"/>
      <c r="BI2770" s="185"/>
      <c r="BJ2770" s="185"/>
      <c r="BK2770" s="185"/>
      <c r="BL2770" s="185"/>
      <c r="BM2770" s="185"/>
    </row>
    <row r="2771" spans="13:65" s="181" customFormat="1" x14ac:dyDescent="0.2">
      <c r="M2771" s="40"/>
      <c r="N2771" s="974"/>
      <c r="O2771" s="185"/>
      <c r="P2771" s="185"/>
      <c r="Q2771" s="185"/>
      <c r="R2771" s="185"/>
      <c r="S2771" s="185"/>
      <c r="T2771" s="185"/>
      <c r="U2771" s="185"/>
      <c r="V2771" s="185"/>
      <c r="W2771" s="185"/>
      <c r="X2771" s="185"/>
      <c r="Y2771" s="185"/>
      <c r="Z2771" s="185"/>
      <c r="AA2771" s="185"/>
      <c r="AB2771" s="185"/>
      <c r="AC2771" s="185"/>
      <c r="AD2771" s="185"/>
      <c r="AE2771" s="185"/>
      <c r="AF2771" s="185"/>
      <c r="AG2771" s="185"/>
      <c r="AH2771" s="185"/>
      <c r="AI2771" s="185"/>
      <c r="AJ2771" s="185"/>
      <c r="AK2771" s="185"/>
      <c r="AL2771" s="185"/>
      <c r="AM2771" s="185"/>
      <c r="AN2771" s="185"/>
      <c r="AO2771" s="185"/>
      <c r="AP2771" s="185"/>
      <c r="AQ2771" s="185"/>
      <c r="AR2771" s="185"/>
      <c r="AS2771" s="185"/>
      <c r="AT2771" s="185"/>
      <c r="AU2771" s="185"/>
      <c r="AV2771" s="185"/>
      <c r="AW2771" s="185"/>
      <c r="AX2771" s="185"/>
      <c r="AY2771" s="185"/>
      <c r="AZ2771" s="185"/>
      <c r="BA2771" s="185"/>
      <c r="BB2771" s="185"/>
      <c r="BC2771" s="185"/>
      <c r="BD2771" s="185"/>
      <c r="BE2771" s="185"/>
      <c r="BF2771" s="185"/>
      <c r="BG2771" s="185"/>
      <c r="BH2771" s="185"/>
      <c r="BI2771" s="185"/>
      <c r="BJ2771" s="185"/>
      <c r="BK2771" s="185"/>
      <c r="BL2771" s="185"/>
      <c r="BM2771" s="185"/>
    </row>
    <row r="2772" spans="13:65" s="181" customFormat="1" x14ac:dyDescent="0.2">
      <c r="M2772" s="40"/>
      <c r="N2772" s="974"/>
      <c r="O2772" s="185"/>
      <c r="P2772" s="185"/>
      <c r="Q2772" s="185"/>
      <c r="R2772" s="185"/>
      <c r="S2772" s="185"/>
      <c r="T2772" s="185"/>
      <c r="U2772" s="185"/>
      <c r="V2772" s="185"/>
      <c r="W2772" s="185"/>
      <c r="X2772" s="185"/>
      <c r="Y2772" s="185"/>
      <c r="Z2772" s="185"/>
      <c r="AA2772" s="185"/>
      <c r="AB2772" s="185"/>
      <c r="AC2772" s="185"/>
      <c r="AD2772" s="185"/>
      <c r="AE2772" s="185"/>
      <c r="AF2772" s="185"/>
      <c r="AG2772" s="185"/>
      <c r="AH2772" s="185"/>
      <c r="AI2772" s="185"/>
      <c r="AJ2772" s="185"/>
      <c r="AK2772" s="185"/>
      <c r="AL2772" s="185"/>
      <c r="AM2772" s="185"/>
      <c r="AN2772" s="185"/>
      <c r="AO2772" s="185"/>
      <c r="AP2772" s="185"/>
      <c r="AQ2772" s="185"/>
      <c r="AR2772" s="185"/>
      <c r="AS2772" s="185"/>
      <c r="AT2772" s="185"/>
      <c r="AU2772" s="185"/>
      <c r="AV2772" s="185"/>
      <c r="AW2772" s="185"/>
      <c r="AX2772" s="185"/>
      <c r="AY2772" s="185"/>
      <c r="AZ2772" s="185"/>
      <c r="BA2772" s="185"/>
      <c r="BB2772" s="185"/>
      <c r="BC2772" s="185"/>
      <c r="BD2772" s="185"/>
      <c r="BE2772" s="185"/>
      <c r="BF2772" s="185"/>
      <c r="BG2772" s="185"/>
      <c r="BH2772" s="185"/>
      <c r="BI2772" s="185"/>
      <c r="BJ2772" s="185"/>
      <c r="BK2772" s="185"/>
      <c r="BL2772" s="185"/>
      <c r="BM2772" s="185"/>
    </row>
    <row r="2773" spans="13:65" s="181" customFormat="1" x14ac:dyDescent="0.2">
      <c r="M2773" s="40"/>
      <c r="N2773" s="974"/>
      <c r="O2773" s="185"/>
      <c r="P2773" s="185"/>
      <c r="Q2773" s="185"/>
      <c r="R2773" s="185"/>
      <c r="S2773" s="185"/>
      <c r="T2773" s="185"/>
      <c r="U2773" s="185"/>
      <c r="V2773" s="185"/>
      <c r="W2773" s="185"/>
      <c r="X2773" s="185"/>
      <c r="Y2773" s="185"/>
      <c r="Z2773" s="185"/>
      <c r="AA2773" s="185"/>
      <c r="AB2773" s="185"/>
      <c r="AC2773" s="185"/>
      <c r="AD2773" s="185"/>
      <c r="AE2773" s="185"/>
      <c r="AF2773" s="185"/>
      <c r="AG2773" s="185"/>
      <c r="AH2773" s="185"/>
      <c r="AI2773" s="185"/>
      <c r="AJ2773" s="185"/>
      <c r="AK2773" s="185"/>
      <c r="AL2773" s="185"/>
      <c r="AM2773" s="185"/>
      <c r="AN2773" s="185"/>
      <c r="AO2773" s="185"/>
      <c r="AP2773" s="185"/>
      <c r="AQ2773" s="185"/>
      <c r="AR2773" s="185"/>
      <c r="AS2773" s="185"/>
      <c r="AT2773" s="185"/>
      <c r="AU2773" s="185"/>
      <c r="AV2773" s="185"/>
      <c r="AW2773" s="185"/>
      <c r="AX2773" s="185"/>
      <c r="AY2773" s="185"/>
      <c r="AZ2773" s="185"/>
      <c r="BA2773" s="185"/>
      <c r="BB2773" s="185"/>
      <c r="BC2773" s="185"/>
      <c r="BD2773" s="185"/>
      <c r="BE2773" s="185"/>
      <c r="BF2773" s="185"/>
      <c r="BG2773" s="185"/>
      <c r="BH2773" s="185"/>
      <c r="BI2773" s="185"/>
      <c r="BJ2773" s="185"/>
      <c r="BK2773" s="185"/>
      <c r="BL2773" s="185"/>
      <c r="BM2773" s="185"/>
    </row>
    <row r="2774" spans="13:65" s="181" customFormat="1" x14ac:dyDescent="0.2">
      <c r="M2774" s="40"/>
      <c r="N2774" s="974"/>
      <c r="O2774" s="185"/>
      <c r="P2774" s="185"/>
      <c r="Q2774" s="185"/>
      <c r="R2774" s="185"/>
      <c r="S2774" s="185"/>
      <c r="T2774" s="185"/>
      <c r="U2774" s="185"/>
      <c r="V2774" s="185"/>
      <c r="W2774" s="185"/>
      <c r="X2774" s="185"/>
      <c r="Y2774" s="185"/>
      <c r="Z2774" s="185"/>
      <c r="AA2774" s="185"/>
      <c r="AB2774" s="185"/>
      <c r="AC2774" s="185"/>
      <c r="AD2774" s="185"/>
      <c r="AE2774" s="185"/>
      <c r="AF2774" s="185"/>
      <c r="AG2774" s="185"/>
      <c r="AH2774" s="185"/>
      <c r="AI2774" s="185"/>
      <c r="AJ2774" s="185"/>
      <c r="AK2774" s="185"/>
      <c r="AL2774" s="185"/>
      <c r="AM2774" s="185"/>
      <c r="AN2774" s="185"/>
      <c r="AO2774" s="185"/>
      <c r="AP2774" s="185"/>
      <c r="AQ2774" s="185"/>
      <c r="AR2774" s="185"/>
      <c r="AS2774" s="185"/>
      <c r="AT2774" s="185"/>
      <c r="AU2774" s="185"/>
      <c r="AV2774" s="185"/>
      <c r="AW2774" s="185"/>
      <c r="AX2774" s="185"/>
      <c r="AY2774" s="185"/>
      <c r="AZ2774" s="185"/>
      <c r="BA2774" s="185"/>
      <c r="BB2774" s="185"/>
      <c r="BC2774" s="185"/>
      <c r="BD2774" s="185"/>
      <c r="BE2774" s="185"/>
      <c r="BF2774" s="185"/>
      <c r="BG2774" s="185"/>
      <c r="BH2774" s="185"/>
      <c r="BI2774" s="185"/>
      <c r="BJ2774" s="185"/>
      <c r="BK2774" s="185"/>
      <c r="BL2774" s="185"/>
      <c r="BM2774" s="185"/>
    </row>
    <row r="2775" spans="13:65" s="181" customFormat="1" x14ac:dyDescent="0.2">
      <c r="M2775" s="40"/>
      <c r="N2775" s="974"/>
      <c r="O2775" s="185"/>
      <c r="P2775" s="185"/>
      <c r="Q2775" s="185"/>
      <c r="R2775" s="185"/>
      <c r="S2775" s="185"/>
      <c r="T2775" s="185"/>
      <c r="U2775" s="185"/>
      <c r="V2775" s="185"/>
      <c r="W2775" s="185"/>
      <c r="X2775" s="185"/>
      <c r="Y2775" s="185"/>
      <c r="Z2775" s="185"/>
      <c r="AA2775" s="185"/>
      <c r="AB2775" s="185"/>
      <c r="AC2775" s="185"/>
      <c r="AD2775" s="185"/>
      <c r="AE2775" s="185"/>
      <c r="AF2775" s="185"/>
      <c r="AG2775" s="185"/>
      <c r="AH2775" s="185"/>
      <c r="AI2775" s="185"/>
      <c r="AJ2775" s="185"/>
      <c r="AK2775" s="185"/>
      <c r="AL2775" s="185"/>
      <c r="AM2775" s="185"/>
      <c r="AN2775" s="185"/>
      <c r="AO2775" s="185"/>
      <c r="AP2775" s="185"/>
      <c r="AQ2775" s="185"/>
      <c r="AR2775" s="185"/>
      <c r="AS2775" s="185"/>
      <c r="AT2775" s="185"/>
      <c r="AU2775" s="185"/>
      <c r="AV2775" s="185"/>
      <c r="AW2775" s="185"/>
      <c r="AX2775" s="185"/>
      <c r="AY2775" s="185"/>
      <c r="AZ2775" s="185"/>
      <c r="BA2775" s="185"/>
      <c r="BB2775" s="185"/>
      <c r="BC2775" s="185"/>
      <c r="BD2775" s="185"/>
      <c r="BE2775" s="185"/>
      <c r="BF2775" s="185"/>
      <c r="BG2775" s="185"/>
      <c r="BH2775" s="185"/>
      <c r="BI2775" s="185"/>
      <c r="BJ2775" s="185"/>
      <c r="BK2775" s="185"/>
      <c r="BL2775" s="185"/>
      <c r="BM2775" s="185"/>
    </row>
    <row r="2776" spans="13:65" s="181" customFormat="1" x14ac:dyDescent="0.2">
      <c r="M2776" s="40"/>
      <c r="N2776" s="974"/>
      <c r="O2776" s="185"/>
      <c r="P2776" s="185"/>
      <c r="Q2776" s="185"/>
      <c r="R2776" s="185"/>
      <c r="S2776" s="185"/>
      <c r="T2776" s="185"/>
      <c r="U2776" s="185"/>
      <c r="V2776" s="185"/>
      <c r="W2776" s="185"/>
      <c r="X2776" s="185"/>
      <c r="Y2776" s="185"/>
      <c r="Z2776" s="185"/>
      <c r="AA2776" s="185"/>
      <c r="AB2776" s="185"/>
      <c r="AC2776" s="185"/>
      <c r="AD2776" s="185"/>
      <c r="AE2776" s="185"/>
      <c r="AF2776" s="185"/>
      <c r="AG2776" s="185"/>
      <c r="AH2776" s="185"/>
      <c r="AI2776" s="185"/>
      <c r="AJ2776" s="185"/>
      <c r="AK2776" s="185"/>
      <c r="AL2776" s="185"/>
      <c r="AM2776" s="185"/>
      <c r="AN2776" s="185"/>
      <c r="AO2776" s="185"/>
      <c r="AP2776" s="185"/>
      <c r="AQ2776" s="185"/>
      <c r="AR2776" s="185"/>
      <c r="AS2776" s="185"/>
      <c r="AT2776" s="185"/>
      <c r="AU2776" s="185"/>
      <c r="AV2776" s="185"/>
      <c r="AW2776" s="185"/>
      <c r="AX2776" s="185"/>
      <c r="AY2776" s="185"/>
      <c r="AZ2776" s="185"/>
      <c r="BA2776" s="185"/>
      <c r="BB2776" s="185"/>
      <c r="BC2776" s="185"/>
      <c r="BD2776" s="185"/>
      <c r="BE2776" s="185"/>
      <c r="BF2776" s="185"/>
      <c r="BG2776" s="185"/>
      <c r="BH2776" s="185"/>
      <c r="BI2776" s="185"/>
      <c r="BJ2776" s="185"/>
      <c r="BK2776" s="185"/>
      <c r="BL2776" s="185"/>
      <c r="BM2776" s="185"/>
    </row>
    <row r="2777" spans="13:65" s="181" customFormat="1" x14ac:dyDescent="0.2">
      <c r="M2777" s="40"/>
      <c r="N2777" s="974"/>
      <c r="O2777" s="185"/>
      <c r="P2777" s="185"/>
      <c r="Q2777" s="185"/>
      <c r="R2777" s="185"/>
      <c r="S2777" s="185"/>
      <c r="T2777" s="185"/>
      <c r="U2777" s="185"/>
      <c r="V2777" s="185"/>
      <c r="W2777" s="185"/>
      <c r="X2777" s="185"/>
      <c r="Y2777" s="185"/>
      <c r="Z2777" s="185"/>
      <c r="AA2777" s="185"/>
      <c r="AB2777" s="185"/>
      <c r="AC2777" s="185"/>
      <c r="AD2777" s="185"/>
      <c r="AE2777" s="185"/>
      <c r="AF2777" s="185"/>
      <c r="AG2777" s="185"/>
      <c r="AH2777" s="185"/>
      <c r="AI2777" s="185"/>
      <c r="AJ2777" s="185"/>
      <c r="AK2777" s="185"/>
      <c r="AL2777" s="185"/>
      <c r="AM2777" s="185"/>
      <c r="AN2777" s="185"/>
      <c r="AO2777" s="185"/>
      <c r="AP2777" s="185"/>
      <c r="AQ2777" s="185"/>
      <c r="AR2777" s="185"/>
      <c r="AS2777" s="185"/>
      <c r="AT2777" s="185"/>
      <c r="AU2777" s="185"/>
      <c r="AV2777" s="185"/>
      <c r="AW2777" s="185"/>
      <c r="AX2777" s="185"/>
      <c r="AY2777" s="185"/>
      <c r="AZ2777" s="185"/>
      <c r="BA2777" s="185"/>
      <c r="BB2777" s="185"/>
      <c r="BC2777" s="185"/>
      <c r="BD2777" s="185"/>
      <c r="BE2777" s="185"/>
      <c r="BF2777" s="185"/>
      <c r="BG2777" s="185"/>
      <c r="BH2777" s="185"/>
      <c r="BI2777" s="185"/>
      <c r="BJ2777" s="185"/>
      <c r="BK2777" s="185"/>
      <c r="BL2777" s="185"/>
      <c r="BM2777" s="185"/>
    </row>
    <row r="2778" spans="13:65" s="181" customFormat="1" x14ac:dyDescent="0.2">
      <c r="M2778" s="40"/>
      <c r="N2778" s="974"/>
      <c r="O2778" s="185"/>
      <c r="P2778" s="185"/>
      <c r="Q2778" s="185"/>
      <c r="R2778" s="185"/>
      <c r="S2778" s="185"/>
      <c r="T2778" s="185"/>
      <c r="U2778" s="185"/>
      <c r="V2778" s="185"/>
      <c r="W2778" s="185"/>
      <c r="X2778" s="185"/>
      <c r="Y2778" s="185"/>
      <c r="Z2778" s="185"/>
      <c r="AA2778" s="185"/>
      <c r="AB2778" s="185"/>
      <c r="AC2778" s="185"/>
      <c r="AD2778" s="185"/>
      <c r="AE2778" s="185"/>
      <c r="AF2778" s="185"/>
      <c r="AG2778" s="185"/>
      <c r="AH2778" s="185"/>
      <c r="AI2778" s="185"/>
      <c r="AJ2778" s="185"/>
      <c r="AK2778" s="185"/>
      <c r="AL2778" s="185"/>
      <c r="AM2778" s="185"/>
      <c r="AN2778" s="185"/>
      <c r="AO2778" s="185"/>
      <c r="AP2778" s="185"/>
      <c r="AQ2778" s="185"/>
      <c r="AR2778" s="185"/>
      <c r="AS2778" s="185"/>
      <c r="AT2778" s="185"/>
      <c r="AU2778" s="185"/>
      <c r="AV2778" s="185"/>
      <c r="AW2778" s="185"/>
      <c r="AX2778" s="185"/>
      <c r="AY2778" s="185"/>
      <c r="AZ2778" s="185"/>
      <c r="BA2778" s="185"/>
      <c r="BB2778" s="185"/>
      <c r="BC2778" s="185"/>
      <c r="BD2778" s="185"/>
      <c r="BE2778" s="185"/>
      <c r="BF2778" s="185"/>
      <c r="BG2778" s="185"/>
      <c r="BH2778" s="185"/>
      <c r="BI2778" s="185"/>
      <c r="BJ2778" s="185"/>
      <c r="BK2778" s="185"/>
      <c r="BL2778" s="185"/>
      <c r="BM2778" s="185"/>
    </row>
    <row r="2779" spans="13:65" s="181" customFormat="1" x14ac:dyDescent="0.2">
      <c r="M2779" s="40"/>
      <c r="N2779" s="974"/>
      <c r="O2779" s="185"/>
      <c r="P2779" s="185"/>
      <c r="Q2779" s="185"/>
      <c r="R2779" s="185"/>
      <c r="S2779" s="185"/>
      <c r="T2779" s="185"/>
      <c r="U2779" s="185"/>
      <c r="V2779" s="185"/>
      <c r="W2779" s="185"/>
      <c r="X2779" s="185"/>
      <c r="Y2779" s="185"/>
      <c r="Z2779" s="185"/>
      <c r="AA2779" s="185"/>
      <c r="AB2779" s="185"/>
      <c r="AC2779" s="185"/>
      <c r="AD2779" s="185"/>
      <c r="AE2779" s="185"/>
      <c r="AF2779" s="185"/>
      <c r="AG2779" s="185"/>
      <c r="AH2779" s="185"/>
      <c r="AI2779" s="185"/>
      <c r="AJ2779" s="185"/>
      <c r="AK2779" s="185"/>
      <c r="AL2779" s="185"/>
      <c r="AM2779" s="185"/>
      <c r="AN2779" s="185"/>
      <c r="AO2779" s="185"/>
      <c r="AP2779" s="185"/>
      <c r="AQ2779" s="185"/>
      <c r="AR2779" s="185"/>
      <c r="AS2779" s="185"/>
      <c r="AT2779" s="185"/>
      <c r="AU2779" s="185"/>
      <c r="AV2779" s="185"/>
      <c r="AW2779" s="185"/>
      <c r="AX2779" s="185"/>
      <c r="AY2779" s="185"/>
      <c r="AZ2779" s="185"/>
      <c r="BA2779" s="185"/>
      <c r="BB2779" s="185"/>
      <c r="BC2779" s="185"/>
      <c r="BD2779" s="185"/>
      <c r="BE2779" s="185"/>
      <c r="BF2779" s="185"/>
      <c r="BG2779" s="185"/>
      <c r="BH2779" s="185"/>
      <c r="BI2779" s="185"/>
      <c r="BJ2779" s="185"/>
      <c r="BK2779" s="185"/>
      <c r="BL2779" s="185"/>
      <c r="BM2779" s="185"/>
    </row>
    <row r="2780" spans="13:65" s="181" customFormat="1" x14ac:dyDescent="0.2">
      <c r="M2780" s="40"/>
      <c r="N2780" s="974"/>
      <c r="O2780" s="185"/>
      <c r="P2780" s="185"/>
      <c r="Q2780" s="185"/>
      <c r="R2780" s="185"/>
      <c r="S2780" s="185"/>
      <c r="T2780" s="185"/>
      <c r="U2780" s="185"/>
      <c r="V2780" s="185"/>
      <c r="W2780" s="185"/>
      <c r="X2780" s="185"/>
      <c r="Y2780" s="185"/>
      <c r="Z2780" s="185"/>
      <c r="AA2780" s="185"/>
      <c r="AB2780" s="185"/>
      <c r="AC2780" s="185"/>
      <c r="AD2780" s="185"/>
      <c r="AE2780" s="185"/>
      <c r="AF2780" s="185"/>
      <c r="AG2780" s="185"/>
      <c r="AH2780" s="185"/>
      <c r="AI2780" s="185"/>
      <c r="AJ2780" s="185"/>
      <c r="AK2780" s="185"/>
      <c r="AL2780" s="185"/>
      <c r="AM2780" s="185"/>
      <c r="AN2780" s="185"/>
      <c r="AO2780" s="185"/>
      <c r="AP2780" s="185"/>
      <c r="AQ2780" s="185"/>
      <c r="AR2780" s="185"/>
      <c r="AS2780" s="185"/>
      <c r="AT2780" s="185"/>
      <c r="AU2780" s="185"/>
      <c r="AV2780" s="185"/>
      <c r="AW2780" s="185"/>
      <c r="AX2780" s="185"/>
      <c r="AY2780" s="185"/>
      <c r="AZ2780" s="185"/>
      <c r="BA2780" s="185"/>
      <c r="BB2780" s="185"/>
      <c r="BC2780" s="185"/>
      <c r="BD2780" s="185"/>
      <c r="BE2780" s="185"/>
      <c r="BF2780" s="185"/>
      <c r="BG2780" s="185"/>
      <c r="BH2780" s="185"/>
      <c r="BI2780" s="185"/>
      <c r="BJ2780" s="185"/>
      <c r="BK2780" s="185"/>
      <c r="BL2780" s="185"/>
      <c r="BM2780" s="185"/>
    </row>
    <row r="2781" spans="13:65" s="181" customFormat="1" x14ac:dyDescent="0.2">
      <c r="M2781" s="40"/>
      <c r="N2781" s="974"/>
      <c r="O2781" s="185"/>
      <c r="P2781" s="185"/>
      <c r="Q2781" s="185"/>
      <c r="R2781" s="185"/>
      <c r="S2781" s="185"/>
      <c r="T2781" s="185"/>
      <c r="U2781" s="185"/>
      <c r="V2781" s="185"/>
      <c r="W2781" s="185"/>
      <c r="X2781" s="185"/>
      <c r="Y2781" s="185"/>
      <c r="Z2781" s="185"/>
      <c r="AA2781" s="185"/>
      <c r="AB2781" s="185"/>
      <c r="AC2781" s="185"/>
      <c r="AD2781" s="185"/>
      <c r="AE2781" s="185"/>
      <c r="AF2781" s="185"/>
      <c r="AG2781" s="185"/>
      <c r="AH2781" s="185"/>
      <c r="AI2781" s="185"/>
      <c r="AJ2781" s="185"/>
      <c r="AK2781" s="185"/>
      <c r="AL2781" s="185"/>
      <c r="AM2781" s="185"/>
      <c r="AN2781" s="185"/>
      <c r="AO2781" s="185"/>
      <c r="AP2781" s="185"/>
      <c r="AQ2781" s="185"/>
      <c r="AR2781" s="185"/>
      <c r="AS2781" s="185"/>
      <c r="AT2781" s="185"/>
      <c r="AU2781" s="185"/>
      <c r="AV2781" s="185"/>
      <c r="AW2781" s="185"/>
      <c r="AX2781" s="185"/>
      <c r="AY2781" s="185"/>
      <c r="AZ2781" s="185"/>
      <c r="BA2781" s="185"/>
      <c r="BB2781" s="185"/>
      <c r="BC2781" s="185"/>
      <c r="BD2781" s="185"/>
      <c r="BE2781" s="185"/>
      <c r="BF2781" s="185"/>
      <c r="BG2781" s="185"/>
      <c r="BH2781" s="185"/>
      <c r="BI2781" s="185"/>
      <c r="BJ2781" s="185"/>
      <c r="BK2781" s="185"/>
      <c r="BL2781" s="185"/>
      <c r="BM2781" s="185"/>
    </row>
    <row r="2782" spans="13:65" s="181" customFormat="1" x14ac:dyDescent="0.2">
      <c r="M2782" s="40"/>
      <c r="N2782" s="974"/>
      <c r="O2782" s="185"/>
      <c r="P2782" s="185"/>
      <c r="Q2782" s="185"/>
      <c r="R2782" s="185"/>
      <c r="S2782" s="185"/>
      <c r="T2782" s="185"/>
      <c r="U2782" s="185"/>
      <c r="V2782" s="185"/>
      <c r="W2782" s="185"/>
      <c r="X2782" s="185"/>
      <c r="Y2782" s="185"/>
      <c r="Z2782" s="185"/>
      <c r="AA2782" s="185"/>
      <c r="AB2782" s="185"/>
      <c r="AC2782" s="185"/>
      <c r="AD2782" s="185"/>
      <c r="AE2782" s="185"/>
      <c r="AF2782" s="185"/>
      <c r="AG2782" s="185"/>
      <c r="AH2782" s="185"/>
      <c r="AI2782" s="185"/>
      <c r="AJ2782" s="185"/>
      <c r="AK2782" s="185"/>
      <c r="AL2782" s="185"/>
      <c r="AM2782" s="185"/>
      <c r="AN2782" s="185"/>
      <c r="AO2782" s="185"/>
      <c r="AP2782" s="185"/>
      <c r="AQ2782" s="185"/>
      <c r="AR2782" s="185"/>
      <c r="AS2782" s="185"/>
      <c r="AT2782" s="185"/>
      <c r="AU2782" s="185"/>
      <c r="AV2782" s="185"/>
      <c r="AW2782" s="185"/>
      <c r="AX2782" s="185"/>
      <c r="AY2782" s="185"/>
      <c r="AZ2782" s="185"/>
      <c r="BA2782" s="185"/>
      <c r="BB2782" s="185"/>
      <c r="BC2782" s="185"/>
      <c r="BD2782" s="185"/>
      <c r="BE2782" s="185"/>
      <c r="BF2782" s="185"/>
      <c r="BG2782" s="185"/>
      <c r="BH2782" s="185"/>
      <c r="BI2782" s="185"/>
      <c r="BJ2782" s="185"/>
      <c r="BK2782" s="185"/>
      <c r="BL2782" s="185"/>
      <c r="BM2782" s="185"/>
    </row>
    <row r="2783" spans="13:65" s="181" customFormat="1" x14ac:dyDescent="0.2">
      <c r="M2783" s="40"/>
      <c r="N2783" s="974"/>
      <c r="O2783" s="185"/>
      <c r="P2783" s="185"/>
      <c r="Q2783" s="185"/>
      <c r="R2783" s="185"/>
      <c r="S2783" s="185"/>
      <c r="T2783" s="185"/>
      <c r="U2783" s="185"/>
      <c r="V2783" s="185"/>
      <c r="W2783" s="185"/>
      <c r="X2783" s="185"/>
      <c r="Y2783" s="185"/>
      <c r="Z2783" s="185"/>
      <c r="AA2783" s="185"/>
      <c r="AB2783" s="185"/>
      <c r="AC2783" s="185"/>
      <c r="AD2783" s="185"/>
      <c r="AE2783" s="185"/>
      <c r="AF2783" s="185"/>
      <c r="AG2783" s="185"/>
      <c r="AH2783" s="185"/>
      <c r="AI2783" s="185"/>
      <c r="AJ2783" s="185"/>
      <c r="AK2783" s="185"/>
      <c r="AL2783" s="185"/>
      <c r="AM2783" s="185"/>
      <c r="AN2783" s="185"/>
      <c r="AO2783" s="185"/>
      <c r="AP2783" s="185"/>
      <c r="AQ2783" s="185"/>
      <c r="AR2783" s="185"/>
      <c r="AS2783" s="185"/>
      <c r="AT2783" s="185"/>
      <c r="AU2783" s="185"/>
      <c r="AV2783" s="185"/>
      <c r="AW2783" s="185"/>
      <c r="AX2783" s="185"/>
      <c r="AY2783" s="185"/>
      <c r="AZ2783" s="185"/>
      <c r="BA2783" s="185"/>
      <c r="BB2783" s="185"/>
      <c r="BC2783" s="185"/>
      <c r="BD2783" s="185"/>
      <c r="BE2783" s="185"/>
      <c r="BF2783" s="185"/>
      <c r="BG2783" s="185"/>
      <c r="BH2783" s="185"/>
      <c r="BI2783" s="185"/>
      <c r="BJ2783" s="185"/>
      <c r="BK2783" s="185"/>
      <c r="BL2783" s="185"/>
      <c r="BM2783" s="185"/>
    </row>
    <row r="2784" spans="13:65" s="181" customFormat="1" x14ac:dyDescent="0.2">
      <c r="M2784" s="40"/>
      <c r="N2784" s="974"/>
      <c r="O2784" s="185"/>
      <c r="P2784" s="185"/>
      <c r="Q2784" s="185"/>
      <c r="R2784" s="185"/>
      <c r="S2784" s="185"/>
      <c r="T2784" s="185"/>
      <c r="U2784" s="185"/>
      <c r="V2784" s="185"/>
      <c r="W2784" s="185"/>
      <c r="X2784" s="185"/>
      <c r="Y2784" s="185"/>
      <c r="Z2784" s="185"/>
      <c r="AA2784" s="185"/>
      <c r="AB2784" s="185"/>
      <c r="AC2784" s="185"/>
      <c r="AD2784" s="185"/>
      <c r="AE2784" s="185"/>
      <c r="AF2784" s="185"/>
      <c r="AG2784" s="185"/>
      <c r="AH2784" s="185"/>
      <c r="AI2784" s="185"/>
      <c r="AJ2784" s="185"/>
      <c r="AK2784" s="185"/>
      <c r="AL2784" s="185"/>
      <c r="AM2784" s="185"/>
      <c r="AN2784" s="185"/>
      <c r="AO2784" s="185"/>
      <c r="AP2784" s="185"/>
      <c r="AQ2784" s="185"/>
      <c r="AR2784" s="185"/>
      <c r="AS2784" s="185"/>
      <c r="AT2784" s="185"/>
      <c r="AU2784" s="185"/>
      <c r="AV2784" s="185"/>
      <c r="AW2784" s="185"/>
      <c r="AX2784" s="185"/>
      <c r="AY2784" s="185"/>
      <c r="AZ2784" s="185"/>
      <c r="BA2784" s="185"/>
      <c r="BB2784" s="185"/>
      <c r="BC2784" s="185"/>
      <c r="BD2784" s="185"/>
      <c r="BE2784" s="185"/>
      <c r="BF2784" s="185"/>
      <c r="BG2784" s="185"/>
      <c r="BH2784" s="185"/>
      <c r="BI2784" s="185"/>
      <c r="BJ2784" s="185"/>
      <c r="BK2784" s="185"/>
      <c r="BL2784" s="185"/>
      <c r="BM2784" s="185"/>
    </row>
    <row r="2785" spans="13:65" s="181" customFormat="1" x14ac:dyDescent="0.2">
      <c r="M2785" s="40"/>
      <c r="N2785" s="974"/>
      <c r="O2785" s="185"/>
      <c r="P2785" s="185"/>
      <c r="Q2785" s="185"/>
      <c r="R2785" s="185"/>
      <c r="S2785" s="185"/>
      <c r="T2785" s="185"/>
      <c r="U2785" s="185"/>
      <c r="V2785" s="185"/>
      <c r="W2785" s="185"/>
      <c r="X2785" s="185"/>
      <c r="Y2785" s="185"/>
      <c r="Z2785" s="185"/>
      <c r="AA2785" s="185"/>
      <c r="AB2785" s="185"/>
      <c r="AC2785" s="185"/>
      <c r="AD2785" s="185"/>
      <c r="AE2785" s="185"/>
      <c r="AF2785" s="185"/>
      <c r="AG2785" s="185"/>
      <c r="AH2785" s="185"/>
      <c r="AI2785" s="185"/>
      <c r="AJ2785" s="185"/>
      <c r="AK2785" s="185"/>
      <c r="AL2785" s="185"/>
      <c r="AM2785" s="185"/>
      <c r="AN2785" s="185"/>
      <c r="AO2785" s="185"/>
      <c r="AP2785" s="185"/>
      <c r="AQ2785" s="185"/>
      <c r="AR2785" s="185"/>
      <c r="AS2785" s="185"/>
      <c r="AT2785" s="185"/>
      <c r="AU2785" s="185"/>
      <c r="AV2785" s="185"/>
      <c r="AW2785" s="185"/>
      <c r="AX2785" s="185"/>
      <c r="AY2785" s="185"/>
      <c r="AZ2785" s="185"/>
      <c r="BA2785" s="185"/>
      <c r="BB2785" s="185"/>
      <c r="BC2785" s="185"/>
      <c r="BD2785" s="185"/>
      <c r="BE2785" s="185"/>
      <c r="BF2785" s="185"/>
      <c r="BG2785" s="185"/>
      <c r="BH2785" s="185"/>
      <c r="BI2785" s="185"/>
      <c r="BJ2785" s="185"/>
      <c r="BK2785" s="185"/>
      <c r="BL2785" s="185"/>
      <c r="BM2785" s="185"/>
    </row>
    <row r="2786" spans="13:65" s="181" customFormat="1" x14ac:dyDescent="0.2">
      <c r="M2786" s="40"/>
      <c r="N2786" s="974"/>
      <c r="O2786" s="185"/>
      <c r="P2786" s="185"/>
      <c r="Q2786" s="185"/>
      <c r="R2786" s="185"/>
      <c r="S2786" s="185"/>
      <c r="T2786" s="185"/>
      <c r="U2786" s="185"/>
      <c r="V2786" s="185"/>
      <c r="W2786" s="185"/>
      <c r="X2786" s="185"/>
      <c r="Y2786" s="185"/>
      <c r="Z2786" s="185"/>
      <c r="AA2786" s="185"/>
      <c r="AB2786" s="185"/>
      <c r="AC2786" s="185"/>
      <c r="AD2786" s="185"/>
      <c r="AE2786" s="185"/>
      <c r="AF2786" s="185"/>
      <c r="AG2786" s="185"/>
      <c r="AH2786" s="185"/>
      <c r="AI2786" s="185"/>
      <c r="AJ2786" s="185"/>
      <c r="AK2786" s="185"/>
      <c r="AL2786" s="185"/>
      <c r="AM2786" s="185"/>
      <c r="AN2786" s="185"/>
      <c r="AO2786" s="185"/>
      <c r="AP2786" s="185"/>
      <c r="AQ2786" s="185"/>
      <c r="AR2786" s="185"/>
      <c r="AS2786" s="185"/>
      <c r="AT2786" s="185"/>
      <c r="AU2786" s="185"/>
      <c r="AV2786" s="185"/>
      <c r="AW2786" s="185"/>
      <c r="AX2786" s="185"/>
      <c r="AY2786" s="185"/>
      <c r="AZ2786" s="185"/>
      <c r="BA2786" s="185"/>
      <c r="BB2786" s="185"/>
      <c r="BC2786" s="185"/>
      <c r="BD2786" s="185"/>
      <c r="BE2786" s="185"/>
      <c r="BF2786" s="185"/>
      <c r="BG2786" s="185"/>
      <c r="BH2786" s="185"/>
      <c r="BI2786" s="185"/>
      <c r="BJ2786" s="185"/>
      <c r="BK2786" s="185"/>
      <c r="BL2786" s="185"/>
      <c r="BM2786" s="185"/>
    </row>
    <row r="2787" spans="13:65" s="181" customFormat="1" x14ac:dyDescent="0.2">
      <c r="M2787" s="40"/>
      <c r="N2787" s="974"/>
      <c r="O2787" s="185"/>
      <c r="P2787" s="185"/>
      <c r="Q2787" s="185"/>
      <c r="R2787" s="185"/>
      <c r="S2787" s="185"/>
      <c r="T2787" s="185"/>
      <c r="U2787" s="185"/>
      <c r="V2787" s="185"/>
      <c r="W2787" s="185"/>
      <c r="X2787" s="185"/>
      <c r="Y2787" s="185"/>
      <c r="Z2787" s="185"/>
      <c r="AA2787" s="185"/>
      <c r="AB2787" s="185"/>
      <c r="AC2787" s="185"/>
      <c r="AD2787" s="185"/>
      <c r="AE2787" s="185"/>
      <c r="AF2787" s="185"/>
      <c r="AG2787" s="185"/>
      <c r="AH2787" s="185"/>
      <c r="AI2787" s="185"/>
      <c r="AJ2787" s="185"/>
      <c r="AK2787" s="185"/>
      <c r="AL2787" s="185"/>
      <c r="AM2787" s="185"/>
      <c r="AN2787" s="185"/>
      <c r="AO2787" s="185"/>
      <c r="AP2787" s="185"/>
      <c r="AQ2787" s="185"/>
      <c r="AR2787" s="185"/>
      <c r="AS2787" s="185"/>
      <c r="AT2787" s="185"/>
      <c r="AU2787" s="185"/>
      <c r="AV2787" s="185"/>
      <c r="AW2787" s="185"/>
      <c r="AX2787" s="185"/>
      <c r="AY2787" s="185"/>
      <c r="AZ2787" s="185"/>
      <c r="BA2787" s="185"/>
      <c r="BB2787" s="185"/>
      <c r="BC2787" s="185"/>
      <c r="BD2787" s="185"/>
      <c r="BE2787" s="185"/>
      <c r="BF2787" s="185"/>
      <c r="BG2787" s="185"/>
      <c r="BH2787" s="185"/>
      <c r="BI2787" s="185"/>
      <c r="BJ2787" s="185"/>
      <c r="BK2787" s="185"/>
      <c r="BL2787" s="185"/>
      <c r="BM2787" s="185"/>
    </row>
    <row r="2788" spans="13:65" s="181" customFormat="1" x14ac:dyDescent="0.2">
      <c r="M2788" s="40"/>
      <c r="N2788" s="974"/>
      <c r="O2788" s="185"/>
      <c r="P2788" s="185"/>
      <c r="Q2788" s="185"/>
      <c r="R2788" s="185"/>
      <c r="S2788" s="185"/>
      <c r="T2788" s="185"/>
      <c r="U2788" s="185"/>
      <c r="V2788" s="185"/>
      <c r="W2788" s="185"/>
      <c r="X2788" s="185"/>
      <c r="Y2788" s="185"/>
      <c r="Z2788" s="185"/>
      <c r="AA2788" s="185"/>
      <c r="AB2788" s="185"/>
      <c r="AC2788" s="185"/>
      <c r="AD2788" s="185"/>
      <c r="AE2788" s="185"/>
      <c r="AF2788" s="185"/>
      <c r="AG2788" s="185"/>
      <c r="AH2788" s="185"/>
      <c r="AI2788" s="185"/>
      <c r="AJ2788" s="185"/>
      <c r="AK2788" s="185"/>
      <c r="AL2788" s="185"/>
      <c r="AM2788" s="185"/>
      <c r="AN2788" s="185"/>
      <c r="AO2788" s="185"/>
      <c r="AP2788" s="185"/>
      <c r="AQ2788" s="185"/>
      <c r="AR2788" s="185"/>
      <c r="AS2788" s="185"/>
      <c r="AT2788" s="185"/>
      <c r="AU2788" s="185"/>
      <c r="AV2788" s="185"/>
      <c r="AW2788" s="185"/>
      <c r="AX2788" s="185"/>
      <c r="AY2788" s="185"/>
      <c r="AZ2788" s="185"/>
      <c r="BA2788" s="185"/>
      <c r="BB2788" s="185"/>
      <c r="BC2788" s="185"/>
      <c r="BD2788" s="185"/>
      <c r="BE2788" s="185"/>
      <c r="BF2788" s="185"/>
      <c r="BG2788" s="185"/>
      <c r="BH2788" s="185"/>
      <c r="BI2788" s="185"/>
      <c r="BJ2788" s="185"/>
      <c r="BK2788" s="185"/>
      <c r="BL2788" s="185"/>
      <c r="BM2788" s="185"/>
    </row>
    <row r="2789" spans="13:65" s="181" customFormat="1" x14ac:dyDescent="0.2">
      <c r="M2789" s="40"/>
      <c r="N2789" s="974"/>
      <c r="O2789" s="185"/>
      <c r="P2789" s="185"/>
      <c r="Q2789" s="185"/>
      <c r="R2789" s="185"/>
      <c r="S2789" s="185"/>
      <c r="T2789" s="185"/>
      <c r="U2789" s="185"/>
      <c r="V2789" s="185"/>
      <c r="W2789" s="185"/>
      <c r="X2789" s="185"/>
      <c r="Y2789" s="185"/>
      <c r="Z2789" s="185"/>
      <c r="AA2789" s="185"/>
      <c r="AB2789" s="185"/>
      <c r="AC2789" s="185"/>
      <c r="AD2789" s="185"/>
      <c r="AE2789" s="185"/>
      <c r="AF2789" s="185"/>
      <c r="AG2789" s="185"/>
      <c r="AH2789" s="185"/>
      <c r="AI2789" s="185"/>
      <c r="AJ2789" s="185"/>
      <c r="AK2789" s="185"/>
      <c r="AL2789" s="185"/>
      <c r="AM2789" s="185"/>
      <c r="AN2789" s="185"/>
      <c r="AO2789" s="185"/>
      <c r="AP2789" s="185"/>
      <c r="AQ2789" s="185"/>
      <c r="AR2789" s="185"/>
      <c r="AS2789" s="185"/>
      <c r="AT2789" s="185"/>
      <c r="AU2789" s="185"/>
      <c r="AV2789" s="185"/>
      <c r="AW2789" s="185"/>
      <c r="AX2789" s="185"/>
      <c r="AY2789" s="185"/>
      <c r="AZ2789" s="185"/>
      <c r="BA2789" s="185"/>
      <c r="BB2789" s="185"/>
      <c r="BC2789" s="185"/>
      <c r="BD2789" s="185"/>
      <c r="BE2789" s="185"/>
      <c r="BF2789" s="185"/>
      <c r="BG2789" s="185"/>
      <c r="BH2789" s="185"/>
      <c r="BI2789" s="185"/>
      <c r="BJ2789" s="185"/>
      <c r="BK2789" s="185"/>
      <c r="BL2789" s="185"/>
      <c r="BM2789" s="185"/>
    </row>
    <row r="2790" spans="13:65" s="181" customFormat="1" x14ac:dyDescent="0.2">
      <c r="M2790" s="40"/>
      <c r="N2790" s="974"/>
      <c r="O2790" s="185"/>
      <c r="P2790" s="185"/>
      <c r="Q2790" s="185"/>
      <c r="R2790" s="185"/>
      <c r="S2790" s="185"/>
      <c r="T2790" s="185"/>
      <c r="U2790" s="185"/>
      <c r="V2790" s="185"/>
      <c r="W2790" s="185"/>
      <c r="X2790" s="185"/>
      <c r="Y2790" s="185"/>
      <c r="Z2790" s="185"/>
      <c r="AA2790" s="185"/>
      <c r="AB2790" s="185"/>
      <c r="AC2790" s="185"/>
      <c r="AD2790" s="185"/>
      <c r="AE2790" s="185"/>
      <c r="AF2790" s="185"/>
      <c r="AG2790" s="185"/>
      <c r="AH2790" s="185"/>
      <c r="AI2790" s="185"/>
      <c r="AJ2790" s="185"/>
      <c r="AK2790" s="185"/>
      <c r="AL2790" s="185"/>
      <c r="AM2790" s="185"/>
      <c r="AN2790" s="185"/>
      <c r="AO2790" s="185"/>
      <c r="AP2790" s="185"/>
      <c r="AQ2790" s="185"/>
      <c r="AR2790" s="185"/>
      <c r="AS2790" s="185"/>
      <c r="AT2790" s="185"/>
      <c r="AU2790" s="185"/>
      <c r="AV2790" s="185"/>
      <c r="AW2790" s="185"/>
      <c r="AX2790" s="185"/>
      <c r="AY2790" s="185"/>
      <c r="AZ2790" s="185"/>
      <c r="BA2790" s="185"/>
      <c r="BB2790" s="185"/>
      <c r="BC2790" s="185"/>
      <c r="BD2790" s="185"/>
      <c r="BE2790" s="185"/>
      <c r="BF2790" s="185"/>
      <c r="BG2790" s="185"/>
      <c r="BH2790" s="185"/>
      <c r="BI2790" s="185"/>
      <c r="BJ2790" s="185"/>
      <c r="BK2790" s="185"/>
      <c r="BL2790" s="185"/>
      <c r="BM2790" s="185"/>
    </row>
    <row r="2791" spans="13:65" s="181" customFormat="1" x14ac:dyDescent="0.2">
      <c r="M2791" s="40"/>
      <c r="N2791" s="974"/>
      <c r="O2791" s="185"/>
      <c r="P2791" s="185"/>
      <c r="Q2791" s="185"/>
      <c r="R2791" s="185"/>
      <c r="S2791" s="185"/>
      <c r="T2791" s="185"/>
      <c r="U2791" s="185"/>
      <c r="V2791" s="185"/>
      <c r="W2791" s="185"/>
      <c r="X2791" s="185"/>
      <c r="Y2791" s="185"/>
      <c r="Z2791" s="185"/>
      <c r="AA2791" s="185"/>
      <c r="AB2791" s="185"/>
      <c r="AC2791" s="185"/>
      <c r="AD2791" s="185"/>
      <c r="AE2791" s="185"/>
      <c r="AF2791" s="185"/>
      <c r="AG2791" s="185"/>
      <c r="AH2791" s="185"/>
      <c r="AI2791" s="185"/>
      <c r="AJ2791" s="185"/>
      <c r="AK2791" s="185"/>
      <c r="AL2791" s="185"/>
      <c r="AM2791" s="185"/>
      <c r="AN2791" s="185"/>
      <c r="AO2791" s="185"/>
      <c r="AP2791" s="185"/>
      <c r="AQ2791" s="185"/>
      <c r="AR2791" s="185"/>
      <c r="AS2791" s="185"/>
      <c r="AT2791" s="185"/>
      <c r="AU2791" s="185"/>
      <c r="AV2791" s="185"/>
      <c r="AW2791" s="185"/>
      <c r="AX2791" s="185"/>
      <c r="AY2791" s="185"/>
      <c r="AZ2791" s="185"/>
      <c r="BA2791" s="185"/>
      <c r="BB2791" s="185"/>
      <c r="BC2791" s="185"/>
      <c r="BD2791" s="185"/>
      <c r="BE2791" s="185"/>
      <c r="BF2791" s="185"/>
      <c r="BG2791" s="185"/>
      <c r="BH2791" s="185"/>
      <c r="BI2791" s="185"/>
      <c r="BJ2791" s="185"/>
      <c r="BK2791" s="185"/>
      <c r="BL2791" s="185"/>
      <c r="BM2791" s="185"/>
    </row>
    <row r="2792" spans="13:65" s="181" customFormat="1" x14ac:dyDescent="0.2">
      <c r="M2792" s="40"/>
      <c r="N2792" s="974"/>
      <c r="O2792" s="185"/>
      <c r="P2792" s="185"/>
      <c r="Q2792" s="185"/>
      <c r="R2792" s="185"/>
      <c r="S2792" s="185"/>
      <c r="T2792" s="185"/>
      <c r="U2792" s="185"/>
      <c r="V2792" s="185"/>
      <c r="W2792" s="185"/>
      <c r="X2792" s="185"/>
      <c r="Y2792" s="185"/>
      <c r="Z2792" s="185"/>
      <c r="AA2792" s="185"/>
      <c r="AB2792" s="185"/>
      <c r="AC2792" s="185"/>
      <c r="AD2792" s="185"/>
      <c r="AE2792" s="185"/>
      <c r="AF2792" s="185"/>
      <c r="AG2792" s="185"/>
      <c r="AH2792" s="185"/>
      <c r="AI2792" s="185"/>
      <c r="AJ2792" s="185"/>
      <c r="AK2792" s="185"/>
      <c r="AL2792" s="185"/>
      <c r="AM2792" s="185"/>
      <c r="AN2792" s="185"/>
      <c r="AO2792" s="185"/>
      <c r="AP2792" s="185"/>
      <c r="AQ2792" s="185"/>
      <c r="AR2792" s="185"/>
      <c r="AS2792" s="185"/>
      <c r="AT2792" s="185"/>
      <c r="AU2792" s="185"/>
      <c r="AV2792" s="185"/>
      <c r="AW2792" s="185"/>
      <c r="AX2792" s="185"/>
      <c r="AY2792" s="185"/>
      <c r="AZ2792" s="185"/>
      <c r="BA2792" s="185"/>
      <c r="BB2792" s="185"/>
      <c r="BC2792" s="185"/>
      <c r="BD2792" s="185"/>
      <c r="BE2792" s="185"/>
      <c r="BF2792" s="185"/>
      <c r="BG2792" s="185"/>
      <c r="BH2792" s="185"/>
      <c r="BI2792" s="185"/>
      <c r="BJ2792" s="185"/>
      <c r="BK2792" s="185"/>
      <c r="BL2792" s="185"/>
      <c r="BM2792" s="185"/>
    </row>
    <row r="2793" spans="13:65" s="181" customFormat="1" x14ac:dyDescent="0.2">
      <c r="M2793" s="40"/>
      <c r="N2793" s="974"/>
      <c r="O2793" s="185"/>
      <c r="P2793" s="185"/>
      <c r="Q2793" s="185"/>
      <c r="R2793" s="185"/>
      <c r="S2793" s="185"/>
      <c r="T2793" s="185"/>
      <c r="U2793" s="185"/>
      <c r="V2793" s="185"/>
      <c r="W2793" s="185"/>
      <c r="X2793" s="185"/>
      <c r="Y2793" s="185"/>
      <c r="Z2793" s="185"/>
      <c r="AA2793" s="185"/>
      <c r="AB2793" s="185"/>
      <c r="AC2793" s="185"/>
      <c r="AD2793" s="185"/>
      <c r="AE2793" s="185"/>
      <c r="AF2793" s="185"/>
      <c r="AG2793" s="185"/>
      <c r="AH2793" s="185"/>
      <c r="AI2793" s="185"/>
      <c r="AJ2793" s="185"/>
      <c r="AK2793" s="185"/>
      <c r="AL2793" s="185"/>
      <c r="AM2793" s="185"/>
      <c r="AN2793" s="185"/>
      <c r="AO2793" s="185"/>
      <c r="AP2793" s="185"/>
      <c r="AQ2793" s="185"/>
      <c r="AR2793" s="185"/>
      <c r="AS2793" s="185"/>
      <c r="AT2793" s="185"/>
      <c r="AU2793" s="185"/>
      <c r="AV2793" s="185"/>
      <c r="AW2793" s="185"/>
      <c r="AX2793" s="185"/>
      <c r="AY2793" s="185"/>
      <c r="AZ2793" s="185"/>
      <c r="BA2793" s="185"/>
      <c r="BB2793" s="185"/>
      <c r="BC2793" s="185"/>
      <c r="BD2793" s="185"/>
      <c r="BE2793" s="185"/>
      <c r="BF2793" s="185"/>
      <c r="BG2793" s="185"/>
      <c r="BH2793" s="185"/>
      <c r="BI2793" s="185"/>
      <c r="BJ2793" s="185"/>
      <c r="BK2793" s="185"/>
      <c r="BL2793" s="185"/>
      <c r="BM2793" s="185"/>
    </row>
    <row r="2794" spans="13:65" s="181" customFormat="1" x14ac:dyDescent="0.2">
      <c r="M2794" s="40"/>
      <c r="N2794" s="974"/>
      <c r="O2794" s="185"/>
      <c r="P2794" s="185"/>
      <c r="Q2794" s="185"/>
      <c r="R2794" s="185"/>
      <c r="S2794" s="185"/>
      <c r="T2794" s="185"/>
      <c r="U2794" s="185"/>
      <c r="V2794" s="185"/>
      <c r="W2794" s="185"/>
      <c r="X2794" s="185"/>
      <c r="Y2794" s="185"/>
      <c r="Z2794" s="185"/>
      <c r="AA2794" s="185"/>
      <c r="AB2794" s="185"/>
      <c r="AC2794" s="185"/>
      <c r="AD2794" s="185"/>
      <c r="AE2794" s="185"/>
      <c r="AF2794" s="185"/>
      <c r="AG2794" s="185"/>
      <c r="AH2794" s="185"/>
      <c r="AI2794" s="185"/>
      <c r="AJ2794" s="185"/>
      <c r="AK2794" s="185"/>
      <c r="AL2794" s="185"/>
      <c r="AM2794" s="185"/>
      <c r="AN2794" s="185"/>
      <c r="AO2794" s="185"/>
      <c r="AP2794" s="185"/>
      <c r="AQ2794" s="185"/>
      <c r="AR2794" s="185"/>
      <c r="AS2794" s="185"/>
      <c r="AT2794" s="185"/>
      <c r="AU2794" s="185"/>
      <c r="AV2794" s="185"/>
      <c r="AW2794" s="185"/>
      <c r="AX2794" s="185"/>
      <c r="AY2794" s="185"/>
      <c r="AZ2794" s="185"/>
      <c r="BA2794" s="185"/>
      <c r="BB2794" s="185"/>
      <c r="BC2794" s="185"/>
      <c r="BD2794" s="185"/>
      <c r="BE2794" s="185"/>
      <c r="BF2794" s="185"/>
      <c r="BG2794" s="185"/>
      <c r="BH2794" s="185"/>
      <c r="BI2794" s="185"/>
      <c r="BJ2794" s="185"/>
      <c r="BK2794" s="185"/>
      <c r="BL2794" s="185"/>
      <c r="BM2794" s="185"/>
    </row>
    <row r="2795" spans="13:65" s="181" customFormat="1" x14ac:dyDescent="0.2">
      <c r="M2795" s="40"/>
      <c r="N2795" s="974"/>
      <c r="O2795" s="185"/>
      <c r="P2795" s="185"/>
      <c r="Q2795" s="185"/>
      <c r="R2795" s="185"/>
      <c r="S2795" s="185"/>
      <c r="T2795" s="185"/>
      <c r="U2795" s="185"/>
      <c r="V2795" s="185"/>
      <c r="W2795" s="185"/>
      <c r="X2795" s="185"/>
      <c r="Y2795" s="185"/>
      <c r="Z2795" s="185"/>
      <c r="AA2795" s="185"/>
      <c r="AB2795" s="185"/>
      <c r="AC2795" s="185"/>
      <c r="AD2795" s="185"/>
      <c r="AE2795" s="185"/>
      <c r="AF2795" s="185"/>
      <c r="AG2795" s="185"/>
      <c r="AH2795" s="185"/>
      <c r="AI2795" s="185"/>
      <c r="AJ2795" s="185"/>
      <c r="AK2795" s="185"/>
      <c r="AL2795" s="185"/>
      <c r="AM2795" s="185"/>
      <c r="AN2795" s="185"/>
      <c r="AO2795" s="185"/>
      <c r="AP2795" s="185"/>
      <c r="AQ2795" s="185"/>
      <c r="AR2795" s="185"/>
      <c r="AS2795" s="185"/>
      <c r="AT2795" s="185"/>
      <c r="AU2795" s="185"/>
      <c r="AV2795" s="185"/>
      <c r="AW2795" s="185"/>
      <c r="AX2795" s="185"/>
      <c r="AY2795" s="185"/>
      <c r="AZ2795" s="185"/>
      <c r="BA2795" s="185"/>
      <c r="BB2795" s="185"/>
      <c r="BC2795" s="185"/>
      <c r="BD2795" s="185"/>
      <c r="BE2795" s="185"/>
      <c r="BF2795" s="185"/>
      <c r="BG2795" s="185"/>
      <c r="BH2795" s="185"/>
      <c r="BI2795" s="185"/>
      <c r="BJ2795" s="185"/>
      <c r="BK2795" s="185"/>
      <c r="BL2795" s="185"/>
      <c r="BM2795" s="185"/>
    </row>
    <row r="2796" spans="13:65" s="181" customFormat="1" x14ac:dyDescent="0.2">
      <c r="M2796" s="40"/>
      <c r="N2796" s="974"/>
      <c r="O2796" s="185"/>
      <c r="P2796" s="185"/>
      <c r="Q2796" s="185"/>
      <c r="R2796" s="185"/>
      <c r="S2796" s="185"/>
      <c r="T2796" s="185"/>
      <c r="U2796" s="185"/>
      <c r="V2796" s="185"/>
      <c r="W2796" s="185"/>
      <c r="X2796" s="185"/>
      <c r="Y2796" s="185"/>
      <c r="Z2796" s="185"/>
      <c r="AA2796" s="185"/>
      <c r="AB2796" s="185"/>
      <c r="AC2796" s="185"/>
      <c r="AD2796" s="185"/>
      <c r="AE2796" s="185"/>
      <c r="AF2796" s="185"/>
      <c r="AG2796" s="185"/>
      <c r="AH2796" s="185"/>
      <c r="AI2796" s="185"/>
      <c r="AJ2796" s="185"/>
      <c r="AK2796" s="185"/>
      <c r="AL2796" s="185"/>
      <c r="AM2796" s="185"/>
      <c r="AN2796" s="185"/>
      <c r="AO2796" s="185"/>
      <c r="AP2796" s="185"/>
      <c r="AQ2796" s="185"/>
      <c r="AR2796" s="185"/>
      <c r="AS2796" s="185"/>
      <c r="AT2796" s="185"/>
      <c r="AU2796" s="185"/>
      <c r="AV2796" s="185"/>
      <c r="AW2796" s="185"/>
      <c r="AX2796" s="185"/>
      <c r="AY2796" s="185"/>
      <c r="AZ2796" s="185"/>
      <c r="BA2796" s="185"/>
      <c r="BB2796" s="185"/>
      <c r="BC2796" s="185"/>
      <c r="BD2796" s="185"/>
      <c r="BE2796" s="185"/>
      <c r="BF2796" s="185"/>
      <c r="BG2796" s="185"/>
      <c r="BH2796" s="185"/>
      <c r="BI2796" s="185"/>
      <c r="BJ2796" s="185"/>
      <c r="BK2796" s="185"/>
      <c r="BL2796" s="185"/>
      <c r="BM2796" s="185"/>
    </row>
    <row r="2797" spans="13:65" s="181" customFormat="1" x14ac:dyDescent="0.2">
      <c r="M2797" s="40"/>
      <c r="N2797" s="974"/>
      <c r="O2797" s="185"/>
      <c r="P2797" s="185"/>
      <c r="Q2797" s="185"/>
      <c r="R2797" s="185"/>
      <c r="S2797" s="185"/>
      <c r="T2797" s="185"/>
      <c r="U2797" s="185"/>
      <c r="V2797" s="185"/>
      <c r="W2797" s="185"/>
      <c r="X2797" s="185"/>
      <c r="Y2797" s="185"/>
      <c r="Z2797" s="185"/>
      <c r="AA2797" s="185"/>
      <c r="AB2797" s="185"/>
      <c r="AC2797" s="185"/>
      <c r="AD2797" s="185"/>
      <c r="AE2797" s="185"/>
      <c r="AF2797" s="185"/>
      <c r="AG2797" s="185"/>
      <c r="AH2797" s="185"/>
      <c r="AI2797" s="185"/>
      <c r="AJ2797" s="185"/>
      <c r="AK2797" s="185"/>
      <c r="AL2797" s="185"/>
      <c r="AM2797" s="185"/>
      <c r="AN2797" s="185"/>
      <c r="AO2797" s="185"/>
      <c r="AP2797" s="185"/>
      <c r="AQ2797" s="185"/>
      <c r="AR2797" s="185"/>
      <c r="AS2797" s="185"/>
      <c r="AT2797" s="185"/>
      <c r="AU2797" s="185"/>
      <c r="AV2797" s="185"/>
      <c r="AW2797" s="185"/>
      <c r="AX2797" s="185"/>
      <c r="AY2797" s="185"/>
      <c r="AZ2797" s="185"/>
      <c r="BA2797" s="185"/>
      <c r="BB2797" s="185"/>
      <c r="BC2797" s="185"/>
      <c r="BD2797" s="185"/>
      <c r="BE2797" s="185"/>
      <c r="BF2797" s="185"/>
      <c r="BG2797" s="185"/>
      <c r="BH2797" s="185"/>
      <c r="BI2797" s="185"/>
      <c r="BJ2797" s="185"/>
      <c r="BK2797" s="185"/>
      <c r="BL2797" s="185"/>
      <c r="BM2797" s="185"/>
    </row>
    <row r="2798" spans="13:65" s="181" customFormat="1" x14ac:dyDescent="0.2">
      <c r="M2798" s="40"/>
      <c r="N2798" s="974"/>
      <c r="O2798" s="185"/>
      <c r="P2798" s="185"/>
      <c r="Q2798" s="185"/>
      <c r="R2798" s="185"/>
      <c r="S2798" s="185"/>
      <c r="T2798" s="185"/>
      <c r="U2798" s="185"/>
      <c r="V2798" s="185"/>
      <c r="W2798" s="185"/>
      <c r="X2798" s="185"/>
      <c r="Y2798" s="185"/>
      <c r="Z2798" s="185"/>
      <c r="AA2798" s="185"/>
      <c r="AB2798" s="185"/>
      <c r="AC2798" s="185"/>
      <c r="AD2798" s="185"/>
      <c r="AE2798" s="185"/>
      <c r="AF2798" s="185"/>
      <c r="AG2798" s="185"/>
      <c r="AH2798" s="185"/>
      <c r="AI2798" s="185"/>
      <c r="AJ2798" s="185"/>
      <c r="AK2798" s="185"/>
      <c r="AL2798" s="185"/>
      <c r="AM2798" s="185"/>
      <c r="AN2798" s="185"/>
      <c r="AO2798" s="185"/>
      <c r="AP2798" s="185"/>
      <c r="AQ2798" s="185"/>
      <c r="AR2798" s="185"/>
      <c r="AS2798" s="185"/>
      <c r="AT2798" s="185"/>
      <c r="AU2798" s="185"/>
      <c r="AV2798" s="185"/>
      <c r="AW2798" s="185"/>
      <c r="AX2798" s="185"/>
      <c r="AY2798" s="185"/>
      <c r="AZ2798" s="185"/>
      <c r="BA2798" s="185"/>
      <c r="BB2798" s="185"/>
      <c r="BC2798" s="185"/>
      <c r="BD2798" s="185"/>
      <c r="BE2798" s="185"/>
      <c r="BF2798" s="185"/>
      <c r="BG2798" s="185"/>
      <c r="BH2798" s="185"/>
      <c r="BI2798" s="185"/>
      <c r="BJ2798" s="185"/>
      <c r="BK2798" s="185"/>
      <c r="BL2798" s="185"/>
      <c r="BM2798" s="185"/>
    </row>
    <row r="2799" spans="13:65" s="181" customFormat="1" x14ac:dyDescent="0.2">
      <c r="M2799" s="40"/>
      <c r="N2799" s="974"/>
      <c r="O2799" s="185"/>
      <c r="P2799" s="185"/>
      <c r="Q2799" s="185"/>
      <c r="R2799" s="185"/>
      <c r="S2799" s="185"/>
      <c r="T2799" s="185"/>
      <c r="U2799" s="185"/>
      <c r="V2799" s="185"/>
      <c r="W2799" s="185"/>
      <c r="X2799" s="185"/>
      <c r="Y2799" s="185"/>
      <c r="Z2799" s="185"/>
      <c r="AA2799" s="185"/>
      <c r="AB2799" s="185"/>
      <c r="AC2799" s="185"/>
      <c r="AD2799" s="185"/>
      <c r="AE2799" s="185"/>
      <c r="AF2799" s="185"/>
      <c r="AG2799" s="185"/>
      <c r="AH2799" s="185"/>
      <c r="AI2799" s="185"/>
      <c r="AJ2799" s="185"/>
      <c r="AK2799" s="185"/>
      <c r="AL2799" s="185"/>
      <c r="AM2799" s="185"/>
      <c r="AN2799" s="185"/>
      <c r="AO2799" s="185"/>
      <c r="AP2799" s="185"/>
      <c r="AQ2799" s="185"/>
      <c r="AR2799" s="185"/>
      <c r="AS2799" s="185"/>
      <c r="AT2799" s="185"/>
      <c r="AU2799" s="185"/>
      <c r="AV2799" s="185"/>
      <c r="AW2799" s="185"/>
      <c r="AX2799" s="185"/>
      <c r="AY2799" s="185"/>
      <c r="AZ2799" s="185"/>
      <c r="BA2799" s="185"/>
      <c r="BB2799" s="185"/>
      <c r="BC2799" s="185"/>
      <c r="BD2799" s="185"/>
      <c r="BE2799" s="185"/>
      <c r="BF2799" s="185"/>
      <c r="BG2799" s="185"/>
      <c r="BH2799" s="185"/>
      <c r="BI2799" s="185"/>
      <c r="BJ2799" s="185"/>
      <c r="BK2799" s="185"/>
      <c r="BL2799" s="185"/>
      <c r="BM2799" s="185"/>
    </row>
    <row r="2800" spans="13:65" s="181" customFormat="1" x14ac:dyDescent="0.2">
      <c r="M2800" s="40"/>
      <c r="N2800" s="974"/>
      <c r="O2800" s="185"/>
      <c r="P2800" s="185"/>
      <c r="Q2800" s="185"/>
      <c r="R2800" s="185"/>
      <c r="S2800" s="185"/>
      <c r="T2800" s="185"/>
      <c r="U2800" s="185"/>
      <c r="V2800" s="185"/>
      <c r="W2800" s="185"/>
      <c r="X2800" s="185"/>
      <c r="Y2800" s="185"/>
      <c r="Z2800" s="185"/>
      <c r="AA2800" s="185"/>
      <c r="AB2800" s="185"/>
      <c r="AC2800" s="185"/>
      <c r="AD2800" s="185"/>
      <c r="AE2800" s="185"/>
      <c r="AF2800" s="185"/>
      <c r="AG2800" s="185"/>
      <c r="AH2800" s="185"/>
      <c r="AI2800" s="185"/>
      <c r="AJ2800" s="185"/>
      <c r="AK2800" s="185"/>
      <c r="AL2800" s="185"/>
      <c r="AM2800" s="185"/>
      <c r="AN2800" s="185"/>
      <c r="AO2800" s="185"/>
      <c r="AP2800" s="185"/>
      <c r="AQ2800" s="185"/>
      <c r="AR2800" s="185"/>
      <c r="AS2800" s="185"/>
      <c r="AT2800" s="185"/>
      <c r="AU2800" s="185"/>
      <c r="AV2800" s="185"/>
      <c r="AW2800" s="185"/>
      <c r="AX2800" s="185"/>
      <c r="AY2800" s="185"/>
      <c r="AZ2800" s="185"/>
      <c r="BA2800" s="185"/>
      <c r="BB2800" s="185"/>
      <c r="BC2800" s="185"/>
      <c r="BD2800" s="185"/>
      <c r="BE2800" s="185"/>
      <c r="BF2800" s="185"/>
      <c r="BG2800" s="185"/>
      <c r="BH2800" s="185"/>
      <c r="BI2800" s="185"/>
      <c r="BJ2800" s="185"/>
      <c r="BK2800" s="185"/>
      <c r="BL2800" s="185"/>
      <c r="BM2800" s="185"/>
    </row>
    <row r="2801" spans="13:65" s="181" customFormat="1" x14ac:dyDescent="0.2">
      <c r="M2801" s="40"/>
      <c r="N2801" s="974"/>
      <c r="O2801" s="185"/>
      <c r="P2801" s="185"/>
      <c r="Q2801" s="185"/>
      <c r="R2801" s="185"/>
      <c r="S2801" s="185"/>
      <c r="T2801" s="185"/>
      <c r="U2801" s="185"/>
      <c r="V2801" s="185"/>
      <c r="W2801" s="185"/>
      <c r="X2801" s="185"/>
      <c r="Y2801" s="185"/>
      <c r="Z2801" s="185"/>
      <c r="AA2801" s="185"/>
      <c r="AB2801" s="185"/>
      <c r="AC2801" s="185"/>
      <c r="AD2801" s="185"/>
      <c r="AE2801" s="185"/>
      <c r="AF2801" s="185"/>
      <c r="AG2801" s="185"/>
      <c r="AH2801" s="185"/>
      <c r="AI2801" s="185"/>
      <c r="AJ2801" s="185"/>
      <c r="AK2801" s="185"/>
      <c r="AL2801" s="185"/>
      <c r="AM2801" s="185"/>
      <c r="AN2801" s="185"/>
      <c r="AO2801" s="185"/>
      <c r="AP2801" s="185"/>
      <c r="AQ2801" s="185"/>
      <c r="AR2801" s="185"/>
      <c r="AS2801" s="185"/>
      <c r="AT2801" s="185"/>
      <c r="AU2801" s="185"/>
      <c r="AV2801" s="185"/>
      <c r="AW2801" s="185"/>
      <c r="AX2801" s="185"/>
      <c r="AY2801" s="185"/>
      <c r="AZ2801" s="185"/>
      <c r="BA2801" s="185"/>
      <c r="BB2801" s="185"/>
      <c r="BC2801" s="185"/>
      <c r="BD2801" s="185"/>
      <c r="BE2801" s="185"/>
      <c r="BF2801" s="185"/>
      <c r="BG2801" s="185"/>
      <c r="BH2801" s="185"/>
      <c r="BI2801" s="185"/>
      <c r="BJ2801" s="185"/>
      <c r="BK2801" s="185"/>
      <c r="BL2801" s="185"/>
      <c r="BM2801" s="185"/>
    </row>
    <row r="2802" spans="13:65" s="181" customFormat="1" x14ac:dyDescent="0.2">
      <c r="M2802" s="40"/>
      <c r="N2802" s="974"/>
      <c r="O2802" s="185"/>
      <c r="P2802" s="185"/>
      <c r="Q2802" s="185"/>
      <c r="R2802" s="185"/>
      <c r="S2802" s="185"/>
      <c r="T2802" s="185"/>
      <c r="U2802" s="185"/>
      <c r="V2802" s="185"/>
      <c r="W2802" s="185"/>
      <c r="X2802" s="185"/>
      <c r="Y2802" s="185"/>
      <c r="Z2802" s="185"/>
      <c r="AA2802" s="185"/>
      <c r="AB2802" s="185"/>
      <c r="AC2802" s="185"/>
      <c r="AD2802" s="185"/>
      <c r="AE2802" s="185"/>
      <c r="AF2802" s="185"/>
      <c r="AG2802" s="185"/>
      <c r="AH2802" s="185"/>
      <c r="AI2802" s="185"/>
      <c r="AJ2802" s="185"/>
      <c r="AK2802" s="185"/>
      <c r="AL2802" s="185"/>
      <c r="AM2802" s="185"/>
      <c r="AN2802" s="185"/>
      <c r="AO2802" s="185"/>
      <c r="AP2802" s="185"/>
      <c r="AQ2802" s="185"/>
      <c r="AR2802" s="185"/>
      <c r="AS2802" s="185"/>
      <c r="AT2802" s="185"/>
      <c r="AU2802" s="185"/>
      <c r="AV2802" s="185"/>
      <c r="AW2802" s="185"/>
      <c r="AX2802" s="185"/>
      <c r="AY2802" s="185"/>
      <c r="AZ2802" s="185"/>
      <c r="BA2802" s="185"/>
      <c r="BB2802" s="185"/>
      <c r="BC2802" s="185"/>
      <c r="BD2802" s="185"/>
      <c r="BE2802" s="185"/>
      <c r="BF2802" s="185"/>
      <c r="BG2802" s="185"/>
      <c r="BH2802" s="185"/>
      <c r="BI2802" s="185"/>
      <c r="BJ2802" s="185"/>
      <c r="BK2802" s="185"/>
      <c r="BL2802" s="185"/>
      <c r="BM2802" s="185"/>
    </row>
    <row r="2803" spans="13:65" s="181" customFormat="1" x14ac:dyDescent="0.2">
      <c r="M2803" s="40"/>
      <c r="N2803" s="974"/>
      <c r="O2803" s="185"/>
      <c r="P2803" s="185"/>
      <c r="Q2803" s="185"/>
      <c r="R2803" s="185"/>
      <c r="S2803" s="185"/>
      <c r="T2803" s="185"/>
      <c r="U2803" s="185"/>
      <c r="V2803" s="185"/>
      <c r="W2803" s="185"/>
      <c r="X2803" s="185"/>
      <c r="Y2803" s="185"/>
      <c r="Z2803" s="185"/>
      <c r="AA2803" s="185"/>
      <c r="AB2803" s="185"/>
      <c r="AC2803" s="185"/>
      <c r="AD2803" s="185"/>
      <c r="AE2803" s="185"/>
      <c r="AF2803" s="185"/>
      <c r="AG2803" s="185"/>
      <c r="AH2803" s="185"/>
      <c r="AI2803" s="185"/>
      <c r="AJ2803" s="185"/>
      <c r="AK2803" s="185"/>
      <c r="AL2803" s="185"/>
      <c r="AM2803" s="185"/>
      <c r="AN2803" s="185"/>
      <c r="AO2803" s="185"/>
      <c r="AP2803" s="185"/>
      <c r="AQ2803" s="185"/>
      <c r="AR2803" s="185"/>
      <c r="AS2803" s="185"/>
      <c r="AT2803" s="185"/>
      <c r="AU2803" s="185"/>
      <c r="AV2803" s="185"/>
      <c r="AW2803" s="185"/>
      <c r="AX2803" s="185"/>
      <c r="AY2803" s="185"/>
      <c r="AZ2803" s="185"/>
      <c r="BA2803" s="185"/>
      <c r="BB2803" s="185"/>
      <c r="BC2803" s="185"/>
      <c r="BD2803" s="185"/>
      <c r="BE2803" s="185"/>
      <c r="BF2803" s="185"/>
      <c r="BG2803" s="185"/>
      <c r="BH2803" s="185"/>
      <c r="BI2803" s="185"/>
      <c r="BJ2803" s="185"/>
      <c r="BK2803" s="185"/>
      <c r="BL2803" s="185"/>
      <c r="BM2803" s="185"/>
    </row>
    <row r="2804" spans="13:65" s="181" customFormat="1" x14ac:dyDescent="0.2">
      <c r="M2804" s="40"/>
      <c r="N2804" s="974"/>
      <c r="O2804" s="185"/>
      <c r="P2804" s="185"/>
      <c r="Q2804" s="185"/>
      <c r="R2804" s="185"/>
      <c r="S2804" s="185"/>
      <c r="T2804" s="185"/>
      <c r="U2804" s="185"/>
      <c r="V2804" s="185"/>
      <c r="W2804" s="185"/>
      <c r="X2804" s="185"/>
      <c r="Y2804" s="185"/>
      <c r="Z2804" s="185"/>
      <c r="AA2804" s="185"/>
      <c r="AB2804" s="185"/>
      <c r="AC2804" s="185"/>
      <c r="AD2804" s="185"/>
      <c r="AE2804" s="185"/>
      <c r="AF2804" s="185"/>
      <c r="AG2804" s="185"/>
      <c r="AH2804" s="185"/>
      <c r="AI2804" s="185"/>
      <c r="AJ2804" s="185"/>
      <c r="AK2804" s="185"/>
      <c r="AL2804" s="185"/>
      <c r="AM2804" s="185"/>
      <c r="AN2804" s="185"/>
      <c r="AO2804" s="185"/>
      <c r="AP2804" s="185"/>
      <c r="AQ2804" s="185"/>
      <c r="AR2804" s="185"/>
      <c r="AS2804" s="185"/>
      <c r="AT2804" s="185"/>
      <c r="AU2804" s="185"/>
      <c r="AV2804" s="185"/>
      <c r="AW2804" s="185"/>
      <c r="AX2804" s="185"/>
      <c r="AY2804" s="185"/>
      <c r="AZ2804" s="185"/>
      <c r="BA2804" s="185"/>
      <c r="BB2804" s="185"/>
      <c r="BC2804" s="185"/>
      <c r="BD2804" s="185"/>
      <c r="BE2804" s="185"/>
      <c r="BF2804" s="185"/>
      <c r="BG2804" s="185"/>
      <c r="BH2804" s="185"/>
      <c r="BI2804" s="185"/>
      <c r="BJ2804" s="185"/>
      <c r="BK2804" s="185"/>
      <c r="BL2804" s="185"/>
      <c r="BM2804" s="185"/>
    </row>
    <row r="2805" spans="13:65" s="181" customFormat="1" x14ac:dyDescent="0.2">
      <c r="M2805" s="40"/>
      <c r="N2805" s="974"/>
      <c r="O2805" s="185"/>
      <c r="P2805" s="185"/>
      <c r="Q2805" s="185"/>
      <c r="R2805" s="185"/>
      <c r="S2805" s="185"/>
      <c r="T2805" s="185"/>
      <c r="U2805" s="185"/>
      <c r="V2805" s="185"/>
      <c r="W2805" s="185"/>
      <c r="X2805" s="185"/>
      <c r="Y2805" s="185"/>
      <c r="Z2805" s="185"/>
      <c r="AA2805" s="185"/>
      <c r="AB2805" s="185"/>
      <c r="AC2805" s="185"/>
      <c r="AD2805" s="185"/>
      <c r="AE2805" s="185"/>
      <c r="AF2805" s="185"/>
      <c r="AG2805" s="185"/>
      <c r="AH2805" s="185"/>
      <c r="AI2805" s="185"/>
      <c r="AJ2805" s="185"/>
      <c r="AK2805" s="185"/>
      <c r="AL2805" s="185"/>
      <c r="AM2805" s="185"/>
      <c r="AN2805" s="185"/>
      <c r="AO2805" s="185"/>
      <c r="AP2805" s="185"/>
      <c r="AQ2805" s="185"/>
      <c r="AR2805" s="185"/>
      <c r="AS2805" s="185"/>
      <c r="AT2805" s="185"/>
      <c r="AU2805" s="185"/>
      <c r="AV2805" s="185"/>
      <c r="AW2805" s="185"/>
      <c r="AX2805" s="185"/>
      <c r="AY2805" s="185"/>
      <c r="AZ2805" s="185"/>
      <c r="BA2805" s="185"/>
      <c r="BB2805" s="185"/>
      <c r="BC2805" s="185"/>
      <c r="BD2805" s="185"/>
      <c r="BE2805" s="185"/>
      <c r="BF2805" s="185"/>
      <c r="BG2805" s="185"/>
      <c r="BH2805" s="185"/>
      <c r="BI2805" s="185"/>
      <c r="BJ2805" s="185"/>
      <c r="BK2805" s="185"/>
      <c r="BL2805" s="185"/>
      <c r="BM2805" s="185"/>
    </row>
    <row r="2806" spans="13:65" s="181" customFormat="1" x14ac:dyDescent="0.2">
      <c r="M2806" s="40"/>
      <c r="N2806" s="974"/>
      <c r="O2806" s="185"/>
      <c r="P2806" s="185"/>
      <c r="Q2806" s="185"/>
      <c r="R2806" s="185"/>
      <c r="S2806" s="185"/>
      <c r="T2806" s="185"/>
      <c r="U2806" s="185"/>
      <c r="V2806" s="185"/>
      <c r="W2806" s="185"/>
      <c r="X2806" s="185"/>
      <c r="Y2806" s="185"/>
      <c r="Z2806" s="185"/>
      <c r="AA2806" s="185"/>
      <c r="AB2806" s="185"/>
      <c r="AC2806" s="185"/>
      <c r="AD2806" s="185"/>
      <c r="AE2806" s="185"/>
      <c r="AF2806" s="185"/>
      <c r="AG2806" s="185"/>
      <c r="AH2806" s="185"/>
      <c r="AI2806" s="185"/>
      <c r="AJ2806" s="185"/>
      <c r="AK2806" s="185"/>
      <c r="AL2806" s="185"/>
      <c r="AM2806" s="185"/>
      <c r="AN2806" s="185"/>
      <c r="AO2806" s="185"/>
      <c r="AP2806" s="185"/>
      <c r="AQ2806" s="185"/>
      <c r="AR2806" s="185"/>
      <c r="AS2806" s="185"/>
      <c r="AT2806" s="185"/>
      <c r="AU2806" s="185"/>
      <c r="AV2806" s="185"/>
      <c r="AW2806" s="185"/>
      <c r="AX2806" s="185"/>
      <c r="AY2806" s="185"/>
      <c r="AZ2806" s="185"/>
      <c r="BA2806" s="185"/>
      <c r="BB2806" s="185"/>
      <c r="BC2806" s="185"/>
      <c r="BD2806" s="185"/>
      <c r="BE2806" s="185"/>
      <c r="BF2806" s="185"/>
      <c r="BG2806" s="185"/>
      <c r="BH2806" s="185"/>
      <c r="BI2806" s="185"/>
      <c r="BJ2806" s="185"/>
      <c r="BK2806" s="185"/>
      <c r="BL2806" s="185"/>
      <c r="BM2806" s="185"/>
    </row>
    <row r="2807" spans="13:65" s="181" customFormat="1" x14ac:dyDescent="0.2">
      <c r="M2807" s="40"/>
      <c r="N2807" s="974"/>
      <c r="O2807" s="185"/>
      <c r="P2807" s="185"/>
      <c r="Q2807" s="185"/>
      <c r="R2807" s="185"/>
      <c r="S2807" s="185"/>
      <c r="T2807" s="185"/>
      <c r="U2807" s="185"/>
      <c r="V2807" s="185"/>
      <c r="W2807" s="185"/>
      <c r="X2807" s="185"/>
      <c r="Y2807" s="185"/>
      <c r="Z2807" s="185"/>
      <c r="AA2807" s="185"/>
      <c r="AB2807" s="185"/>
      <c r="AC2807" s="185"/>
      <c r="AD2807" s="185"/>
      <c r="AE2807" s="185"/>
      <c r="AF2807" s="185"/>
      <c r="AG2807" s="185"/>
      <c r="AH2807" s="185"/>
      <c r="AI2807" s="185"/>
      <c r="AJ2807" s="185"/>
      <c r="AK2807" s="185"/>
      <c r="AL2807" s="185"/>
      <c r="AM2807" s="185"/>
      <c r="AN2807" s="185"/>
      <c r="AO2807" s="185"/>
      <c r="AP2807" s="185"/>
      <c r="AQ2807" s="185"/>
      <c r="AR2807" s="185"/>
      <c r="AS2807" s="185"/>
      <c r="AT2807" s="185"/>
      <c r="AU2807" s="185"/>
      <c r="AV2807" s="185"/>
      <c r="AW2807" s="185"/>
      <c r="AX2807" s="185"/>
      <c r="AY2807" s="185"/>
      <c r="AZ2807" s="185"/>
      <c r="BA2807" s="185"/>
      <c r="BB2807" s="185"/>
      <c r="BC2807" s="185"/>
      <c r="BD2807" s="185"/>
      <c r="BE2807" s="185"/>
      <c r="BF2807" s="185"/>
      <c r="BG2807" s="185"/>
      <c r="BH2807" s="185"/>
      <c r="BI2807" s="185"/>
      <c r="BJ2807" s="185"/>
      <c r="BK2807" s="185"/>
      <c r="BL2807" s="185"/>
      <c r="BM2807" s="185"/>
    </row>
    <row r="2808" spans="13:65" s="181" customFormat="1" x14ac:dyDescent="0.2">
      <c r="M2808" s="40"/>
      <c r="N2808" s="974"/>
      <c r="O2808" s="185"/>
      <c r="P2808" s="185"/>
      <c r="Q2808" s="185"/>
      <c r="R2808" s="185"/>
      <c r="S2808" s="185"/>
      <c r="T2808" s="185"/>
      <c r="U2808" s="185"/>
      <c r="V2808" s="185"/>
      <c r="W2808" s="185"/>
      <c r="X2808" s="185"/>
      <c r="Y2808" s="185"/>
      <c r="Z2808" s="185"/>
      <c r="AA2808" s="185"/>
      <c r="AB2808" s="185"/>
      <c r="AC2808" s="185"/>
      <c r="AD2808" s="185"/>
      <c r="AE2808" s="185"/>
      <c r="AF2808" s="185"/>
      <c r="AG2808" s="185"/>
      <c r="AH2808" s="185"/>
      <c r="AI2808" s="185"/>
      <c r="AJ2808" s="185"/>
      <c r="AK2808" s="185"/>
      <c r="AL2808" s="185"/>
      <c r="AM2808" s="185"/>
      <c r="AN2808" s="185"/>
      <c r="AO2808" s="185"/>
      <c r="AP2808" s="185"/>
      <c r="AQ2808" s="185"/>
      <c r="AR2808" s="185"/>
      <c r="AS2808" s="185"/>
      <c r="AT2808" s="185"/>
      <c r="AU2808" s="185"/>
      <c r="AV2808" s="185"/>
      <c r="AW2808" s="185"/>
      <c r="AX2808" s="185"/>
      <c r="AY2808" s="185"/>
      <c r="AZ2808" s="185"/>
      <c r="BA2808" s="185"/>
      <c r="BB2808" s="185"/>
      <c r="BC2808" s="185"/>
      <c r="BD2808" s="185"/>
      <c r="BE2808" s="185"/>
      <c r="BF2808" s="185"/>
      <c r="BG2808" s="185"/>
      <c r="BH2808" s="185"/>
      <c r="BI2808" s="185"/>
      <c r="BJ2808" s="185"/>
      <c r="BK2808" s="185"/>
      <c r="BL2808" s="185"/>
      <c r="BM2808" s="185"/>
    </row>
    <row r="2809" spans="13:65" s="181" customFormat="1" x14ac:dyDescent="0.2">
      <c r="M2809" s="40"/>
      <c r="N2809" s="974"/>
      <c r="O2809" s="185"/>
      <c r="P2809" s="185"/>
      <c r="Q2809" s="185"/>
      <c r="R2809" s="185"/>
      <c r="S2809" s="185"/>
      <c r="T2809" s="185"/>
      <c r="U2809" s="185"/>
      <c r="V2809" s="185"/>
      <c r="W2809" s="185"/>
      <c r="X2809" s="185"/>
      <c r="Y2809" s="185"/>
      <c r="Z2809" s="185"/>
      <c r="AA2809" s="185"/>
      <c r="AB2809" s="185"/>
      <c r="AC2809" s="185"/>
      <c r="AD2809" s="185"/>
      <c r="AE2809" s="185"/>
      <c r="AF2809" s="185"/>
      <c r="AG2809" s="185"/>
      <c r="AH2809" s="185"/>
      <c r="AI2809" s="185"/>
      <c r="AJ2809" s="185"/>
      <c r="AK2809" s="185"/>
      <c r="AL2809" s="185"/>
      <c r="AM2809" s="185"/>
      <c r="AN2809" s="185"/>
      <c r="AO2809" s="185"/>
      <c r="AP2809" s="185"/>
      <c r="AQ2809" s="185"/>
      <c r="AR2809" s="185"/>
      <c r="AS2809" s="185"/>
      <c r="AT2809" s="185"/>
      <c r="AU2809" s="185"/>
      <c r="AV2809" s="185"/>
      <c r="AW2809" s="185"/>
      <c r="AX2809" s="185"/>
      <c r="AY2809" s="185"/>
      <c r="AZ2809" s="185"/>
      <c r="BA2809" s="185"/>
      <c r="BB2809" s="185"/>
      <c r="BC2809" s="185"/>
      <c r="BD2809" s="185"/>
      <c r="BE2809" s="185"/>
      <c r="BF2809" s="185"/>
      <c r="BG2809" s="185"/>
      <c r="BH2809" s="185"/>
      <c r="BI2809" s="185"/>
      <c r="BJ2809" s="185"/>
      <c r="BK2809" s="185"/>
      <c r="BL2809" s="185"/>
      <c r="BM2809" s="185"/>
    </row>
    <row r="2810" spans="13:65" s="181" customFormat="1" x14ac:dyDescent="0.2">
      <c r="M2810" s="40"/>
      <c r="N2810" s="974"/>
      <c r="O2810" s="185"/>
      <c r="P2810" s="185"/>
      <c r="Q2810" s="185"/>
      <c r="R2810" s="185"/>
      <c r="S2810" s="185"/>
      <c r="T2810" s="185"/>
      <c r="U2810" s="185"/>
      <c r="V2810" s="185"/>
      <c r="W2810" s="185"/>
      <c r="X2810" s="185"/>
      <c r="Y2810" s="185"/>
      <c r="Z2810" s="185"/>
      <c r="AA2810" s="185"/>
      <c r="AB2810" s="185"/>
      <c r="AC2810" s="185"/>
      <c r="AD2810" s="185"/>
      <c r="AE2810" s="185"/>
      <c r="AF2810" s="185"/>
      <c r="AG2810" s="185"/>
      <c r="AH2810" s="185"/>
      <c r="AI2810" s="185"/>
      <c r="AJ2810" s="185"/>
      <c r="AK2810" s="185"/>
      <c r="AL2810" s="185"/>
      <c r="AM2810" s="185"/>
      <c r="AN2810" s="185"/>
      <c r="AO2810" s="185"/>
      <c r="AP2810" s="185"/>
      <c r="AQ2810" s="185"/>
      <c r="AR2810" s="185"/>
      <c r="AS2810" s="185"/>
      <c r="AT2810" s="185"/>
      <c r="AU2810" s="185"/>
      <c r="AV2810" s="185"/>
      <c r="AW2810" s="185"/>
      <c r="AX2810" s="185"/>
      <c r="AY2810" s="185"/>
      <c r="AZ2810" s="185"/>
      <c r="BA2810" s="185"/>
      <c r="BB2810" s="185"/>
      <c r="BC2810" s="185"/>
      <c r="BD2810" s="185"/>
      <c r="BE2810" s="185"/>
      <c r="BF2810" s="185"/>
      <c r="BG2810" s="185"/>
      <c r="BH2810" s="185"/>
      <c r="BI2810" s="185"/>
      <c r="BJ2810" s="185"/>
      <c r="BK2810" s="185"/>
      <c r="BL2810" s="185"/>
      <c r="BM2810" s="185"/>
    </row>
    <row r="2811" spans="13:65" s="181" customFormat="1" x14ac:dyDescent="0.2">
      <c r="M2811" s="40"/>
      <c r="N2811" s="974"/>
      <c r="O2811" s="185"/>
      <c r="P2811" s="185"/>
      <c r="Q2811" s="185"/>
      <c r="R2811" s="185"/>
      <c r="S2811" s="185"/>
      <c r="T2811" s="185"/>
      <c r="U2811" s="185"/>
      <c r="V2811" s="185"/>
      <c r="W2811" s="185"/>
      <c r="X2811" s="185"/>
      <c r="Y2811" s="185"/>
      <c r="Z2811" s="185"/>
      <c r="AA2811" s="185"/>
      <c r="AB2811" s="185"/>
      <c r="AC2811" s="185"/>
      <c r="AD2811" s="185"/>
      <c r="AE2811" s="185"/>
      <c r="AF2811" s="185"/>
      <c r="AG2811" s="185"/>
      <c r="AH2811" s="185"/>
      <c r="AI2811" s="185"/>
      <c r="AJ2811" s="185"/>
      <c r="AK2811" s="185"/>
      <c r="AL2811" s="185"/>
      <c r="AM2811" s="185"/>
      <c r="AN2811" s="185"/>
      <c r="AO2811" s="185"/>
      <c r="AP2811" s="185"/>
      <c r="AQ2811" s="185"/>
      <c r="AR2811" s="185"/>
      <c r="AS2811" s="185"/>
      <c r="AT2811" s="185"/>
      <c r="AU2811" s="185"/>
      <c r="AV2811" s="185"/>
      <c r="AW2811" s="185"/>
      <c r="AX2811" s="185"/>
      <c r="AY2811" s="185"/>
      <c r="AZ2811" s="185"/>
      <c r="BA2811" s="185"/>
      <c r="BB2811" s="185"/>
      <c r="BC2811" s="185"/>
      <c r="BD2811" s="185"/>
      <c r="BE2811" s="185"/>
      <c r="BF2811" s="185"/>
      <c r="BG2811" s="185"/>
      <c r="BH2811" s="185"/>
      <c r="BI2811" s="185"/>
      <c r="BJ2811" s="185"/>
      <c r="BK2811" s="185"/>
      <c r="BL2811" s="185"/>
      <c r="BM2811" s="185"/>
    </row>
    <row r="2812" spans="13:65" s="181" customFormat="1" x14ac:dyDescent="0.2">
      <c r="M2812" s="40"/>
      <c r="N2812" s="974"/>
      <c r="O2812" s="185"/>
      <c r="P2812" s="185"/>
      <c r="Q2812" s="185"/>
      <c r="R2812" s="185"/>
      <c r="S2812" s="185"/>
      <c r="T2812" s="185"/>
      <c r="U2812" s="185"/>
      <c r="V2812" s="185"/>
      <c r="W2812" s="185"/>
      <c r="X2812" s="185"/>
      <c r="Y2812" s="185"/>
      <c r="Z2812" s="185"/>
      <c r="AA2812" s="185"/>
      <c r="AB2812" s="185"/>
      <c r="AC2812" s="185"/>
      <c r="AD2812" s="185"/>
      <c r="AE2812" s="185"/>
      <c r="AF2812" s="185"/>
      <c r="AG2812" s="185"/>
      <c r="AH2812" s="185"/>
      <c r="AI2812" s="185"/>
      <c r="AJ2812" s="185"/>
      <c r="AK2812" s="185"/>
      <c r="AL2812" s="185"/>
      <c r="AM2812" s="185"/>
      <c r="AN2812" s="185"/>
      <c r="AO2812" s="185"/>
      <c r="AP2812" s="185"/>
      <c r="AQ2812" s="185"/>
      <c r="AR2812" s="185"/>
      <c r="AS2812" s="185"/>
      <c r="AT2812" s="185"/>
      <c r="AU2812" s="185"/>
      <c r="AV2812" s="185"/>
      <c r="AW2812" s="185"/>
      <c r="AX2812" s="185"/>
      <c r="AY2812" s="185"/>
      <c r="AZ2812" s="185"/>
      <c r="BA2812" s="185"/>
      <c r="BB2812" s="185"/>
      <c r="BC2812" s="185"/>
      <c r="BD2812" s="185"/>
      <c r="BE2812" s="185"/>
      <c r="BF2812" s="185"/>
      <c r="BG2812" s="185"/>
      <c r="BH2812" s="185"/>
      <c r="BI2812" s="185"/>
      <c r="BJ2812" s="185"/>
      <c r="BK2812" s="185"/>
      <c r="BL2812" s="185"/>
      <c r="BM2812" s="185"/>
    </row>
    <row r="2813" spans="13:65" s="181" customFormat="1" x14ac:dyDescent="0.2">
      <c r="M2813" s="40"/>
      <c r="N2813" s="974"/>
      <c r="O2813" s="185"/>
      <c r="P2813" s="185"/>
      <c r="Q2813" s="185"/>
      <c r="R2813" s="185"/>
      <c r="S2813" s="185"/>
      <c r="T2813" s="185"/>
      <c r="U2813" s="185"/>
      <c r="V2813" s="185"/>
      <c r="W2813" s="185"/>
      <c r="X2813" s="185"/>
      <c r="Y2813" s="185"/>
      <c r="Z2813" s="185"/>
      <c r="AA2813" s="185"/>
      <c r="AB2813" s="185"/>
      <c r="AC2813" s="185"/>
      <c r="AD2813" s="185"/>
      <c r="AE2813" s="185"/>
      <c r="AF2813" s="185"/>
      <c r="AG2813" s="185"/>
      <c r="AH2813" s="185"/>
      <c r="AI2813" s="185"/>
      <c r="AJ2813" s="185"/>
      <c r="AK2813" s="185"/>
      <c r="AL2813" s="185"/>
      <c r="AM2813" s="185"/>
      <c r="AN2813" s="185"/>
      <c r="AO2813" s="185"/>
      <c r="AP2813" s="185"/>
      <c r="AQ2813" s="185"/>
      <c r="AR2813" s="185"/>
      <c r="AS2813" s="185"/>
      <c r="AT2813" s="185"/>
      <c r="AU2813" s="185"/>
      <c r="AV2813" s="185"/>
      <c r="AW2813" s="185"/>
      <c r="AX2813" s="185"/>
      <c r="AY2813" s="185"/>
      <c r="AZ2813" s="185"/>
      <c r="BA2813" s="185"/>
      <c r="BB2813" s="185"/>
      <c r="BC2813" s="185"/>
      <c r="BD2813" s="185"/>
      <c r="BE2813" s="185"/>
      <c r="BF2813" s="185"/>
      <c r="BG2813" s="185"/>
      <c r="BH2813" s="185"/>
      <c r="BI2813" s="185"/>
      <c r="BJ2813" s="185"/>
      <c r="BK2813" s="185"/>
      <c r="BL2813" s="185"/>
      <c r="BM2813" s="185"/>
    </row>
    <row r="2814" spans="13:65" s="181" customFormat="1" x14ac:dyDescent="0.2">
      <c r="M2814" s="40"/>
      <c r="N2814" s="974"/>
      <c r="O2814" s="185"/>
      <c r="P2814" s="185"/>
      <c r="Q2814" s="185"/>
      <c r="R2814" s="185"/>
      <c r="S2814" s="185"/>
      <c r="T2814" s="185"/>
      <c r="U2814" s="185"/>
      <c r="V2814" s="185"/>
      <c r="W2814" s="185"/>
      <c r="X2814" s="185"/>
      <c r="Y2814" s="185"/>
      <c r="Z2814" s="185"/>
      <c r="AA2814" s="185"/>
      <c r="AB2814" s="185"/>
      <c r="AC2814" s="185"/>
      <c r="AD2814" s="185"/>
      <c r="AE2814" s="185"/>
      <c r="AF2814" s="185"/>
      <c r="AG2814" s="185"/>
      <c r="AH2814" s="185"/>
      <c r="AI2814" s="185"/>
      <c r="AJ2814" s="185"/>
      <c r="AK2814" s="185"/>
      <c r="AL2814" s="185"/>
      <c r="AM2814" s="185"/>
      <c r="AN2814" s="185"/>
      <c r="AO2814" s="185"/>
      <c r="AP2814" s="185"/>
      <c r="AQ2814" s="185"/>
      <c r="AR2814" s="185"/>
      <c r="AS2814" s="185"/>
      <c r="AT2814" s="185"/>
      <c r="AU2814" s="185"/>
      <c r="AV2814" s="185"/>
      <c r="AW2814" s="185"/>
      <c r="AX2814" s="185"/>
      <c r="AY2814" s="185"/>
      <c r="AZ2814" s="185"/>
      <c r="BA2814" s="185"/>
      <c r="BB2814" s="185"/>
      <c r="BC2814" s="185"/>
      <c r="BD2814" s="185"/>
      <c r="BE2814" s="185"/>
      <c r="BF2814" s="185"/>
      <c r="BG2814" s="185"/>
      <c r="BH2814" s="185"/>
      <c r="BI2814" s="185"/>
      <c r="BJ2814" s="185"/>
      <c r="BK2814" s="185"/>
      <c r="BL2814" s="185"/>
      <c r="BM2814" s="185"/>
    </row>
    <row r="2815" spans="13:65" s="181" customFormat="1" x14ac:dyDescent="0.2">
      <c r="M2815" s="40"/>
      <c r="N2815" s="974"/>
      <c r="O2815" s="185"/>
      <c r="P2815" s="185"/>
      <c r="Q2815" s="185"/>
      <c r="R2815" s="185"/>
      <c r="S2815" s="185"/>
      <c r="T2815" s="185"/>
      <c r="U2815" s="185"/>
      <c r="V2815" s="185"/>
      <c r="W2815" s="185"/>
      <c r="X2815" s="185"/>
      <c r="Y2815" s="185"/>
      <c r="Z2815" s="185"/>
      <c r="AA2815" s="185"/>
      <c r="AB2815" s="185"/>
      <c r="AC2815" s="185"/>
      <c r="AD2815" s="185"/>
      <c r="AE2815" s="185"/>
      <c r="AF2815" s="185"/>
      <c r="AG2815" s="185"/>
      <c r="AH2815" s="185"/>
      <c r="AI2815" s="185"/>
      <c r="AJ2815" s="185"/>
      <c r="AK2815" s="185"/>
      <c r="AL2815" s="185"/>
      <c r="AM2815" s="185"/>
      <c r="AN2815" s="185"/>
      <c r="AO2815" s="185"/>
      <c r="AP2815" s="185"/>
      <c r="AQ2815" s="185"/>
      <c r="AR2815" s="185"/>
      <c r="AS2815" s="185"/>
      <c r="AT2815" s="185"/>
      <c r="AU2815" s="185"/>
      <c r="AV2815" s="185"/>
      <c r="AW2815" s="185"/>
      <c r="AX2815" s="185"/>
      <c r="AY2815" s="185"/>
      <c r="AZ2815" s="185"/>
      <c r="BA2815" s="185"/>
      <c r="BB2815" s="185"/>
      <c r="BC2815" s="185"/>
      <c r="BD2815" s="185"/>
      <c r="BE2815" s="185"/>
      <c r="BF2815" s="185"/>
      <c r="BG2815" s="185"/>
      <c r="BH2815" s="185"/>
      <c r="BI2815" s="185"/>
      <c r="BJ2815" s="185"/>
      <c r="BK2815" s="185"/>
      <c r="BL2815" s="185"/>
      <c r="BM2815" s="185"/>
    </row>
    <row r="2816" spans="13:65" s="181" customFormat="1" x14ac:dyDescent="0.2">
      <c r="M2816" s="40"/>
      <c r="N2816" s="974"/>
      <c r="O2816" s="185"/>
      <c r="P2816" s="185"/>
      <c r="Q2816" s="185"/>
      <c r="R2816" s="185"/>
      <c r="S2816" s="185"/>
      <c r="T2816" s="185"/>
      <c r="U2816" s="185"/>
      <c r="V2816" s="185"/>
      <c r="W2816" s="185"/>
      <c r="X2816" s="185"/>
      <c r="Y2816" s="185"/>
      <c r="Z2816" s="185"/>
      <c r="AA2816" s="185"/>
      <c r="AB2816" s="185"/>
      <c r="AC2816" s="185"/>
      <c r="AD2816" s="185"/>
      <c r="AE2816" s="185"/>
      <c r="AF2816" s="185"/>
      <c r="AG2816" s="185"/>
      <c r="AH2816" s="185"/>
      <c r="AI2816" s="185"/>
      <c r="AJ2816" s="185"/>
      <c r="AK2816" s="185"/>
      <c r="AL2816" s="185"/>
      <c r="AM2816" s="185"/>
      <c r="AN2816" s="185"/>
      <c r="AO2816" s="185"/>
      <c r="AP2816" s="185"/>
      <c r="AQ2816" s="185"/>
      <c r="AR2816" s="185"/>
      <c r="AS2816" s="185"/>
      <c r="AT2816" s="185"/>
      <c r="AU2816" s="185"/>
      <c r="AV2816" s="185"/>
      <c r="AW2816" s="185"/>
      <c r="AX2816" s="185"/>
      <c r="AY2816" s="185"/>
      <c r="AZ2816" s="185"/>
      <c r="BA2816" s="185"/>
      <c r="BB2816" s="185"/>
      <c r="BC2816" s="185"/>
      <c r="BD2816" s="185"/>
      <c r="BE2816" s="185"/>
      <c r="BF2816" s="185"/>
      <c r="BG2816" s="185"/>
      <c r="BH2816" s="185"/>
      <c r="BI2816" s="185"/>
      <c r="BJ2816" s="185"/>
      <c r="BK2816" s="185"/>
      <c r="BL2816" s="185"/>
      <c r="BM2816" s="185"/>
    </row>
    <row r="2817" spans="13:65" s="181" customFormat="1" x14ac:dyDescent="0.2">
      <c r="M2817" s="40"/>
      <c r="N2817" s="974"/>
      <c r="O2817" s="185"/>
      <c r="P2817" s="185"/>
      <c r="Q2817" s="185"/>
      <c r="R2817" s="185"/>
      <c r="S2817" s="185"/>
      <c r="T2817" s="185"/>
      <c r="U2817" s="185"/>
      <c r="V2817" s="185"/>
      <c r="W2817" s="185"/>
      <c r="X2817" s="185"/>
      <c r="Y2817" s="185"/>
      <c r="Z2817" s="185"/>
      <c r="AA2817" s="185"/>
      <c r="AB2817" s="185"/>
      <c r="AC2817" s="185"/>
      <c r="AD2817" s="185"/>
      <c r="AE2817" s="185"/>
      <c r="AF2817" s="185"/>
      <c r="AG2817" s="185"/>
      <c r="AH2817" s="185"/>
      <c r="AI2817" s="185"/>
      <c r="AJ2817" s="185"/>
      <c r="AK2817" s="185"/>
      <c r="AL2817" s="185"/>
      <c r="AM2817" s="185"/>
      <c r="AN2817" s="185"/>
      <c r="AO2817" s="185"/>
      <c r="AP2817" s="185"/>
      <c r="AQ2817" s="185"/>
      <c r="AR2817" s="185"/>
      <c r="AS2817" s="185"/>
      <c r="AT2817" s="185"/>
      <c r="AU2817" s="185"/>
      <c r="AV2817" s="185"/>
      <c r="AW2817" s="185"/>
      <c r="AX2817" s="185"/>
      <c r="AY2817" s="185"/>
      <c r="AZ2817" s="185"/>
      <c r="BA2817" s="185"/>
      <c r="BB2817" s="185"/>
      <c r="BC2817" s="185"/>
      <c r="BD2817" s="185"/>
      <c r="BE2817" s="185"/>
      <c r="BF2817" s="185"/>
      <c r="BG2817" s="185"/>
      <c r="BH2817" s="185"/>
      <c r="BI2817" s="185"/>
      <c r="BJ2817" s="185"/>
      <c r="BK2817" s="185"/>
      <c r="BL2817" s="185"/>
      <c r="BM2817" s="185"/>
    </row>
    <row r="2818" spans="13:65" s="181" customFormat="1" x14ac:dyDescent="0.2">
      <c r="M2818" s="40"/>
      <c r="N2818" s="974"/>
      <c r="O2818" s="185"/>
      <c r="P2818" s="185"/>
      <c r="Q2818" s="185"/>
      <c r="R2818" s="185"/>
      <c r="S2818" s="185"/>
      <c r="T2818" s="185"/>
      <c r="U2818" s="185"/>
      <c r="V2818" s="185"/>
      <c r="W2818" s="185"/>
      <c r="X2818" s="185"/>
      <c r="Y2818" s="185"/>
      <c r="Z2818" s="185"/>
      <c r="AA2818" s="185"/>
      <c r="AB2818" s="185"/>
      <c r="AC2818" s="185"/>
      <c r="AD2818" s="185"/>
      <c r="AE2818" s="185"/>
      <c r="AF2818" s="185"/>
      <c r="AG2818" s="185"/>
      <c r="AH2818" s="185"/>
      <c r="AI2818" s="185"/>
      <c r="AJ2818" s="185"/>
      <c r="AK2818" s="185"/>
      <c r="AL2818" s="185"/>
      <c r="AM2818" s="185"/>
      <c r="AN2818" s="185"/>
      <c r="AO2818" s="185"/>
      <c r="AP2818" s="185"/>
      <c r="AQ2818" s="185"/>
      <c r="AR2818" s="185"/>
      <c r="AS2818" s="185"/>
      <c r="AT2818" s="185"/>
      <c r="AU2818" s="185"/>
      <c r="AV2818" s="185"/>
      <c r="AW2818" s="185"/>
      <c r="AX2818" s="185"/>
      <c r="AY2818" s="185"/>
      <c r="AZ2818" s="185"/>
      <c r="BA2818" s="185"/>
      <c r="BB2818" s="185"/>
      <c r="BC2818" s="185"/>
      <c r="BD2818" s="185"/>
      <c r="BE2818" s="185"/>
      <c r="BF2818" s="185"/>
      <c r="BG2818" s="185"/>
      <c r="BH2818" s="185"/>
      <c r="BI2818" s="185"/>
      <c r="BJ2818" s="185"/>
      <c r="BK2818" s="185"/>
      <c r="BL2818" s="185"/>
      <c r="BM2818" s="185"/>
    </row>
    <row r="2819" spans="13:65" s="181" customFormat="1" x14ac:dyDescent="0.2">
      <c r="M2819" s="40"/>
      <c r="N2819" s="974"/>
      <c r="O2819" s="185"/>
      <c r="P2819" s="185"/>
      <c r="Q2819" s="185"/>
      <c r="R2819" s="185"/>
      <c r="S2819" s="185"/>
      <c r="T2819" s="185"/>
      <c r="U2819" s="185"/>
      <c r="V2819" s="185"/>
      <c r="W2819" s="185"/>
      <c r="X2819" s="185"/>
      <c r="Y2819" s="185"/>
      <c r="Z2819" s="185"/>
      <c r="AA2819" s="185"/>
      <c r="AB2819" s="185"/>
      <c r="AC2819" s="185"/>
      <c r="AD2819" s="185"/>
      <c r="AE2819" s="185"/>
      <c r="AF2819" s="185"/>
      <c r="AG2819" s="185"/>
      <c r="AH2819" s="185"/>
      <c r="AI2819" s="185"/>
      <c r="AJ2819" s="185"/>
      <c r="AK2819" s="185"/>
      <c r="AL2819" s="185"/>
      <c r="AM2819" s="185"/>
      <c r="AN2819" s="185"/>
      <c r="AO2819" s="185"/>
      <c r="AP2819" s="185"/>
      <c r="AQ2819" s="185"/>
      <c r="AR2819" s="185"/>
      <c r="AS2819" s="185"/>
      <c r="AT2819" s="185"/>
      <c r="AU2819" s="185"/>
      <c r="AV2819" s="185"/>
      <c r="AW2819" s="185"/>
      <c r="AX2819" s="185"/>
      <c r="AY2819" s="185"/>
      <c r="AZ2819" s="185"/>
      <c r="BA2819" s="185"/>
      <c r="BB2819" s="185"/>
      <c r="BC2819" s="185"/>
      <c r="BD2819" s="185"/>
      <c r="BE2819" s="185"/>
      <c r="BF2819" s="185"/>
      <c r="BG2819" s="185"/>
      <c r="BH2819" s="185"/>
      <c r="BI2819" s="185"/>
      <c r="BJ2819" s="185"/>
      <c r="BK2819" s="185"/>
      <c r="BL2819" s="185"/>
      <c r="BM2819" s="185"/>
    </row>
    <row r="2820" spans="13:65" s="181" customFormat="1" x14ac:dyDescent="0.2">
      <c r="M2820" s="40"/>
      <c r="N2820" s="974"/>
      <c r="O2820" s="185"/>
      <c r="P2820" s="185"/>
      <c r="Q2820" s="185"/>
      <c r="R2820" s="185"/>
      <c r="S2820" s="185"/>
      <c r="T2820" s="185"/>
      <c r="U2820" s="185"/>
      <c r="V2820" s="185"/>
      <c r="W2820" s="185"/>
      <c r="X2820" s="185"/>
      <c r="Y2820" s="185"/>
      <c r="Z2820" s="185"/>
      <c r="AA2820" s="185"/>
      <c r="AB2820" s="185"/>
      <c r="AC2820" s="185"/>
      <c r="AD2820" s="185"/>
      <c r="AE2820" s="185"/>
      <c r="AF2820" s="185"/>
      <c r="AG2820" s="185"/>
      <c r="AH2820" s="185"/>
      <c r="AI2820" s="185"/>
      <c r="AJ2820" s="185"/>
      <c r="AK2820" s="185"/>
      <c r="AL2820" s="185"/>
      <c r="AM2820" s="185"/>
      <c r="AN2820" s="185"/>
      <c r="AO2820" s="185"/>
      <c r="AP2820" s="185"/>
      <c r="AQ2820" s="185"/>
      <c r="AR2820" s="185"/>
      <c r="AS2820" s="185"/>
      <c r="AT2820" s="185"/>
      <c r="AU2820" s="185"/>
      <c r="AV2820" s="185"/>
      <c r="AW2820" s="185"/>
      <c r="AX2820" s="185"/>
      <c r="AY2820" s="185"/>
      <c r="AZ2820" s="185"/>
      <c r="BA2820" s="185"/>
      <c r="BB2820" s="185"/>
      <c r="BC2820" s="185"/>
      <c r="BD2820" s="185"/>
      <c r="BE2820" s="185"/>
      <c r="BF2820" s="185"/>
      <c r="BG2820" s="185"/>
      <c r="BH2820" s="185"/>
      <c r="BI2820" s="185"/>
      <c r="BJ2820" s="185"/>
      <c r="BK2820" s="185"/>
      <c r="BL2820" s="185"/>
      <c r="BM2820" s="185"/>
    </row>
    <row r="2821" spans="13:65" s="181" customFormat="1" x14ac:dyDescent="0.2">
      <c r="M2821" s="40"/>
      <c r="N2821" s="974"/>
      <c r="O2821" s="185"/>
      <c r="P2821" s="185"/>
      <c r="Q2821" s="185"/>
      <c r="R2821" s="185"/>
      <c r="S2821" s="185"/>
      <c r="T2821" s="185"/>
      <c r="U2821" s="185"/>
      <c r="V2821" s="185"/>
      <c r="W2821" s="185"/>
      <c r="X2821" s="185"/>
      <c r="Y2821" s="185"/>
      <c r="Z2821" s="185"/>
      <c r="AA2821" s="185"/>
      <c r="AB2821" s="185"/>
      <c r="AC2821" s="185"/>
      <c r="AD2821" s="185"/>
      <c r="AE2821" s="185"/>
      <c r="AF2821" s="185"/>
      <c r="AG2821" s="185"/>
      <c r="AH2821" s="185"/>
      <c r="AI2821" s="185"/>
      <c r="AJ2821" s="185"/>
      <c r="AK2821" s="185"/>
      <c r="AL2821" s="185"/>
      <c r="AM2821" s="185"/>
      <c r="AN2821" s="185"/>
      <c r="AO2821" s="185"/>
      <c r="AP2821" s="185"/>
      <c r="AQ2821" s="185"/>
      <c r="AR2821" s="185"/>
      <c r="AS2821" s="185"/>
      <c r="AT2821" s="185"/>
      <c r="AU2821" s="185"/>
      <c r="AV2821" s="185"/>
      <c r="AW2821" s="185"/>
      <c r="AX2821" s="185"/>
      <c r="AY2821" s="185"/>
      <c r="AZ2821" s="185"/>
      <c r="BA2821" s="185"/>
      <c r="BB2821" s="185"/>
      <c r="BC2821" s="185"/>
      <c r="BD2821" s="185"/>
      <c r="BE2821" s="185"/>
      <c r="BF2821" s="185"/>
      <c r="BG2821" s="185"/>
      <c r="BH2821" s="185"/>
      <c r="BI2821" s="185"/>
      <c r="BJ2821" s="185"/>
      <c r="BK2821" s="185"/>
      <c r="BL2821" s="185"/>
      <c r="BM2821" s="185"/>
    </row>
    <row r="2822" spans="13:65" s="181" customFormat="1" x14ac:dyDescent="0.2">
      <c r="M2822" s="40"/>
      <c r="N2822" s="974"/>
      <c r="O2822" s="185"/>
      <c r="P2822" s="185"/>
      <c r="Q2822" s="185"/>
      <c r="R2822" s="185"/>
      <c r="S2822" s="185"/>
      <c r="T2822" s="185"/>
      <c r="U2822" s="185"/>
      <c r="V2822" s="185"/>
      <c r="W2822" s="185"/>
      <c r="X2822" s="185"/>
      <c r="Y2822" s="185"/>
      <c r="Z2822" s="185"/>
      <c r="AA2822" s="185"/>
      <c r="AB2822" s="185"/>
      <c r="AC2822" s="185"/>
      <c r="AD2822" s="185"/>
      <c r="AE2822" s="185"/>
      <c r="AF2822" s="185"/>
      <c r="AG2822" s="185"/>
      <c r="AH2822" s="185"/>
      <c r="AI2822" s="185"/>
      <c r="AJ2822" s="185"/>
      <c r="AK2822" s="185"/>
      <c r="AL2822" s="185"/>
      <c r="AM2822" s="185"/>
      <c r="AN2822" s="185"/>
      <c r="AO2822" s="185"/>
      <c r="AP2822" s="185"/>
      <c r="AQ2822" s="185"/>
      <c r="AR2822" s="185"/>
      <c r="AS2822" s="185"/>
      <c r="AT2822" s="185"/>
      <c r="AU2822" s="185"/>
      <c r="AV2822" s="185"/>
      <c r="AW2822" s="185"/>
      <c r="AX2822" s="185"/>
      <c r="AY2822" s="185"/>
      <c r="AZ2822" s="185"/>
      <c r="BA2822" s="185"/>
      <c r="BB2822" s="185"/>
      <c r="BC2822" s="185"/>
      <c r="BD2822" s="185"/>
      <c r="BE2822" s="185"/>
      <c r="BF2822" s="185"/>
      <c r="BG2822" s="185"/>
      <c r="BH2822" s="185"/>
      <c r="BI2822" s="185"/>
      <c r="BJ2822" s="185"/>
      <c r="BK2822" s="185"/>
      <c r="BL2822" s="185"/>
      <c r="BM2822" s="185"/>
    </row>
    <row r="2823" spans="13:65" s="181" customFormat="1" x14ac:dyDescent="0.2">
      <c r="M2823" s="40"/>
      <c r="N2823" s="974"/>
      <c r="O2823" s="185"/>
      <c r="P2823" s="185"/>
      <c r="Q2823" s="185"/>
      <c r="R2823" s="185"/>
      <c r="S2823" s="185"/>
      <c r="T2823" s="185"/>
      <c r="U2823" s="185"/>
      <c r="V2823" s="185"/>
      <c r="W2823" s="185"/>
      <c r="X2823" s="185"/>
      <c r="Y2823" s="185"/>
      <c r="Z2823" s="185"/>
      <c r="AA2823" s="185"/>
      <c r="AB2823" s="185"/>
      <c r="AC2823" s="185"/>
      <c r="AD2823" s="185"/>
      <c r="AE2823" s="185"/>
      <c r="AF2823" s="185"/>
      <c r="AG2823" s="185"/>
      <c r="AH2823" s="185"/>
      <c r="AI2823" s="185"/>
      <c r="AJ2823" s="185"/>
      <c r="AK2823" s="185"/>
      <c r="AL2823" s="185"/>
      <c r="AM2823" s="185"/>
      <c r="AN2823" s="185"/>
      <c r="AO2823" s="185"/>
      <c r="AP2823" s="185"/>
      <c r="AQ2823" s="185"/>
      <c r="AR2823" s="185"/>
      <c r="AS2823" s="185"/>
      <c r="AT2823" s="185"/>
      <c r="AU2823" s="185"/>
      <c r="AV2823" s="185"/>
      <c r="AW2823" s="185"/>
      <c r="AX2823" s="185"/>
      <c r="AY2823" s="185"/>
      <c r="AZ2823" s="185"/>
      <c r="BA2823" s="185"/>
      <c r="BB2823" s="185"/>
      <c r="BC2823" s="185"/>
      <c r="BD2823" s="185"/>
      <c r="BE2823" s="185"/>
      <c r="BF2823" s="185"/>
      <c r="BG2823" s="185"/>
      <c r="BH2823" s="185"/>
      <c r="BI2823" s="185"/>
      <c r="BJ2823" s="185"/>
      <c r="BK2823" s="185"/>
      <c r="BL2823" s="185"/>
      <c r="BM2823" s="185"/>
    </row>
    <row r="2824" spans="13:65" s="181" customFormat="1" x14ac:dyDescent="0.2">
      <c r="M2824" s="40"/>
      <c r="N2824" s="974"/>
      <c r="O2824" s="185"/>
      <c r="P2824" s="185"/>
      <c r="Q2824" s="185"/>
      <c r="R2824" s="185"/>
      <c r="S2824" s="185"/>
      <c r="T2824" s="185"/>
      <c r="U2824" s="185"/>
      <c r="V2824" s="185"/>
      <c r="W2824" s="185"/>
      <c r="X2824" s="185"/>
      <c r="Y2824" s="185"/>
      <c r="Z2824" s="185"/>
      <c r="AA2824" s="185"/>
      <c r="AB2824" s="185"/>
      <c r="AC2824" s="185"/>
      <c r="AD2824" s="185"/>
      <c r="AE2824" s="185"/>
      <c r="AF2824" s="185"/>
      <c r="AG2824" s="185"/>
      <c r="AH2824" s="185"/>
      <c r="AI2824" s="185"/>
      <c r="AJ2824" s="185"/>
      <c r="AK2824" s="185"/>
      <c r="AL2824" s="185"/>
      <c r="AM2824" s="185"/>
      <c r="AN2824" s="185"/>
      <c r="AO2824" s="185"/>
      <c r="AP2824" s="185"/>
      <c r="AQ2824" s="185"/>
      <c r="AR2824" s="185"/>
      <c r="AS2824" s="185"/>
      <c r="AT2824" s="185"/>
      <c r="AU2824" s="185"/>
      <c r="AV2824" s="185"/>
      <c r="AW2824" s="185"/>
      <c r="AX2824" s="185"/>
      <c r="AY2824" s="185"/>
      <c r="AZ2824" s="185"/>
      <c r="BA2824" s="185"/>
      <c r="BB2824" s="185"/>
      <c r="BC2824" s="185"/>
      <c r="BD2824" s="185"/>
      <c r="BE2824" s="185"/>
      <c r="BF2824" s="185"/>
      <c r="BG2824" s="185"/>
      <c r="BH2824" s="185"/>
      <c r="BI2824" s="185"/>
      <c r="BJ2824" s="185"/>
      <c r="BK2824" s="185"/>
      <c r="BL2824" s="185"/>
      <c r="BM2824" s="185"/>
    </row>
    <row r="2825" spans="13:65" s="181" customFormat="1" x14ac:dyDescent="0.2">
      <c r="M2825" s="40"/>
      <c r="N2825" s="974"/>
      <c r="O2825" s="185"/>
      <c r="P2825" s="185"/>
      <c r="Q2825" s="185"/>
      <c r="R2825" s="185"/>
      <c r="S2825" s="185"/>
      <c r="T2825" s="185"/>
      <c r="U2825" s="185"/>
      <c r="V2825" s="185"/>
      <c r="W2825" s="185"/>
      <c r="X2825" s="185"/>
      <c r="Y2825" s="185"/>
      <c r="Z2825" s="185"/>
      <c r="AA2825" s="185"/>
      <c r="AB2825" s="185"/>
      <c r="AC2825" s="185"/>
      <c r="AD2825" s="185"/>
      <c r="AE2825" s="185"/>
      <c r="AF2825" s="185"/>
      <c r="AG2825" s="185"/>
      <c r="AH2825" s="185"/>
      <c r="AI2825" s="185"/>
      <c r="AJ2825" s="185"/>
      <c r="AK2825" s="185"/>
      <c r="AL2825" s="185"/>
      <c r="AM2825" s="185"/>
      <c r="AN2825" s="185"/>
      <c r="AO2825" s="185"/>
      <c r="AP2825" s="185"/>
      <c r="AQ2825" s="185"/>
      <c r="AR2825" s="185"/>
      <c r="AS2825" s="185"/>
      <c r="AT2825" s="185"/>
      <c r="AU2825" s="185"/>
      <c r="AV2825" s="185"/>
      <c r="AW2825" s="185"/>
      <c r="AX2825" s="185"/>
      <c r="AY2825" s="185"/>
      <c r="AZ2825" s="185"/>
      <c r="BA2825" s="185"/>
      <c r="BB2825" s="185"/>
      <c r="BC2825" s="185"/>
      <c r="BD2825" s="185"/>
      <c r="BE2825" s="185"/>
      <c r="BF2825" s="185"/>
      <c r="BG2825" s="185"/>
      <c r="BH2825" s="185"/>
      <c r="BI2825" s="185"/>
      <c r="BJ2825" s="185"/>
      <c r="BK2825" s="185"/>
      <c r="BL2825" s="185"/>
      <c r="BM2825" s="185"/>
    </row>
    <row r="2826" spans="13:65" s="181" customFormat="1" x14ac:dyDescent="0.2">
      <c r="M2826" s="40"/>
      <c r="N2826" s="974"/>
      <c r="O2826" s="185"/>
      <c r="P2826" s="185"/>
      <c r="Q2826" s="185"/>
      <c r="R2826" s="185"/>
      <c r="S2826" s="185"/>
      <c r="T2826" s="185"/>
      <c r="U2826" s="185"/>
      <c r="V2826" s="185"/>
      <c r="W2826" s="185"/>
      <c r="X2826" s="185"/>
      <c r="Y2826" s="185"/>
      <c r="Z2826" s="185"/>
      <c r="AA2826" s="185"/>
      <c r="AB2826" s="185"/>
      <c r="AC2826" s="185"/>
      <c r="AD2826" s="185"/>
      <c r="AE2826" s="185"/>
      <c r="AF2826" s="185"/>
      <c r="AG2826" s="185"/>
      <c r="AH2826" s="185"/>
      <c r="AI2826" s="185"/>
      <c r="AJ2826" s="185"/>
      <c r="AK2826" s="185"/>
      <c r="AL2826" s="185"/>
      <c r="AM2826" s="185"/>
      <c r="AN2826" s="185"/>
      <c r="AO2826" s="185"/>
      <c r="AP2826" s="185"/>
      <c r="AQ2826" s="185"/>
      <c r="AR2826" s="185"/>
      <c r="AS2826" s="185"/>
      <c r="AT2826" s="185"/>
      <c r="AU2826" s="185"/>
      <c r="AV2826" s="185"/>
      <c r="AW2826" s="185"/>
      <c r="AX2826" s="185"/>
      <c r="AY2826" s="185"/>
      <c r="AZ2826" s="185"/>
      <c r="BA2826" s="185"/>
      <c r="BB2826" s="185"/>
      <c r="BC2826" s="185"/>
      <c r="BD2826" s="185"/>
      <c r="BE2826" s="185"/>
      <c r="BF2826" s="185"/>
      <c r="BG2826" s="185"/>
      <c r="BH2826" s="185"/>
      <c r="BI2826" s="185"/>
      <c r="BJ2826" s="185"/>
      <c r="BK2826" s="185"/>
      <c r="BL2826" s="185"/>
      <c r="BM2826" s="185"/>
    </row>
    <row r="2827" spans="13:65" s="181" customFormat="1" x14ac:dyDescent="0.2">
      <c r="M2827" s="40"/>
      <c r="N2827" s="974"/>
      <c r="O2827" s="185"/>
      <c r="P2827" s="185"/>
      <c r="Q2827" s="185"/>
      <c r="R2827" s="185"/>
      <c r="S2827" s="185"/>
      <c r="T2827" s="185"/>
      <c r="U2827" s="185"/>
      <c r="V2827" s="185"/>
      <c r="W2827" s="185"/>
      <c r="X2827" s="185"/>
      <c r="Y2827" s="185"/>
      <c r="Z2827" s="185"/>
      <c r="AA2827" s="185"/>
      <c r="AB2827" s="185"/>
      <c r="AC2827" s="185"/>
      <c r="AD2827" s="185"/>
      <c r="AE2827" s="185"/>
      <c r="AF2827" s="185"/>
      <c r="AG2827" s="185"/>
      <c r="AH2827" s="185"/>
      <c r="AI2827" s="185"/>
      <c r="AJ2827" s="185"/>
      <c r="AK2827" s="185"/>
      <c r="AL2827" s="185"/>
      <c r="AM2827" s="185"/>
      <c r="AN2827" s="185"/>
      <c r="AO2827" s="185"/>
      <c r="AP2827" s="185"/>
      <c r="AQ2827" s="185"/>
      <c r="AR2827" s="185"/>
      <c r="AS2827" s="185"/>
      <c r="AT2827" s="185"/>
      <c r="AU2827" s="185"/>
      <c r="AV2827" s="185"/>
      <c r="AW2827" s="185"/>
      <c r="AX2827" s="185"/>
      <c r="AY2827" s="185"/>
      <c r="AZ2827" s="185"/>
      <c r="BA2827" s="185"/>
      <c r="BB2827" s="185"/>
      <c r="BC2827" s="185"/>
      <c r="BD2827" s="185"/>
      <c r="BE2827" s="185"/>
      <c r="BF2827" s="185"/>
      <c r="BG2827" s="185"/>
      <c r="BH2827" s="185"/>
      <c r="BI2827" s="185"/>
      <c r="BJ2827" s="185"/>
      <c r="BK2827" s="185"/>
      <c r="BL2827" s="185"/>
      <c r="BM2827" s="185"/>
    </row>
    <row r="2828" spans="13:65" s="181" customFormat="1" x14ac:dyDescent="0.2">
      <c r="M2828" s="40"/>
      <c r="N2828" s="974"/>
      <c r="O2828" s="185"/>
      <c r="P2828" s="185"/>
      <c r="Q2828" s="185"/>
      <c r="R2828" s="185"/>
      <c r="S2828" s="185"/>
      <c r="T2828" s="185"/>
      <c r="U2828" s="185"/>
      <c r="V2828" s="185"/>
      <c r="W2828" s="185"/>
      <c r="X2828" s="185"/>
      <c r="Y2828" s="185"/>
      <c r="Z2828" s="185"/>
      <c r="AA2828" s="185"/>
      <c r="AB2828" s="185"/>
      <c r="AC2828" s="185"/>
      <c r="AD2828" s="185"/>
      <c r="AE2828" s="185"/>
      <c r="AF2828" s="185"/>
      <c r="AG2828" s="185"/>
      <c r="AH2828" s="185"/>
      <c r="AI2828" s="185"/>
      <c r="AJ2828" s="185"/>
      <c r="AK2828" s="185"/>
      <c r="AL2828" s="185"/>
      <c r="AM2828" s="185"/>
      <c r="AN2828" s="185"/>
      <c r="AO2828" s="185"/>
      <c r="AP2828" s="185"/>
      <c r="AQ2828" s="185"/>
      <c r="AR2828" s="185"/>
      <c r="AS2828" s="185"/>
      <c r="AT2828" s="185"/>
      <c r="AU2828" s="185"/>
      <c r="AV2828" s="185"/>
      <c r="AW2828" s="185"/>
      <c r="AX2828" s="185"/>
      <c r="AY2828" s="185"/>
      <c r="AZ2828" s="185"/>
      <c r="BA2828" s="185"/>
      <c r="BB2828" s="185"/>
      <c r="BC2828" s="185"/>
      <c r="BD2828" s="185"/>
      <c r="BE2828" s="185"/>
      <c r="BF2828" s="185"/>
      <c r="BG2828" s="185"/>
      <c r="BH2828" s="185"/>
      <c r="BI2828" s="185"/>
      <c r="BJ2828" s="185"/>
      <c r="BK2828" s="185"/>
      <c r="BL2828" s="185"/>
      <c r="BM2828" s="185"/>
    </row>
    <row r="2829" spans="13:65" s="181" customFormat="1" x14ac:dyDescent="0.2">
      <c r="M2829" s="40"/>
      <c r="N2829" s="974"/>
      <c r="O2829" s="185"/>
      <c r="P2829" s="185"/>
      <c r="Q2829" s="185"/>
      <c r="R2829" s="185"/>
      <c r="S2829" s="185"/>
      <c r="T2829" s="185"/>
      <c r="U2829" s="185"/>
      <c r="V2829" s="185"/>
      <c r="W2829" s="185"/>
      <c r="X2829" s="185"/>
      <c r="Y2829" s="185"/>
      <c r="Z2829" s="185"/>
      <c r="AA2829" s="185"/>
      <c r="AB2829" s="185"/>
      <c r="AC2829" s="185"/>
      <c r="AD2829" s="185"/>
      <c r="AE2829" s="185"/>
      <c r="AF2829" s="185"/>
      <c r="AG2829" s="185"/>
      <c r="AH2829" s="185"/>
      <c r="AI2829" s="185"/>
      <c r="AJ2829" s="185"/>
      <c r="AK2829" s="185"/>
      <c r="AL2829" s="185"/>
      <c r="AM2829" s="185"/>
      <c r="AN2829" s="185"/>
      <c r="AO2829" s="185"/>
      <c r="AP2829" s="185"/>
      <c r="AQ2829" s="185"/>
      <c r="AR2829" s="185"/>
      <c r="AS2829" s="185"/>
      <c r="AT2829" s="185"/>
      <c r="AU2829" s="185"/>
      <c r="AV2829" s="185"/>
      <c r="AW2829" s="185"/>
      <c r="AX2829" s="185"/>
      <c r="AY2829" s="185"/>
      <c r="AZ2829" s="185"/>
      <c r="BA2829" s="185"/>
      <c r="BB2829" s="185"/>
      <c r="BC2829" s="185"/>
      <c r="BD2829" s="185"/>
      <c r="BE2829" s="185"/>
      <c r="BF2829" s="185"/>
      <c r="BG2829" s="185"/>
      <c r="BH2829" s="185"/>
      <c r="BI2829" s="185"/>
      <c r="BJ2829" s="185"/>
      <c r="BK2829" s="185"/>
      <c r="BL2829" s="185"/>
      <c r="BM2829" s="185"/>
    </row>
    <row r="2830" spans="13:65" s="181" customFormat="1" x14ac:dyDescent="0.2">
      <c r="M2830" s="40"/>
      <c r="N2830" s="974"/>
      <c r="O2830" s="185"/>
      <c r="P2830" s="185"/>
      <c r="Q2830" s="185"/>
      <c r="R2830" s="185"/>
      <c r="S2830" s="185"/>
      <c r="T2830" s="185"/>
      <c r="U2830" s="185"/>
      <c r="V2830" s="185"/>
      <c r="W2830" s="185"/>
      <c r="X2830" s="185"/>
      <c r="Y2830" s="185"/>
      <c r="Z2830" s="185"/>
      <c r="AA2830" s="185"/>
      <c r="AB2830" s="185"/>
      <c r="AC2830" s="185"/>
      <c r="AD2830" s="185"/>
      <c r="AE2830" s="185"/>
      <c r="AF2830" s="185"/>
      <c r="AG2830" s="185"/>
      <c r="AH2830" s="185"/>
      <c r="AI2830" s="185"/>
      <c r="AJ2830" s="185"/>
      <c r="AK2830" s="185"/>
      <c r="AL2830" s="185"/>
      <c r="AM2830" s="185"/>
      <c r="AN2830" s="185"/>
      <c r="AO2830" s="185"/>
      <c r="AP2830" s="185"/>
      <c r="AQ2830" s="185"/>
      <c r="AR2830" s="185"/>
      <c r="AS2830" s="185"/>
      <c r="AT2830" s="185"/>
      <c r="AU2830" s="185"/>
      <c r="AV2830" s="185"/>
      <c r="AW2830" s="185"/>
      <c r="AX2830" s="185"/>
      <c r="AY2830" s="185"/>
      <c r="AZ2830" s="185"/>
      <c r="BA2830" s="185"/>
      <c r="BB2830" s="185"/>
      <c r="BC2830" s="185"/>
      <c r="BD2830" s="185"/>
      <c r="BE2830" s="185"/>
      <c r="BF2830" s="185"/>
      <c r="BG2830" s="185"/>
      <c r="BH2830" s="185"/>
      <c r="BI2830" s="185"/>
      <c r="BJ2830" s="185"/>
      <c r="BK2830" s="185"/>
      <c r="BL2830" s="185"/>
      <c r="BM2830" s="185"/>
    </row>
    <row r="2831" spans="13:65" s="181" customFormat="1" x14ac:dyDescent="0.2">
      <c r="M2831" s="40"/>
      <c r="N2831" s="974"/>
      <c r="O2831" s="185"/>
      <c r="P2831" s="185"/>
      <c r="Q2831" s="185"/>
      <c r="R2831" s="185"/>
      <c r="S2831" s="185"/>
      <c r="T2831" s="185"/>
      <c r="U2831" s="185"/>
      <c r="V2831" s="185"/>
      <c r="W2831" s="185"/>
      <c r="X2831" s="185"/>
      <c r="Y2831" s="185"/>
      <c r="Z2831" s="185"/>
      <c r="AA2831" s="185"/>
      <c r="AB2831" s="185"/>
      <c r="AC2831" s="185"/>
      <c r="AD2831" s="185"/>
      <c r="AE2831" s="185"/>
      <c r="AF2831" s="185"/>
      <c r="AG2831" s="185"/>
      <c r="AH2831" s="185"/>
      <c r="AI2831" s="185"/>
      <c r="AJ2831" s="185"/>
      <c r="AK2831" s="185"/>
      <c r="AL2831" s="185"/>
      <c r="AM2831" s="185"/>
      <c r="AN2831" s="185"/>
      <c r="AO2831" s="185"/>
      <c r="AP2831" s="185"/>
      <c r="AQ2831" s="185"/>
      <c r="AR2831" s="185"/>
      <c r="AS2831" s="185"/>
      <c r="AT2831" s="185"/>
      <c r="AU2831" s="185"/>
      <c r="AV2831" s="185"/>
      <c r="AW2831" s="185"/>
      <c r="AX2831" s="185"/>
      <c r="AY2831" s="185"/>
      <c r="AZ2831" s="185"/>
      <c r="BA2831" s="185"/>
      <c r="BB2831" s="185"/>
      <c r="BC2831" s="185"/>
      <c r="BD2831" s="185"/>
      <c r="BE2831" s="185"/>
      <c r="BF2831" s="185"/>
      <c r="BG2831" s="185"/>
      <c r="BH2831" s="185"/>
      <c r="BI2831" s="185"/>
      <c r="BJ2831" s="185"/>
      <c r="BK2831" s="185"/>
      <c r="BL2831" s="185"/>
      <c r="BM2831" s="185"/>
    </row>
    <row r="2832" spans="13:65" s="181" customFormat="1" x14ac:dyDescent="0.2">
      <c r="M2832" s="40"/>
      <c r="N2832" s="974"/>
      <c r="O2832" s="185"/>
      <c r="P2832" s="185"/>
      <c r="Q2832" s="185"/>
      <c r="R2832" s="185"/>
      <c r="S2832" s="185"/>
      <c r="T2832" s="185"/>
      <c r="U2832" s="185"/>
      <c r="V2832" s="185"/>
      <c r="W2832" s="185"/>
      <c r="X2832" s="185"/>
      <c r="Y2832" s="185"/>
      <c r="Z2832" s="185"/>
      <c r="AA2832" s="185"/>
      <c r="AB2832" s="185"/>
      <c r="AC2832" s="185"/>
      <c r="AD2832" s="185"/>
      <c r="AE2832" s="185"/>
      <c r="AF2832" s="185"/>
      <c r="AG2832" s="185"/>
      <c r="AH2832" s="185"/>
      <c r="AI2832" s="185"/>
      <c r="AJ2832" s="185"/>
      <c r="AK2832" s="185"/>
      <c r="AL2832" s="185"/>
      <c r="AM2832" s="185"/>
      <c r="AN2832" s="185"/>
      <c r="AO2832" s="185"/>
      <c r="AP2832" s="185"/>
      <c r="AQ2832" s="185"/>
      <c r="AR2832" s="185"/>
      <c r="AS2832" s="185"/>
      <c r="AT2832" s="185"/>
      <c r="AU2832" s="185"/>
      <c r="AV2832" s="185"/>
      <c r="AW2832" s="185"/>
      <c r="AX2832" s="185"/>
      <c r="AY2832" s="185"/>
      <c r="AZ2832" s="185"/>
      <c r="BA2832" s="185"/>
      <c r="BB2832" s="185"/>
      <c r="BC2832" s="185"/>
      <c r="BD2832" s="185"/>
      <c r="BE2832" s="185"/>
      <c r="BF2832" s="185"/>
      <c r="BG2832" s="185"/>
      <c r="BH2832" s="185"/>
      <c r="BI2832" s="185"/>
      <c r="BJ2832" s="185"/>
      <c r="BK2832" s="185"/>
      <c r="BL2832" s="185"/>
      <c r="BM2832" s="185"/>
    </row>
    <row r="2833" spans="13:65" s="181" customFormat="1" x14ac:dyDescent="0.2">
      <c r="M2833" s="40"/>
      <c r="N2833" s="974"/>
      <c r="O2833" s="185"/>
      <c r="P2833" s="185"/>
      <c r="Q2833" s="185"/>
      <c r="R2833" s="185"/>
      <c r="S2833" s="185"/>
      <c r="T2833" s="185"/>
      <c r="U2833" s="185"/>
      <c r="V2833" s="185"/>
      <c r="W2833" s="185"/>
      <c r="X2833" s="185"/>
      <c r="Y2833" s="185"/>
      <c r="Z2833" s="185"/>
      <c r="AA2833" s="185"/>
      <c r="AB2833" s="185"/>
      <c r="AC2833" s="185"/>
      <c r="AD2833" s="185"/>
      <c r="AE2833" s="185"/>
      <c r="AF2833" s="185"/>
      <c r="AG2833" s="185"/>
      <c r="AH2833" s="185"/>
      <c r="AI2833" s="185"/>
      <c r="AJ2833" s="185"/>
      <c r="AK2833" s="185"/>
      <c r="AL2833" s="185"/>
      <c r="AM2833" s="185"/>
      <c r="AN2833" s="185"/>
      <c r="AO2833" s="185"/>
      <c r="AP2833" s="185"/>
      <c r="AQ2833" s="185"/>
      <c r="AR2833" s="185"/>
      <c r="AS2833" s="185"/>
      <c r="AT2833" s="185"/>
      <c r="AU2833" s="185"/>
      <c r="AV2833" s="185"/>
      <c r="AW2833" s="185"/>
      <c r="AX2833" s="185"/>
      <c r="AY2833" s="185"/>
      <c r="AZ2833" s="185"/>
      <c r="BA2833" s="185"/>
      <c r="BB2833" s="185"/>
      <c r="BC2833" s="185"/>
      <c r="BD2833" s="185"/>
      <c r="BE2833" s="185"/>
      <c r="BF2833" s="185"/>
      <c r="BG2833" s="185"/>
      <c r="BH2833" s="185"/>
      <c r="BI2833" s="185"/>
      <c r="BJ2833" s="185"/>
      <c r="BK2833" s="185"/>
      <c r="BL2833" s="185"/>
      <c r="BM2833" s="185"/>
    </row>
    <row r="2834" spans="13:65" s="181" customFormat="1" x14ac:dyDescent="0.2">
      <c r="M2834" s="40"/>
      <c r="N2834" s="974"/>
      <c r="O2834" s="185"/>
      <c r="P2834" s="185"/>
      <c r="Q2834" s="185"/>
      <c r="R2834" s="185"/>
      <c r="S2834" s="185"/>
      <c r="T2834" s="185"/>
      <c r="U2834" s="185"/>
      <c r="V2834" s="185"/>
      <c r="W2834" s="185"/>
      <c r="X2834" s="185"/>
      <c r="Y2834" s="185"/>
      <c r="Z2834" s="185"/>
      <c r="AA2834" s="185"/>
      <c r="AB2834" s="185"/>
      <c r="AC2834" s="185"/>
      <c r="AD2834" s="185"/>
      <c r="AE2834" s="185"/>
      <c r="AF2834" s="185"/>
      <c r="AG2834" s="185"/>
      <c r="AH2834" s="185"/>
      <c r="AI2834" s="185"/>
      <c r="AJ2834" s="185"/>
      <c r="AK2834" s="185"/>
      <c r="AL2834" s="185"/>
      <c r="AM2834" s="185"/>
      <c r="AN2834" s="185"/>
      <c r="AO2834" s="185"/>
      <c r="AP2834" s="185"/>
      <c r="AQ2834" s="185"/>
      <c r="AR2834" s="185"/>
      <c r="AS2834" s="185"/>
      <c r="AT2834" s="185"/>
      <c r="AU2834" s="185"/>
      <c r="AV2834" s="185"/>
      <c r="AW2834" s="185"/>
      <c r="AX2834" s="185"/>
      <c r="AY2834" s="185"/>
      <c r="AZ2834" s="185"/>
      <c r="BA2834" s="185"/>
      <c r="BB2834" s="185"/>
      <c r="BC2834" s="185"/>
      <c r="BD2834" s="185"/>
      <c r="BE2834" s="185"/>
      <c r="BF2834" s="185"/>
      <c r="BG2834" s="185"/>
      <c r="BH2834" s="185"/>
      <c r="BI2834" s="185"/>
      <c r="BJ2834" s="185"/>
      <c r="BK2834" s="185"/>
      <c r="BL2834" s="185"/>
      <c r="BM2834" s="185"/>
    </row>
    <row r="2835" spans="13:65" s="181" customFormat="1" x14ac:dyDescent="0.2">
      <c r="M2835" s="40"/>
      <c r="N2835" s="974"/>
      <c r="O2835" s="185"/>
      <c r="P2835" s="185"/>
      <c r="Q2835" s="185"/>
      <c r="R2835" s="185"/>
      <c r="S2835" s="185"/>
      <c r="T2835" s="185"/>
      <c r="U2835" s="185"/>
      <c r="V2835" s="185"/>
      <c r="W2835" s="185"/>
      <c r="X2835" s="185"/>
      <c r="Y2835" s="185"/>
      <c r="Z2835" s="185"/>
      <c r="AA2835" s="185"/>
      <c r="AB2835" s="185"/>
      <c r="AC2835" s="185"/>
      <c r="AD2835" s="185"/>
      <c r="AE2835" s="185"/>
      <c r="AF2835" s="185"/>
      <c r="AG2835" s="185"/>
      <c r="AH2835" s="185"/>
      <c r="AI2835" s="185"/>
      <c r="AJ2835" s="185"/>
      <c r="AK2835" s="185"/>
      <c r="AL2835" s="185"/>
      <c r="AM2835" s="185"/>
      <c r="AN2835" s="185"/>
      <c r="AO2835" s="185"/>
      <c r="AP2835" s="185"/>
      <c r="AQ2835" s="185"/>
      <c r="AR2835" s="185"/>
      <c r="AS2835" s="185"/>
      <c r="AT2835" s="185"/>
      <c r="AU2835" s="185"/>
      <c r="AV2835" s="185"/>
      <c r="AW2835" s="185"/>
      <c r="AX2835" s="185"/>
      <c r="AY2835" s="185"/>
      <c r="AZ2835" s="185"/>
      <c r="BA2835" s="185"/>
      <c r="BB2835" s="185"/>
      <c r="BC2835" s="185"/>
      <c r="BD2835" s="185"/>
      <c r="BE2835" s="185"/>
      <c r="BF2835" s="185"/>
      <c r="BG2835" s="185"/>
      <c r="BH2835" s="185"/>
      <c r="BI2835" s="185"/>
      <c r="BJ2835" s="185"/>
      <c r="BK2835" s="185"/>
      <c r="BL2835" s="185"/>
      <c r="BM2835" s="185"/>
    </row>
    <row r="2836" spans="13:65" s="181" customFormat="1" x14ac:dyDescent="0.2">
      <c r="M2836" s="40"/>
      <c r="N2836" s="974"/>
      <c r="O2836" s="185"/>
      <c r="P2836" s="185"/>
      <c r="Q2836" s="185"/>
      <c r="R2836" s="185"/>
      <c r="S2836" s="185"/>
      <c r="T2836" s="185"/>
      <c r="U2836" s="185"/>
      <c r="V2836" s="185"/>
      <c r="W2836" s="185"/>
      <c r="X2836" s="185"/>
      <c r="Y2836" s="185"/>
      <c r="Z2836" s="185"/>
      <c r="AA2836" s="185"/>
      <c r="AB2836" s="185"/>
      <c r="AC2836" s="185"/>
      <c r="AD2836" s="185"/>
      <c r="AE2836" s="185"/>
      <c r="AF2836" s="185"/>
      <c r="AG2836" s="185"/>
      <c r="AH2836" s="185"/>
      <c r="AI2836" s="185"/>
      <c r="AJ2836" s="185"/>
      <c r="AK2836" s="185"/>
      <c r="AL2836" s="185"/>
      <c r="AM2836" s="185"/>
      <c r="AN2836" s="185"/>
      <c r="AO2836" s="185"/>
      <c r="AP2836" s="185"/>
      <c r="AQ2836" s="185"/>
      <c r="AR2836" s="185"/>
      <c r="AS2836" s="185"/>
      <c r="AT2836" s="185"/>
      <c r="AU2836" s="185"/>
      <c r="AV2836" s="185"/>
      <c r="AW2836" s="185"/>
      <c r="AX2836" s="185"/>
      <c r="AY2836" s="185"/>
      <c r="AZ2836" s="185"/>
      <c r="BA2836" s="185"/>
      <c r="BB2836" s="185"/>
      <c r="BC2836" s="185"/>
      <c r="BD2836" s="185"/>
      <c r="BE2836" s="185"/>
      <c r="BF2836" s="185"/>
      <c r="BG2836" s="185"/>
      <c r="BH2836" s="185"/>
      <c r="BI2836" s="185"/>
      <c r="BJ2836" s="185"/>
      <c r="BK2836" s="185"/>
      <c r="BL2836" s="185"/>
      <c r="BM2836" s="185"/>
    </row>
    <row r="2837" spans="13:65" s="181" customFormat="1" x14ac:dyDescent="0.2">
      <c r="M2837" s="40"/>
      <c r="N2837" s="974"/>
      <c r="O2837" s="185"/>
      <c r="P2837" s="185"/>
      <c r="Q2837" s="185"/>
      <c r="R2837" s="185"/>
      <c r="S2837" s="185"/>
      <c r="T2837" s="185"/>
      <c r="U2837" s="185"/>
      <c r="V2837" s="185"/>
      <c r="W2837" s="185"/>
      <c r="X2837" s="185"/>
      <c r="Y2837" s="185"/>
      <c r="Z2837" s="185"/>
      <c r="AA2837" s="185"/>
      <c r="AB2837" s="185"/>
      <c r="AC2837" s="185"/>
      <c r="AD2837" s="185"/>
      <c r="AE2837" s="185"/>
      <c r="AF2837" s="185"/>
      <c r="AG2837" s="185"/>
      <c r="AH2837" s="185"/>
      <c r="AI2837" s="185"/>
      <c r="AJ2837" s="185"/>
      <c r="AK2837" s="185"/>
      <c r="AL2837" s="185"/>
      <c r="AM2837" s="185"/>
      <c r="AN2837" s="185"/>
      <c r="AO2837" s="185"/>
      <c r="AP2837" s="185"/>
      <c r="AQ2837" s="185"/>
      <c r="AR2837" s="185"/>
      <c r="AS2837" s="185"/>
      <c r="AT2837" s="185"/>
      <c r="AU2837" s="185"/>
      <c r="AV2837" s="185"/>
      <c r="AW2837" s="185"/>
      <c r="AX2837" s="185"/>
      <c r="AY2837" s="185"/>
      <c r="AZ2837" s="185"/>
      <c r="BA2837" s="185"/>
      <c r="BB2837" s="185"/>
      <c r="BC2837" s="185"/>
      <c r="BD2837" s="185"/>
      <c r="BE2837" s="185"/>
      <c r="BF2837" s="185"/>
      <c r="BG2837" s="185"/>
      <c r="BH2837" s="185"/>
      <c r="BI2837" s="185"/>
      <c r="BJ2837" s="185"/>
      <c r="BK2837" s="185"/>
      <c r="BL2837" s="185"/>
      <c r="BM2837" s="185"/>
    </row>
    <row r="2838" spans="13:65" s="181" customFormat="1" x14ac:dyDescent="0.2">
      <c r="M2838" s="40"/>
      <c r="N2838" s="974"/>
      <c r="O2838" s="185"/>
      <c r="P2838" s="185"/>
      <c r="Q2838" s="185"/>
      <c r="R2838" s="185"/>
      <c r="S2838" s="185"/>
      <c r="T2838" s="185"/>
      <c r="U2838" s="185"/>
      <c r="V2838" s="185"/>
      <c r="W2838" s="185"/>
      <c r="X2838" s="185"/>
      <c r="Y2838" s="185"/>
      <c r="Z2838" s="185"/>
      <c r="AA2838" s="185"/>
      <c r="AB2838" s="185"/>
      <c r="AC2838" s="185"/>
      <c r="AD2838" s="185"/>
      <c r="AE2838" s="185"/>
      <c r="AF2838" s="185"/>
      <c r="AG2838" s="185"/>
      <c r="AH2838" s="185"/>
      <c r="AI2838" s="185"/>
      <c r="AJ2838" s="185"/>
      <c r="AK2838" s="185"/>
      <c r="AL2838" s="185"/>
      <c r="AM2838" s="185"/>
      <c r="AN2838" s="185"/>
      <c r="AO2838" s="185"/>
      <c r="AP2838" s="185"/>
      <c r="AQ2838" s="185"/>
      <c r="AR2838" s="185"/>
      <c r="AS2838" s="185"/>
      <c r="AT2838" s="185"/>
      <c r="AU2838" s="185"/>
      <c r="AV2838" s="185"/>
      <c r="AW2838" s="185"/>
      <c r="AX2838" s="185"/>
      <c r="AY2838" s="185"/>
      <c r="AZ2838" s="185"/>
      <c r="BA2838" s="185"/>
      <c r="BB2838" s="185"/>
      <c r="BC2838" s="185"/>
      <c r="BD2838" s="185"/>
      <c r="BE2838" s="185"/>
      <c r="BF2838" s="185"/>
      <c r="BG2838" s="185"/>
      <c r="BH2838" s="185"/>
      <c r="BI2838" s="185"/>
      <c r="BJ2838" s="185"/>
      <c r="BK2838" s="185"/>
      <c r="BL2838" s="185"/>
      <c r="BM2838" s="185"/>
    </row>
    <row r="2839" spans="13:65" s="181" customFormat="1" x14ac:dyDescent="0.2">
      <c r="M2839" s="40"/>
      <c r="N2839" s="974"/>
      <c r="O2839" s="185"/>
      <c r="P2839" s="185"/>
      <c r="Q2839" s="185"/>
      <c r="R2839" s="185"/>
      <c r="S2839" s="185"/>
      <c r="T2839" s="185"/>
      <c r="U2839" s="185"/>
      <c r="V2839" s="185"/>
      <c r="W2839" s="185"/>
      <c r="X2839" s="185"/>
      <c r="Y2839" s="185"/>
      <c r="Z2839" s="185"/>
      <c r="AA2839" s="185"/>
      <c r="AB2839" s="185"/>
      <c r="AC2839" s="185"/>
      <c r="AD2839" s="185"/>
      <c r="AE2839" s="185"/>
      <c r="AF2839" s="185"/>
      <c r="AG2839" s="185"/>
      <c r="AH2839" s="185"/>
      <c r="AI2839" s="185"/>
      <c r="AJ2839" s="185"/>
      <c r="AK2839" s="185"/>
      <c r="AL2839" s="185"/>
      <c r="AM2839" s="185"/>
      <c r="AN2839" s="185"/>
      <c r="AO2839" s="185"/>
      <c r="AP2839" s="185"/>
      <c r="AQ2839" s="185"/>
      <c r="AR2839" s="185"/>
      <c r="AS2839" s="185"/>
      <c r="AT2839" s="185"/>
      <c r="AU2839" s="185"/>
      <c r="AV2839" s="185"/>
      <c r="AW2839" s="185"/>
      <c r="AX2839" s="185"/>
      <c r="AY2839" s="185"/>
      <c r="AZ2839" s="185"/>
      <c r="BA2839" s="185"/>
      <c r="BB2839" s="185"/>
      <c r="BC2839" s="185"/>
      <c r="BD2839" s="185"/>
      <c r="BE2839" s="185"/>
      <c r="BF2839" s="185"/>
      <c r="BG2839" s="185"/>
      <c r="BH2839" s="185"/>
      <c r="BI2839" s="185"/>
      <c r="BJ2839" s="185"/>
      <c r="BK2839" s="185"/>
      <c r="BL2839" s="185"/>
      <c r="BM2839" s="185"/>
    </row>
    <row r="2840" spans="13:65" s="181" customFormat="1" x14ac:dyDescent="0.2">
      <c r="M2840" s="40"/>
      <c r="N2840" s="974"/>
      <c r="O2840" s="185"/>
      <c r="P2840" s="185"/>
      <c r="Q2840" s="185"/>
      <c r="R2840" s="185"/>
      <c r="S2840" s="185"/>
      <c r="T2840" s="185"/>
      <c r="U2840" s="185"/>
      <c r="V2840" s="185"/>
      <c r="W2840" s="185"/>
      <c r="X2840" s="185"/>
      <c r="Y2840" s="185"/>
      <c r="Z2840" s="185"/>
      <c r="AA2840" s="185"/>
      <c r="AB2840" s="185"/>
      <c r="AC2840" s="185"/>
      <c r="AD2840" s="185"/>
      <c r="AE2840" s="185"/>
      <c r="AF2840" s="185"/>
      <c r="AG2840" s="185"/>
      <c r="AH2840" s="185"/>
      <c r="AI2840" s="185"/>
      <c r="AJ2840" s="185"/>
      <c r="AK2840" s="185"/>
      <c r="AL2840" s="185"/>
      <c r="AM2840" s="185"/>
      <c r="AN2840" s="185"/>
      <c r="AO2840" s="185"/>
      <c r="AP2840" s="185"/>
      <c r="AQ2840" s="185"/>
      <c r="AR2840" s="185"/>
      <c r="AS2840" s="185"/>
      <c r="AT2840" s="185"/>
      <c r="AU2840" s="185"/>
      <c r="AV2840" s="185"/>
      <c r="AW2840" s="185"/>
      <c r="AX2840" s="185"/>
      <c r="AY2840" s="185"/>
      <c r="AZ2840" s="185"/>
      <c r="BA2840" s="185"/>
      <c r="BB2840" s="185"/>
      <c r="BC2840" s="185"/>
      <c r="BD2840" s="185"/>
      <c r="BE2840" s="185"/>
      <c r="BF2840" s="185"/>
      <c r="BG2840" s="185"/>
      <c r="BH2840" s="185"/>
      <c r="BI2840" s="185"/>
      <c r="BJ2840" s="185"/>
      <c r="BK2840" s="185"/>
      <c r="BL2840" s="185"/>
      <c r="BM2840" s="185"/>
    </row>
    <row r="2841" spans="13:65" s="181" customFormat="1" x14ac:dyDescent="0.2">
      <c r="M2841" s="40"/>
      <c r="N2841" s="974"/>
      <c r="O2841" s="185"/>
      <c r="P2841" s="185"/>
      <c r="Q2841" s="185"/>
      <c r="R2841" s="185"/>
      <c r="S2841" s="185"/>
      <c r="T2841" s="185"/>
      <c r="U2841" s="185"/>
      <c r="V2841" s="185"/>
      <c r="W2841" s="185"/>
      <c r="X2841" s="185"/>
      <c r="Y2841" s="185"/>
      <c r="Z2841" s="185"/>
      <c r="AA2841" s="185"/>
      <c r="AB2841" s="185"/>
      <c r="AC2841" s="185"/>
      <c r="AD2841" s="185"/>
      <c r="AE2841" s="185"/>
      <c r="AF2841" s="185"/>
      <c r="AG2841" s="185"/>
      <c r="AH2841" s="185"/>
      <c r="AI2841" s="185"/>
      <c r="AJ2841" s="185"/>
      <c r="AK2841" s="185"/>
      <c r="AL2841" s="185"/>
      <c r="AM2841" s="185"/>
      <c r="AN2841" s="185"/>
      <c r="AO2841" s="185"/>
      <c r="AP2841" s="185"/>
      <c r="AQ2841" s="185"/>
      <c r="AR2841" s="185"/>
      <c r="AS2841" s="185"/>
      <c r="AT2841" s="185"/>
      <c r="AU2841" s="185"/>
      <c r="AV2841" s="185"/>
      <c r="AW2841" s="185"/>
      <c r="AX2841" s="185"/>
      <c r="AY2841" s="185"/>
      <c r="AZ2841" s="185"/>
      <c r="BA2841" s="185"/>
      <c r="BB2841" s="185"/>
      <c r="BC2841" s="185"/>
      <c r="BD2841" s="185"/>
      <c r="BE2841" s="185"/>
      <c r="BF2841" s="185"/>
      <c r="BG2841" s="185"/>
      <c r="BH2841" s="185"/>
      <c r="BI2841" s="185"/>
      <c r="BJ2841" s="185"/>
      <c r="BK2841" s="185"/>
      <c r="BL2841" s="185"/>
      <c r="BM2841" s="185"/>
    </row>
    <row r="2842" spans="13:65" s="181" customFormat="1" x14ac:dyDescent="0.2">
      <c r="M2842" s="40"/>
      <c r="N2842" s="974"/>
      <c r="O2842" s="185"/>
      <c r="P2842" s="185"/>
      <c r="Q2842" s="185"/>
      <c r="R2842" s="185"/>
      <c r="S2842" s="185"/>
      <c r="T2842" s="185"/>
      <c r="U2842" s="185"/>
      <c r="V2842" s="185"/>
      <c r="W2842" s="185"/>
      <c r="X2842" s="185"/>
      <c r="Y2842" s="185"/>
      <c r="Z2842" s="185"/>
      <c r="AA2842" s="185"/>
      <c r="AB2842" s="185"/>
      <c r="AC2842" s="185"/>
      <c r="AD2842" s="185"/>
      <c r="AE2842" s="185"/>
      <c r="AF2842" s="185"/>
      <c r="AG2842" s="185"/>
      <c r="AH2842" s="185"/>
      <c r="AI2842" s="185"/>
      <c r="AJ2842" s="185"/>
      <c r="AK2842" s="185"/>
      <c r="AL2842" s="185"/>
      <c r="AM2842" s="185"/>
      <c r="AN2842" s="185"/>
      <c r="AO2842" s="185"/>
      <c r="AP2842" s="185"/>
      <c r="AQ2842" s="185"/>
      <c r="AR2842" s="185"/>
      <c r="AS2842" s="185"/>
      <c r="AT2842" s="185"/>
      <c r="AU2842" s="185"/>
      <c r="AV2842" s="185"/>
      <c r="AW2842" s="185"/>
      <c r="AX2842" s="185"/>
      <c r="AY2842" s="185"/>
      <c r="AZ2842" s="185"/>
      <c r="BA2842" s="185"/>
      <c r="BB2842" s="185"/>
      <c r="BC2842" s="185"/>
      <c r="BD2842" s="185"/>
      <c r="BE2842" s="185"/>
      <c r="BF2842" s="185"/>
      <c r="BG2842" s="185"/>
      <c r="BH2842" s="185"/>
      <c r="BI2842" s="185"/>
      <c r="BJ2842" s="185"/>
      <c r="BK2842" s="185"/>
      <c r="BL2842" s="185"/>
      <c r="BM2842" s="185"/>
    </row>
    <row r="2843" spans="13:65" s="181" customFormat="1" x14ac:dyDescent="0.2">
      <c r="M2843" s="40"/>
      <c r="N2843" s="974"/>
      <c r="O2843" s="185"/>
      <c r="P2843" s="185"/>
      <c r="Q2843" s="185"/>
      <c r="R2843" s="185"/>
      <c r="S2843" s="185"/>
      <c r="T2843" s="185"/>
      <c r="U2843" s="185"/>
      <c r="V2843" s="185"/>
      <c r="W2843" s="185"/>
      <c r="X2843" s="185"/>
      <c r="Y2843" s="185"/>
      <c r="Z2843" s="185"/>
      <c r="AA2843" s="185"/>
      <c r="AB2843" s="185"/>
      <c r="AC2843" s="185"/>
      <c r="AD2843" s="185"/>
      <c r="AE2843" s="185"/>
      <c r="AF2843" s="185"/>
      <c r="AG2843" s="185"/>
      <c r="AH2843" s="185"/>
      <c r="AI2843" s="185"/>
      <c r="AJ2843" s="185"/>
      <c r="AK2843" s="185"/>
      <c r="AL2843" s="185"/>
      <c r="AM2843" s="185"/>
      <c r="AN2843" s="185"/>
      <c r="AO2843" s="185"/>
      <c r="AP2843" s="185"/>
      <c r="AQ2843" s="185"/>
      <c r="AR2843" s="185"/>
      <c r="AS2843" s="185"/>
      <c r="AT2843" s="185"/>
      <c r="AU2843" s="185"/>
      <c r="AV2843" s="185"/>
      <c r="AW2843" s="185"/>
      <c r="AX2843" s="185"/>
      <c r="AY2843" s="185"/>
      <c r="AZ2843" s="185"/>
      <c r="BA2843" s="185"/>
      <c r="BB2843" s="185"/>
      <c r="BC2843" s="185"/>
      <c r="BD2843" s="185"/>
      <c r="BE2843" s="185"/>
      <c r="BF2843" s="185"/>
      <c r="BG2843" s="185"/>
      <c r="BH2843" s="185"/>
      <c r="BI2843" s="185"/>
      <c r="BJ2843" s="185"/>
      <c r="BK2843" s="185"/>
      <c r="BL2843" s="185"/>
      <c r="BM2843" s="185"/>
    </row>
    <row r="2844" spans="13:65" s="181" customFormat="1" x14ac:dyDescent="0.2">
      <c r="M2844" s="40"/>
      <c r="N2844" s="974"/>
      <c r="O2844" s="185"/>
      <c r="P2844" s="185"/>
      <c r="Q2844" s="185"/>
      <c r="R2844" s="185"/>
      <c r="S2844" s="185"/>
      <c r="T2844" s="185"/>
      <c r="U2844" s="185"/>
      <c r="V2844" s="185"/>
      <c r="W2844" s="185"/>
      <c r="X2844" s="185"/>
      <c r="Y2844" s="185"/>
      <c r="Z2844" s="185"/>
      <c r="AA2844" s="185"/>
      <c r="AB2844" s="185"/>
      <c r="AC2844" s="185"/>
      <c r="AD2844" s="185"/>
      <c r="AE2844" s="185"/>
      <c r="AF2844" s="185"/>
      <c r="AG2844" s="185"/>
      <c r="AH2844" s="185"/>
      <c r="AI2844" s="185"/>
      <c r="AJ2844" s="185"/>
      <c r="AK2844" s="185"/>
      <c r="AL2844" s="185"/>
      <c r="AM2844" s="185"/>
      <c r="AN2844" s="185"/>
      <c r="AO2844" s="185"/>
      <c r="AP2844" s="185"/>
      <c r="AQ2844" s="185"/>
      <c r="AR2844" s="185"/>
      <c r="AS2844" s="185"/>
      <c r="AT2844" s="185"/>
      <c r="AU2844" s="185"/>
      <c r="AV2844" s="185"/>
      <c r="AW2844" s="185"/>
      <c r="AX2844" s="185"/>
      <c r="AY2844" s="185"/>
      <c r="AZ2844" s="185"/>
      <c r="BA2844" s="185"/>
      <c r="BB2844" s="185"/>
      <c r="BC2844" s="185"/>
      <c r="BD2844" s="185"/>
      <c r="BE2844" s="185"/>
      <c r="BF2844" s="185"/>
      <c r="BG2844" s="185"/>
      <c r="BH2844" s="185"/>
      <c r="BI2844" s="185"/>
      <c r="BJ2844" s="185"/>
      <c r="BK2844" s="185"/>
      <c r="BL2844" s="185"/>
      <c r="BM2844" s="185"/>
    </row>
    <row r="2845" spans="13:65" s="181" customFormat="1" x14ac:dyDescent="0.2">
      <c r="M2845" s="40"/>
      <c r="N2845" s="974"/>
      <c r="O2845" s="185"/>
      <c r="P2845" s="185"/>
      <c r="Q2845" s="185"/>
      <c r="R2845" s="185"/>
      <c r="S2845" s="185"/>
      <c r="T2845" s="185"/>
      <c r="U2845" s="185"/>
      <c r="V2845" s="185"/>
      <c r="W2845" s="185"/>
      <c r="X2845" s="185"/>
      <c r="Y2845" s="185"/>
      <c r="Z2845" s="185"/>
      <c r="AA2845" s="185"/>
      <c r="AB2845" s="185"/>
      <c r="AC2845" s="185"/>
      <c r="AD2845" s="185"/>
      <c r="AE2845" s="185"/>
      <c r="AF2845" s="185"/>
      <c r="AG2845" s="185"/>
      <c r="AH2845" s="185"/>
      <c r="AI2845" s="185"/>
      <c r="AJ2845" s="185"/>
      <c r="AK2845" s="185"/>
      <c r="AL2845" s="185"/>
      <c r="AM2845" s="185"/>
      <c r="AN2845" s="185"/>
      <c r="AO2845" s="185"/>
      <c r="AP2845" s="185"/>
      <c r="AQ2845" s="185"/>
      <c r="AR2845" s="185"/>
      <c r="AS2845" s="185"/>
      <c r="AT2845" s="185"/>
      <c r="AU2845" s="185"/>
      <c r="AV2845" s="185"/>
      <c r="AW2845" s="185"/>
      <c r="AX2845" s="185"/>
      <c r="AY2845" s="185"/>
      <c r="AZ2845" s="185"/>
      <c r="BA2845" s="185"/>
      <c r="BB2845" s="185"/>
      <c r="BC2845" s="185"/>
      <c r="BD2845" s="185"/>
      <c r="BE2845" s="185"/>
      <c r="BF2845" s="185"/>
      <c r="BG2845" s="185"/>
      <c r="BH2845" s="185"/>
      <c r="BI2845" s="185"/>
      <c r="BJ2845" s="185"/>
      <c r="BK2845" s="185"/>
      <c r="BL2845" s="185"/>
      <c r="BM2845" s="185"/>
    </row>
    <row r="2846" spans="13:65" s="181" customFormat="1" x14ac:dyDescent="0.2">
      <c r="M2846" s="40"/>
      <c r="N2846" s="974"/>
      <c r="O2846" s="185"/>
      <c r="P2846" s="185"/>
      <c r="Q2846" s="185"/>
      <c r="R2846" s="185"/>
      <c r="S2846" s="185"/>
      <c r="T2846" s="185"/>
      <c r="U2846" s="185"/>
      <c r="V2846" s="185"/>
      <c r="W2846" s="185"/>
      <c r="X2846" s="185"/>
      <c r="Y2846" s="185"/>
      <c r="Z2846" s="185"/>
      <c r="AA2846" s="185"/>
      <c r="AB2846" s="185"/>
      <c r="AC2846" s="185"/>
      <c r="AD2846" s="185"/>
      <c r="AE2846" s="185"/>
      <c r="AF2846" s="185"/>
      <c r="AG2846" s="185"/>
      <c r="AH2846" s="185"/>
      <c r="AI2846" s="185"/>
      <c r="AJ2846" s="185"/>
      <c r="AK2846" s="185"/>
      <c r="AL2846" s="185"/>
      <c r="AM2846" s="185"/>
      <c r="AN2846" s="185"/>
      <c r="AO2846" s="185"/>
      <c r="AP2846" s="185"/>
      <c r="AQ2846" s="185"/>
      <c r="AR2846" s="185"/>
      <c r="AS2846" s="185"/>
      <c r="AT2846" s="185"/>
      <c r="AU2846" s="185"/>
      <c r="AV2846" s="185"/>
      <c r="AW2846" s="185"/>
      <c r="AX2846" s="185"/>
      <c r="AY2846" s="185"/>
      <c r="AZ2846" s="185"/>
      <c r="BA2846" s="185"/>
      <c r="BB2846" s="185"/>
      <c r="BC2846" s="185"/>
      <c r="BD2846" s="185"/>
      <c r="BE2846" s="185"/>
      <c r="BF2846" s="185"/>
      <c r="BG2846" s="185"/>
      <c r="BH2846" s="185"/>
      <c r="BI2846" s="185"/>
      <c r="BJ2846" s="185"/>
      <c r="BK2846" s="185"/>
      <c r="BL2846" s="185"/>
      <c r="BM2846" s="185"/>
    </row>
    <row r="2847" spans="13:65" s="181" customFormat="1" x14ac:dyDescent="0.2">
      <c r="M2847" s="40"/>
      <c r="N2847" s="974"/>
      <c r="O2847" s="185"/>
      <c r="P2847" s="185"/>
      <c r="Q2847" s="185"/>
      <c r="R2847" s="185"/>
      <c r="S2847" s="185"/>
      <c r="T2847" s="185"/>
      <c r="U2847" s="185"/>
      <c r="V2847" s="185"/>
      <c r="W2847" s="185"/>
      <c r="X2847" s="185"/>
      <c r="Y2847" s="185"/>
      <c r="Z2847" s="185"/>
      <c r="AA2847" s="185"/>
      <c r="AB2847" s="185"/>
      <c r="AC2847" s="185"/>
      <c r="AD2847" s="185"/>
      <c r="AE2847" s="185"/>
      <c r="AF2847" s="185"/>
      <c r="AG2847" s="185"/>
      <c r="AH2847" s="185"/>
      <c r="AI2847" s="185"/>
      <c r="AJ2847" s="185"/>
      <c r="AK2847" s="185"/>
      <c r="AL2847" s="185"/>
      <c r="AM2847" s="185"/>
      <c r="AN2847" s="185"/>
      <c r="AO2847" s="185"/>
      <c r="AP2847" s="185"/>
      <c r="AQ2847" s="185"/>
      <c r="AR2847" s="185"/>
      <c r="AS2847" s="185"/>
      <c r="AT2847" s="185"/>
      <c r="AU2847" s="185"/>
      <c r="AV2847" s="185"/>
      <c r="AW2847" s="185"/>
      <c r="AX2847" s="185"/>
      <c r="AY2847" s="185"/>
      <c r="AZ2847" s="185"/>
      <c r="BA2847" s="185"/>
      <c r="BB2847" s="185"/>
      <c r="BC2847" s="185"/>
      <c r="BD2847" s="185"/>
      <c r="BE2847" s="185"/>
      <c r="BF2847" s="185"/>
      <c r="BG2847" s="185"/>
      <c r="BH2847" s="185"/>
      <c r="BI2847" s="185"/>
      <c r="BJ2847" s="185"/>
      <c r="BK2847" s="185"/>
      <c r="BL2847" s="185"/>
      <c r="BM2847" s="185"/>
    </row>
    <row r="2848" spans="13:65" s="181" customFormat="1" x14ac:dyDescent="0.2">
      <c r="M2848" s="40"/>
      <c r="N2848" s="974"/>
      <c r="O2848" s="185"/>
      <c r="P2848" s="185"/>
      <c r="Q2848" s="185"/>
      <c r="R2848" s="185"/>
      <c r="S2848" s="185"/>
      <c r="T2848" s="185"/>
      <c r="U2848" s="185"/>
      <c r="V2848" s="185"/>
      <c r="W2848" s="185"/>
      <c r="X2848" s="185"/>
      <c r="Y2848" s="185"/>
      <c r="Z2848" s="185"/>
      <c r="AA2848" s="185"/>
      <c r="AB2848" s="185"/>
      <c r="AC2848" s="185"/>
      <c r="AD2848" s="185"/>
      <c r="AE2848" s="185"/>
      <c r="AF2848" s="185"/>
      <c r="AG2848" s="185"/>
      <c r="AH2848" s="185"/>
      <c r="AI2848" s="185"/>
      <c r="AJ2848" s="185"/>
      <c r="AK2848" s="185"/>
      <c r="AL2848" s="185"/>
      <c r="AM2848" s="185"/>
      <c r="AN2848" s="185"/>
      <c r="AO2848" s="185"/>
      <c r="AP2848" s="185"/>
      <c r="AQ2848" s="185"/>
      <c r="AR2848" s="185"/>
      <c r="AS2848" s="185"/>
      <c r="AT2848" s="185"/>
      <c r="AU2848" s="185"/>
      <c r="AV2848" s="185"/>
      <c r="AW2848" s="185"/>
      <c r="AX2848" s="185"/>
      <c r="AY2848" s="185"/>
      <c r="AZ2848" s="185"/>
      <c r="BA2848" s="185"/>
      <c r="BB2848" s="185"/>
      <c r="BC2848" s="185"/>
      <c r="BD2848" s="185"/>
      <c r="BE2848" s="185"/>
      <c r="BF2848" s="185"/>
      <c r="BG2848" s="185"/>
      <c r="BH2848" s="185"/>
      <c r="BI2848" s="185"/>
      <c r="BJ2848" s="185"/>
      <c r="BK2848" s="185"/>
      <c r="BL2848" s="185"/>
      <c r="BM2848" s="185"/>
    </row>
    <row r="2849" spans="13:65" s="181" customFormat="1" x14ac:dyDescent="0.2">
      <c r="M2849" s="40"/>
      <c r="N2849" s="974"/>
      <c r="O2849" s="185"/>
      <c r="P2849" s="185"/>
      <c r="Q2849" s="185"/>
      <c r="R2849" s="185"/>
      <c r="S2849" s="185"/>
      <c r="T2849" s="185"/>
      <c r="U2849" s="185"/>
      <c r="V2849" s="185"/>
      <c r="W2849" s="185"/>
      <c r="X2849" s="185"/>
      <c r="Y2849" s="185"/>
      <c r="Z2849" s="185"/>
      <c r="AA2849" s="185"/>
      <c r="AB2849" s="185"/>
      <c r="AC2849" s="185"/>
      <c r="AD2849" s="185"/>
      <c r="AE2849" s="185"/>
      <c r="AF2849" s="185"/>
      <c r="AG2849" s="185"/>
      <c r="AH2849" s="185"/>
      <c r="AI2849" s="185"/>
      <c r="AJ2849" s="185"/>
      <c r="AK2849" s="185"/>
      <c r="AL2849" s="185"/>
      <c r="AM2849" s="185"/>
      <c r="AN2849" s="185"/>
      <c r="AO2849" s="185"/>
      <c r="AP2849" s="185"/>
      <c r="AQ2849" s="185"/>
      <c r="AR2849" s="185"/>
      <c r="AS2849" s="185"/>
      <c r="AT2849" s="185"/>
      <c r="AU2849" s="185"/>
      <c r="AV2849" s="185"/>
      <c r="AW2849" s="185"/>
      <c r="AX2849" s="185"/>
      <c r="AY2849" s="185"/>
      <c r="AZ2849" s="185"/>
      <c r="BA2849" s="185"/>
      <c r="BB2849" s="185"/>
      <c r="BC2849" s="185"/>
      <c r="BD2849" s="185"/>
      <c r="BE2849" s="185"/>
      <c r="BF2849" s="185"/>
      <c r="BG2849" s="185"/>
      <c r="BH2849" s="185"/>
      <c r="BI2849" s="185"/>
      <c r="BJ2849" s="185"/>
      <c r="BK2849" s="185"/>
      <c r="BL2849" s="185"/>
      <c r="BM2849" s="185"/>
    </row>
    <row r="2850" spans="13:65" s="181" customFormat="1" x14ac:dyDescent="0.2">
      <c r="M2850" s="40"/>
      <c r="N2850" s="974"/>
      <c r="O2850" s="185"/>
      <c r="P2850" s="185"/>
      <c r="Q2850" s="185"/>
      <c r="R2850" s="185"/>
      <c r="S2850" s="185"/>
      <c r="T2850" s="185"/>
      <c r="U2850" s="185"/>
      <c r="V2850" s="185"/>
      <c r="W2850" s="185"/>
      <c r="X2850" s="185"/>
      <c r="Y2850" s="185"/>
      <c r="Z2850" s="185"/>
      <c r="AA2850" s="185"/>
      <c r="AB2850" s="185"/>
      <c r="AC2850" s="185"/>
      <c r="AD2850" s="185"/>
      <c r="AE2850" s="185"/>
      <c r="AF2850" s="185"/>
      <c r="AG2850" s="185"/>
      <c r="AH2850" s="185"/>
      <c r="AI2850" s="185"/>
      <c r="AJ2850" s="185"/>
      <c r="AK2850" s="185"/>
      <c r="AL2850" s="185"/>
      <c r="AM2850" s="185"/>
      <c r="AN2850" s="185"/>
      <c r="AO2850" s="185"/>
      <c r="AP2850" s="185"/>
      <c r="AQ2850" s="185"/>
      <c r="AR2850" s="185"/>
      <c r="AS2850" s="185"/>
      <c r="AT2850" s="185"/>
      <c r="AU2850" s="185"/>
      <c r="AV2850" s="185"/>
      <c r="AW2850" s="185"/>
      <c r="AX2850" s="185"/>
      <c r="AY2850" s="185"/>
      <c r="AZ2850" s="185"/>
      <c r="BA2850" s="185"/>
      <c r="BB2850" s="185"/>
      <c r="BC2850" s="185"/>
      <c r="BD2850" s="185"/>
      <c r="BE2850" s="185"/>
      <c r="BF2850" s="185"/>
      <c r="BG2850" s="185"/>
      <c r="BH2850" s="185"/>
      <c r="BI2850" s="185"/>
      <c r="BJ2850" s="185"/>
      <c r="BK2850" s="185"/>
      <c r="BL2850" s="185"/>
      <c r="BM2850" s="185"/>
    </row>
    <row r="2851" spans="13:65" s="181" customFormat="1" x14ac:dyDescent="0.2">
      <c r="M2851" s="40"/>
      <c r="N2851" s="974"/>
      <c r="O2851" s="185"/>
      <c r="P2851" s="185"/>
      <c r="Q2851" s="185"/>
      <c r="R2851" s="185"/>
      <c r="S2851" s="185"/>
      <c r="T2851" s="185"/>
      <c r="U2851" s="185"/>
      <c r="V2851" s="185"/>
      <c r="W2851" s="185"/>
      <c r="X2851" s="185"/>
      <c r="Y2851" s="185"/>
      <c r="Z2851" s="185"/>
      <c r="AA2851" s="185"/>
      <c r="AB2851" s="185"/>
      <c r="AC2851" s="185"/>
      <c r="AD2851" s="185"/>
      <c r="AE2851" s="185"/>
      <c r="AF2851" s="185"/>
      <c r="AG2851" s="185"/>
      <c r="AH2851" s="185"/>
      <c r="AI2851" s="185"/>
      <c r="AJ2851" s="185"/>
      <c r="AK2851" s="185"/>
      <c r="AL2851" s="185"/>
      <c r="AM2851" s="185"/>
      <c r="AN2851" s="185"/>
      <c r="AO2851" s="185"/>
      <c r="AP2851" s="185"/>
      <c r="AQ2851" s="185"/>
      <c r="AR2851" s="185"/>
      <c r="AS2851" s="185"/>
      <c r="AT2851" s="185"/>
      <c r="AU2851" s="185"/>
      <c r="AV2851" s="185"/>
      <c r="AW2851" s="185"/>
      <c r="AX2851" s="185"/>
      <c r="AY2851" s="185"/>
      <c r="AZ2851" s="185"/>
      <c r="BA2851" s="185"/>
      <c r="BB2851" s="185"/>
      <c r="BC2851" s="185"/>
      <c r="BD2851" s="185"/>
      <c r="BE2851" s="185"/>
      <c r="BF2851" s="185"/>
      <c r="BG2851" s="185"/>
      <c r="BH2851" s="185"/>
      <c r="BI2851" s="185"/>
      <c r="BJ2851" s="185"/>
      <c r="BK2851" s="185"/>
      <c r="BL2851" s="185"/>
      <c r="BM2851" s="185"/>
    </row>
    <row r="2852" spans="13:65" s="181" customFormat="1" x14ac:dyDescent="0.2">
      <c r="M2852" s="40"/>
      <c r="N2852" s="974"/>
      <c r="O2852" s="185"/>
      <c r="P2852" s="185"/>
      <c r="Q2852" s="185"/>
      <c r="R2852" s="185"/>
      <c r="S2852" s="185"/>
      <c r="T2852" s="185"/>
      <c r="U2852" s="185"/>
      <c r="V2852" s="185"/>
      <c r="W2852" s="185"/>
      <c r="X2852" s="185"/>
      <c r="Y2852" s="185"/>
      <c r="Z2852" s="185"/>
      <c r="AA2852" s="185"/>
      <c r="AB2852" s="185"/>
      <c r="AC2852" s="185"/>
      <c r="AD2852" s="185"/>
      <c r="AE2852" s="185"/>
      <c r="AF2852" s="185"/>
      <c r="AG2852" s="185"/>
      <c r="AH2852" s="185"/>
      <c r="AI2852" s="185"/>
      <c r="AJ2852" s="185"/>
      <c r="AK2852" s="185"/>
      <c r="AL2852" s="185"/>
      <c r="AM2852" s="185"/>
      <c r="AN2852" s="185"/>
      <c r="AO2852" s="185"/>
      <c r="AP2852" s="185"/>
      <c r="AQ2852" s="185"/>
      <c r="AR2852" s="185"/>
      <c r="AS2852" s="185"/>
      <c r="AT2852" s="185"/>
      <c r="AU2852" s="185"/>
      <c r="AV2852" s="185"/>
      <c r="AW2852" s="185"/>
      <c r="AX2852" s="185"/>
      <c r="AY2852" s="185"/>
      <c r="AZ2852" s="185"/>
      <c r="BA2852" s="185"/>
      <c r="BB2852" s="185"/>
      <c r="BC2852" s="185"/>
      <c r="BD2852" s="185"/>
      <c r="BE2852" s="185"/>
      <c r="BF2852" s="185"/>
      <c r="BG2852" s="185"/>
      <c r="BH2852" s="185"/>
      <c r="BI2852" s="185"/>
      <c r="BJ2852" s="185"/>
      <c r="BK2852" s="185"/>
      <c r="BL2852" s="185"/>
      <c r="BM2852" s="185"/>
    </row>
    <row r="2853" spans="13:65" s="181" customFormat="1" x14ac:dyDescent="0.2">
      <c r="M2853" s="40"/>
      <c r="N2853" s="974"/>
      <c r="O2853" s="185"/>
      <c r="P2853" s="185"/>
      <c r="Q2853" s="185"/>
      <c r="R2853" s="185"/>
      <c r="S2853" s="185"/>
      <c r="T2853" s="185"/>
      <c r="U2853" s="185"/>
      <c r="V2853" s="185"/>
      <c r="W2853" s="185"/>
      <c r="X2853" s="185"/>
      <c r="Y2853" s="185"/>
      <c r="Z2853" s="185"/>
      <c r="AA2853" s="185"/>
      <c r="AB2853" s="185"/>
      <c r="AC2853" s="185"/>
      <c r="AD2853" s="185"/>
      <c r="AE2853" s="185"/>
      <c r="AF2853" s="185"/>
      <c r="AG2853" s="185"/>
      <c r="AH2853" s="185"/>
      <c r="AI2853" s="185"/>
      <c r="AJ2853" s="185"/>
      <c r="AK2853" s="185"/>
      <c r="AL2853" s="185"/>
      <c r="AM2853" s="185"/>
      <c r="AN2853" s="185"/>
      <c r="AO2853" s="185"/>
      <c r="AP2853" s="185"/>
      <c r="AQ2853" s="185"/>
      <c r="AR2853" s="185"/>
      <c r="AS2853" s="185"/>
      <c r="AT2853" s="185"/>
      <c r="AU2853" s="185"/>
      <c r="AV2853" s="185"/>
      <c r="AW2853" s="185"/>
      <c r="AX2853" s="185"/>
      <c r="AY2853" s="185"/>
      <c r="AZ2853" s="185"/>
      <c r="BA2853" s="185"/>
      <c r="BB2853" s="185"/>
      <c r="BC2853" s="185"/>
      <c r="BD2853" s="185"/>
      <c r="BE2853" s="185"/>
      <c r="BF2853" s="185"/>
      <c r="BG2853" s="185"/>
      <c r="BH2853" s="185"/>
      <c r="BI2853" s="185"/>
      <c r="BJ2853" s="185"/>
      <c r="BK2853" s="185"/>
      <c r="BL2853" s="185"/>
      <c r="BM2853" s="185"/>
    </row>
    <row r="2854" spans="13:65" s="181" customFormat="1" x14ac:dyDescent="0.2">
      <c r="M2854" s="40"/>
      <c r="N2854" s="974"/>
      <c r="O2854" s="185"/>
      <c r="P2854" s="185"/>
      <c r="Q2854" s="185"/>
      <c r="R2854" s="185"/>
      <c r="S2854" s="185"/>
      <c r="T2854" s="185"/>
      <c r="U2854" s="185"/>
      <c r="V2854" s="185"/>
      <c r="W2854" s="185"/>
      <c r="X2854" s="185"/>
      <c r="Y2854" s="185"/>
      <c r="Z2854" s="185"/>
      <c r="AA2854" s="185"/>
      <c r="AB2854" s="185"/>
      <c r="AC2854" s="185"/>
      <c r="AD2854" s="185"/>
      <c r="AE2854" s="185"/>
      <c r="AF2854" s="185"/>
      <c r="AG2854" s="185"/>
      <c r="AH2854" s="185"/>
      <c r="AI2854" s="185"/>
      <c r="AJ2854" s="185"/>
      <c r="AK2854" s="185"/>
      <c r="AL2854" s="185"/>
      <c r="AM2854" s="185"/>
      <c r="AN2854" s="185"/>
      <c r="AO2854" s="185"/>
      <c r="AP2854" s="185"/>
      <c r="AQ2854" s="185"/>
      <c r="AR2854" s="185"/>
      <c r="AS2854" s="185"/>
      <c r="AT2854" s="185"/>
      <c r="AU2854" s="185"/>
      <c r="AV2854" s="185"/>
      <c r="AW2854" s="185"/>
      <c r="AX2854" s="185"/>
      <c r="AY2854" s="185"/>
      <c r="AZ2854" s="185"/>
      <c r="BA2854" s="185"/>
      <c r="BB2854" s="185"/>
      <c r="BC2854" s="185"/>
      <c r="BD2854" s="185"/>
      <c r="BE2854" s="185"/>
      <c r="BF2854" s="185"/>
      <c r="BG2854" s="185"/>
      <c r="BH2854" s="185"/>
      <c r="BI2854" s="185"/>
      <c r="BJ2854" s="185"/>
      <c r="BK2854" s="185"/>
      <c r="BL2854" s="185"/>
      <c r="BM2854" s="185"/>
    </row>
    <row r="2855" spans="13:65" s="181" customFormat="1" x14ac:dyDescent="0.2">
      <c r="M2855" s="40"/>
      <c r="N2855" s="974"/>
      <c r="O2855" s="185"/>
      <c r="P2855" s="185"/>
      <c r="Q2855" s="185"/>
      <c r="R2855" s="185"/>
      <c r="S2855" s="185"/>
      <c r="T2855" s="185"/>
      <c r="U2855" s="185"/>
      <c r="V2855" s="185"/>
      <c r="W2855" s="185"/>
      <c r="X2855" s="185"/>
      <c r="Y2855" s="185"/>
      <c r="Z2855" s="185"/>
      <c r="AA2855" s="185"/>
      <c r="AB2855" s="185"/>
      <c r="AC2855" s="185"/>
      <c r="AD2855" s="185"/>
      <c r="AE2855" s="185"/>
      <c r="AF2855" s="185"/>
      <c r="AG2855" s="185"/>
      <c r="AH2855" s="185"/>
      <c r="AI2855" s="185"/>
      <c r="AJ2855" s="185"/>
      <c r="AK2855" s="185"/>
      <c r="AL2855" s="185"/>
      <c r="AM2855" s="185"/>
      <c r="AN2855" s="185"/>
      <c r="AO2855" s="185"/>
      <c r="AP2855" s="185"/>
      <c r="AQ2855" s="185"/>
      <c r="AR2855" s="185"/>
      <c r="AS2855" s="185"/>
      <c r="AT2855" s="185"/>
      <c r="AU2855" s="185"/>
      <c r="AV2855" s="185"/>
      <c r="AW2855" s="185"/>
      <c r="AX2855" s="185"/>
      <c r="AY2855" s="185"/>
      <c r="AZ2855" s="185"/>
      <c r="BA2855" s="185"/>
      <c r="BB2855" s="185"/>
      <c r="BC2855" s="185"/>
      <c r="BD2855" s="185"/>
      <c r="BE2855" s="185"/>
      <c r="BF2855" s="185"/>
      <c r="BG2855" s="185"/>
      <c r="BH2855" s="185"/>
      <c r="BI2855" s="185"/>
      <c r="BJ2855" s="185"/>
      <c r="BK2855" s="185"/>
      <c r="BL2855" s="185"/>
      <c r="BM2855" s="185"/>
    </row>
    <row r="2856" spans="13:65" s="181" customFormat="1" x14ac:dyDescent="0.2">
      <c r="M2856" s="40"/>
      <c r="N2856" s="974"/>
      <c r="O2856" s="185"/>
      <c r="P2856" s="185"/>
      <c r="Q2856" s="185"/>
      <c r="R2856" s="185"/>
      <c r="S2856" s="185"/>
      <c r="T2856" s="185"/>
      <c r="U2856" s="185"/>
      <c r="V2856" s="185"/>
      <c r="W2856" s="185"/>
      <c r="X2856" s="185"/>
      <c r="Y2856" s="185"/>
      <c r="Z2856" s="185"/>
      <c r="AA2856" s="185"/>
      <c r="AB2856" s="185"/>
      <c r="AC2856" s="185"/>
      <c r="AD2856" s="185"/>
      <c r="AE2856" s="185"/>
      <c r="AF2856" s="185"/>
      <c r="AG2856" s="185"/>
      <c r="AH2856" s="185"/>
      <c r="AI2856" s="185"/>
      <c r="AJ2856" s="185"/>
      <c r="AK2856" s="185"/>
      <c r="AL2856" s="185"/>
      <c r="AM2856" s="185"/>
      <c r="AN2856" s="185"/>
      <c r="AO2856" s="185"/>
      <c r="AP2856" s="185"/>
      <c r="AQ2856" s="185"/>
      <c r="AR2856" s="185"/>
      <c r="AS2856" s="185"/>
      <c r="AT2856" s="185"/>
      <c r="AU2856" s="185"/>
      <c r="AV2856" s="185"/>
      <c r="AW2856" s="185"/>
      <c r="AX2856" s="185"/>
      <c r="AY2856" s="185"/>
      <c r="AZ2856" s="185"/>
      <c r="BA2856" s="185"/>
      <c r="BB2856" s="185"/>
      <c r="BC2856" s="185"/>
      <c r="BD2856" s="185"/>
      <c r="BE2856" s="185"/>
      <c r="BF2856" s="185"/>
      <c r="BG2856" s="185"/>
      <c r="BH2856" s="185"/>
      <c r="BI2856" s="185"/>
      <c r="BJ2856" s="185"/>
      <c r="BK2856" s="185"/>
      <c r="BL2856" s="185"/>
      <c r="BM2856" s="185"/>
    </row>
    <row r="2857" spans="13:65" s="181" customFormat="1" x14ac:dyDescent="0.2">
      <c r="M2857" s="40"/>
      <c r="N2857" s="974"/>
      <c r="O2857" s="185"/>
      <c r="P2857" s="185"/>
      <c r="Q2857" s="185"/>
      <c r="R2857" s="185"/>
      <c r="S2857" s="185"/>
      <c r="T2857" s="185"/>
      <c r="U2857" s="185"/>
      <c r="V2857" s="185"/>
      <c r="W2857" s="185"/>
      <c r="X2857" s="185"/>
      <c r="Y2857" s="185"/>
      <c r="Z2857" s="185"/>
      <c r="AA2857" s="185"/>
      <c r="AB2857" s="185"/>
      <c r="AC2857" s="185"/>
      <c r="AD2857" s="185"/>
      <c r="AE2857" s="185"/>
      <c r="AF2857" s="185"/>
      <c r="AG2857" s="185"/>
      <c r="AH2857" s="185"/>
      <c r="AI2857" s="185"/>
      <c r="AJ2857" s="185"/>
      <c r="AK2857" s="185"/>
      <c r="AL2857" s="185"/>
      <c r="AM2857" s="185"/>
      <c r="AN2857" s="185"/>
      <c r="AO2857" s="185"/>
      <c r="AP2857" s="185"/>
      <c r="AQ2857" s="185"/>
      <c r="AR2857" s="185"/>
      <c r="AS2857" s="185"/>
      <c r="AT2857" s="185"/>
      <c r="AU2857" s="185"/>
      <c r="AV2857" s="185"/>
      <c r="AW2857" s="185"/>
      <c r="AX2857" s="185"/>
      <c r="AY2857" s="185"/>
      <c r="AZ2857" s="185"/>
      <c r="BA2857" s="185"/>
      <c r="BB2857" s="185"/>
      <c r="BC2857" s="185"/>
      <c r="BD2857" s="185"/>
      <c r="BE2857" s="185"/>
      <c r="BF2857" s="185"/>
      <c r="BG2857" s="185"/>
      <c r="BH2857" s="185"/>
      <c r="BI2857" s="185"/>
      <c r="BJ2857" s="185"/>
      <c r="BK2857" s="185"/>
      <c r="BL2857" s="185"/>
      <c r="BM2857" s="185"/>
    </row>
    <row r="2858" spans="13:65" s="181" customFormat="1" x14ac:dyDescent="0.2">
      <c r="M2858" s="40"/>
      <c r="N2858" s="974"/>
      <c r="O2858" s="185"/>
      <c r="P2858" s="185"/>
      <c r="Q2858" s="185"/>
      <c r="R2858" s="185"/>
      <c r="S2858" s="185"/>
      <c r="T2858" s="185"/>
      <c r="U2858" s="185"/>
      <c r="V2858" s="185"/>
      <c r="W2858" s="185"/>
      <c r="X2858" s="185"/>
      <c r="Y2858" s="185"/>
      <c r="Z2858" s="185"/>
      <c r="AA2858" s="185"/>
      <c r="AB2858" s="185"/>
      <c r="AC2858" s="185"/>
      <c r="AD2858" s="185"/>
      <c r="AE2858" s="185"/>
      <c r="AF2858" s="185"/>
      <c r="AG2858" s="185"/>
      <c r="AH2858" s="185"/>
      <c r="AI2858" s="185"/>
      <c r="AJ2858" s="185"/>
      <c r="AK2858" s="185"/>
      <c r="AL2858" s="185"/>
      <c r="AM2858" s="185"/>
      <c r="AN2858" s="185"/>
      <c r="AO2858" s="185"/>
      <c r="AP2858" s="185"/>
      <c r="AQ2858" s="185"/>
      <c r="AR2858" s="185"/>
      <c r="AS2858" s="185"/>
      <c r="AT2858" s="185"/>
      <c r="AU2858" s="185"/>
      <c r="AV2858" s="185"/>
      <c r="AW2858" s="185"/>
      <c r="AX2858" s="185"/>
      <c r="AY2858" s="185"/>
      <c r="AZ2858" s="185"/>
      <c r="BA2858" s="185"/>
      <c r="BB2858" s="185"/>
      <c r="BC2858" s="185"/>
      <c r="BD2858" s="185"/>
      <c r="BE2858" s="185"/>
      <c r="BF2858" s="185"/>
      <c r="BG2858" s="185"/>
      <c r="BH2858" s="185"/>
      <c r="BI2858" s="185"/>
      <c r="BJ2858" s="185"/>
      <c r="BK2858" s="185"/>
      <c r="BL2858" s="185"/>
      <c r="BM2858" s="185"/>
    </row>
    <row r="2859" spans="13:65" s="181" customFormat="1" x14ac:dyDescent="0.2">
      <c r="M2859" s="40"/>
      <c r="N2859" s="974"/>
      <c r="O2859" s="185"/>
      <c r="P2859" s="185"/>
      <c r="Q2859" s="185"/>
      <c r="R2859" s="185"/>
      <c r="S2859" s="185"/>
      <c r="T2859" s="185"/>
      <c r="U2859" s="185"/>
      <c r="V2859" s="185"/>
      <c r="W2859" s="185"/>
      <c r="X2859" s="185"/>
      <c r="Y2859" s="185"/>
      <c r="Z2859" s="185"/>
      <c r="AA2859" s="185"/>
      <c r="AB2859" s="185"/>
      <c r="AC2859" s="185"/>
      <c r="AD2859" s="185"/>
      <c r="AE2859" s="185"/>
      <c r="AF2859" s="185"/>
      <c r="AG2859" s="185"/>
      <c r="AH2859" s="185"/>
      <c r="AI2859" s="185"/>
      <c r="AJ2859" s="185"/>
      <c r="AK2859" s="185"/>
      <c r="AL2859" s="185"/>
      <c r="AM2859" s="185"/>
      <c r="AN2859" s="185"/>
      <c r="AO2859" s="185"/>
      <c r="AP2859" s="185"/>
      <c r="AQ2859" s="185"/>
      <c r="AR2859" s="185"/>
      <c r="AS2859" s="185"/>
      <c r="AT2859" s="185"/>
      <c r="AU2859" s="185"/>
      <c r="AV2859" s="185"/>
      <c r="AW2859" s="185"/>
      <c r="AX2859" s="185"/>
      <c r="AY2859" s="185"/>
      <c r="AZ2859" s="185"/>
      <c r="BA2859" s="185"/>
      <c r="BB2859" s="185"/>
      <c r="BC2859" s="185"/>
      <c r="BD2859" s="185"/>
      <c r="BE2859" s="185"/>
      <c r="BF2859" s="185"/>
      <c r="BG2859" s="185"/>
      <c r="BH2859" s="185"/>
      <c r="BI2859" s="185"/>
      <c r="BJ2859" s="185"/>
      <c r="BK2859" s="185"/>
      <c r="BL2859" s="185"/>
      <c r="BM2859" s="185"/>
    </row>
    <row r="2860" spans="13:65" s="181" customFormat="1" x14ac:dyDescent="0.2">
      <c r="M2860" s="40"/>
      <c r="N2860" s="974"/>
      <c r="O2860" s="185"/>
      <c r="P2860" s="185"/>
      <c r="Q2860" s="185"/>
      <c r="R2860" s="185"/>
      <c r="S2860" s="185"/>
      <c r="T2860" s="185"/>
      <c r="U2860" s="185"/>
      <c r="V2860" s="185"/>
      <c r="W2860" s="185"/>
      <c r="X2860" s="185"/>
      <c r="Y2860" s="185"/>
      <c r="Z2860" s="185"/>
      <c r="AA2860" s="185"/>
      <c r="AB2860" s="185"/>
      <c r="AC2860" s="185"/>
      <c r="AD2860" s="185"/>
      <c r="AE2860" s="185"/>
      <c r="AF2860" s="185"/>
      <c r="AG2860" s="185"/>
      <c r="AH2860" s="185"/>
      <c r="AI2860" s="185"/>
      <c r="AJ2860" s="185"/>
      <c r="AK2860" s="185"/>
      <c r="AL2860" s="185"/>
      <c r="AM2860" s="185"/>
      <c r="AN2860" s="185"/>
      <c r="AO2860" s="185"/>
      <c r="AP2860" s="185"/>
      <c r="AQ2860" s="185"/>
      <c r="AR2860" s="185"/>
      <c r="AS2860" s="185"/>
      <c r="AT2860" s="185"/>
      <c r="AU2860" s="185"/>
      <c r="AV2860" s="185"/>
      <c r="AW2860" s="185"/>
      <c r="AX2860" s="185"/>
      <c r="AY2860" s="185"/>
      <c r="AZ2860" s="185"/>
      <c r="BA2860" s="185"/>
      <c r="BB2860" s="185"/>
      <c r="BC2860" s="185"/>
      <c r="BD2860" s="185"/>
      <c r="BE2860" s="185"/>
      <c r="BF2860" s="185"/>
      <c r="BG2860" s="185"/>
      <c r="BH2860" s="185"/>
      <c r="BI2860" s="185"/>
      <c r="BJ2860" s="185"/>
      <c r="BK2860" s="185"/>
      <c r="BL2860" s="185"/>
      <c r="BM2860" s="185"/>
    </row>
    <row r="2861" spans="13:65" s="181" customFormat="1" x14ac:dyDescent="0.2">
      <c r="M2861" s="40"/>
      <c r="N2861" s="974"/>
      <c r="O2861" s="185"/>
      <c r="P2861" s="185"/>
      <c r="Q2861" s="185"/>
      <c r="R2861" s="185"/>
      <c r="S2861" s="185"/>
      <c r="T2861" s="185"/>
      <c r="U2861" s="185"/>
      <c r="V2861" s="185"/>
      <c r="W2861" s="185"/>
      <c r="X2861" s="185"/>
      <c r="Y2861" s="185"/>
      <c r="Z2861" s="185"/>
      <c r="AA2861" s="185"/>
      <c r="AB2861" s="185"/>
      <c r="AC2861" s="185"/>
      <c r="AD2861" s="185"/>
      <c r="AE2861" s="185"/>
      <c r="AF2861" s="185"/>
      <c r="AG2861" s="185"/>
      <c r="AH2861" s="185"/>
      <c r="AI2861" s="185"/>
      <c r="AJ2861" s="185"/>
      <c r="AK2861" s="185"/>
      <c r="AL2861" s="185"/>
      <c r="AM2861" s="185"/>
      <c r="AN2861" s="185"/>
      <c r="AO2861" s="185"/>
      <c r="AP2861" s="185"/>
      <c r="AQ2861" s="185"/>
      <c r="AR2861" s="185"/>
      <c r="AS2861" s="185"/>
      <c r="AT2861" s="185"/>
      <c r="AU2861" s="185"/>
      <c r="AV2861" s="185"/>
      <c r="AW2861" s="185"/>
      <c r="AX2861" s="185"/>
      <c r="AY2861" s="185"/>
      <c r="AZ2861" s="185"/>
      <c r="BA2861" s="185"/>
      <c r="BB2861" s="185"/>
      <c r="BC2861" s="185"/>
      <c r="BD2861" s="185"/>
      <c r="BE2861" s="185"/>
      <c r="BF2861" s="185"/>
      <c r="BG2861" s="185"/>
      <c r="BH2861" s="185"/>
      <c r="BI2861" s="185"/>
      <c r="BJ2861" s="185"/>
      <c r="BK2861" s="185"/>
      <c r="BL2861" s="185"/>
      <c r="BM2861" s="185"/>
    </row>
    <row r="2862" spans="13:65" s="181" customFormat="1" x14ac:dyDescent="0.2">
      <c r="M2862" s="40"/>
      <c r="N2862" s="974"/>
      <c r="O2862" s="185"/>
      <c r="P2862" s="185"/>
      <c r="Q2862" s="185"/>
      <c r="R2862" s="185"/>
      <c r="S2862" s="185"/>
      <c r="T2862" s="185"/>
      <c r="U2862" s="185"/>
      <c r="V2862" s="185"/>
      <c r="W2862" s="185"/>
      <c r="X2862" s="185"/>
      <c r="Y2862" s="185"/>
      <c r="Z2862" s="185"/>
      <c r="AA2862" s="185"/>
      <c r="AB2862" s="185"/>
      <c r="AC2862" s="185"/>
      <c r="AD2862" s="185"/>
      <c r="AE2862" s="185"/>
      <c r="AF2862" s="185"/>
      <c r="AG2862" s="185"/>
      <c r="AH2862" s="185"/>
      <c r="AI2862" s="185"/>
      <c r="AJ2862" s="185"/>
      <c r="AK2862" s="185"/>
      <c r="AL2862" s="185"/>
      <c r="AM2862" s="185"/>
      <c r="AN2862" s="185"/>
      <c r="AO2862" s="185"/>
      <c r="AP2862" s="185"/>
      <c r="AQ2862" s="185"/>
      <c r="AR2862" s="185"/>
      <c r="AS2862" s="185"/>
      <c r="AT2862" s="185"/>
      <c r="AU2862" s="185"/>
      <c r="AV2862" s="185"/>
      <c r="AW2862" s="185"/>
      <c r="AX2862" s="185"/>
      <c r="AY2862" s="185"/>
      <c r="AZ2862" s="185"/>
      <c r="BA2862" s="185"/>
      <c r="BB2862" s="185"/>
      <c r="BC2862" s="185"/>
      <c r="BD2862" s="185"/>
      <c r="BE2862" s="185"/>
      <c r="BF2862" s="185"/>
      <c r="BG2862" s="185"/>
      <c r="BH2862" s="185"/>
      <c r="BI2862" s="185"/>
      <c r="BJ2862" s="185"/>
      <c r="BK2862" s="185"/>
      <c r="BL2862" s="185"/>
      <c r="BM2862" s="185"/>
    </row>
    <row r="2863" spans="13:65" s="181" customFormat="1" x14ac:dyDescent="0.2">
      <c r="M2863" s="40"/>
      <c r="N2863" s="974"/>
      <c r="O2863" s="185"/>
      <c r="P2863" s="185"/>
      <c r="Q2863" s="185"/>
      <c r="R2863" s="185"/>
      <c r="S2863" s="185"/>
      <c r="T2863" s="185"/>
      <c r="U2863" s="185"/>
      <c r="V2863" s="185"/>
      <c r="W2863" s="185"/>
      <c r="X2863" s="185"/>
      <c r="Y2863" s="185"/>
      <c r="Z2863" s="185"/>
      <c r="AA2863" s="185"/>
      <c r="AB2863" s="185"/>
      <c r="AC2863" s="185"/>
      <c r="AD2863" s="185"/>
      <c r="AE2863" s="185"/>
      <c r="AF2863" s="185"/>
      <c r="AG2863" s="185"/>
      <c r="AH2863" s="185"/>
      <c r="AI2863" s="185"/>
      <c r="AJ2863" s="185"/>
      <c r="AK2863" s="185"/>
      <c r="AL2863" s="185"/>
      <c r="AM2863" s="185"/>
      <c r="AN2863" s="185"/>
      <c r="AO2863" s="185"/>
      <c r="AP2863" s="185"/>
      <c r="AQ2863" s="185"/>
      <c r="AR2863" s="185"/>
      <c r="AS2863" s="185"/>
      <c r="AT2863" s="185"/>
      <c r="AU2863" s="185"/>
      <c r="AV2863" s="185"/>
      <c r="AW2863" s="185"/>
      <c r="AX2863" s="185"/>
      <c r="AY2863" s="185"/>
      <c r="AZ2863" s="185"/>
      <c r="BA2863" s="185"/>
      <c r="BB2863" s="185"/>
      <c r="BC2863" s="185"/>
      <c r="BD2863" s="185"/>
      <c r="BE2863" s="185"/>
      <c r="BF2863" s="185"/>
      <c r="BG2863" s="185"/>
      <c r="BH2863" s="185"/>
      <c r="BI2863" s="185"/>
      <c r="BJ2863" s="185"/>
      <c r="BK2863" s="185"/>
      <c r="BL2863" s="185"/>
      <c r="BM2863" s="185"/>
    </row>
    <row r="2864" spans="13:65" s="181" customFormat="1" x14ac:dyDescent="0.2">
      <c r="M2864" s="40"/>
      <c r="N2864" s="974"/>
      <c r="O2864" s="185"/>
      <c r="P2864" s="185"/>
      <c r="Q2864" s="185"/>
      <c r="R2864" s="185"/>
      <c r="S2864" s="185"/>
      <c r="T2864" s="185"/>
      <c r="U2864" s="185"/>
      <c r="V2864" s="185"/>
      <c r="W2864" s="185"/>
      <c r="X2864" s="185"/>
      <c r="Y2864" s="185"/>
      <c r="Z2864" s="185"/>
      <c r="AA2864" s="185"/>
      <c r="AB2864" s="185"/>
      <c r="AC2864" s="185"/>
      <c r="AD2864" s="185"/>
      <c r="AE2864" s="185"/>
      <c r="AF2864" s="185"/>
      <c r="AG2864" s="185"/>
      <c r="AH2864" s="185"/>
      <c r="AI2864" s="185"/>
      <c r="AJ2864" s="185"/>
      <c r="AK2864" s="185"/>
      <c r="AL2864" s="185"/>
      <c r="AM2864" s="185"/>
      <c r="AN2864" s="185"/>
      <c r="AO2864" s="185"/>
      <c r="AP2864" s="185"/>
      <c r="AQ2864" s="185"/>
      <c r="AR2864" s="185"/>
      <c r="AS2864" s="185"/>
      <c r="AT2864" s="185"/>
      <c r="AU2864" s="185"/>
      <c r="AV2864" s="185"/>
      <c r="AW2864" s="185"/>
      <c r="AX2864" s="185"/>
      <c r="AY2864" s="185"/>
      <c r="AZ2864" s="185"/>
      <c r="BA2864" s="185"/>
      <c r="BB2864" s="185"/>
      <c r="BC2864" s="185"/>
      <c r="BD2864" s="185"/>
      <c r="BE2864" s="185"/>
      <c r="BF2864" s="185"/>
      <c r="BG2864" s="185"/>
      <c r="BH2864" s="185"/>
      <c r="BI2864" s="185"/>
      <c r="BJ2864" s="185"/>
      <c r="BK2864" s="185"/>
      <c r="BL2864" s="185"/>
      <c r="BM2864" s="185"/>
    </row>
    <row r="2865" spans="13:65" s="181" customFormat="1" x14ac:dyDescent="0.2">
      <c r="M2865" s="40"/>
      <c r="N2865" s="974"/>
      <c r="O2865" s="185"/>
      <c r="P2865" s="185"/>
      <c r="Q2865" s="185"/>
      <c r="R2865" s="185"/>
      <c r="S2865" s="185"/>
      <c r="T2865" s="185"/>
      <c r="U2865" s="185"/>
      <c r="V2865" s="185"/>
      <c r="W2865" s="185"/>
      <c r="X2865" s="185"/>
      <c r="Y2865" s="185"/>
      <c r="Z2865" s="185"/>
      <c r="AA2865" s="185"/>
      <c r="AB2865" s="185"/>
      <c r="AC2865" s="185"/>
      <c r="AD2865" s="185"/>
      <c r="AE2865" s="185"/>
      <c r="AF2865" s="185"/>
      <c r="AG2865" s="185"/>
      <c r="AH2865" s="185"/>
      <c r="AI2865" s="185"/>
      <c r="AJ2865" s="185"/>
      <c r="AK2865" s="185"/>
      <c r="AL2865" s="185"/>
      <c r="AM2865" s="185"/>
      <c r="AN2865" s="185"/>
      <c r="AO2865" s="185"/>
      <c r="AP2865" s="185"/>
      <c r="AQ2865" s="185"/>
      <c r="AR2865" s="185"/>
      <c r="AS2865" s="185"/>
      <c r="AT2865" s="185"/>
      <c r="AU2865" s="185"/>
      <c r="AV2865" s="185"/>
      <c r="AW2865" s="185"/>
      <c r="AX2865" s="185"/>
      <c r="AY2865" s="185"/>
      <c r="AZ2865" s="185"/>
      <c r="BA2865" s="185"/>
      <c r="BB2865" s="185"/>
      <c r="BC2865" s="185"/>
      <c r="BD2865" s="185"/>
      <c r="BE2865" s="185"/>
      <c r="BF2865" s="185"/>
      <c r="BG2865" s="185"/>
      <c r="BH2865" s="185"/>
      <c r="BI2865" s="185"/>
      <c r="BJ2865" s="185"/>
      <c r="BK2865" s="185"/>
      <c r="BL2865" s="185"/>
      <c r="BM2865" s="185"/>
    </row>
    <row r="2866" spans="13:65" s="181" customFormat="1" x14ac:dyDescent="0.2">
      <c r="M2866" s="40"/>
      <c r="N2866" s="974"/>
      <c r="O2866" s="185"/>
      <c r="P2866" s="185"/>
      <c r="Q2866" s="185"/>
      <c r="R2866" s="185"/>
      <c r="S2866" s="185"/>
      <c r="T2866" s="185"/>
      <c r="U2866" s="185"/>
      <c r="V2866" s="185"/>
      <c r="W2866" s="185"/>
      <c r="X2866" s="185"/>
      <c r="Y2866" s="185"/>
      <c r="Z2866" s="185"/>
      <c r="AA2866" s="185"/>
      <c r="AB2866" s="185"/>
      <c r="AC2866" s="185"/>
      <c r="AD2866" s="185"/>
      <c r="AE2866" s="185"/>
      <c r="AF2866" s="185"/>
      <c r="AG2866" s="185"/>
      <c r="AH2866" s="185"/>
      <c r="AI2866" s="185"/>
      <c r="AJ2866" s="185"/>
      <c r="AK2866" s="185"/>
      <c r="AL2866" s="185"/>
      <c r="AM2866" s="185"/>
      <c r="AN2866" s="185"/>
      <c r="AO2866" s="185"/>
      <c r="AP2866" s="185"/>
      <c r="AQ2866" s="185"/>
      <c r="AR2866" s="185"/>
      <c r="AS2866" s="185"/>
      <c r="AT2866" s="185"/>
      <c r="AU2866" s="185"/>
      <c r="AV2866" s="185"/>
      <c r="AW2866" s="185"/>
      <c r="AX2866" s="185"/>
      <c r="AY2866" s="185"/>
      <c r="AZ2866" s="185"/>
      <c r="BA2866" s="185"/>
      <c r="BB2866" s="185"/>
      <c r="BC2866" s="185"/>
      <c r="BD2866" s="185"/>
      <c r="BE2866" s="185"/>
      <c r="BF2866" s="185"/>
      <c r="BG2866" s="185"/>
      <c r="BH2866" s="185"/>
      <c r="BI2866" s="185"/>
      <c r="BJ2866" s="185"/>
      <c r="BK2866" s="185"/>
      <c r="BL2866" s="185"/>
      <c r="BM2866" s="185"/>
    </row>
    <row r="2867" spans="13:65" s="181" customFormat="1" x14ac:dyDescent="0.2">
      <c r="M2867" s="40"/>
      <c r="N2867" s="974"/>
      <c r="O2867" s="185"/>
      <c r="P2867" s="185"/>
      <c r="Q2867" s="185"/>
      <c r="R2867" s="185"/>
      <c r="S2867" s="185"/>
      <c r="T2867" s="185"/>
      <c r="U2867" s="185"/>
      <c r="V2867" s="185"/>
      <c r="W2867" s="185"/>
      <c r="X2867" s="185"/>
      <c r="Y2867" s="185"/>
      <c r="Z2867" s="185"/>
      <c r="AA2867" s="185"/>
      <c r="AB2867" s="185"/>
      <c r="AC2867" s="185"/>
      <c r="AD2867" s="185"/>
      <c r="AE2867" s="185"/>
      <c r="AF2867" s="185"/>
      <c r="AG2867" s="185"/>
      <c r="AH2867" s="185"/>
      <c r="AI2867" s="185"/>
      <c r="AJ2867" s="185"/>
      <c r="AK2867" s="185"/>
      <c r="AL2867" s="185"/>
      <c r="AM2867" s="185"/>
      <c r="AN2867" s="185"/>
      <c r="AO2867" s="185"/>
      <c r="AP2867" s="185"/>
      <c r="AQ2867" s="185"/>
      <c r="AR2867" s="185"/>
      <c r="AS2867" s="185"/>
      <c r="AT2867" s="185"/>
      <c r="AU2867" s="185"/>
      <c r="AV2867" s="185"/>
      <c r="AW2867" s="185"/>
      <c r="AX2867" s="185"/>
      <c r="AY2867" s="185"/>
      <c r="AZ2867" s="185"/>
      <c r="BA2867" s="185"/>
      <c r="BB2867" s="185"/>
      <c r="BC2867" s="185"/>
      <c r="BD2867" s="185"/>
      <c r="BE2867" s="185"/>
      <c r="BF2867" s="185"/>
      <c r="BG2867" s="185"/>
      <c r="BH2867" s="185"/>
      <c r="BI2867" s="185"/>
      <c r="BJ2867" s="185"/>
      <c r="BK2867" s="185"/>
      <c r="BL2867" s="185"/>
      <c r="BM2867" s="185"/>
    </row>
    <row r="2868" spans="13:65" s="181" customFormat="1" x14ac:dyDescent="0.2">
      <c r="M2868" s="40"/>
      <c r="N2868" s="974"/>
      <c r="O2868" s="185"/>
      <c r="P2868" s="185"/>
      <c r="Q2868" s="185"/>
      <c r="R2868" s="185"/>
      <c r="S2868" s="185"/>
      <c r="T2868" s="185"/>
      <c r="U2868" s="185"/>
      <c r="V2868" s="185"/>
      <c r="W2868" s="185"/>
      <c r="X2868" s="185"/>
      <c r="Y2868" s="185"/>
      <c r="Z2868" s="185"/>
      <c r="AA2868" s="185"/>
      <c r="AB2868" s="185"/>
      <c r="AC2868" s="185"/>
      <c r="AD2868" s="185"/>
      <c r="AE2868" s="185"/>
      <c r="AF2868" s="185"/>
      <c r="AG2868" s="185"/>
      <c r="AH2868" s="185"/>
      <c r="AI2868" s="185"/>
      <c r="AJ2868" s="185"/>
      <c r="AK2868" s="185"/>
      <c r="AL2868" s="185"/>
      <c r="AM2868" s="185"/>
      <c r="AN2868" s="185"/>
      <c r="AO2868" s="185"/>
      <c r="AP2868" s="185"/>
      <c r="AQ2868" s="185"/>
      <c r="AR2868" s="185"/>
      <c r="AS2868" s="185"/>
      <c r="AT2868" s="185"/>
      <c r="AU2868" s="185"/>
      <c r="AV2868" s="185"/>
      <c r="AW2868" s="185"/>
      <c r="AX2868" s="185"/>
      <c r="AY2868" s="185"/>
      <c r="AZ2868" s="185"/>
      <c r="BA2868" s="185"/>
      <c r="BB2868" s="185"/>
      <c r="BC2868" s="185"/>
      <c r="BD2868" s="185"/>
      <c r="BE2868" s="185"/>
      <c r="BF2868" s="185"/>
      <c r="BG2868" s="185"/>
      <c r="BH2868" s="185"/>
      <c r="BI2868" s="185"/>
      <c r="BJ2868" s="185"/>
      <c r="BK2868" s="185"/>
      <c r="BL2868" s="185"/>
      <c r="BM2868" s="185"/>
    </row>
    <row r="2869" spans="13:65" s="181" customFormat="1" x14ac:dyDescent="0.2">
      <c r="M2869" s="40"/>
      <c r="N2869" s="974"/>
      <c r="O2869" s="185"/>
      <c r="P2869" s="185"/>
      <c r="Q2869" s="185"/>
      <c r="R2869" s="185"/>
      <c r="S2869" s="185"/>
      <c r="T2869" s="185"/>
      <c r="U2869" s="185"/>
      <c r="V2869" s="185"/>
      <c r="W2869" s="185"/>
      <c r="X2869" s="185"/>
      <c r="Y2869" s="185"/>
      <c r="Z2869" s="185"/>
      <c r="AA2869" s="185"/>
      <c r="AB2869" s="185"/>
      <c r="AC2869" s="185"/>
      <c r="AD2869" s="185"/>
      <c r="AE2869" s="185"/>
      <c r="AF2869" s="185"/>
      <c r="AG2869" s="185"/>
      <c r="AH2869" s="185"/>
      <c r="AI2869" s="185"/>
      <c r="AJ2869" s="185"/>
      <c r="AK2869" s="185"/>
      <c r="AL2869" s="185"/>
      <c r="AM2869" s="185"/>
      <c r="AN2869" s="185"/>
      <c r="AO2869" s="185"/>
      <c r="AP2869" s="185"/>
      <c r="AQ2869" s="185"/>
      <c r="AR2869" s="185"/>
      <c r="AS2869" s="185"/>
      <c r="AT2869" s="185"/>
      <c r="AU2869" s="185"/>
      <c r="AV2869" s="185"/>
      <c r="AW2869" s="185"/>
      <c r="AX2869" s="185"/>
      <c r="AY2869" s="185"/>
      <c r="AZ2869" s="185"/>
      <c r="BA2869" s="185"/>
      <c r="BB2869" s="185"/>
      <c r="BC2869" s="185"/>
      <c r="BD2869" s="185"/>
      <c r="BE2869" s="185"/>
      <c r="BF2869" s="185"/>
      <c r="BG2869" s="185"/>
      <c r="BH2869" s="185"/>
      <c r="BI2869" s="185"/>
      <c r="BJ2869" s="185"/>
      <c r="BK2869" s="185"/>
      <c r="BL2869" s="185"/>
      <c r="BM2869" s="185"/>
    </row>
    <row r="2870" spans="13:65" s="181" customFormat="1" x14ac:dyDescent="0.2">
      <c r="M2870" s="40"/>
      <c r="N2870" s="974"/>
      <c r="O2870" s="185"/>
      <c r="P2870" s="185"/>
      <c r="Q2870" s="185"/>
      <c r="R2870" s="185"/>
      <c r="S2870" s="185"/>
      <c r="T2870" s="185"/>
      <c r="U2870" s="185"/>
      <c r="V2870" s="185"/>
      <c r="W2870" s="185"/>
      <c r="X2870" s="185"/>
      <c r="Y2870" s="185"/>
      <c r="Z2870" s="185"/>
      <c r="AA2870" s="185"/>
      <c r="AB2870" s="185"/>
      <c r="AC2870" s="185"/>
      <c r="AD2870" s="185"/>
      <c r="AE2870" s="185"/>
      <c r="AF2870" s="185"/>
      <c r="AG2870" s="185"/>
      <c r="AH2870" s="185"/>
      <c r="AI2870" s="185"/>
      <c r="AJ2870" s="185"/>
      <c r="AK2870" s="185"/>
      <c r="AL2870" s="185"/>
      <c r="AM2870" s="185"/>
      <c r="AN2870" s="185"/>
      <c r="AO2870" s="185"/>
      <c r="AP2870" s="185"/>
      <c r="AQ2870" s="185"/>
      <c r="AR2870" s="185"/>
      <c r="AS2870" s="185"/>
      <c r="AT2870" s="185"/>
      <c r="AU2870" s="185"/>
      <c r="AV2870" s="185"/>
      <c r="AW2870" s="185"/>
      <c r="AX2870" s="185"/>
      <c r="AY2870" s="185"/>
      <c r="AZ2870" s="185"/>
      <c r="BA2870" s="185"/>
      <c r="BB2870" s="185"/>
      <c r="BC2870" s="185"/>
      <c r="BD2870" s="185"/>
      <c r="BE2870" s="185"/>
      <c r="BF2870" s="185"/>
      <c r="BG2870" s="185"/>
      <c r="BH2870" s="185"/>
      <c r="BI2870" s="185"/>
      <c r="BJ2870" s="185"/>
      <c r="BK2870" s="185"/>
      <c r="BL2870" s="185"/>
      <c r="BM2870" s="185"/>
    </row>
    <row r="2871" spans="13:65" s="181" customFormat="1" x14ac:dyDescent="0.2">
      <c r="M2871" s="40"/>
      <c r="N2871" s="974"/>
      <c r="O2871" s="185"/>
      <c r="P2871" s="185"/>
      <c r="Q2871" s="185"/>
      <c r="R2871" s="185"/>
      <c r="S2871" s="185"/>
      <c r="T2871" s="185"/>
      <c r="U2871" s="185"/>
      <c r="V2871" s="185"/>
      <c r="W2871" s="185"/>
      <c r="X2871" s="185"/>
      <c r="Y2871" s="185"/>
      <c r="Z2871" s="185"/>
      <c r="AA2871" s="185"/>
      <c r="AB2871" s="185"/>
      <c r="AC2871" s="185"/>
      <c r="AD2871" s="185"/>
      <c r="AE2871" s="185"/>
      <c r="AF2871" s="185"/>
      <c r="AG2871" s="185"/>
      <c r="AH2871" s="185"/>
      <c r="AI2871" s="185"/>
      <c r="AJ2871" s="185"/>
      <c r="AK2871" s="185"/>
      <c r="AL2871" s="185"/>
      <c r="AM2871" s="185"/>
      <c r="AN2871" s="185"/>
      <c r="AO2871" s="185"/>
      <c r="AP2871" s="185"/>
      <c r="AQ2871" s="185"/>
      <c r="AR2871" s="185"/>
      <c r="AS2871" s="185"/>
      <c r="AT2871" s="185"/>
      <c r="AU2871" s="185"/>
      <c r="AV2871" s="185"/>
      <c r="AW2871" s="185"/>
      <c r="AX2871" s="185"/>
      <c r="AY2871" s="185"/>
      <c r="AZ2871" s="185"/>
      <c r="BA2871" s="185"/>
      <c r="BB2871" s="185"/>
      <c r="BC2871" s="185"/>
      <c r="BD2871" s="185"/>
      <c r="BE2871" s="185"/>
      <c r="BF2871" s="185"/>
      <c r="BG2871" s="185"/>
      <c r="BH2871" s="185"/>
      <c r="BI2871" s="185"/>
      <c r="BJ2871" s="185"/>
      <c r="BK2871" s="185"/>
      <c r="BL2871" s="185"/>
      <c r="BM2871" s="185"/>
    </row>
    <row r="2872" spans="13:65" s="181" customFormat="1" x14ac:dyDescent="0.2">
      <c r="M2872" s="40"/>
      <c r="N2872" s="974"/>
      <c r="O2872" s="185"/>
      <c r="P2872" s="185"/>
      <c r="Q2872" s="185"/>
      <c r="R2872" s="185"/>
      <c r="S2872" s="185"/>
      <c r="T2872" s="185"/>
      <c r="U2872" s="185"/>
      <c r="V2872" s="185"/>
      <c r="W2872" s="185"/>
      <c r="X2872" s="185"/>
      <c r="Y2872" s="185"/>
      <c r="Z2872" s="185"/>
      <c r="AA2872" s="185"/>
      <c r="AB2872" s="185"/>
      <c r="AC2872" s="185"/>
      <c r="AD2872" s="185"/>
      <c r="AE2872" s="185"/>
      <c r="AF2872" s="185"/>
      <c r="AG2872" s="185"/>
      <c r="AH2872" s="185"/>
      <c r="AI2872" s="185"/>
      <c r="AJ2872" s="185"/>
      <c r="AK2872" s="185"/>
      <c r="AL2872" s="185"/>
      <c r="AM2872" s="185"/>
      <c r="AN2872" s="185"/>
      <c r="AO2872" s="185"/>
      <c r="AP2872" s="185"/>
      <c r="AQ2872" s="185"/>
      <c r="AR2872" s="185"/>
      <c r="AS2872" s="185"/>
      <c r="AT2872" s="185"/>
      <c r="AU2872" s="185"/>
      <c r="AV2872" s="185"/>
      <c r="AW2872" s="185"/>
      <c r="AX2872" s="185"/>
      <c r="AY2872" s="185"/>
      <c r="AZ2872" s="185"/>
      <c r="BA2872" s="185"/>
      <c r="BB2872" s="185"/>
      <c r="BC2872" s="185"/>
      <c r="BD2872" s="185"/>
      <c r="BE2872" s="185"/>
      <c r="BF2872" s="185"/>
      <c r="BG2872" s="185"/>
      <c r="BH2872" s="185"/>
      <c r="BI2872" s="185"/>
      <c r="BJ2872" s="185"/>
      <c r="BK2872" s="185"/>
      <c r="BL2872" s="185"/>
      <c r="BM2872" s="185"/>
    </row>
    <row r="2873" spans="13:65" s="181" customFormat="1" x14ac:dyDescent="0.2">
      <c r="M2873" s="40"/>
      <c r="N2873" s="974"/>
      <c r="O2873" s="185"/>
      <c r="P2873" s="185"/>
      <c r="Q2873" s="185"/>
      <c r="R2873" s="185"/>
      <c r="S2873" s="185"/>
      <c r="T2873" s="185"/>
      <c r="U2873" s="185"/>
      <c r="V2873" s="185"/>
      <c r="W2873" s="185"/>
      <c r="X2873" s="185"/>
      <c r="Y2873" s="185"/>
      <c r="Z2873" s="185"/>
      <c r="AA2873" s="185"/>
      <c r="AB2873" s="185"/>
      <c r="AC2873" s="185"/>
      <c r="AD2873" s="185"/>
      <c r="AE2873" s="185"/>
      <c r="AF2873" s="185"/>
      <c r="AG2873" s="185"/>
      <c r="AH2873" s="185"/>
      <c r="AI2873" s="185"/>
      <c r="AJ2873" s="185"/>
      <c r="AK2873" s="185"/>
      <c r="AL2873" s="185"/>
      <c r="AM2873" s="185"/>
      <c r="AN2873" s="185"/>
      <c r="AO2873" s="185"/>
      <c r="AP2873" s="185"/>
      <c r="AQ2873" s="185"/>
      <c r="AR2873" s="185"/>
      <c r="AS2873" s="185"/>
      <c r="AT2873" s="185"/>
      <c r="AU2873" s="185"/>
      <c r="AV2873" s="185"/>
      <c r="AW2873" s="185"/>
      <c r="AX2873" s="185"/>
      <c r="AY2873" s="185"/>
      <c r="AZ2873" s="185"/>
      <c r="BA2873" s="185"/>
      <c r="BB2873" s="185"/>
      <c r="BC2873" s="185"/>
      <c r="BD2873" s="185"/>
      <c r="BE2873" s="185"/>
      <c r="BF2873" s="185"/>
      <c r="BG2873" s="185"/>
      <c r="BH2873" s="185"/>
      <c r="BI2873" s="185"/>
      <c r="BJ2873" s="185"/>
      <c r="BK2873" s="185"/>
      <c r="BL2873" s="185"/>
      <c r="BM2873" s="185"/>
    </row>
    <row r="2874" spans="13:65" s="181" customFormat="1" x14ac:dyDescent="0.2">
      <c r="M2874" s="40"/>
      <c r="N2874" s="974"/>
      <c r="O2874" s="185"/>
      <c r="P2874" s="185"/>
      <c r="Q2874" s="185"/>
      <c r="R2874" s="185"/>
      <c r="S2874" s="185"/>
      <c r="T2874" s="185"/>
      <c r="U2874" s="185"/>
      <c r="V2874" s="185"/>
      <c r="W2874" s="185"/>
      <c r="X2874" s="185"/>
      <c r="Y2874" s="185"/>
      <c r="Z2874" s="185"/>
      <c r="AA2874" s="185"/>
      <c r="AB2874" s="185"/>
      <c r="AC2874" s="185"/>
      <c r="AD2874" s="185"/>
      <c r="AE2874" s="185"/>
      <c r="AF2874" s="185"/>
      <c r="AG2874" s="185"/>
      <c r="AH2874" s="185"/>
      <c r="AI2874" s="185"/>
      <c r="AJ2874" s="185"/>
      <c r="AK2874" s="185"/>
      <c r="AL2874" s="185"/>
      <c r="AM2874" s="185"/>
      <c r="AN2874" s="185"/>
      <c r="AO2874" s="185"/>
      <c r="AP2874" s="185"/>
      <c r="AQ2874" s="185"/>
      <c r="AR2874" s="185"/>
      <c r="AS2874" s="185"/>
      <c r="AT2874" s="185"/>
      <c r="AU2874" s="185"/>
      <c r="AV2874" s="185"/>
      <c r="AW2874" s="185"/>
      <c r="AX2874" s="185"/>
      <c r="AY2874" s="185"/>
      <c r="AZ2874" s="185"/>
      <c r="BA2874" s="185"/>
      <c r="BB2874" s="185"/>
      <c r="BC2874" s="185"/>
      <c r="BD2874" s="185"/>
      <c r="BE2874" s="185"/>
      <c r="BF2874" s="185"/>
      <c r="BG2874" s="185"/>
      <c r="BH2874" s="185"/>
      <c r="BI2874" s="185"/>
      <c r="BJ2874" s="185"/>
      <c r="BK2874" s="185"/>
      <c r="BL2874" s="185"/>
      <c r="BM2874" s="185"/>
    </row>
    <row r="2875" spans="13:65" s="181" customFormat="1" x14ac:dyDescent="0.2">
      <c r="M2875" s="40"/>
      <c r="N2875" s="974"/>
      <c r="O2875" s="185"/>
      <c r="P2875" s="185"/>
      <c r="Q2875" s="185"/>
      <c r="R2875" s="185"/>
      <c r="S2875" s="185"/>
      <c r="T2875" s="185"/>
      <c r="U2875" s="185"/>
      <c r="V2875" s="185"/>
      <c r="W2875" s="185"/>
      <c r="X2875" s="185"/>
      <c r="Y2875" s="185"/>
      <c r="Z2875" s="185"/>
      <c r="AA2875" s="185"/>
      <c r="AB2875" s="185"/>
      <c r="AC2875" s="185"/>
      <c r="AD2875" s="185"/>
      <c r="AE2875" s="185"/>
      <c r="AF2875" s="185"/>
      <c r="AG2875" s="185"/>
      <c r="AH2875" s="185"/>
      <c r="AI2875" s="185"/>
      <c r="AJ2875" s="185"/>
      <c r="AK2875" s="185"/>
      <c r="AL2875" s="185"/>
      <c r="AM2875" s="185"/>
      <c r="AN2875" s="185"/>
      <c r="AO2875" s="185"/>
      <c r="AP2875" s="185"/>
      <c r="AQ2875" s="185"/>
      <c r="AR2875" s="185"/>
      <c r="AS2875" s="185"/>
      <c r="AT2875" s="185"/>
      <c r="AU2875" s="185"/>
      <c r="AV2875" s="185"/>
      <c r="AW2875" s="185"/>
      <c r="AX2875" s="185"/>
      <c r="AY2875" s="185"/>
      <c r="AZ2875" s="185"/>
      <c r="BA2875" s="185"/>
      <c r="BB2875" s="185"/>
      <c r="BC2875" s="185"/>
      <c r="BD2875" s="185"/>
      <c r="BE2875" s="185"/>
      <c r="BF2875" s="185"/>
      <c r="BG2875" s="185"/>
      <c r="BH2875" s="185"/>
      <c r="BI2875" s="185"/>
      <c r="BJ2875" s="185"/>
      <c r="BK2875" s="185"/>
      <c r="BL2875" s="185"/>
      <c r="BM2875" s="185"/>
    </row>
    <row r="2876" spans="13:65" s="181" customFormat="1" x14ac:dyDescent="0.2">
      <c r="M2876" s="40"/>
      <c r="N2876" s="974"/>
      <c r="O2876" s="185"/>
      <c r="P2876" s="185"/>
      <c r="Q2876" s="185"/>
      <c r="R2876" s="185"/>
      <c r="S2876" s="185"/>
      <c r="T2876" s="185"/>
      <c r="U2876" s="185"/>
      <c r="V2876" s="185"/>
      <c r="W2876" s="185"/>
      <c r="X2876" s="185"/>
      <c r="Y2876" s="185"/>
      <c r="Z2876" s="185"/>
      <c r="AA2876" s="185"/>
      <c r="AB2876" s="185"/>
      <c r="AC2876" s="185"/>
      <c r="AD2876" s="185"/>
      <c r="AE2876" s="185"/>
      <c r="AF2876" s="185"/>
      <c r="AG2876" s="185"/>
      <c r="AH2876" s="185"/>
      <c r="AI2876" s="185"/>
      <c r="AJ2876" s="185"/>
      <c r="AK2876" s="185"/>
      <c r="AL2876" s="185"/>
      <c r="AM2876" s="185"/>
      <c r="AN2876" s="185"/>
      <c r="AO2876" s="185"/>
      <c r="AP2876" s="185"/>
      <c r="AQ2876" s="185"/>
      <c r="AR2876" s="185"/>
      <c r="AS2876" s="185"/>
      <c r="AT2876" s="185"/>
      <c r="AU2876" s="185"/>
      <c r="AV2876" s="185"/>
      <c r="AW2876" s="185"/>
      <c r="AX2876" s="185"/>
      <c r="AY2876" s="185"/>
      <c r="AZ2876" s="185"/>
      <c r="BA2876" s="185"/>
      <c r="BB2876" s="185"/>
      <c r="BC2876" s="185"/>
      <c r="BD2876" s="185"/>
      <c r="BE2876" s="185"/>
      <c r="BF2876" s="185"/>
      <c r="BG2876" s="185"/>
      <c r="BH2876" s="185"/>
      <c r="BI2876" s="185"/>
      <c r="BJ2876" s="185"/>
      <c r="BK2876" s="185"/>
      <c r="BL2876" s="185"/>
      <c r="BM2876" s="185"/>
    </row>
    <row r="2877" spans="13:65" s="181" customFormat="1" x14ac:dyDescent="0.2">
      <c r="M2877" s="40"/>
      <c r="N2877" s="974"/>
      <c r="O2877" s="185"/>
      <c r="P2877" s="185"/>
      <c r="Q2877" s="185"/>
      <c r="R2877" s="185"/>
      <c r="S2877" s="185"/>
      <c r="T2877" s="185"/>
      <c r="U2877" s="185"/>
      <c r="V2877" s="185"/>
      <c r="W2877" s="185"/>
      <c r="X2877" s="185"/>
      <c r="Y2877" s="185"/>
      <c r="Z2877" s="185"/>
      <c r="AA2877" s="185"/>
      <c r="AB2877" s="185"/>
      <c r="AC2877" s="185"/>
      <c r="AD2877" s="185"/>
      <c r="AE2877" s="185"/>
      <c r="AF2877" s="185"/>
      <c r="AG2877" s="185"/>
      <c r="AH2877" s="185"/>
      <c r="AI2877" s="185"/>
      <c r="AJ2877" s="185"/>
      <c r="AK2877" s="185"/>
      <c r="AL2877" s="185"/>
      <c r="AM2877" s="185"/>
      <c r="AN2877" s="185"/>
      <c r="AO2877" s="185"/>
      <c r="AP2877" s="185"/>
      <c r="AQ2877" s="185"/>
      <c r="AR2877" s="185"/>
      <c r="AS2877" s="185"/>
      <c r="AT2877" s="185"/>
      <c r="AU2877" s="185"/>
      <c r="AV2877" s="185"/>
      <c r="AW2877" s="185"/>
      <c r="AX2877" s="185"/>
      <c r="AY2877" s="185"/>
      <c r="AZ2877" s="185"/>
      <c r="BA2877" s="185"/>
      <c r="BB2877" s="185"/>
      <c r="BC2877" s="185"/>
      <c r="BD2877" s="185"/>
      <c r="BE2877" s="185"/>
      <c r="BF2877" s="185"/>
      <c r="BG2877" s="185"/>
      <c r="BH2877" s="185"/>
      <c r="BI2877" s="185"/>
      <c r="BJ2877" s="185"/>
      <c r="BK2877" s="185"/>
      <c r="BL2877" s="185"/>
      <c r="BM2877" s="185"/>
    </row>
    <row r="2878" spans="13:65" s="181" customFormat="1" x14ac:dyDescent="0.2">
      <c r="M2878" s="40"/>
      <c r="N2878" s="974"/>
      <c r="O2878" s="185"/>
      <c r="P2878" s="185"/>
      <c r="Q2878" s="185"/>
      <c r="R2878" s="185"/>
      <c r="S2878" s="185"/>
      <c r="T2878" s="185"/>
      <c r="U2878" s="185"/>
      <c r="V2878" s="185"/>
      <c r="W2878" s="185"/>
      <c r="X2878" s="185"/>
      <c r="Y2878" s="185"/>
      <c r="Z2878" s="185"/>
      <c r="AA2878" s="185"/>
      <c r="AB2878" s="185"/>
      <c r="AC2878" s="185"/>
      <c r="AD2878" s="185"/>
      <c r="AE2878" s="185"/>
      <c r="AF2878" s="185"/>
      <c r="AG2878" s="185"/>
      <c r="AH2878" s="185"/>
      <c r="AI2878" s="185"/>
      <c r="AJ2878" s="185"/>
      <c r="AK2878" s="185"/>
      <c r="AL2878" s="185"/>
      <c r="AM2878" s="185"/>
      <c r="AN2878" s="185"/>
      <c r="AO2878" s="185"/>
      <c r="AP2878" s="185"/>
      <c r="AQ2878" s="185"/>
      <c r="AR2878" s="185"/>
      <c r="AS2878" s="185"/>
      <c r="AT2878" s="185"/>
      <c r="AU2878" s="185"/>
      <c r="AV2878" s="185"/>
      <c r="AW2878" s="185"/>
      <c r="AX2878" s="185"/>
      <c r="AY2878" s="185"/>
      <c r="AZ2878" s="185"/>
      <c r="BA2878" s="185"/>
      <c r="BB2878" s="185"/>
      <c r="BC2878" s="185"/>
      <c r="BD2878" s="185"/>
      <c r="BE2878" s="185"/>
      <c r="BF2878" s="185"/>
      <c r="BG2878" s="185"/>
      <c r="BH2878" s="185"/>
      <c r="BI2878" s="185"/>
      <c r="BJ2878" s="185"/>
      <c r="BK2878" s="185"/>
      <c r="BL2878" s="185"/>
      <c r="BM2878" s="185"/>
    </row>
    <row r="2879" spans="13:65" s="181" customFormat="1" x14ac:dyDescent="0.2">
      <c r="M2879" s="40"/>
      <c r="N2879" s="974"/>
      <c r="O2879" s="185"/>
      <c r="P2879" s="185"/>
      <c r="Q2879" s="185"/>
      <c r="R2879" s="185"/>
      <c r="S2879" s="185"/>
      <c r="T2879" s="185"/>
      <c r="U2879" s="185"/>
      <c r="V2879" s="185"/>
      <c r="W2879" s="185"/>
      <c r="X2879" s="185"/>
      <c r="Y2879" s="185"/>
      <c r="Z2879" s="185"/>
      <c r="AA2879" s="185"/>
      <c r="AB2879" s="185"/>
      <c r="AC2879" s="185"/>
      <c r="AD2879" s="185"/>
      <c r="AE2879" s="185"/>
      <c r="AF2879" s="185"/>
      <c r="AG2879" s="185"/>
      <c r="AH2879" s="185"/>
      <c r="AI2879" s="185"/>
      <c r="AJ2879" s="185"/>
      <c r="AK2879" s="185"/>
      <c r="AL2879" s="185"/>
      <c r="AM2879" s="185"/>
      <c r="AN2879" s="185"/>
      <c r="AO2879" s="185"/>
      <c r="AP2879" s="185"/>
      <c r="AQ2879" s="185"/>
      <c r="AR2879" s="185"/>
      <c r="AS2879" s="185"/>
      <c r="AT2879" s="185"/>
      <c r="AU2879" s="185"/>
      <c r="AV2879" s="185"/>
      <c r="AW2879" s="185"/>
      <c r="AX2879" s="185"/>
      <c r="AY2879" s="185"/>
      <c r="AZ2879" s="185"/>
      <c r="BA2879" s="185"/>
      <c r="BB2879" s="185"/>
      <c r="BC2879" s="185"/>
      <c r="BD2879" s="185"/>
      <c r="BE2879" s="185"/>
      <c r="BF2879" s="185"/>
      <c r="BG2879" s="185"/>
      <c r="BH2879" s="185"/>
      <c r="BI2879" s="185"/>
      <c r="BJ2879" s="185"/>
      <c r="BK2879" s="185"/>
      <c r="BL2879" s="185"/>
      <c r="BM2879" s="185"/>
    </row>
    <row r="2880" spans="13:65" s="181" customFormat="1" x14ac:dyDescent="0.2">
      <c r="M2880" s="40"/>
      <c r="N2880" s="974"/>
      <c r="O2880" s="185"/>
      <c r="P2880" s="185"/>
      <c r="Q2880" s="185"/>
      <c r="R2880" s="185"/>
      <c r="S2880" s="185"/>
      <c r="T2880" s="185"/>
      <c r="U2880" s="185"/>
      <c r="V2880" s="185"/>
      <c r="W2880" s="185"/>
      <c r="X2880" s="185"/>
      <c r="Y2880" s="185"/>
      <c r="Z2880" s="185"/>
      <c r="AA2880" s="185"/>
      <c r="AB2880" s="185"/>
      <c r="AC2880" s="185"/>
      <c r="AD2880" s="185"/>
      <c r="AE2880" s="185"/>
      <c r="AF2880" s="185"/>
      <c r="AG2880" s="185"/>
      <c r="AH2880" s="185"/>
      <c r="AI2880" s="185"/>
      <c r="AJ2880" s="185"/>
      <c r="AK2880" s="185"/>
      <c r="AL2880" s="185"/>
      <c r="AM2880" s="185"/>
      <c r="AN2880" s="185"/>
      <c r="AO2880" s="185"/>
      <c r="AP2880" s="185"/>
      <c r="AQ2880" s="185"/>
      <c r="AR2880" s="185"/>
      <c r="AS2880" s="185"/>
      <c r="AT2880" s="185"/>
      <c r="AU2880" s="185"/>
      <c r="AV2880" s="185"/>
      <c r="AW2880" s="185"/>
      <c r="AX2880" s="185"/>
      <c r="AY2880" s="185"/>
      <c r="AZ2880" s="185"/>
      <c r="BA2880" s="185"/>
      <c r="BB2880" s="185"/>
      <c r="BC2880" s="185"/>
      <c r="BD2880" s="185"/>
      <c r="BE2880" s="185"/>
      <c r="BF2880" s="185"/>
      <c r="BG2880" s="185"/>
      <c r="BH2880" s="185"/>
      <c r="BI2880" s="185"/>
      <c r="BJ2880" s="185"/>
      <c r="BK2880" s="185"/>
      <c r="BL2880" s="185"/>
      <c r="BM2880" s="185"/>
    </row>
    <row r="2881" spans="13:65" s="181" customFormat="1" x14ac:dyDescent="0.2">
      <c r="M2881" s="40"/>
      <c r="N2881" s="974"/>
      <c r="O2881" s="185"/>
      <c r="P2881" s="185"/>
      <c r="Q2881" s="185"/>
      <c r="R2881" s="185"/>
      <c r="S2881" s="185"/>
      <c r="T2881" s="185"/>
      <c r="U2881" s="185"/>
      <c r="V2881" s="185"/>
      <c r="W2881" s="185"/>
      <c r="X2881" s="185"/>
      <c r="Y2881" s="185"/>
      <c r="Z2881" s="185"/>
      <c r="AA2881" s="185"/>
      <c r="AB2881" s="185"/>
      <c r="AC2881" s="185"/>
      <c r="AD2881" s="185"/>
      <c r="AE2881" s="185"/>
      <c r="AF2881" s="185"/>
      <c r="AG2881" s="185"/>
      <c r="AH2881" s="185"/>
      <c r="AI2881" s="185"/>
      <c r="AJ2881" s="185"/>
      <c r="AK2881" s="185"/>
      <c r="AL2881" s="185"/>
      <c r="AM2881" s="185"/>
      <c r="AN2881" s="185"/>
      <c r="AO2881" s="185"/>
      <c r="AP2881" s="185"/>
      <c r="AQ2881" s="185"/>
      <c r="AR2881" s="185"/>
      <c r="AS2881" s="185"/>
      <c r="AT2881" s="185"/>
      <c r="AU2881" s="185"/>
      <c r="AV2881" s="185"/>
      <c r="AW2881" s="185"/>
      <c r="AX2881" s="185"/>
      <c r="AY2881" s="185"/>
      <c r="AZ2881" s="185"/>
      <c r="BA2881" s="185"/>
      <c r="BB2881" s="185"/>
      <c r="BC2881" s="185"/>
      <c r="BD2881" s="185"/>
      <c r="BE2881" s="185"/>
      <c r="BF2881" s="185"/>
      <c r="BG2881" s="185"/>
      <c r="BH2881" s="185"/>
      <c r="BI2881" s="185"/>
      <c r="BJ2881" s="185"/>
      <c r="BK2881" s="185"/>
      <c r="BL2881" s="185"/>
      <c r="BM2881" s="185"/>
    </row>
    <row r="2882" spans="13:65" s="181" customFormat="1" x14ac:dyDescent="0.2">
      <c r="M2882" s="40"/>
      <c r="N2882" s="974"/>
      <c r="O2882" s="185"/>
      <c r="P2882" s="185"/>
      <c r="Q2882" s="185"/>
      <c r="R2882" s="185"/>
      <c r="S2882" s="185"/>
      <c r="T2882" s="185"/>
      <c r="U2882" s="185"/>
      <c r="V2882" s="185"/>
      <c r="W2882" s="185"/>
      <c r="X2882" s="185"/>
      <c r="Y2882" s="185"/>
      <c r="Z2882" s="185"/>
      <c r="AA2882" s="185"/>
      <c r="AB2882" s="185"/>
      <c r="AC2882" s="185"/>
      <c r="AD2882" s="185"/>
      <c r="AE2882" s="185"/>
      <c r="AF2882" s="185"/>
      <c r="AG2882" s="185"/>
      <c r="AH2882" s="185"/>
      <c r="AI2882" s="185"/>
      <c r="AJ2882" s="185"/>
      <c r="AK2882" s="185"/>
      <c r="AL2882" s="185"/>
      <c r="AM2882" s="185"/>
      <c r="AN2882" s="185"/>
      <c r="AO2882" s="185"/>
      <c r="AP2882" s="185"/>
      <c r="AQ2882" s="185"/>
      <c r="AR2882" s="185"/>
      <c r="AS2882" s="185"/>
      <c r="AT2882" s="185"/>
      <c r="AU2882" s="185"/>
      <c r="AV2882" s="185"/>
      <c r="AW2882" s="185"/>
      <c r="AX2882" s="185"/>
      <c r="AY2882" s="185"/>
      <c r="AZ2882" s="185"/>
      <c r="BA2882" s="185"/>
      <c r="BB2882" s="185"/>
      <c r="BC2882" s="185"/>
      <c r="BD2882" s="185"/>
      <c r="BE2882" s="185"/>
      <c r="BF2882" s="185"/>
      <c r="BG2882" s="185"/>
      <c r="BH2882" s="185"/>
      <c r="BI2882" s="185"/>
      <c r="BJ2882" s="185"/>
      <c r="BK2882" s="185"/>
      <c r="BL2882" s="185"/>
      <c r="BM2882" s="185"/>
    </row>
    <row r="2883" spans="13:65" s="181" customFormat="1" x14ac:dyDescent="0.2">
      <c r="M2883" s="40"/>
      <c r="N2883" s="974"/>
      <c r="O2883" s="185"/>
      <c r="P2883" s="185"/>
      <c r="Q2883" s="185"/>
      <c r="R2883" s="185"/>
      <c r="S2883" s="185"/>
      <c r="T2883" s="185"/>
      <c r="U2883" s="185"/>
      <c r="V2883" s="185"/>
      <c r="W2883" s="185"/>
      <c r="X2883" s="185"/>
      <c r="Y2883" s="185"/>
      <c r="Z2883" s="185"/>
      <c r="AA2883" s="185"/>
      <c r="AB2883" s="185"/>
      <c r="AC2883" s="185"/>
      <c r="AD2883" s="185"/>
      <c r="AE2883" s="185"/>
      <c r="AF2883" s="185"/>
      <c r="AG2883" s="185"/>
      <c r="AH2883" s="185"/>
      <c r="AI2883" s="185"/>
      <c r="AJ2883" s="185"/>
      <c r="AK2883" s="185"/>
      <c r="AL2883" s="185"/>
      <c r="AM2883" s="185"/>
      <c r="AN2883" s="185"/>
      <c r="AO2883" s="185"/>
      <c r="AP2883" s="185"/>
      <c r="AQ2883" s="185"/>
      <c r="AR2883" s="185"/>
      <c r="AS2883" s="185"/>
      <c r="AT2883" s="185"/>
      <c r="AU2883" s="185"/>
      <c r="AV2883" s="185"/>
      <c r="AW2883" s="185"/>
      <c r="AX2883" s="185"/>
      <c r="AY2883" s="185"/>
      <c r="AZ2883" s="185"/>
      <c r="BA2883" s="185"/>
      <c r="BB2883" s="185"/>
      <c r="BC2883" s="185"/>
      <c r="BD2883" s="185"/>
      <c r="BE2883" s="185"/>
      <c r="BF2883" s="185"/>
      <c r="BG2883" s="185"/>
      <c r="BH2883" s="185"/>
      <c r="BI2883" s="185"/>
      <c r="BJ2883" s="185"/>
      <c r="BK2883" s="185"/>
      <c r="BL2883" s="185"/>
      <c r="BM2883" s="185"/>
    </row>
    <row r="2884" spans="13:65" s="181" customFormat="1" x14ac:dyDescent="0.2">
      <c r="M2884" s="40"/>
      <c r="N2884" s="974"/>
      <c r="O2884" s="185"/>
      <c r="P2884" s="185"/>
      <c r="Q2884" s="185"/>
      <c r="R2884" s="185"/>
      <c r="S2884" s="185"/>
      <c r="T2884" s="185"/>
      <c r="U2884" s="185"/>
      <c r="V2884" s="185"/>
      <c r="W2884" s="185"/>
      <c r="X2884" s="185"/>
      <c r="Y2884" s="185"/>
      <c r="Z2884" s="185"/>
      <c r="AA2884" s="185"/>
      <c r="AB2884" s="185"/>
      <c r="AC2884" s="185"/>
      <c r="AD2884" s="185"/>
      <c r="AE2884" s="185"/>
      <c r="AF2884" s="185"/>
      <c r="AG2884" s="185"/>
      <c r="AH2884" s="185"/>
      <c r="AI2884" s="185"/>
      <c r="AJ2884" s="185"/>
      <c r="AK2884" s="185"/>
      <c r="AL2884" s="185"/>
      <c r="AM2884" s="185"/>
      <c r="AN2884" s="185"/>
      <c r="AO2884" s="185"/>
      <c r="AP2884" s="185"/>
      <c r="AQ2884" s="185"/>
      <c r="AR2884" s="185"/>
      <c r="AS2884" s="185"/>
      <c r="AT2884" s="185"/>
      <c r="AU2884" s="185"/>
      <c r="AV2884" s="185"/>
      <c r="AW2884" s="185"/>
      <c r="AX2884" s="185"/>
      <c r="AY2884" s="185"/>
      <c r="AZ2884" s="185"/>
      <c r="BA2884" s="185"/>
      <c r="BB2884" s="185"/>
      <c r="BC2884" s="185"/>
      <c r="BD2884" s="185"/>
      <c r="BE2884" s="185"/>
      <c r="BF2884" s="185"/>
      <c r="BG2884" s="185"/>
      <c r="BH2884" s="185"/>
      <c r="BI2884" s="185"/>
      <c r="BJ2884" s="185"/>
      <c r="BK2884" s="185"/>
      <c r="BL2884" s="185"/>
      <c r="BM2884" s="185"/>
    </row>
    <row r="2885" spans="13:65" s="181" customFormat="1" x14ac:dyDescent="0.2">
      <c r="M2885" s="40"/>
      <c r="N2885" s="974"/>
      <c r="O2885" s="185"/>
      <c r="P2885" s="185"/>
      <c r="Q2885" s="185"/>
      <c r="R2885" s="185"/>
      <c r="S2885" s="185"/>
      <c r="T2885" s="185"/>
      <c r="U2885" s="185"/>
      <c r="V2885" s="185"/>
      <c r="W2885" s="185"/>
      <c r="X2885" s="185"/>
      <c r="Y2885" s="185"/>
      <c r="Z2885" s="185"/>
      <c r="AA2885" s="185"/>
      <c r="AB2885" s="185"/>
      <c r="AC2885" s="185"/>
      <c r="AD2885" s="185"/>
      <c r="AE2885" s="185"/>
      <c r="AF2885" s="185"/>
      <c r="AG2885" s="185"/>
      <c r="AH2885" s="185"/>
      <c r="AI2885" s="185"/>
      <c r="AJ2885" s="185"/>
      <c r="AK2885" s="185"/>
      <c r="AL2885" s="185"/>
      <c r="AM2885" s="185"/>
      <c r="AN2885" s="185"/>
      <c r="AO2885" s="185"/>
      <c r="AP2885" s="185"/>
      <c r="AQ2885" s="185"/>
      <c r="AR2885" s="185"/>
      <c r="AS2885" s="185"/>
      <c r="AT2885" s="185"/>
      <c r="AU2885" s="185"/>
      <c r="AV2885" s="185"/>
      <c r="AW2885" s="185"/>
      <c r="AX2885" s="185"/>
      <c r="AY2885" s="185"/>
      <c r="AZ2885" s="185"/>
      <c r="BA2885" s="185"/>
      <c r="BB2885" s="185"/>
      <c r="BC2885" s="185"/>
      <c r="BD2885" s="185"/>
      <c r="BE2885" s="185"/>
      <c r="BF2885" s="185"/>
      <c r="BG2885" s="185"/>
      <c r="BH2885" s="185"/>
      <c r="BI2885" s="185"/>
      <c r="BJ2885" s="185"/>
      <c r="BK2885" s="185"/>
      <c r="BL2885" s="185"/>
      <c r="BM2885" s="185"/>
    </row>
    <row r="2886" spans="13:65" s="181" customFormat="1" x14ac:dyDescent="0.2">
      <c r="M2886" s="40"/>
      <c r="N2886" s="974"/>
      <c r="O2886" s="185"/>
      <c r="P2886" s="185"/>
      <c r="Q2886" s="185"/>
      <c r="R2886" s="185"/>
      <c r="S2886" s="185"/>
      <c r="T2886" s="185"/>
      <c r="U2886" s="185"/>
      <c r="V2886" s="185"/>
      <c r="W2886" s="185"/>
      <c r="X2886" s="185"/>
      <c r="Y2886" s="185"/>
      <c r="Z2886" s="185"/>
      <c r="AA2886" s="185"/>
      <c r="AB2886" s="185"/>
      <c r="AC2886" s="185"/>
      <c r="AD2886" s="185"/>
      <c r="AE2886" s="185"/>
      <c r="AF2886" s="185"/>
      <c r="AG2886" s="185"/>
      <c r="AH2886" s="185"/>
      <c r="AI2886" s="185"/>
      <c r="AJ2886" s="185"/>
      <c r="AK2886" s="185"/>
      <c r="AL2886" s="185"/>
      <c r="AM2886" s="185"/>
      <c r="AN2886" s="185"/>
      <c r="AO2886" s="185"/>
      <c r="AP2886" s="185"/>
      <c r="AQ2886" s="185"/>
      <c r="AR2886" s="185"/>
      <c r="AS2886" s="185"/>
      <c r="AT2886" s="185"/>
      <c r="AU2886" s="185"/>
      <c r="AV2886" s="185"/>
      <c r="AW2886" s="185"/>
      <c r="AX2886" s="185"/>
      <c r="AY2886" s="185"/>
      <c r="AZ2886" s="185"/>
      <c r="BA2886" s="185"/>
      <c r="BB2886" s="185"/>
      <c r="BC2886" s="185"/>
      <c r="BD2886" s="185"/>
      <c r="BE2886" s="185"/>
      <c r="BF2886" s="185"/>
      <c r="BG2886" s="185"/>
      <c r="BH2886" s="185"/>
      <c r="BI2886" s="185"/>
      <c r="BJ2886" s="185"/>
      <c r="BK2886" s="185"/>
      <c r="BL2886" s="185"/>
      <c r="BM2886" s="185"/>
    </row>
    <row r="2887" spans="13:65" s="181" customFormat="1" x14ac:dyDescent="0.2">
      <c r="M2887" s="40"/>
      <c r="N2887" s="974"/>
      <c r="O2887" s="185"/>
      <c r="P2887" s="185"/>
      <c r="Q2887" s="185"/>
      <c r="R2887" s="185"/>
      <c r="S2887" s="185"/>
      <c r="T2887" s="185"/>
      <c r="U2887" s="185"/>
      <c r="V2887" s="185"/>
      <c r="W2887" s="185"/>
      <c r="X2887" s="185"/>
      <c r="Y2887" s="185"/>
      <c r="Z2887" s="185"/>
      <c r="AA2887" s="185"/>
      <c r="AB2887" s="185"/>
      <c r="AC2887" s="185"/>
      <c r="AD2887" s="185"/>
      <c r="AE2887" s="185"/>
      <c r="AF2887" s="185"/>
      <c r="AG2887" s="185"/>
      <c r="AH2887" s="185"/>
      <c r="AI2887" s="185"/>
      <c r="AJ2887" s="185"/>
      <c r="AK2887" s="185"/>
      <c r="AL2887" s="185"/>
      <c r="AM2887" s="185"/>
      <c r="AN2887" s="185"/>
      <c r="AO2887" s="185"/>
      <c r="AP2887" s="185"/>
      <c r="AQ2887" s="185"/>
      <c r="AR2887" s="185"/>
      <c r="AS2887" s="185"/>
      <c r="AT2887" s="185"/>
      <c r="AU2887" s="185"/>
      <c r="AV2887" s="185"/>
      <c r="AW2887" s="185"/>
      <c r="AX2887" s="185"/>
      <c r="AY2887" s="185"/>
      <c r="AZ2887" s="185"/>
      <c r="BA2887" s="185"/>
      <c r="BB2887" s="185"/>
      <c r="BC2887" s="185"/>
      <c r="BD2887" s="185"/>
      <c r="BE2887" s="185"/>
      <c r="BF2887" s="185"/>
      <c r="BG2887" s="185"/>
      <c r="BH2887" s="185"/>
      <c r="BI2887" s="185"/>
      <c r="BJ2887" s="185"/>
      <c r="BK2887" s="185"/>
      <c r="BL2887" s="185"/>
      <c r="BM2887" s="185"/>
    </row>
    <row r="2888" spans="13:65" s="181" customFormat="1" x14ac:dyDescent="0.2">
      <c r="M2888" s="40"/>
      <c r="N2888" s="974"/>
      <c r="O2888" s="185"/>
      <c r="P2888" s="185"/>
      <c r="Q2888" s="185"/>
      <c r="R2888" s="185"/>
      <c r="S2888" s="185"/>
      <c r="T2888" s="185"/>
      <c r="U2888" s="185"/>
      <c r="V2888" s="185"/>
      <c r="W2888" s="185"/>
      <c r="X2888" s="185"/>
      <c r="Y2888" s="185"/>
      <c r="Z2888" s="185"/>
      <c r="AA2888" s="185"/>
      <c r="AB2888" s="185"/>
      <c r="AC2888" s="185"/>
      <c r="AD2888" s="185"/>
      <c r="AE2888" s="185"/>
      <c r="AF2888" s="185"/>
      <c r="AG2888" s="185"/>
      <c r="AH2888" s="185"/>
      <c r="AI2888" s="185"/>
      <c r="AJ2888" s="185"/>
      <c r="AK2888" s="185"/>
      <c r="AL2888" s="185"/>
      <c r="AM2888" s="185"/>
      <c r="AN2888" s="185"/>
      <c r="AO2888" s="185"/>
      <c r="AP2888" s="185"/>
      <c r="AQ2888" s="185"/>
      <c r="AR2888" s="185"/>
      <c r="AS2888" s="185"/>
      <c r="AT2888" s="185"/>
      <c r="AU2888" s="185"/>
      <c r="AV2888" s="185"/>
      <c r="AW2888" s="185"/>
      <c r="AX2888" s="185"/>
      <c r="AY2888" s="185"/>
      <c r="AZ2888" s="185"/>
      <c r="BA2888" s="185"/>
      <c r="BB2888" s="185"/>
      <c r="BC2888" s="185"/>
      <c r="BD2888" s="185"/>
      <c r="BE2888" s="185"/>
      <c r="BF2888" s="185"/>
      <c r="BG2888" s="185"/>
      <c r="BH2888" s="185"/>
      <c r="BI2888" s="185"/>
      <c r="BJ2888" s="185"/>
      <c r="BK2888" s="185"/>
      <c r="BL2888" s="185"/>
      <c r="BM2888" s="185"/>
    </row>
    <row r="2889" spans="13:65" s="181" customFormat="1" x14ac:dyDescent="0.2">
      <c r="M2889" s="40"/>
      <c r="N2889" s="974"/>
      <c r="O2889" s="185"/>
      <c r="P2889" s="185"/>
      <c r="Q2889" s="185"/>
      <c r="R2889" s="185"/>
      <c r="S2889" s="185"/>
      <c r="T2889" s="185"/>
      <c r="U2889" s="185"/>
      <c r="V2889" s="185"/>
      <c r="W2889" s="185"/>
      <c r="X2889" s="185"/>
      <c r="Y2889" s="185"/>
      <c r="Z2889" s="185"/>
      <c r="AA2889" s="185"/>
      <c r="AB2889" s="185"/>
      <c r="AC2889" s="185"/>
      <c r="AD2889" s="185"/>
      <c r="AE2889" s="185"/>
      <c r="AF2889" s="185"/>
      <c r="AG2889" s="185"/>
      <c r="AH2889" s="185"/>
      <c r="AI2889" s="185"/>
      <c r="AJ2889" s="185"/>
      <c r="AK2889" s="185"/>
      <c r="AL2889" s="185"/>
      <c r="AM2889" s="185"/>
      <c r="AN2889" s="185"/>
      <c r="AO2889" s="185"/>
      <c r="AP2889" s="185"/>
      <c r="AQ2889" s="185"/>
      <c r="AR2889" s="185"/>
      <c r="AS2889" s="185"/>
      <c r="AT2889" s="185"/>
      <c r="AU2889" s="185"/>
      <c r="AV2889" s="185"/>
      <c r="AW2889" s="185"/>
      <c r="AX2889" s="185"/>
      <c r="AY2889" s="185"/>
      <c r="AZ2889" s="185"/>
      <c r="BA2889" s="185"/>
      <c r="BB2889" s="185"/>
      <c r="BC2889" s="185"/>
      <c r="BD2889" s="185"/>
      <c r="BE2889" s="185"/>
      <c r="BF2889" s="185"/>
      <c r="BG2889" s="185"/>
      <c r="BH2889" s="185"/>
      <c r="BI2889" s="185"/>
      <c r="BJ2889" s="185"/>
      <c r="BK2889" s="185"/>
      <c r="BL2889" s="185"/>
      <c r="BM2889" s="185"/>
    </row>
    <row r="2890" spans="13:65" s="181" customFormat="1" x14ac:dyDescent="0.2">
      <c r="M2890" s="40"/>
      <c r="N2890" s="974"/>
      <c r="O2890" s="185"/>
      <c r="P2890" s="185"/>
      <c r="Q2890" s="185"/>
      <c r="R2890" s="185"/>
      <c r="S2890" s="185"/>
      <c r="T2890" s="185"/>
      <c r="U2890" s="185"/>
      <c r="V2890" s="185"/>
      <c r="W2890" s="185"/>
      <c r="X2890" s="185"/>
      <c r="Y2890" s="185"/>
      <c r="Z2890" s="185"/>
      <c r="AA2890" s="185"/>
      <c r="AB2890" s="185"/>
      <c r="AC2890" s="185"/>
      <c r="AD2890" s="185"/>
      <c r="AE2890" s="185"/>
      <c r="AF2890" s="185"/>
      <c r="AG2890" s="185"/>
      <c r="AH2890" s="185"/>
      <c r="AI2890" s="185"/>
      <c r="AJ2890" s="185"/>
      <c r="AK2890" s="185"/>
      <c r="AL2890" s="185"/>
      <c r="AM2890" s="185"/>
      <c r="AN2890" s="185"/>
      <c r="AO2890" s="185"/>
      <c r="AP2890" s="185"/>
      <c r="AQ2890" s="185"/>
      <c r="AR2890" s="185"/>
      <c r="AS2890" s="185"/>
      <c r="AT2890" s="185"/>
      <c r="AU2890" s="185"/>
      <c r="AV2890" s="185"/>
      <c r="AW2890" s="185"/>
      <c r="AX2890" s="185"/>
      <c r="AY2890" s="185"/>
      <c r="AZ2890" s="185"/>
      <c r="BA2890" s="185"/>
      <c r="BB2890" s="185"/>
      <c r="BC2890" s="185"/>
      <c r="BD2890" s="185"/>
      <c r="BE2890" s="185"/>
      <c r="BF2890" s="185"/>
      <c r="BG2890" s="185"/>
      <c r="BH2890" s="185"/>
      <c r="BI2890" s="185"/>
      <c r="BJ2890" s="185"/>
      <c r="BK2890" s="185"/>
      <c r="BL2890" s="185"/>
      <c r="BM2890" s="185"/>
    </row>
    <row r="2891" spans="13:65" s="181" customFormat="1" x14ac:dyDescent="0.2">
      <c r="M2891" s="40"/>
      <c r="N2891" s="974"/>
      <c r="O2891" s="185"/>
      <c r="P2891" s="185"/>
      <c r="Q2891" s="185"/>
      <c r="R2891" s="185"/>
      <c r="S2891" s="185"/>
      <c r="T2891" s="185"/>
      <c r="U2891" s="185"/>
      <c r="V2891" s="185"/>
      <c r="W2891" s="185"/>
      <c r="X2891" s="185"/>
      <c r="Y2891" s="185"/>
      <c r="Z2891" s="185"/>
      <c r="AA2891" s="185"/>
      <c r="AB2891" s="185"/>
      <c r="AC2891" s="185"/>
      <c r="AD2891" s="185"/>
      <c r="AE2891" s="185"/>
      <c r="AF2891" s="185"/>
      <c r="AG2891" s="185"/>
      <c r="AH2891" s="185"/>
      <c r="AI2891" s="185"/>
      <c r="AJ2891" s="185"/>
      <c r="AK2891" s="185"/>
      <c r="AL2891" s="185"/>
      <c r="AM2891" s="185"/>
      <c r="AN2891" s="185"/>
      <c r="AO2891" s="185"/>
      <c r="AP2891" s="185"/>
      <c r="AQ2891" s="185"/>
      <c r="AR2891" s="185"/>
      <c r="AS2891" s="185"/>
      <c r="AT2891" s="185"/>
      <c r="AU2891" s="185"/>
      <c r="AV2891" s="185"/>
      <c r="AW2891" s="185"/>
      <c r="AX2891" s="185"/>
      <c r="AY2891" s="185"/>
      <c r="AZ2891" s="185"/>
      <c r="BA2891" s="185"/>
      <c r="BB2891" s="185"/>
      <c r="BC2891" s="185"/>
      <c r="BD2891" s="185"/>
      <c r="BE2891" s="185"/>
      <c r="BF2891" s="185"/>
      <c r="BG2891" s="185"/>
      <c r="BH2891" s="185"/>
      <c r="BI2891" s="185"/>
      <c r="BJ2891" s="185"/>
      <c r="BK2891" s="185"/>
      <c r="BL2891" s="185"/>
      <c r="BM2891" s="185"/>
    </row>
    <row r="2892" spans="13:65" s="181" customFormat="1" x14ac:dyDescent="0.2">
      <c r="M2892" s="40"/>
      <c r="N2892" s="974"/>
      <c r="O2892" s="185"/>
      <c r="P2892" s="185"/>
      <c r="Q2892" s="185"/>
      <c r="R2892" s="185"/>
      <c r="S2892" s="185"/>
      <c r="T2892" s="185"/>
      <c r="U2892" s="185"/>
      <c r="V2892" s="185"/>
      <c r="W2892" s="185"/>
      <c r="X2892" s="185"/>
      <c r="Y2892" s="185"/>
      <c r="Z2892" s="185"/>
      <c r="AA2892" s="185"/>
      <c r="AB2892" s="185"/>
      <c r="AC2892" s="185"/>
      <c r="AD2892" s="185"/>
      <c r="AE2892" s="185"/>
      <c r="AF2892" s="185"/>
      <c r="AG2892" s="185"/>
      <c r="AH2892" s="185"/>
      <c r="AI2892" s="185"/>
      <c r="AJ2892" s="185"/>
      <c r="AK2892" s="185"/>
      <c r="AL2892" s="185"/>
      <c r="AM2892" s="185"/>
      <c r="AN2892" s="185"/>
      <c r="AO2892" s="185"/>
      <c r="AP2892" s="185"/>
      <c r="AQ2892" s="185"/>
      <c r="AR2892" s="185"/>
      <c r="AS2892" s="185"/>
      <c r="AT2892" s="185"/>
      <c r="AU2892" s="185"/>
      <c r="AV2892" s="185"/>
      <c r="AW2892" s="185"/>
      <c r="AX2892" s="185"/>
      <c r="AY2892" s="185"/>
      <c r="AZ2892" s="185"/>
      <c r="BA2892" s="185"/>
      <c r="BB2892" s="185"/>
      <c r="BC2892" s="185"/>
      <c r="BD2892" s="185"/>
      <c r="BE2892" s="185"/>
      <c r="BF2892" s="185"/>
      <c r="BG2892" s="185"/>
      <c r="BH2892" s="185"/>
      <c r="BI2892" s="185"/>
      <c r="BJ2892" s="185"/>
      <c r="BK2892" s="185"/>
      <c r="BL2892" s="185"/>
      <c r="BM2892" s="185"/>
    </row>
    <row r="2893" spans="13:65" s="181" customFormat="1" x14ac:dyDescent="0.2">
      <c r="M2893" s="40"/>
      <c r="N2893" s="974"/>
      <c r="O2893" s="185"/>
      <c r="P2893" s="185"/>
      <c r="Q2893" s="185"/>
      <c r="R2893" s="185"/>
      <c r="S2893" s="185"/>
      <c r="T2893" s="185"/>
      <c r="U2893" s="185"/>
      <c r="V2893" s="185"/>
      <c r="W2893" s="185"/>
      <c r="X2893" s="185"/>
      <c r="Y2893" s="185"/>
      <c r="Z2893" s="185"/>
      <c r="AA2893" s="185"/>
      <c r="AB2893" s="185"/>
      <c r="AC2893" s="185"/>
      <c r="AD2893" s="185"/>
      <c r="AE2893" s="185"/>
      <c r="AF2893" s="185"/>
      <c r="AG2893" s="185"/>
      <c r="AH2893" s="185"/>
      <c r="AI2893" s="185"/>
      <c r="AJ2893" s="185"/>
      <c r="AK2893" s="185"/>
      <c r="AL2893" s="185"/>
      <c r="AM2893" s="185"/>
      <c r="AN2893" s="185"/>
      <c r="AO2893" s="185"/>
      <c r="AP2893" s="185"/>
      <c r="AQ2893" s="185"/>
      <c r="AR2893" s="185"/>
      <c r="AS2893" s="185"/>
      <c r="AT2893" s="185"/>
      <c r="AU2893" s="185"/>
      <c r="AV2893" s="185"/>
      <c r="AW2893" s="185"/>
      <c r="AX2893" s="185"/>
      <c r="AY2893" s="185"/>
      <c r="AZ2893" s="185"/>
      <c r="BA2893" s="185"/>
      <c r="BB2893" s="185"/>
      <c r="BC2893" s="185"/>
      <c r="BD2893" s="185"/>
      <c r="BE2893" s="185"/>
      <c r="BF2893" s="185"/>
      <c r="BG2893" s="185"/>
      <c r="BH2893" s="185"/>
      <c r="BI2893" s="185"/>
      <c r="BJ2893" s="185"/>
      <c r="BK2893" s="185"/>
      <c r="BL2893" s="185"/>
      <c r="BM2893" s="185"/>
    </row>
    <row r="2894" spans="13:65" s="181" customFormat="1" x14ac:dyDescent="0.2">
      <c r="M2894" s="40"/>
      <c r="N2894" s="974"/>
      <c r="O2894" s="185"/>
      <c r="P2894" s="185"/>
      <c r="Q2894" s="185"/>
      <c r="R2894" s="185"/>
      <c r="S2894" s="185"/>
      <c r="T2894" s="185"/>
      <c r="U2894" s="185"/>
      <c r="V2894" s="185"/>
      <c r="W2894" s="185"/>
      <c r="X2894" s="185"/>
      <c r="Y2894" s="185"/>
      <c r="Z2894" s="185"/>
      <c r="AA2894" s="185"/>
      <c r="AB2894" s="185"/>
      <c r="AC2894" s="185"/>
      <c r="AD2894" s="185"/>
      <c r="AE2894" s="185"/>
      <c r="AF2894" s="185"/>
      <c r="AG2894" s="185"/>
      <c r="AH2894" s="185"/>
      <c r="AI2894" s="185"/>
      <c r="AJ2894" s="185"/>
      <c r="AK2894" s="185"/>
      <c r="AL2894" s="185"/>
      <c r="AM2894" s="185"/>
      <c r="AN2894" s="185"/>
      <c r="AO2894" s="185"/>
      <c r="AP2894" s="185"/>
      <c r="AQ2894" s="185"/>
      <c r="AR2894" s="185"/>
      <c r="AS2894" s="185"/>
      <c r="AT2894" s="185"/>
      <c r="AU2894" s="185"/>
      <c r="AV2894" s="185"/>
      <c r="AW2894" s="185"/>
      <c r="AX2894" s="185"/>
      <c r="AY2894" s="185"/>
      <c r="AZ2894" s="185"/>
      <c r="BA2894" s="185"/>
      <c r="BB2894" s="185"/>
      <c r="BC2894" s="185"/>
      <c r="BD2894" s="185"/>
      <c r="BE2894" s="185"/>
      <c r="BF2894" s="185"/>
      <c r="BG2894" s="185"/>
      <c r="BH2894" s="185"/>
      <c r="BI2894" s="185"/>
      <c r="BJ2894" s="185"/>
      <c r="BK2894" s="185"/>
      <c r="BL2894" s="185"/>
      <c r="BM2894" s="185"/>
    </row>
    <row r="2895" spans="13:65" s="181" customFormat="1" x14ac:dyDescent="0.2">
      <c r="M2895" s="40"/>
      <c r="N2895" s="974"/>
      <c r="O2895" s="185"/>
      <c r="P2895" s="185"/>
      <c r="Q2895" s="185"/>
      <c r="R2895" s="185"/>
      <c r="S2895" s="185"/>
      <c r="T2895" s="185"/>
      <c r="U2895" s="185"/>
      <c r="V2895" s="185"/>
      <c r="W2895" s="185"/>
      <c r="X2895" s="185"/>
      <c r="Y2895" s="185"/>
      <c r="Z2895" s="185"/>
      <c r="AA2895" s="185"/>
      <c r="AB2895" s="185"/>
      <c r="AC2895" s="185"/>
      <c r="AD2895" s="185"/>
      <c r="AE2895" s="185"/>
      <c r="AF2895" s="185"/>
      <c r="AG2895" s="185"/>
      <c r="AH2895" s="185"/>
      <c r="AI2895" s="185"/>
      <c r="AJ2895" s="185"/>
      <c r="AK2895" s="185"/>
      <c r="AL2895" s="185"/>
      <c r="AM2895" s="185"/>
      <c r="AN2895" s="185"/>
      <c r="AO2895" s="185"/>
      <c r="AP2895" s="185"/>
      <c r="AQ2895" s="185"/>
      <c r="AR2895" s="185"/>
      <c r="AS2895" s="185"/>
      <c r="AT2895" s="185"/>
      <c r="AU2895" s="185"/>
      <c r="AV2895" s="185"/>
      <c r="AW2895" s="185"/>
      <c r="AX2895" s="185"/>
      <c r="AY2895" s="185"/>
      <c r="AZ2895" s="185"/>
      <c r="BA2895" s="185"/>
      <c r="BB2895" s="185"/>
      <c r="BC2895" s="185"/>
      <c r="BD2895" s="185"/>
      <c r="BE2895" s="185"/>
      <c r="BF2895" s="185"/>
      <c r="BG2895" s="185"/>
      <c r="BH2895" s="185"/>
      <c r="BI2895" s="185"/>
      <c r="BJ2895" s="185"/>
      <c r="BK2895" s="185"/>
      <c r="BL2895" s="185"/>
      <c r="BM2895" s="185"/>
    </row>
    <row r="2896" spans="13:65" s="181" customFormat="1" x14ac:dyDescent="0.2">
      <c r="M2896" s="40"/>
      <c r="N2896" s="974"/>
      <c r="O2896" s="185"/>
      <c r="P2896" s="185"/>
      <c r="Q2896" s="185"/>
      <c r="R2896" s="185"/>
      <c r="S2896" s="185"/>
      <c r="T2896" s="185"/>
      <c r="U2896" s="185"/>
      <c r="V2896" s="185"/>
      <c r="W2896" s="185"/>
      <c r="X2896" s="185"/>
      <c r="Y2896" s="185"/>
      <c r="Z2896" s="185"/>
      <c r="AA2896" s="185"/>
      <c r="AB2896" s="185"/>
      <c r="AC2896" s="185"/>
      <c r="AD2896" s="185"/>
      <c r="AE2896" s="185"/>
      <c r="AF2896" s="185"/>
      <c r="AG2896" s="185"/>
      <c r="AH2896" s="185"/>
      <c r="AI2896" s="185"/>
      <c r="AJ2896" s="185"/>
      <c r="AK2896" s="185"/>
      <c r="AL2896" s="185"/>
      <c r="AM2896" s="185"/>
      <c r="AN2896" s="185"/>
      <c r="AO2896" s="185"/>
      <c r="AP2896" s="185"/>
      <c r="AQ2896" s="185"/>
      <c r="AR2896" s="185"/>
      <c r="AS2896" s="185"/>
      <c r="AT2896" s="185"/>
      <c r="AU2896" s="185"/>
      <c r="AV2896" s="185"/>
      <c r="AW2896" s="185"/>
      <c r="AX2896" s="185"/>
      <c r="AY2896" s="185"/>
      <c r="AZ2896" s="185"/>
      <c r="BA2896" s="185"/>
      <c r="BB2896" s="185"/>
      <c r="BC2896" s="185"/>
      <c r="BD2896" s="185"/>
      <c r="BE2896" s="185"/>
      <c r="BF2896" s="185"/>
      <c r="BG2896" s="185"/>
      <c r="BH2896" s="185"/>
      <c r="BI2896" s="185"/>
      <c r="BJ2896" s="185"/>
      <c r="BK2896" s="185"/>
      <c r="BL2896" s="185"/>
      <c r="BM2896" s="185"/>
    </row>
    <row r="2897" spans="13:65" s="181" customFormat="1" x14ac:dyDescent="0.2">
      <c r="M2897" s="40"/>
      <c r="N2897" s="974"/>
      <c r="O2897" s="185"/>
      <c r="P2897" s="185"/>
      <c r="Q2897" s="185"/>
      <c r="R2897" s="185"/>
      <c r="S2897" s="185"/>
      <c r="T2897" s="185"/>
      <c r="U2897" s="185"/>
      <c r="V2897" s="185"/>
      <c r="W2897" s="185"/>
      <c r="X2897" s="185"/>
      <c r="Y2897" s="185"/>
      <c r="Z2897" s="185"/>
      <c r="AA2897" s="185"/>
      <c r="AB2897" s="185"/>
      <c r="AC2897" s="185"/>
      <c r="AD2897" s="185"/>
      <c r="AE2897" s="185"/>
      <c r="AF2897" s="185"/>
      <c r="AG2897" s="185"/>
      <c r="AH2897" s="185"/>
      <c r="AI2897" s="185"/>
      <c r="AJ2897" s="185"/>
      <c r="AK2897" s="185"/>
      <c r="AL2897" s="185"/>
      <c r="AM2897" s="185"/>
      <c r="AN2897" s="185"/>
      <c r="AO2897" s="185"/>
      <c r="AP2897" s="185"/>
      <c r="AQ2897" s="185"/>
      <c r="AR2897" s="185"/>
      <c r="AS2897" s="185"/>
      <c r="AT2897" s="185"/>
      <c r="AU2897" s="185"/>
      <c r="AV2897" s="185"/>
      <c r="AW2897" s="185"/>
      <c r="AX2897" s="185"/>
      <c r="AY2897" s="185"/>
      <c r="AZ2897" s="185"/>
      <c r="BA2897" s="185"/>
      <c r="BB2897" s="185"/>
      <c r="BC2897" s="185"/>
      <c r="BD2897" s="185"/>
      <c r="BE2897" s="185"/>
      <c r="BF2897" s="185"/>
      <c r="BG2897" s="185"/>
      <c r="BH2897" s="185"/>
      <c r="BI2897" s="185"/>
      <c r="BJ2897" s="185"/>
      <c r="BK2897" s="185"/>
      <c r="BL2897" s="185"/>
      <c r="BM2897" s="185"/>
    </row>
    <row r="2898" spans="13:65" s="181" customFormat="1" x14ac:dyDescent="0.2">
      <c r="M2898" s="40"/>
      <c r="N2898" s="974"/>
      <c r="O2898" s="185"/>
      <c r="P2898" s="185"/>
      <c r="Q2898" s="185"/>
      <c r="R2898" s="185"/>
      <c r="S2898" s="185"/>
      <c r="T2898" s="185"/>
      <c r="U2898" s="185"/>
      <c r="V2898" s="185"/>
      <c r="W2898" s="185"/>
      <c r="X2898" s="185"/>
      <c r="Y2898" s="185"/>
      <c r="Z2898" s="185"/>
      <c r="AA2898" s="185"/>
      <c r="AB2898" s="185"/>
      <c r="AC2898" s="185"/>
      <c r="AD2898" s="185"/>
      <c r="AE2898" s="185"/>
      <c r="AF2898" s="185"/>
      <c r="AG2898" s="185"/>
      <c r="AH2898" s="185"/>
      <c r="AI2898" s="185"/>
      <c r="AJ2898" s="185"/>
      <c r="AK2898" s="185"/>
      <c r="AL2898" s="185"/>
      <c r="AM2898" s="185"/>
      <c r="AN2898" s="185"/>
      <c r="AO2898" s="185"/>
      <c r="AP2898" s="185"/>
      <c r="AQ2898" s="185"/>
      <c r="AR2898" s="185"/>
      <c r="AS2898" s="185"/>
      <c r="AT2898" s="185"/>
      <c r="AU2898" s="185"/>
      <c r="AV2898" s="185"/>
      <c r="AW2898" s="185"/>
      <c r="AX2898" s="185"/>
      <c r="AY2898" s="185"/>
      <c r="AZ2898" s="185"/>
      <c r="BA2898" s="185"/>
      <c r="BB2898" s="185"/>
      <c r="BC2898" s="185"/>
      <c r="BD2898" s="185"/>
      <c r="BE2898" s="185"/>
      <c r="BF2898" s="185"/>
      <c r="BG2898" s="185"/>
      <c r="BH2898" s="185"/>
      <c r="BI2898" s="185"/>
      <c r="BJ2898" s="185"/>
      <c r="BK2898" s="185"/>
      <c r="BL2898" s="185"/>
      <c r="BM2898" s="185"/>
    </row>
    <row r="2899" spans="13:65" s="181" customFormat="1" x14ac:dyDescent="0.2">
      <c r="M2899" s="40"/>
      <c r="N2899" s="974"/>
      <c r="O2899" s="185"/>
      <c r="P2899" s="185"/>
      <c r="Q2899" s="185"/>
      <c r="R2899" s="185"/>
      <c r="S2899" s="185"/>
      <c r="T2899" s="185"/>
      <c r="U2899" s="185"/>
      <c r="V2899" s="185"/>
      <c r="W2899" s="185"/>
      <c r="X2899" s="185"/>
      <c r="Y2899" s="185"/>
      <c r="Z2899" s="185"/>
      <c r="AA2899" s="185"/>
      <c r="AB2899" s="185"/>
      <c r="AC2899" s="185"/>
      <c r="AD2899" s="185"/>
      <c r="AE2899" s="185"/>
      <c r="AF2899" s="185"/>
      <c r="AG2899" s="185"/>
      <c r="AH2899" s="185"/>
      <c r="AI2899" s="185"/>
      <c r="AJ2899" s="185"/>
      <c r="AK2899" s="185"/>
      <c r="AL2899" s="185"/>
      <c r="AM2899" s="185"/>
      <c r="AN2899" s="185"/>
      <c r="AO2899" s="185"/>
      <c r="AP2899" s="185"/>
      <c r="AQ2899" s="185"/>
      <c r="AR2899" s="185"/>
      <c r="AS2899" s="185"/>
      <c r="AT2899" s="185"/>
      <c r="AU2899" s="185"/>
      <c r="AV2899" s="185"/>
      <c r="AW2899" s="185"/>
      <c r="AX2899" s="185"/>
      <c r="AY2899" s="185"/>
      <c r="AZ2899" s="185"/>
      <c r="BA2899" s="185"/>
      <c r="BB2899" s="185"/>
      <c r="BC2899" s="185"/>
      <c r="BD2899" s="185"/>
      <c r="BE2899" s="185"/>
      <c r="BF2899" s="185"/>
      <c r="BG2899" s="185"/>
      <c r="BH2899" s="185"/>
      <c r="BI2899" s="185"/>
      <c r="BJ2899" s="185"/>
      <c r="BK2899" s="185"/>
      <c r="BL2899" s="185"/>
      <c r="BM2899" s="185"/>
    </row>
    <row r="2900" spans="13:65" s="181" customFormat="1" x14ac:dyDescent="0.2">
      <c r="M2900" s="40"/>
      <c r="N2900" s="974"/>
      <c r="O2900" s="185"/>
      <c r="P2900" s="185"/>
      <c r="Q2900" s="185"/>
      <c r="R2900" s="185"/>
      <c r="S2900" s="185"/>
      <c r="T2900" s="185"/>
      <c r="U2900" s="185"/>
      <c r="V2900" s="185"/>
      <c r="W2900" s="185"/>
      <c r="X2900" s="185"/>
      <c r="Y2900" s="185"/>
      <c r="Z2900" s="185"/>
      <c r="AA2900" s="185"/>
      <c r="AB2900" s="185"/>
      <c r="AC2900" s="185"/>
      <c r="AD2900" s="185"/>
      <c r="AE2900" s="185"/>
      <c r="AF2900" s="185"/>
      <c r="AG2900" s="185"/>
      <c r="AH2900" s="185"/>
      <c r="AI2900" s="185"/>
      <c r="AJ2900" s="185"/>
      <c r="AK2900" s="185"/>
      <c r="AL2900" s="185"/>
      <c r="AM2900" s="185"/>
      <c r="AN2900" s="185"/>
      <c r="AO2900" s="185"/>
      <c r="AP2900" s="185"/>
      <c r="AQ2900" s="185"/>
      <c r="AR2900" s="185"/>
      <c r="AS2900" s="185"/>
      <c r="AT2900" s="185"/>
      <c r="AU2900" s="185"/>
      <c r="AV2900" s="185"/>
      <c r="AW2900" s="185"/>
      <c r="AX2900" s="185"/>
      <c r="AY2900" s="185"/>
      <c r="AZ2900" s="185"/>
      <c r="BA2900" s="185"/>
      <c r="BB2900" s="185"/>
      <c r="BC2900" s="185"/>
      <c r="BD2900" s="185"/>
      <c r="BE2900" s="185"/>
      <c r="BF2900" s="185"/>
      <c r="BG2900" s="185"/>
      <c r="BH2900" s="185"/>
      <c r="BI2900" s="185"/>
      <c r="BJ2900" s="185"/>
      <c r="BK2900" s="185"/>
      <c r="BL2900" s="185"/>
      <c r="BM2900" s="185"/>
    </row>
    <row r="2901" spans="13:65" s="181" customFormat="1" x14ac:dyDescent="0.2">
      <c r="M2901" s="40"/>
      <c r="N2901" s="974"/>
      <c r="O2901" s="185"/>
      <c r="P2901" s="185"/>
      <c r="Q2901" s="185"/>
      <c r="R2901" s="185"/>
      <c r="S2901" s="185"/>
      <c r="T2901" s="185"/>
      <c r="U2901" s="185"/>
      <c r="V2901" s="185"/>
      <c r="W2901" s="185"/>
      <c r="X2901" s="185"/>
      <c r="Y2901" s="185"/>
      <c r="Z2901" s="185"/>
      <c r="AA2901" s="185"/>
      <c r="AB2901" s="185"/>
      <c r="AC2901" s="185"/>
      <c r="AD2901" s="185"/>
      <c r="AE2901" s="185"/>
      <c r="AF2901" s="185"/>
      <c r="AG2901" s="185"/>
      <c r="AH2901" s="185"/>
      <c r="AI2901" s="185"/>
      <c r="AJ2901" s="185"/>
      <c r="AK2901" s="185"/>
      <c r="AL2901" s="185"/>
      <c r="AM2901" s="185"/>
      <c r="AN2901" s="185"/>
      <c r="AO2901" s="185"/>
      <c r="AP2901" s="185"/>
      <c r="AQ2901" s="185"/>
      <c r="AR2901" s="185"/>
      <c r="AS2901" s="185"/>
      <c r="AT2901" s="185"/>
      <c r="AU2901" s="185"/>
      <c r="AV2901" s="185"/>
      <c r="AW2901" s="185"/>
      <c r="AX2901" s="185"/>
      <c r="AY2901" s="185"/>
      <c r="AZ2901" s="185"/>
      <c r="BA2901" s="185"/>
      <c r="BB2901" s="185"/>
      <c r="BC2901" s="185"/>
      <c r="BD2901" s="185"/>
      <c r="BE2901" s="185"/>
      <c r="BF2901" s="185"/>
      <c r="BG2901" s="185"/>
      <c r="BH2901" s="185"/>
      <c r="BI2901" s="185"/>
      <c r="BJ2901" s="185"/>
      <c r="BK2901" s="185"/>
      <c r="BL2901" s="185"/>
      <c r="BM2901" s="185"/>
    </row>
    <row r="2902" spans="13:65" s="181" customFormat="1" x14ac:dyDescent="0.2">
      <c r="M2902" s="40"/>
      <c r="N2902" s="974"/>
      <c r="O2902" s="185"/>
      <c r="P2902" s="185"/>
      <c r="Q2902" s="185"/>
      <c r="R2902" s="185"/>
      <c r="S2902" s="185"/>
      <c r="T2902" s="185"/>
      <c r="U2902" s="185"/>
      <c r="V2902" s="185"/>
      <c r="W2902" s="185"/>
      <c r="X2902" s="185"/>
      <c r="Y2902" s="185"/>
      <c r="Z2902" s="185"/>
      <c r="AA2902" s="185"/>
      <c r="AB2902" s="185"/>
      <c r="AC2902" s="185"/>
      <c r="AD2902" s="185"/>
      <c r="AE2902" s="185"/>
      <c r="AF2902" s="185"/>
      <c r="AG2902" s="185"/>
      <c r="AH2902" s="185"/>
      <c r="AI2902" s="185"/>
      <c r="AJ2902" s="185"/>
      <c r="AK2902" s="185"/>
      <c r="AL2902" s="185"/>
      <c r="AM2902" s="185"/>
      <c r="AN2902" s="185"/>
      <c r="AO2902" s="185"/>
      <c r="AP2902" s="185"/>
      <c r="AQ2902" s="185"/>
      <c r="AR2902" s="185"/>
      <c r="AS2902" s="185"/>
      <c r="AT2902" s="185"/>
      <c r="AU2902" s="185"/>
      <c r="AV2902" s="185"/>
      <c r="AW2902" s="185"/>
      <c r="AX2902" s="185"/>
      <c r="AY2902" s="185"/>
      <c r="AZ2902" s="185"/>
      <c r="BA2902" s="185"/>
      <c r="BB2902" s="185"/>
      <c r="BC2902" s="185"/>
      <c r="BD2902" s="185"/>
      <c r="BE2902" s="185"/>
      <c r="BF2902" s="185"/>
      <c r="BG2902" s="185"/>
      <c r="BH2902" s="185"/>
      <c r="BI2902" s="185"/>
      <c r="BJ2902" s="185"/>
      <c r="BK2902" s="185"/>
      <c r="BL2902" s="185"/>
      <c r="BM2902" s="185"/>
    </row>
    <row r="2903" spans="13:65" s="181" customFormat="1" x14ac:dyDescent="0.2">
      <c r="M2903" s="40"/>
      <c r="N2903" s="974"/>
      <c r="O2903" s="185"/>
      <c r="P2903" s="185"/>
      <c r="Q2903" s="185"/>
      <c r="R2903" s="185"/>
      <c r="S2903" s="185"/>
      <c r="T2903" s="185"/>
      <c r="U2903" s="185"/>
      <c r="V2903" s="185"/>
      <c r="W2903" s="185"/>
      <c r="X2903" s="185"/>
      <c r="Y2903" s="185"/>
      <c r="Z2903" s="185"/>
      <c r="AA2903" s="185"/>
      <c r="AB2903" s="185"/>
      <c r="AC2903" s="185"/>
      <c r="AD2903" s="185"/>
      <c r="AE2903" s="185"/>
      <c r="AF2903" s="185"/>
      <c r="AG2903" s="185"/>
      <c r="AH2903" s="185"/>
      <c r="AI2903" s="185"/>
      <c r="AJ2903" s="185"/>
      <c r="AK2903" s="185"/>
      <c r="AL2903" s="185"/>
      <c r="AM2903" s="185"/>
      <c r="AN2903" s="185"/>
      <c r="AO2903" s="185"/>
      <c r="AP2903" s="185"/>
      <c r="AQ2903" s="185"/>
      <c r="AR2903" s="185"/>
      <c r="AS2903" s="185"/>
      <c r="AT2903" s="185"/>
      <c r="AU2903" s="185"/>
      <c r="AV2903" s="185"/>
      <c r="AW2903" s="185"/>
      <c r="AX2903" s="185"/>
      <c r="AY2903" s="185"/>
      <c r="AZ2903" s="185"/>
      <c r="BA2903" s="185"/>
      <c r="BB2903" s="185"/>
      <c r="BC2903" s="185"/>
      <c r="BD2903" s="185"/>
      <c r="BE2903" s="185"/>
      <c r="BF2903" s="185"/>
      <c r="BG2903" s="185"/>
      <c r="BH2903" s="185"/>
      <c r="BI2903" s="185"/>
      <c r="BJ2903" s="185"/>
      <c r="BK2903" s="185"/>
      <c r="BL2903" s="185"/>
      <c r="BM2903" s="185"/>
    </row>
    <row r="2904" spans="13:65" s="181" customFormat="1" x14ac:dyDescent="0.2">
      <c r="M2904" s="40"/>
      <c r="N2904" s="974"/>
      <c r="O2904" s="185"/>
      <c r="P2904" s="185"/>
      <c r="Q2904" s="185"/>
      <c r="R2904" s="185"/>
      <c r="S2904" s="185"/>
      <c r="T2904" s="185"/>
      <c r="U2904" s="185"/>
      <c r="V2904" s="185"/>
      <c r="W2904" s="185"/>
      <c r="X2904" s="185"/>
      <c r="Y2904" s="185"/>
      <c r="Z2904" s="185"/>
      <c r="AA2904" s="185"/>
      <c r="AB2904" s="185"/>
      <c r="AC2904" s="185"/>
      <c r="AD2904" s="185"/>
      <c r="AE2904" s="185"/>
      <c r="AF2904" s="185"/>
      <c r="AG2904" s="185"/>
      <c r="AH2904" s="185"/>
      <c r="AI2904" s="185"/>
      <c r="AJ2904" s="185"/>
      <c r="AK2904" s="185"/>
      <c r="AL2904" s="185"/>
      <c r="AM2904" s="185"/>
      <c r="AN2904" s="185"/>
      <c r="AO2904" s="185"/>
      <c r="AP2904" s="185"/>
      <c r="AQ2904" s="185"/>
      <c r="AR2904" s="185"/>
      <c r="AS2904" s="185"/>
      <c r="AT2904" s="185"/>
      <c r="AU2904" s="185"/>
      <c r="AV2904" s="185"/>
      <c r="AW2904" s="185"/>
      <c r="AX2904" s="185"/>
      <c r="AY2904" s="185"/>
      <c r="AZ2904" s="185"/>
      <c r="BA2904" s="185"/>
      <c r="BB2904" s="185"/>
      <c r="BC2904" s="185"/>
      <c r="BD2904" s="185"/>
      <c r="BE2904" s="185"/>
      <c r="BF2904" s="185"/>
      <c r="BG2904" s="185"/>
      <c r="BH2904" s="185"/>
      <c r="BI2904" s="185"/>
      <c r="BJ2904" s="185"/>
      <c r="BK2904" s="185"/>
      <c r="BL2904" s="185"/>
      <c r="BM2904" s="185"/>
    </row>
    <row r="2905" spans="13:65" s="181" customFormat="1" x14ac:dyDescent="0.2">
      <c r="M2905" s="40"/>
      <c r="N2905" s="974"/>
      <c r="O2905" s="185"/>
      <c r="P2905" s="185"/>
      <c r="Q2905" s="185"/>
      <c r="R2905" s="185"/>
      <c r="S2905" s="185"/>
      <c r="T2905" s="185"/>
      <c r="U2905" s="185"/>
      <c r="V2905" s="185"/>
      <c r="W2905" s="185"/>
      <c r="X2905" s="185"/>
      <c r="Y2905" s="185"/>
      <c r="Z2905" s="185"/>
      <c r="AA2905" s="185"/>
      <c r="AB2905" s="185"/>
      <c r="AC2905" s="185"/>
      <c r="AD2905" s="185"/>
      <c r="AE2905" s="185"/>
      <c r="AF2905" s="185"/>
      <c r="AG2905" s="185"/>
      <c r="AH2905" s="185"/>
      <c r="AI2905" s="185"/>
      <c r="AJ2905" s="185"/>
      <c r="AK2905" s="185"/>
      <c r="AL2905" s="185"/>
      <c r="AM2905" s="185"/>
      <c r="AN2905" s="185"/>
      <c r="AO2905" s="185"/>
      <c r="AP2905" s="185"/>
      <c r="AQ2905" s="185"/>
      <c r="AR2905" s="185"/>
      <c r="AS2905" s="185"/>
      <c r="AT2905" s="185"/>
      <c r="AU2905" s="185"/>
      <c r="AV2905" s="185"/>
      <c r="AW2905" s="185"/>
      <c r="AX2905" s="185"/>
      <c r="AY2905" s="185"/>
      <c r="AZ2905" s="185"/>
      <c r="BA2905" s="185"/>
      <c r="BB2905" s="185"/>
      <c r="BC2905" s="185"/>
      <c r="BD2905" s="185"/>
      <c r="BE2905" s="185"/>
      <c r="BF2905" s="185"/>
      <c r="BG2905" s="185"/>
      <c r="BH2905" s="185"/>
      <c r="BI2905" s="185"/>
      <c r="BJ2905" s="185"/>
      <c r="BK2905" s="185"/>
      <c r="BL2905" s="185"/>
      <c r="BM2905" s="185"/>
    </row>
    <row r="2906" spans="13:65" s="181" customFormat="1" x14ac:dyDescent="0.2">
      <c r="M2906" s="40"/>
      <c r="N2906" s="974"/>
      <c r="O2906" s="185"/>
      <c r="P2906" s="185"/>
      <c r="Q2906" s="185"/>
      <c r="R2906" s="185"/>
      <c r="S2906" s="185"/>
      <c r="T2906" s="185"/>
      <c r="U2906" s="185"/>
      <c r="V2906" s="185"/>
      <c r="W2906" s="185"/>
      <c r="X2906" s="185"/>
      <c r="Y2906" s="185"/>
      <c r="Z2906" s="185"/>
      <c r="AA2906" s="185"/>
      <c r="AB2906" s="185"/>
      <c r="AC2906" s="185"/>
      <c r="AD2906" s="185"/>
      <c r="AE2906" s="185"/>
      <c r="AF2906" s="185"/>
      <c r="AG2906" s="185"/>
      <c r="AH2906" s="185"/>
      <c r="AI2906" s="185"/>
      <c r="AJ2906" s="185"/>
      <c r="AK2906" s="185"/>
      <c r="AL2906" s="185"/>
      <c r="AM2906" s="185"/>
      <c r="AN2906" s="185"/>
      <c r="AO2906" s="185"/>
      <c r="AP2906" s="185"/>
      <c r="AQ2906" s="185"/>
      <c r="AR2906" s="185"/>
      <c r="AS2906" s="185"/>
      <c r="AT2906" s="185"/>
      <c r="AU2906" s="185"/>
      <c r="AV2906" s="185"/>
      <c r="AW2906" s="185"/>
      <c r="AX2906" s="185"/>
      <c r="AY2906" s="185"/>
      <c r="AZ2906" s="185"/>
      <c r="BA2906" s="185"/>
      <c r="BB2906" s="185"/>
      <c r="BC2906" s="185"/>
      <c r="BD2906" s="185"/>
      <c r="BE2906" s="185"/>
      <c r="BF2906" s="185"/>
      <c r="BG2906" s="185"/>
      <c r="BH2906" s="185"/>
      <c r="BI2906" s="185"/>
      <c r="BJ2906" s="185"/>
      <c r="BK2906" s="185"/>
      <c r="BL2906" s="185"/>
      <c r="BM2906" s="185"/>
    </row>
    <row r="2907" spans="13:65" s="181" customFormat="1" x14ac:dyDescent="0.2">
      <c r="M2907" s="40"/>
      <c r="N2907" s="974"/>
      <c r="O2907" s="185"/>
      <c r="P2907" s="185"/>
      <c r="Q2907" s="185"/>
      <c r="R2907" s="185"/>
      <c r="S2907" s="185"/>
      <c r="T2907" s="185"/>
      <c r="U2907" s="185"/>
      <c r="V2907" s="185"/>
      <c r="W2907" s="185"/>
      <c r="X2907" s="185"/>
      <c r="Y2907" s="185"/>
      <c r="Z2907" s="185"/>
      <c r="AA2907" s="185"/>
      <c r="AB2907" s="185"/>
      <c r="AC2907" s="185"/>
      <c r="AD2907" s="185"/>
      <c r="AE2907" s="185"/>
      <c r="AF2907" s="185"/>
      <c r="AG2907" s="185"/>
      <c r="AH2907" s="185"/>
      <c r="AI2907" s="185"/>
      <c r="AJ2907" s="185"/>
      <c r="AK2907" s="185"/>
      <c r="AL2907" s="185"/>
      <c r="AM2907" s="185"/>
      <c r="AN2907" s="185"/>
      <c r="AO2907" s="185"/>
      <c r="AP2907" s="185"/>
      <c r="AQ2907" s="185"/>
      <c r="AR2907" s="185"/>
      <c r="AS2907" s="185"/>
      <c r="AT2907" s="185"/>
      <c r="AU2907" s="185"/>
      <c r="AV2907" s="185"/>
      <c r="AW2907" s="185"/>
      <c r="AX2907" s="185"/>
      <c r="AY2907" s="185"/>
      <c r="AZ2907" s="185"/>
      <c r="BA2907" s="185"/>
      <c r="BB2907" s="185"/>
      <c r="BC2907" s="185"/>
      <c r="BD2907" s="185"/>
      <c r="BE2907" s="185"/>
      <c r="BF2907" s="185"/>
      <c r="BG2907" s="185"/>
      <c r="BH2907" s="185"/>
      <c r="BI2907" s="185"/>
      <c r="BJ2907" s="185"/>
      <c r="BK2907" s="185"/>
      <c r="BL2907" s="185"/>
      <c r="BM2907" s="185"/>
    </row>
    <row r="2908" spans="13:65" s="181" customFormat="1" x14ac:dyDescent="0.2">
      <c r="M2908" s="40"/>
      <c r="N2908" s="974"/>
      <c r="O2908" s="185"/>
      <c r="P2908" s="185"/>
      <c r="Q2908" s="185"/>
      <c r="R2908" s="185"/>
      <c r="S2908" s="185"/>
      <c r="T2908" s="185"/>
      <c r="U2908" s="185"/>
      <c r="V2908" s="185"/>
      <c r="W2908" s="185"/>
      <c r="X2908" s="185"/>
      <c r="Y2908" s="185"/>
      <c r="Z2908" s="185"/>
      <c r="AA2908" s="185"/>
      <c r="AB2908" s="185"/>
      <c r="AC2908" s="185"/>
      <c r="AD2908" s="185"/>
      <c r="AE2908" s="185"/>
      <c r="AF2908" s="185"/>
      <c r="AG2908" s="185"/>
      <c r="AH2908" s="185"/>
      <c r="AI2908" s="185"/>
      <c r="AJ2908" s="185"/>
      <c r="AK2908" s="185"/>
      <c r="AL2908" s="185"/>
      <c r="AM2908" s="185"/>
      <c r="AN2908" s="185"/>
      <c r="AO2908" s="185"/>
      <c r="AP2908" s="185"/>
      <c r="AQ2908" s="185"/>
      <c r="AR2908" s="185"/>
      <c r="AS2908" s="185"/>
      <c r="AT2908" s="185"/>
      <c r="AU2908" s="185"/>
      <c r="AV2908" s="185"/>
      <c r="AW2908" s="185"/>
      <c r="AX2908" s="185"/>
      <c r="AY2908" s="185"/>
      <c r="AZ2908" s="185"/>
      <c r="BA2908" s="185"/>
      <c r="BB2908" s="185"/>
      <c r="BC2908" s="185"/>
      <c r="BD2908" s="185"/>
      <c r="BE2908" s="185"/>
      <c r="BF2908" s="185"/>
      <c r="BG2908" s="185"/>
      <c r="BH2908" s="185"/>
      <c r="BI2908" s="185"/>
      <c r="BJ2908" s="185"/>
      <c r="BK2908" s="185"/>
      <c r="BL2908" s="185"/>
      <c r="BM2908" s="185"/>
    </row>
    <row r="2909" spans="13:65" s="181" customFormat="1" x14ac:dyDescent="0.2">
      <c r="M2909" s="40"/>
      <c r="N2909" s="974"/>
      <c r="O2909" s="185"/>
      <c r="P2909" s="185"/>
      <c r="Q2909" s="185"/>
      <c r="R2909" s="185"/>
      <c r="S2909" s="185"/>
      <c r="T2909" s="185"/>
      <c r="U2909" s="185"/>
      <c r="V2909" s="185"/>
      <c r="W2909" s="185"/>
      <c r="X2909" s="185"/>
      <c r="Y2909" s="185"/>
      <c r="Z2909" s="185"/>
      <c r="AA2909" s="185"/>
      <c r="AB2909" s="185"/>
      <c r="AC2909" s="185"/>
      <c r="AD2909" s="185"/>
      <c r="AE2909" s="185"/>
      <c r="AF2909" s="185"/>
      <c r="AG2909" s="185"/>
      <c r="AH2909" s="185"/>
      <c r="AI2909" s="185"/>
      <c r="AJ2909" s="185"/>
      <c r="AK2909" s="185"/>
      <c r="AL2909" s="185"/>
      <c r="AM2909" s="185"/>
      <c r="AN2909" s="185"/>
      <c r="AO2909" s="185"/>
      <c r="AP2909" s="185"/>
      <c r="AQ2909" s="185"/>
      <c r="AR2909" s="185"/>
      <c r="AS2909" s="185"/>
      <c r="AT2909" s="185"/>
      <c r="AU2909" s="185"/>
      <c r="AV2909" s="185"/>
      <c r="AW2909" s="185"/>
      <c r="AX2909" s="185"/>
      <c r="AY2909" s="185"/>
      <c r="AZ2909" s="185"/>
      <c r="BA2909" s="185"/>
      <c r="BB2909" s="185"/>
      <c r="BC2909" s="185"/>
      <c r="BD2909" s="185"/>
      <c r="BE2909" s="185"/>
      <c r="BF2909" s="185"/>
      <c r="BG2909" s="185"/>
      <c r="BH2909" s="185"/>
      <c r="BI2909" s="185"/>
      <c r="BJ2909" s="185"/>
      <c r="BK2909" s="185"/>
      <c r="BL2909" s="185"/>
      <c r="BM2909" s="185"/>
    </row>
    <row r="2910" spans="13:65" s="181" customFormat="1" x14ac:dyDescent="0.2">
      <c r="M2910" s="40"/>
      <c r="N2910" s="974"/>
      <c r="O2910" s="185"/>
      <c r="P2910" s="185"/>
      <c r="Q2910" s="185"/>
      <c r="R2910" s="185"/>
      <c r="S2910" s="185"/>
      <c r="T2910" s="185"/>
      <c r="U2910" s="185"/>
      <c r="V2910" s="185"/>
      <c r="W2910" s="185"/>
      <c r="X2910" s="185"/>
      <c r="Y2910" s="185"/>
      <c r="Z2910" s="185"/>
      <c r="AA2910" s="185"/>
      <c r="AB2910" s="185"/>
      <c r="AC2910" s="185"/>
      <c r="AD2910" s="185"/>
      <c r="AE2910" s="185"/>
      <c r="AF2910" s="185"/>
      <c r="AG2910" s="185"/>
      <c r="AH2910" s="185"/>
      <c r="AI2910" s="185"/>
      <c r="AJ2910" s="185"/>
      <c r="AK2910" s="185"/>
      <c r="AL2910" s="185"/>
      <c r="AM2910" s="185"/>
      <c r="AN2910" s="185"/>
      <c r="AO2910" s="185"/>
      <c r="AP2910" s="185"/>
      <c r="AQ2910" s="185"/>
      <c r="AR2910" s="185"/>
      <c r="AS2910" s="185"/>
      <c r="AT2910" s="185"/>
      <c r="AU2910" s="185"/>
      <c r="AV2910" s="185"/>
      <c r="AW2910" s="185"/>
      <c r="AX2910" s="185"/>
      <c r="AY2910" s="185"/>
      <c r="AZ2910" s="185"/>
      <c r="BA2910" s="185"/>
      <c r="BB2910" s="185"/>
      <c r="BC2910" s="185"/>
      <c r="BD2910" s="185"/>
      <c r="BE2910" s="185"/>
      <c r="BF2910" s="185"/>
      <c r="BG2910" s="185"/>
      <c r="BH2910" s="185"/>
      <c r="BI2910" s="185"/>
      <c r="BJ2910" s="185"/>
      <c r="BK2910" s="185"/>
      <c r="BL2910" s="185"/>
      <c r="BM2910" s="185"/>
    </row>
    <row r="2911" spans="13:65" s="181" customFormat="1" x14ac:dyDescent="0.2">
      <c r="M2911" s="40"/>
      <c r="N2911" s="974"/>
      <c r="O2911" s="185"/>
      <c r="P2911" s="185"/>
      <c r="Q2911" s="185"/>
      <c r="R2911" s="185"/>
      <c r="S2911" s="185"/>
      <c r="T2911" s="185"/>
      <c r="U2911" s="185"/>
      <c r="V2911" s="185"/>
      <c r="W2911" s="185"/>
      <c r="X2911" s="185"/>
      <c r="Y2911" s="185"/>
      <c r="Z2911" s="185"/>
      <c r="AA2911" s="185"/>
      <c r="AB2911" s="185"/>
      <c r="AC2911" s="185"/>
      <c r="AD2911" s="185"/>
      <c r="AE2911" s="185"/>
      <c r="AF2911" s="185"/>
      <c r="AG2911" s="185"/>
      <c r="AH2911" s="185"/>
      <c r="AI2911" s="185"/>
      <c r="AJ2911" s="185"/>
      <c r="AK2911" s="185"/>
      <c r="AL2911" s="185"/>
      <c r="AM2911" s="185"/>
      <c r="AN2911" s="185"/>
      <c r="AO2911" s="185"/>
      <c r="AP2911" s="185"/>
      <c r="AQ2911" s="185"/>
      <c r="AR2911" s="185"/>
      <c r="AS2911" s="185"/>
      <c r="AT2911" s="185"/>
      <c r="AU2911" s="185"/>
      <c r="AV2911" s="185"/>
      <c r="AW2911" s="185"/>
      <c r="AX2911" s="185"/>
      <c r="AY2911" s="185"/>
      <c r="AZ2911" s="185"/>
      <c r="BA2911" s="185"/>
      <c r="BB2911" s="185"/>
      <c r="BC2911" s="185"/>
      <c r="BD2911" s="185"/>
      <c r="BE2911" s="185"/>
      <c r="BF2911" s="185"/>
      <c r="BG2911" s="185"/>
      <c r="BH2911" s="185"/>
      <c r="BI2911" s="185"/>
      <c r="BJ2911" s="185"/>
      <c r="BK2911" s="185"/>
      <c r="BL2911" s="185"/>
      <c r="BM2911" s="185"/>
    </row>
    <row r="2912" spans="13:65" s="181" customFormat="1" x14ac:dyDescent="0.2">
      <c r="M2912" s="40"/>
      <c r="N2912" s="974"/>
      <c r="O2912" s="185"/>
      <c r="P2912" s="185"/>
      <c r="Q2912" s="185"/>
      <c r="R2912" s="185"/>
      <c r="S2912" s="185"/>
      <c r="T2912" s="185"/>
      <c r="U2912" s="185"/>
      <c r="V2912" s="185"/>
      <c r="W2912" s="185"/>
      <c r="X2912" s="185"/>
      <c r="Y2912" s="185"/>
      <c r="Z2912" s="185"/>
      <c r="AA2912" s="185"/>
      <c r="AB2912" s="185"/>
      <c r="AC2912" s="185"/>
      <c r="AD2912" s="185"/>
      <c r="AE2912" s="185"/>
      <c r="AF2912" s="185"/>
      <c r="AG2912" s="185"/>
      <c r="AH2912" s="185"/>
      <c r="AI2912" s="185"/>
      <c r="AJ2912" s="185"/>
      <c r="AK2912" s="185"/>
      <c r="AL2912" s="185"/>
      <c r="AM2912" s="185"/>
      <c r="AN2912" s="185"/>
      <c r="AO2912" s="185"/>
      <c r="AP2912" s="185"/>
      <c r="AQ2912" s="185"/>
      <c r="AR2912" s="185"/>
      <c r="AS2912" s="185"/>
      <c r="AT2912" s="185"/>
      <c r="AU2912" s="185"/>
      <c r="AV2912" s="185"/>
      <c r="AW2912" s="185"/>
      <c r="AX2912" s="185"/>
      <c r="AY2912" s="185"/>
      <c r="AZ2912" s="185"/>
      <c r="BA2912" s="185"/>
      <c r="BB2912" s="185"/>
      <c r="BC2912" s="185"/>
      <c r="BD2912" s="185"/>
      <c r="BE2912" s="185"/>
      <c r="BF2912" s="185"/>
      <c r="BG2912" s="185"/>
      <c r="BH2912" s="185"/>
      <c r="BI2912" s="185"/>
      <c r="BJ2912" s="185"/>
      <c r="BK2912" s="185"/>
      <c r="BL2912" s="185"/>
      <c r="BM2912" s="185"/>
    </row>
    <row r="2913" spans="13:65" s="181" customFormat="1" x14ac:dyDescent="0.2">
      <c r="M2913" s="40"/>
      <c r="N2913" s="974"/>
      <c r="O2913" s="185"/>
      <c r="P2913" s="185"/>
      <c r="Q2913" s="185"/>
      <c r="R2913" s="185"/>
      <c r="S2913" s="185"/>
      <c r="T2913" s="185"/>
      <c r="U2913" s="185"/>
      <c r="V2913" s="185"/>
      <c r="W2913" s="185"/>
      <c r="X2913" s="185"/>
      <c r="Y2913" s="185"/>
      <c r="Z2913" s="185"/>
      <c r="AA2913" s="185"/>
      <c r="AB2913" s="185"/>
      <c r="AC2913" s="185"/>
      <c r="AD2913" s="185"/>
      <c r="AE2913" s="185"/>
      <c r="AF2913" s="185"/>
      <c r="AG2913" s="185"/>
      <c r="AH2913" s="185"/>
      <c r="AI2913" s="185"/>
      <c r="AJ2913" s="185"/>
      <c r="AK2913" s="185"/>
      <c r="AL2913" s="185"/>
      <c r="AM2913" s="185"/>
      <c r="AN2913" s="185"/>
      <c r="AO2913" s="185"/>
      <c r="AP2913" s="185"/>
      <c r="AQ2913" s="185"/>
      <c r="AR2913" s="185"/>
      <c r="AS2913" s="185"/>
      <c r="AT2913" s="185"/>
      <c r="AU2913" s="185"/>
      <c r="AV2913" s="185"/>
      <c r="AW2913" s="185"/>
      <c r="AX2913" s="185"/>
      <c r="AY2913" s="185"/>
      <c r="AZ2913" s="185"/>
      <c r="BA2913" s="185"/>
      <c r="BB2913" s="185"/>
      <c r="BC2913" s="185"/>
      <c r="BD2913" s="185"/>
      <c r="BE2913" s="185"/>
      <c r="BF2913" s="185"/>
      <c r="BG2913" s="185"/>
      <c r="BH2913" s="185"/>
      <c r="BI2913" s="185"/>
      <c r="BJ2913" s="185"/>
      <c r="BK2913" s="185"/>
      <c r="BL2913" s="185"/>
      <c r="BM2913" s="185"/>
    </row>
    <row r="2914" spans="13:65" s="181" customFormat="1" x14ac:dyDescent="0.2">
      <c r="M2914" s="40"/>
      <c r="N2914" s="974"/>
      <c r="O2914" s="185"/>
      <c r="P2914" s="185"/>
      <c r="Q2914" s="185"/>
      <c r="R2914" s="185"/>
      <c r="S2914" s="185"/>
      <c r="T2914" s="185"/>
      <c r="U2914" s="185"/>
      <c r="V2914" s="185"/>
      <c r="W2914" s="185"/>
      <c r="X2914" s="185"/>
      <c r="Y2914" s="185"/>
      <c r="Z2914" s="185"/>
      <c r="AA2914" s="185"/>
      <c r="AB2914" s="185"/>
      <c r="AC2914" s="185"/>
      <c r="AD2914" s="185"/>
      <c r="AE2914" s="185"/>
      <c r="AF2914" s="185"/>
      <c r="AG2914" s="185"/>
      <c r="AH2914" s="185"/>
      <c r="AI2914" s="185"/>
      <c r="AJ2914" s="185"/>
      <c r="AK2914" s="185"/>
      <c r="AL2914" s="185"/>
      <c r="AM2914" s="185"/>
      <c r="AN2914" s="185"/>
      <c r="AO2914" s="185"/>
      <c r="AP2914" s="185"/>
      <c r="AQ2914" s="185"/>
      <c r="AR2914" s="185"/>
      <c r="AS2914" s="185"/>
      <c r="AT2914" s="185"/>
      <c r="AU2914" s="185"/>
      <c r="AV2914" s="185"/>
      <c r="AW2914" s="185"/>
      <c r="AX2914" s="185"/>
      <c r="AY2914" s="185"/>
      <c r="AZ2914" s="185"/>
      <c r="BA2914" s="185"/>
      <c r="BB2914" s="185"/>
      <c r="BC2914" s="185"/>
      <c r="BD2914" s="185"/>
      <c r="BE2914" s="185"/>
      <c r="BF2914" s="185"/>
      <c r="BG2914" s="185"/>
      <c r="BH2914" s="185"/>
      <c r="BI2914" s="185"/>
      <c r="BJ2914" s="185"/>
      <c r="BK2914" s="185"/>
      <c r="BL2914" s="185"/>
      <c r="BM2914" s="185"/>
    </row>
    <row r="2915" spans="13:65" s="181" customFormat="1" x14ac:dyDescent="0.2">
      <c r="M2915" s="40"/>
      <c r="N2915" s="974"/>
      <c r="O2915" s="185"/>
      <c r="P2915" s="185"/>
      <c r="Q2915" s="185"/>
      <c r="R2915" s="185"/>
      <c r="S2915" s="185"/>
      <c r="T2915" s="185"/>
      <c r="U2915" s="185"/>
      <c r="V2915" s="185"/>
      <c r="W2915" s="185"/>
      <c r="X2915" s="185"/>
      <c r="Y2915" s="185"/>
      <c r="Z2915" s="185"/>
      <c r="AA2915" s="185"/>
      <c r="AB2915" s="185"/>
      <c r="AC2915" s="185"/>
      <c r="AD2915" s="185"/>
      <c r="AE2915" s="185"/>
      <c r="AF2915" s="185"/>
      <c r="AG2915" s="185"/>
      <c r="AH2915" s="185"/>
      <c r="AI2915" s="185"/>
      <c r="AJ2915" s="185"/>
      <c r="AK2915" s="185"/>
      <c r="AL2915" s="185"/>
      <c r="AM2915" s="185"/>
      <c r="AN2915" s="185"/>
      <c r="AO2915" s="185"/>
      <c r="AP2915" s="185"/>
      <c r="AQ2915" s="185"/>
      <c r="AR2915" s="185"/>
      <c r="AS2915" s="185"/>
      <c r="AT2915" s="185"/>
      <c r="AU2915" s="185"/>
      <c r="AV2915" s="185"/>
      <c r="AW2915" s="185"/>
      <c r="AX2915" s="185"/>
      <c r="AY2915" s="185"/>
      <c r="AZ2915" s="185"/>
      <c r="BA2915" s="185"/>
      <c r="BB2915" s="185"/>
      <c r="BC2915" s="185"/>
      <c r="BD2915" s="185"/>
      <c r="BE2915" s="185"/>
      <c r="BF2915" s="185"/>
      <c r="BG2915" s="185"/>
      <c r="BH2915" s="185"/>
      <c r="BI2915" s="185"/>
      <c r="BJ2915" s="185"/>
      <c r="BK2915" s="185"/>
      <c r="BL2915" s="185"/>
      <c r="BM2915" s="185"/>
    </row>
    <row r="2916" spans="13:65" s="181" customFormat="1" x14ac:dyDescent="0.2">
      <c r="M2916" s="40"/>
      <c r="N2916" s="974"/>
      <c r="O2916" s="185"/>
      <c r="P2916" s="185"/>
      <c r="Q2916" s="185"/>
      <c r="R2916" s="185"/>
      <c r="S2916" s="185"/>
      <c r="T2916" s="185"/>
      <c r="U2916" s="185"/>
      <c r="V2916" s="185"/>
      <c r="W2916" s="185"/>
      <c r="X2916" s="185"/>
      <c r="Y2916" s="185"/>
      <c r="Z2916" s="185"/>
      <c r="AA2916" s="185"/>
      <c r="AB2916" s="185"/>
      <c r="AC2916" s="185"/>
      <c r="AD2916" s="185"/>
      <c r="AE2916" s="185"/>
      <c r="AF2916" s="185"/>
      <c r="AG2916" s="185"/>
      <c r="AH2916" s="185"/>
      <c r="AI2916" s="185"/>
      <c r="AJ2916" s="185"/>
      <c r="AK2916" s="185"/>
      <c r="AL2916" s="185"/>
      <c r="AM2916" s="185"/>
      <c r="AN2916" s="185"/>
      <c r="AO2916" s="185"/>
      <c r="AP2916" s="185"/>
      <c r="AQ2916" s="185"/>
      <c r="AR2916" s="185"/>
      <c r="AS2916" s="185"/>
      <c r="AT2916" s="185"/>
      <c r="AU2916" s="185"/>
      <c r="AV2916" s="185"/>
      <c r="AW2916" s="185"/>
      <c r="AX2916" s="185"/>
      <c r="AY2916" s="185"/>
      <c r="AZ2916" s="185"/>
      <c r="BA2916" s="185"/>
      <c r="BB2916" s="185"/>
      <c r="BC2916" s="185"/>
      <c r="BD2916" s="185"/>
      <c r="BE2916" s="185"/>
      <c r="BF2916" s="185"/>
      <c r="BG2916" s="185"/>
      <c r="BH2916" s="185"/>
      <c r="BI2916" s="185"/>
      <c r="BJ2916" s="185"/>
      <c r="BK2916" s="185"/>
      <c r="BL2916" s="185"/>
      <c r="BM2916" s="185"/>
    </row>
    <row r="2917" spans="13:65" s="181" customFormat="1" x14ac:dyDescent="0.2">
      <c r="M2917" s="40"/>
      <c r="N2917" s="974"/>
      <c r="O2917" s="185"/>
      <c r="P2917" s="185"/>
      <c r="Q2917" s="185"/>
      <c r="R2917" s="185"/>
      <c r="S2917" s="185"/>
      <c r="T2917" s="185"/>
      <c r="U2917" s="185"/>
      <c r="V2917" s="185"/>
      <c r="W2917" s="185"/>
      <c r="X2917" s="185"/>
      <c r="Y2917" s="185"/>
      <c r="Z2917" s="185"/>
      <c r="AA2917" s="185"/>
      <c r="AB2917" s="185"/>
      <c r="AC2917" s="185"/>
      <c r="AD2917" s="185"/>
      <c r="AE2917" s="185"/>
      <c r="AF2917" s="185"/>
      <c r="AG2917" s="185"/>
      <c r="AH2917" s="185"/>
      <c r="AI2917" s="185"/>
      <c r="AJ2917" s="185"/>
      <c r="AK2917" s="185"/>
      <c r="AL2917" s="185"/>
      <c r="AM2917" s="185"/>
      <c r="AN2917" s="185"/>
      <c r="AO2917" s="185"/>
      <c r="AP2917" s="185"/>
      <c r="AQ2917" s="185"/>
      <c r="AR2917" s="185"/>
      <c r="AS2917" s="185"/>
      <c r="AT2917" s="185"/>
      <c r="AU2917" s="185"/>
      <c r="AV2917" s="185"/>
      <c r="AW2917" s="185"/>
      <c r="AX2917" s="185"/>
      <c r="AY2917" s="185"/>
      <c r="AZ2917" s="185"/>
      <c r="BA2917" s="185"/>
      <c r="BB2917" s="185"/>
      <c r="BC2917" s="185"/>
      <c r="BD2917" s="185"/>
      <c r="BE2917" s="185"/>
      <c r="BF2917" s="185"/>
      <c r="BG2917" s="185"/>
      <c r="BH2917" s="185"/>
      <c r="BI2917" s="185"/>
      <c r="BJ2917" s="185"/>
      <c r="BK2917" s="185"/>
      <c r="BL2917" s="185"/>
      <c r="BM2917" s="185"/>
    </row>
    <row r="2918" spans="13:65" s="181" customFormat="1" x14ac:dyDescent="0.2">
      <c r="M2918" s="40"/>
      <c r="N2918" s="974"/>
      <c r="O2918" s="185"/>
      <c r="P2918" s="185"/>
      <c r="Q2918" s="185"/>
      <c r="R2918" s="185"/>
      <c r="S2918" s="185"/>
      <c r="T2918" s="185"/>
      <c r="U2918" s="185"/>
      <c r="V2918" s="185"/>
      <c r="W2918" s="185"/>
      <c r="X2918" s="185"/>
      <c r="Y2918" s="185"/>
      <c r="Z2918" s="185"/>
      <c r="AA2918" s="185"/>
      <c r="AB2918" s="185"/>
      <c r="AC2918" s="185"/>
      <c r="AD2918" s="185"/>
      <c r="AE2918" s="185"/>
      <c r="AF2918" s="185"/>
      <c r="AG2918" s="185"/>
      <c r="AH2918" s="185"/>
      <c r="AI2918" s="185"/>
      <c r="AJ2918" s="185"/>
      <c r="AK2918" s="185"/>
      <c r="AL2918" s="185"/>
      <c r="AM2918" s="185"/>
      <c r="AN2918" s="185"/>
      <c r="AO2918" s="185"/>
      <c r="AP2918" s="185"/>
      <c r="AQ2918" s="185"/>
      <c r="AR2918" s="185"/>
      <c r="AS2918" s="185"/>
      <c r="AT2918" s="185"/>
      <c r="AU2918" s="185"/>
      <c r="AV2918" s="185"/>
      <c r="AW2918" s="185"/>
      <c r="AX2918" s="185"/>
      <c r="AY2918" s="185"/>
      <c r="AZ2918" s="185"/>
      <c r="BA2918" s="185"/>
      <c r="BB2918" s="185"/>
      <c r="BC2918" s="185"/>
      <c r="BD2918" s="185"/>
      <c r="BE2918" s="185"/>
      <c r="BF2918" s="185"/>
      <c r="BG2918" s="185"/>
      <c r="BH2918" s="185"/>
      <c r="BI2918" s="185"/>
      <c r="BJ2918" s="185"/>
      <c r="BK2918" s="185"/>
      <c r="BL2918" s="185"/>
      <c r="BM2918" s="185"/>
    </row>
    <row r="2919" spans="13:65" s="181" customFormat="1" x14ac:dyDescent="0.2">
      <c r="M2919" s="40"/>
      <c r="N2919" s="974"/>
      <c r="O2919" s="185"/>
      <c r="P2919" s="185"/>
      <c r="Q2919" s="185"/>
      <c r="R2919" s="185"/>
      <c r="S2919" s="185"/>
      <c r="T2919" s="185"/>
      <c r="U2919" s="185"/>
      <c r="V2919" s="185"/>
      <c r="W2919" s="185"/>
      <c r="X2919" s="185"/>
      <c r="Y2919" s="185"/>
      <c r="Z2919" s="185"/>
      <c r="AA2919" s="185"/>
      <c r="AB2919" s="185"/>
      <c r="AC2919" s="185"/>
      <c r="AD2919" s="185"/>
      <c r="AE2919" s="185"/>
      <c r="AF2919" s="185"/>
      <c r="AG2919" s="185"/>
      <c r="AH2919" s="185"/>
      <c r="AI2919" s="185"/>
      <c r="AJ2919" s="185"/>
      <c r="AK2919" s="185"/>
      <c r="AL2919" s="185"/>
      <c r="AM2919" s="185"/>
      <c r="AN2919" s="185"/>
      <c r="AO2919" s="185"/>
      <c r="AP2919" s="185"/>
      <c r="AQ2919" s="185"/>
      <c r="AR2919" s="185"/>
      <c r="AS2919" s="185"/>
      <c r="AT2919" s="185"/>
      <c r="AU2919" s="185"/>
      <c r="AV2919" s="185"/>
      <c r="AW2919" s="185"/>
      <c r="AX2919" s="185"/>
      <c r="AY2919" s="185"/>
      <c r="AZ2919" s="185"/>
      <c r="BA2919" s="185"/>
      <c r="BB2919" s="185"/>
      <c r="BC2919" s="185"/>
      <c r="BD2919" s="185"/>
      <c r="BE2919" s="185"/>
      <c r="BF2919" s="185"/>
      <c r="BG2919" s="185"/>
      <c r="BH2919" s="185"/>
      <c r="BI2919" s="185"/>
      <c r="BJ2919" s="185"/>
      <c r="BK2919" s="185"/>
      <c r="BL2919" s="185"/>
      <c r="BM2919" s="185"/>
    </row>
    <row r="2920" spans="13:65" s="181" customFormat="1" x14ac:dyDescent="0.2">
      <c r="M2920" s="40"/>
      <c r="N2920" s="974"/>
      <c r="O2920" s="185"/>
      <c r="P2920" s="185"/>
      <c r="Q2920" s="185"/>
      <c r="R2920" s="185"/>
      <c r="S2920" s="185"/>
      <c r="T2920" s="185"/>
      <c r="U2920" s="185"/>
      <c r="V2920" s="185"/>
      <c r="W2920" s="185"/>
      <c r="X2920" s="185"/>
      <c r="Y2920" s="185"/>
      <c r="Z2920" s="185"/>
      <c r="AA2920" s="185"/>
      <c r="AB2920" s="185"/>
      <c r="AC2920" s="185"/>
      <c r="AD2920" s="185"/>
      <c r="AE2920" s="185"/>
      <c r="AF2920" s="185"/>
      <c r="AG2920" s="185"/>
      <c r="AH2920" s="185"/>
      <c r="AI2920" s="185"/>
      <c r="AJ2920" s="185"/>
      <c r="AK2920" s="185"/>
      <c r="AL2920" s="185"/>
      <c r="AM2920" s="185"/>
      <c r="AN2920" s="185"/>
      <c r="AO2920" s="185"/>
      <c r="AP2920" s="185"/>
      <c r="AQ2920" s="185"/>
      <c r="AR2920" s="185"/>
      <c r="AS2920" s="185"/>
      <c r="AT2920" s="185"/>
      <c r="AU2920" s="185"/>
      <c r="AV2920" s="185"/>
      <c r="AW2920" s="185"/>
      <c r="AX2920" s="185"/>
      <c r="AY2920" s="185"/>
      <c r="AZ2920" s="185"/>
      <c r="BA2920" s="185"/>
      <c r="BB2920" s="185"/>
      <c r="BC2920" s="185"/>
      <c r="BD2920" s="185"/>
      <c r="BE2920" s="185"/>
      <c r="BF2920" s="185"/>
      <c r="BG2920" s="185"/>
      <c r="BH2920" s="185"/>
      <c r="BI2920" s="185"/>
      <c r="BJ2920" s="185"/>
      <c r="BK2920" s="185"/>
      <c r="BL2920" s="185"/>
      <c r="BM2920" s="185"/>
    </row>
    <row r="2921" spans="13:65" s="181" customFormat="1" x14ac:dyDescent="0.2">
      <c r="M2921" s="40"/>
      <c r="N2921" s="974"/>
      <c r="O2921" s="185"/>
      <c r="P2921" s="185"/>
      <c r="Q2921" s="185"/>
      <c r="R2921" s="185"/>
      <c r="S2921" s="185"/>
      <c r="T2921" s="185"/>
      <c r="U2921" s="185"/>
      <c r="V2921" s="185"/>
      <c r="W2921" s="185"/>
      <c r="X2921" s="185"/>
      <c r="Y2921" s="185"/>
      <c r="Z2921" s="185"/>
      <c r="AA2921" s="185"/>
      <c r="AB2921" s="185"/>
      <c r="AC2921" s="185"/>
      <c r="AD2921" s="185"/>
      <c r="AE2921" s="185"/>
      <c r="AF2921" s="185"/>
      <c r="AG2921" s="185"/>
      <c r="AH2921" s="185"/>
      <c r="AI2921" s="185"/>
      <c r="AJ2921" s="185"/>
      <c r="AK2921" s="185"/>
      <c r="AL2921" s="185"/>
      <c r="AM2921" s="185"/>
      <c r="AN2921" s="185"/>
      <c r="AO2921" s="185"/>
      <c r="AP2921" s="185"/>
      <c r="AQ2921" s="185"/>
      <c r="AR2921" s="185"/>
      <c r="AS2921" s="185"/>
      <c r="AT2921" s="185"/>
      <c r="AU2921" s="185"/>
      <c r="AV2921" s="185"/>
      <c r="AW2921" s="185"/>
      <c r="AX2921" s="185"/>
      <c r="AY2921" s="185"/>
      <c r="AZ2921" s="185"/>
      <c r="BA2921" s="185"/>
      <c r="BB2921" s="185"/>
      <c r="BC2921" s="185"/>
      <c r="BD2921" s="185"/>
      <c r="BE2921" s="185"/>
      <c r="BF2921" s="185"/>
      <c r="BG2921" s="185"/>
      <c r="BH2921" s="185"/>
      <c r="BI2921" s="185"/>
      <c r="BJ2921" s="185"/>
      <c r="BK2921" s="185"/>
      <c r="BL2921" s="185"/>
      <c r="BM2921" s="185"/>
    </row>
    <row r="2922" spans="13:65" s="181" customFormat="1" x14ac:dyDescent="0.2">
      <c r="M2922" s="40"/>
      <c r="N2922" s="974"/>
      <c r="O2922" s="185"/>
      <c r="P2922" s="185"/>
      <c r="Q2922" s="185"/>
      <c r="R2922" s="185"/>
      <c r="S2922" s="185"/>
      <c r="T2922" s="185"/>
      <c r="U2922" s="185"/>
      <c r="V2922" s="185"/>
      <c r="W2922" s="185"/>
      <c r="X2922" s="185"/>
      <c r="Y2922" s="185"/>
      <c r="Z2922" s="185"/>
      <c r="AA2922" s="185"/>
      <c r="AB2922" s="185"/>
      <c r="AC2922" s="185"/>
      <c r="AD2922" s="185"/>
      <c r="AE2922" s="185"/>
      <c r="AF2922" s="185"/>
      <c r="AG2922" s="185"/>
      <c r="AH2922" s="185"/>
      <c r="AI2922" s="185"/>
      <c r="AJ2922" s="185"/>
      <c r="AK2922" s="185"/>
      <c r="AL2922" s="185"/>
      <c r="AM2922" s="185"/>
      <c r="AN2922" s="185"/>
      <c r="AO2922" s="185"/>
      <c r="AP2922" s="185"/>
      <c r="AQ2922" s="185"/>
      <c r="AR2922" s="185"/>
      <c r="AS2922" s="185"/>
      <c r="AT2922" s="185"/>
      <c r="AU2922" s="185"/>
      <c r="AV2922" s="185"/>
      <c r="AW2922" s="185"/>
      <c r="AX2922" s="185"/>
      <c r="AY2922" s="185"/>
      <c r="AZ2922" s="185"/>
      <c r="BA2922" s="185"/>
      <c r="BB2922" s="185"/>
      <c r="BC2922" s="185"/>
      <c r="BD2922" s="185"/>
      <c r="BE2922" s="185"/>
      <c r="BF2922" s="185"/>
      <c r="BG2922" s="185"/>
      <c r="BH2922" s="185"/>
      <c r="BI2922" s="185"/>
      <c r="BJ2922" s="185"/>
      <c r="BK2922" s="185"/>
      <c r="BL2922" s="185"/>
      <c r="BM2922" s="185"/>
    </row>
    <row r="2923" spans="13:65" s="181" customFormat="1" x14ac:dyDescent="0.2">
      <c r="M2923" s="40"/>
      <c r="N2923" s="974"/>
      <c r="O2923" s="185"/>
      <c r="P2923" s="185"/>
      <c r="Q2923" s="185"/>
      <c r="R2923" s="185"/>
      <c r="S2923" s="185"/>
      <c r="T2923" s="185"/>
      <c r="U2923" s="185"/>
      <c r="V2923" s="185"/>
      <c r="W2923" s="185"/>
      <c r="X2923" s="185"/>
      <c r="Y2923" s="185"/>
      <c r="Z2923" s="185"/>
      <c r="AA2923" s="185"/>
      <c r="AB2923" s="185"/>
      <c r="AC2923" s="185"/>
      <c r="AD2923" s="185"/>
      <c r="AE2923" s="185"/>
      <c r="AF2923" s="185"/>
      <c r="AG2923" s="185"/>
      <c r="AH2923" s="185"/>
      <c r="AI2923" s="185"/>
      <c r="AJ2923" s="185"/>
      <c r="AK2923" s="185"/>
      <c r="AL2923" s="185"/>
      <c r="AM2923" s="185"/>
      <c r="AN2923" s="185"/>
      <c r="AO2923" s="185"/>
      <c r="AP2923" s="185"/>
      <c r="AQ2923" s="185"/>
      <c r="AR2923" s="185"/>
      <c r="AS2923" s="185"/>
      <c r="AT2923" s="185"/>
      <c r="AU2923" s="185"/>
      <c r="AV2923" s="185"/>
      <c r="AW2923" s="185"/>
      <c r="AX2923" s="185"/>
      <c r="AY2923" s="185"/>
      <c r="AZ2923" s="185"/>
      <c r="BA2923" s="185"/>
      <c r="BB2923" s="185"/>
      <c r="BC2923" s="185"/>
      <c r="BD2923" s="185"/>
      <c r="BE2923" s="185"/>
      <c r="BF2923" s="185"/>
      <c r="BG2923" s="185"/>
      <c r="BH2923" s="185"/>
      <c r="BI2923" s="185"/>
      <c r="BJ2923" s="185"/>
      <c r="BK2923" s="185"/>
      <c r="BL2923" s="185"/>
      <c r="BM2923" s="185"/>
    </row>
    <row r="2924" spans="13:65" s="181" customFormat="1" x14ac:dyDescent="0.2">
      <c r="M2924" s="40"/>
      <c r="N2924" s="974"/>
      <c r="O2924" s="185"/>
      <c r="P2924" s="185"/>
      <c r="Q2924" s="185"/>
      <c r="R2924" s="185"/>
      <c r="S2924" s="185"/>
      <c r="T2924" s="185"/>
      <c r="U2924" s="185"/>
      <c r="V2924" s="185"/>
      <c r="W2924" s="185"/>
      <c r="X2924" s="185"/>
      <c r="Y2924" s="185"/>
      <c r="Z2924" s="185"/>
      <c r="AA2924" s="185"/>
      <c r="AB2924" s="185"/>
      <c r="AC2924" s="185"/>
      <c r="AD2924" s="185"/>
      <c r="AE2924" s="185"/>
      <c r="AF2924" s="185"/>
      <c r="AG2924" s="185"/>
      <c r="AH2924" s="185"/>
      <c r="AI2924" s="185"/>
      <c r="AJ2924" s="185"/>
      <c r="AK2924" s="185"/>
      <c r="AL2924" s="185"/>
      <c r="AM2924" s="185"/>
      <c r="AN2924" s="185"/>
      <c r="AO2924" s="185"/>
      <c r="AP2924" s="185"/>
      <c r="AQ2924" s="185"/>
      <c r="AR2924" s="185"/>
      <c r="AS2924" s="185"/>
      <c r="AT2924" s="185"/>
      <c r="AU2924" s="185"/>
      <c r="AV2924" s="185"/>
      <c r="AW2924" s="185"/>
      <c r="AX2924" s="185"/>
      <c r="AY2924" s="185"/>
      <c r="AZ2924" s="185"/>
      <c r="BA2924" s="185"/>
      <c r="BB2924" s="185"/>
      <c r="BC2924" s="185"/>
      <c r="BD2924" s="185"/>
      <c r="BE2924" s="185"/>
      <c r="BF2924" s="185"/>
      <c r="BG2924" s="185"/>
      <c r="BH2924" s="185"/>
      <c r="BI2924" s="185"/>
      <c r="BJ2924" s="185"/>
      <c r="BK2924" s="185"/>
      <c r="BL2924" s="185"/>
      <c r="BM2924" s="185"/>
    </row>
    <row r="2925" spans="13:65" s="181" customFormat="1" x14ac:dyDescent="0.2">
      <c r="M2925" s="40"/>
      <c r="N2925" s="974"/>
      <c r="O2925" s="185"/>
      <c r="P2925" s="185"/>
      <c r="Q2925" s="185"/>
      <c r="R2925" s="185"/>
      <c r="S2925" s="185"/>
      <c r="T2925" s="185"/>
      <c r="U2925" s="185"/>
      <c r="V2925" s="185"/>
      <c r="W2925" s="185"/>
      <c r="X2925" s="185"/>
      <c r="Y2925" s="185"/>
      <c r="Z2925" s="185"/>
      <c r="AA2925" s="185"/>
      <c r="AB2925" s="185"/>
      <c r="AC2925" s="185"/>
      <c r="AD2925" s="185"/>
      <c r="AE2925" s="185"/>
      <c r="AF2925" s="185"/>
      <c r="AG2925" s="185"/>
      <c r="AH2925" s="185"/>
      <c r="AI2925" s="185"/>
      <c r="AJ2925" s="185"/>
      <c r="AK2925" s="185"/>
      <c r="AL2925" s="185"/>
      <c r="AM2925" s="185"/>
      <c r="AN2925" s="185"/>
      <c r="AO2925" s="185"/>
      <c r="AP2925" s="185"/>
      <c r="AQ2925" s="185"/>
      <c r="AR2925" s="185"/>
      <c r="AS2925" s="185"/>
      <c r="AT2925" s="185"/>
      <c r="AU2925" s="185"/>
      <c r="AV2925" s="185"/>
      <c r="AW2925" s="185"/>
      <c r="AX2925" s="185"/>
      <c r="AY2925" s="185"/>
      <c r="AZ2925" s="185"/>
      <c r="BA2925" s="185"/>
      <c r="BB2925" s="185"/>
      <c r="BC2925" s="185"/>
      <c r="BD2925" s="185"/>
      <c r="BE2925" s="185"/>
      <c r="BF2925" s="185"/>
      <c r="BG2925" s="185"/>
      <c r="BH2925" s="185"/>
      <c r="BI2925" s="185"/>
      <c r="BJ2925" s="185"/>
      <c r="BK2925" s="185"/>
      <c r="BL2925" s="185"/>
      <c r="BM2925" s="185"/>
    </row>
    <row r="2926" spans="13:65" s="181" customFormat="1" x14ac:dyDescent="0.2">
      <c r="M2926" s="40"/>
      <c r="N2926" s="974"/>
      <c r="O2926" s="185"/>
      <c r="P2926" s="185"/>
      <c r="Q2926" s="185"/>
      <c r="R2926" s="185"/>
      <c r="S2926" s="185"/>
      <c r="T2926" s="185"/>
      <c r="U2926" s="185"/>
      <c r="V2926" s="185"/>
      <c r="W2926" s="185"/>
      <c r="X2926" s="185"/>
      <c r="Y2926" s="185"/>
      <c r="Z2926" s="185"/>
      <c r="AA2926" s="185"/>
      <c r="AB2926" s="185"/>
      <c r="AC2926" s="185"/>
      <c r="AD2926" s="185"/>
      <c r="AE2926" s="185"/>
      <c r="AF2926" s="185"/>
      <c r="AG2926" s="185"/>
      <c r="AH2926" s="185"/>
      <c r="AI2926" s="185"/>
      <c r="AJ2926" s="185"/>
      <c r="AK2926" s="185"/>
      <c r="AL2926" s="185"/>
      <c r="AM2926" s="185"/>
      <c r="AN2926" s="185"/>
      <c r="AO2926" s="185"/>
      <c r="AP2926" s="185"/>
      <c r="AQ2926" s="185"/>
      <c r="AR2926" s="185"/>
      <c r="AS2926" s="185"/>
      <c r="AT2926" s="185"/>
      <c r="AU2926" s="185"/>
      <c r="AV2926" s="185"/>
      <c r="AW2926" s="185"/>
      <c r="AX2926" s="185"/>
      <c r="AY2926" s="185"/>
      <c r="AZ2926" s="185"/>
      <c r="BA2926" s="185"/>
      <c r="BB2926" s="185"/>
      <c r="BC2926" s="185"/>
      <c r="BD2926" s="185"/>
      <c r="BE2926" s="185"/>
      <c r="BF2926" s="185"/>
      <c r="BG2926" s="185"/>
      <c r="BH2926" s="185"/>
      <c r="BI2926" s="185"/>
      <c r="BJ2926" s="185"/>
      <c r="BK2926" s="185"/>
      <c r="BL2926" s="185"/>
      <c r="BM2926" s="185"/>
    </row>
    <row r="2927" spans="13:65" s="181" customFormat="1" x14ac:dyDescent="0.2">
      <c r="M2927" s="40"/>
      <c r="N2927" s="974"/>
      <c r="O2927" s="185"/>
      <c r="P2927" s="185"/>
      <c r="Q2927" s="185"/>
      <c r="R2927" s="185"/>
      <c r="S2927" s="185"/>
      <c r="T2927" s="185"/>
      <c r="U2927" s="185"/>
      <c r="V2927" s="185"/>
      <c r="W2927" s="185"/>
      <c r="X2927" s="185"/>
      <c r="Y2927" s="185"/>
      <c r="Z2927" s="185"/>
      <c r="AA2927" s="185"/>
      <c r="AB2927" s="185"/>
      <c r="AC2927" s="185"/>
      <c r="AD2927" s="185"/>
      <c r="AE2927" s="185"/>
      <c r="AF2927" s="185"/>
      <c r="AG2927" s="185"/>
      <c r="AH2927" s="185"/>
      <c r="AI2927" s="185"/>
      <c r="AJ2927" s="185"/>
      <c r="AK2927" s="185"/>
      <c r="AL2927" s="185"/>
      <c r="AM2927" s="185"/>
      <c r="AN2927" s="185"/>
      <c r="AO2927" s="185"/>
      <c r="AP2927" s="185"/>
      <c r="AQ2927" s="185"/>
      <c r="AR2927" s="185"/>
      <c r="AS2927" s="185"/>
      <c r="AT2927" s="185"/>
      <c r="AU2927" s="185"/>
      <c r="AV2927" s="185"/>
      <c r="AW2927" s="185"/>
      <c r="AX2927" s="185"/>
      <c r="AY2927" s="185"/>
      <c r="AZ2927" s="185"/>
      <c r="BA2927" s="185"/>
      <c r="BB2927" s="185"/>
      <c r="BC2927" s="185"/>
      <c r="BD2927" s="185"/>
      <c r="BE2927" s="185"/>
      <c r="BF2927" s="185"/>
      <c r="BG2927" s="185"/>
      <c r="BH2927" s="185"/>
      <c r="BI2927" s="185"/>
      <c r="BJ2927" s="185"/>
      <c r="BK2927" s="185"/>
      <c r="BL2927" s="185"/>
      <c r="BM2927" s="185"/>
    </row>
    <row r="2928" spans="13:65" s="181" customFormat="1" x14ac:dyDescent="0.2">
      <c r="M2928" s="40"/>
      <c r="N2928" s="974"/>
      <c r="O2928" s="185"/>
      <c r="P2928" s="185"/>
      <c r="Q2928" s="185"/>
      <c r="R2928" s="185"/>
      <c r="S2928" s="185"/>
      <c r="T2928" s="185"/>
      <c r="U2928" s="185"/>
      <c r="V2928" s="185"/>
      <c r="W2928" s="185"/>
      <c r="X2928" s="185"/>
      <c r="Y2928" s="185"/>
      <c r="Z2928" s="185"/>
      <c r="AA2928" s="185"/>
      <c r="AB2928" s="185"/>
      <c r="AC2928" s="185"/>
      <c r="AD2928" s="185"/>
      <c r="AE2928" s="185"/>
      <c r="AF2928" s="185"/>
      <c r="AG2928" s="185"/>
      <c r="AH2928" s="185"/>
      <c r="AI2928" s="185"/>
      <c r="AJ2928" s="185"/>
      <c r="AK2928" s="185"/>
      <c r="AL2928" s="185"/>
      <c r="AM2928" s="185"/>
      <c r="AN2928" s="185"/>
      <c r="AO2928" s="185"/>
      <c r="AP2928" s="185"/>
      <c r="AQ2928" s="185"/>
      <c r="AR2928" s="185"/>
      <c r="AS2928" s="185"/>
      <c r="AT2928" s="185"/>
      <c r="AU2928" s="185"/>
      <c r="AV2928" s="185"/>
      <c r="AW2928" s="185"/>
      <c r="AX2928" s="185"/>
      <c r="AY2928" s="185"/>
      <c r="AZ2928" s="185"/>
      <c r="BA2928" s="185"/>
      <c r="BB2928" s="185"/>
      <c r="BC2928" s="185"/>
      <c r="BD2928" s="185"/>
      <c r="BE2928" s="185"/>
      <c r="BF2928" s="185"/>
      <c r="BG2928" s="185"/>
      <c r="BH2928" s="185"/>
      <c r="BI2928" s="185"/>
      <c r="BJ2928" s="185"/>
      <c r="BK2928" s="185"/>
      <c r="BL2928" s="185"/>
      <c r="BM2928" s="185"/>
    </row>
    <row r="2929" spans="13:65" s="181" customFormat="1" x14ac:dyDescent="0.2">
      <c r="M2929" s="40"/>
      <c r="N2929" s="974"/>
      <c r="O2929" s="185"/>
      <c r="P2929" s="185"/>
      <c r="Q2929" s="185"/>
      <c r="R2929" s="185"/>
      <c r="S2929" s="185"/>
      <c r="T2929" s="185"/>
      <c r="U2929" s="185"/>
      <c r="V2929" s="185"/>
      <c r="W2929" s="185"/>
      <c r="X2929" s="185"/>
      <c r="Y2929" s="185"/>
      <c r="Z2929" s="185"/>
      <c r="AA2929" s="185"/>
      <c r="AB2929" s="185"/>
      <c r="AC2929" s="185"/>
      <c r="AD2929" s="185"/>
      <c r="AE2929" s="185"/>
      <c r="AF2929" s="185"/>
      <c r="AG2929" s="185"/>
      <c r="AH2929" s="185"/>
      <c r="AI2929" s="185"/>
      <c r="AJ2929" s="185"/>
      <c r="AK2929" s="185"/>
      <c r="AL2929" s="185"/>
      <c r="AM2929" s="185"/>
      <c r="AN2929" s="185"/>
      <c r="AO2929" s="185"/>
      <c r="AP2929" s="185"/>
      <c r="AQ2929" s="185"/>
      <c r="AR2929" s="185"/>
      <c r="AS2929" s="185"/>
      <c r="AT2929" s="185"/>
      <c r="AU2929" s="185"/>
      <c r="AV2929" s="185"/>
      <c r="AW2929" s="185"/>
      <c r="AX2929" s="185"/>
      <c r="AY2929" s="185"/>
      <c r="AZ2929" s="185"/>
      <c r="BA2929" s="185"/>
      <c r="BB2929" s="185"/>
      <c r="BC2929" s="185"/>
      <c r="BD2929" s="185"/>
      <c r="BE2929" s="185"/>
      <c r="BF2929" s="185"/>
      <c r="BG2929" s="185"/>
      <c r="BH2929" s="185"/>
      <c r="BI2929" s="185"/>
      <c r="BJ2929" s="185"/>
      <c r="BK2929" s="185"/>
      <c r="BL2929" s="185"/>
      <c r="BM2929" s="185"/>
    </row>
    <row r="2930" spans="13:65" s="181" customFormat="1" x14ac:dyDescent="0.2">
      <c r="M2930" s="40"/>
      <c r="N2930" s="974"/>
      <c r="O2930" s="185"/>
      <c r="P2930" s="185"/>
      <c r="Q2930" s="185"/>
      <c r="R2930" s="185"/>
      <c r="S2930" s="185"/>
      <c r="T2930" s="185"/>
      <c r="U2930" s="185"/>
      <c r="V2930" s="185"/>
      <c r="W2930" s="185"/>
      <c r="X2930" s="185"/>
      <c r="Y2930" s="185"/>
      <c r="Z2930" s="185"/>
      <c r="AA2930" s="185"/>
      <c r="AB2930" s="185"/>
      <c r="AC2930" s="185"/>
      <c r="AD2930" s="185"/>
      <c r="AE2930" s="185"/>
      <c r="AF2930" s="185"/>
      <c r="AG2930" s="185"/>
      <c r="AH2930" s="185"/>
      <c r="AI2930" s="185"/>
      <c r="AJ2930" s="185"/>
      <c r="AK2930" s="185"/>
      <c r="AL2930" s="185"/>
      <c r="AM2930" s="185"/>
      <c r="AN2930" s="185"/>
      <c r="AO2930" s="185"/>
      <c r="AP2930" s="185"/>
      <c r="AQ2930" s="185"/>
      <c r="AR2930" s="185"/>
      <c r="AS2930" s="185"/>
      <c r="AT2930" s="185"/>
      <c r="AU2930" s="185"/>
      <c r="AV2930" s="185"/>
      <c r="AW2930" s="185"/>
      <c r="AX2930" s="185"/>
      <c r="AY2930" s="185"/>
      <c r="AZ2930" s="185"/>
      <c r="BA2930" s="185"/>
      <c r="BB2930" s="185"/>
      <c r="BC2930" s="185"/>
      <c r="BD2930" s="185"/>
      <c r="BE2930" s="185"/>
      <c r="BF2930" s="185"/>
      <c r="BG2930" s="185"/>
      <c r="BH2930" s="185"/>
      <c r="BI2930" s="185"/>
      <c r="BJ2930" s="185"/>
      <c r="BK2930" s="185"/>
      <c r="BL2930" s="185"/>
      <c r="BM2930" s="185"/>
    </row>
    <row r="2931" spans="13:65" s="181" customFormat="1" x14ac:dyDescent="0.2">
      <c r="M2931" s="40"/>
      <c r="N2931" s="974"/>
      <c r="O2931" s="185"/>
      <c r="P2931" s="185"/>
      <c r="Q2931" s="185"/>
      <c r="R2931" s="185"/>
      <c r="S2931" s="185"/>
      <c r="T2931" s="185"/>
      <c r="U2931" s="185"/>
      <c r="V2931" s="185"/>
      <c r="W2931" s="185"/>
      <c r="X2931" s="185"/>
      <c r="Y2931" s="185"/>
      <c r="Z2931" s="185"/>
      <c r="AA2931" s="185"/>
      <c r="AB2931" s="185"/>
      <c r="AC2931" s="185"/>
      <c r="AD2931" s="185"/>
      <c r="AE2931" s="185"/>
      <c r="AF2931" s="185"/>
      <c r="AG2931" s="185"/>
      <c r="AH2931" s="185"/>
      <c r="AI2931" s="185"/>
      <c r="AJ2931" s="185"/>
      <c r="AK2931" s="185"/>
      <c r="AL2931" s="185"/>
      <c r="AM2931" s="185"/>
      <c r="AN2931" s="185"/>
      <c r="AO2931" s="185"/>
      <c r="AP2931" s="185"/>
      <c r="AQ2931" s="185"/>
      <c r="AR2931" s="185"/>
      <c r="AS2931" s="185"/>
      <c r="AT2931" s="185"/>
      <c r="AU2931" s="185"/>
      <c r="AV2931" s="185"/>
      <c r="AW2931" s="185"/>
      <c r="AX2931" s="185"/>
      <c r="AY2931" s="185"/>
      <c r="AZ2931" s="185"/>
      <c r="BA2931" s="185"/>
      <c r="BB2931" s="185"/>
      <c r="BC2931" s="185"/>
      <c r="BD2931" s="185"/>
      <c r="BE2931" s="185"/>
      <c r="BF2931" s="185"/>
      <c r="BG2931" s="185"/>
      <c r="BH2931" s="185"/>
      <c r="BI2931" s="185"/>
      <c r="BJ2931" s="185"/>
      <c r="BK2931" s="185"/>
      <c r="BL2931" s="185"/>
      <c r="BM2931" s="185"/>
    </row>
    <row r="2932" spans="13:65" s="181" customFormat="1" x14ac:dyDescent="0.2">
      <c r="M2932" s="40"/>
      <c r="N2932" s="974"/>
      <c r="O2932" s="185"/>
      <c r="P2932" s="185"/>
      <c r="Q2932" s="185"/>
      <c r="R2932" s="185"/>
      <c r="S2932" s="185"/>
      <c r="T2932" s="185"/>
      <c r="U2932" s="185"/>
      <c r="V2932" s="185"/>
      <c r="W2932" s="185"/>
      <c r="X2932" s="185"/>
      <c r="Y2932" s="185"/>
      <c r="Z2932" s="185"/>
      <c r="AA2932" s="185"/>
      <c r="AB2932" s="185"/>
      <c r="AC2932" s="185"/>
      <c r="AD2932" s="185"/>
      <c r="AE2932" s="185"/>
      <c r="AF2932" s="185"/>
      <c r="AG2932" s="185"/>
      <c r="AH2932" s="185"/>
      <c r="AI2932" s="185"/>
      <c r="AJ2932" s="185"/>
      <c r="AK2932" s="185"/>
      <c r="AL2932" s="185"/>
      <c r="AM2932" s="185"/>
      <c r="AN2932" s="185"/>
      <c r="AO2932" s="185"/>
      <c r="AP2932" s="185"/>
      <c r="AQ2932" s="185"/>
      <c r="AR2932" s="185"/>
      <c r="AS2932" s="185"/>
      <c r="AT2932" s="185"/>
      <c r="AU2932" s="185"/>
      <c r="AV2932" s="185"/>
      <c r="AW2932" s="185"/>
      <c r="AX2932" s="185"/>
      <c r="AY2932" s="185"/>
      <c r="AZ2932" s="185"/>
      <c r="BA2932" s="185"/>
      <c r="BB2932" s="185"/>
      <c r="BC2932" s="185"/>
      <c r="BD2932" s="185"/>
      <c r="BE2932" s="185"/>
      <c r="BF2932" s="185"/>
      <c r="BG2932" s="185"/>
      <c r="BH2932" s="185"/>
      <c r="BI2932" s="185"/>
      <c r="BJ2932" s="185"/>
      <c r="BK2932" s="185"/>
      <c r="BL2932" s="185"/>
      <c r="BM2932" s="185"/>
    </row>
    <row r="2933" spans="13:65" s="181" customFormat="1" x14ac:dyDescent="0.2">
      <c r="M2933" s="40"/>
      <c r="N2933" s="974"/>
      <c r="O2933" s="185"/>
      <c r="P2933" s="185"/>
      <c r="Q2933" s="185"/>
      <c r="R2933" s="185"/>
      <c r="S2933" s="185"/>
      <c r="T2933" s="185"/>
      <c r="U2933" s="185"/>
      <c r="V2933" s="185"/>
      <c r="W2933" s="185"/>
      <c r="X2933" s="185"/>
      <c r="Y2933" s="185"/>
      <c r="Z2933" s="185"/>
      <c r="AA2933" s="185"/>
      <c r="AB2933" s="185"/>
      <c r="AC2933" s="185"/>
      <c r="AD2933" s="185"/>
      <c r="AE2933" s="185"/>
      <c r="AF2933" s="185"/>
      <c r="AG2933" s="185"/>
      <c r="AH2933" s="185"/>
      <c r="AI2933" s="185"/>
      <c r="AJ2933" s="185"/>
      <c r="AK2933" s="185"/>
      <c r="AL2933" s="185"/>
      <c r="AM2933" s="185"/>
      <c r="AN2933" s="185"/>
      <c r="AO2933" s="185"/>
      <c r="AP2933" s="185"/>
      <c r="AQ2933" s="185"/>
      <c r="AR2933" s="185"/>
      <c r="AS2933" s="185"/>
      <c r="AT2933" s="185"/>
      <c r="AU2933" s="185"/>
      <c r="AV2933" s="185"/>
      <c r="AW2933" s="185"/>
      <c r="AX2933" s="185"/>
      <c r="AY2933" s="185"/>
      <c r="AZ2933" s="185"/>
      <c r="BA2933" s="185"/>
      <c r="BB2933" s="185"/>
      <c r="BC2933" s="185"/>
      <c r="BD2933" s="185"/>
      <c r="BE2933" s="185"/>
      <c r="BF2933" s="185"/>
      <c r="BG2933" s="185"/>
      <c r="BH2933" s="185"/>
      <c r="BI2933" s="185"/>
      <c r="BJ2933" s="185"/>
      <c r="BK2933" s="185"/>
      <c r="BL2933" s="185"/>
      <c r="BM2933" s="185"/>
    </row>
    <row r="2934" spans="13:65" s="181" customFormat="1" x14ac:dyDescent="0.2">
      <c r="M2934" s="40"/>
      <c r="N2934" s="974"/>
      <c r="O2934" s="185"/>
      <c r="P2934" s="185"/>
      <c r="Q2934" s="185"/>
      <c r="R2934" s="185"/>
      <c r="S2934" s="185"/>
      <c r="T2934" s="185"/>
      <c r="U2934" s="185"/>
      <c r="V2934" s="185"/>
      <c r="W2934" s="185"/>
      <c r="X2934" s="185"/>
      <c r="Y2934" s="185"/>
      <c r="Z2934" s="185"/>
      <c r="AA2934" s="185"/>
      <c r="AB2934" s="185"/>
      <c r="AC2934" s="185"/>
      <c r="AD2934" s="185"/>
      <c r="AE2934" s="185"/>
      <c r="AF2934" s="185"/>
      <c r="AG2934" s="185"/>
      <c r="AH2934" s="185"/>
      <c r="AI2934" s="185"/>
      <c r="AJ2934" s="185"/>
      <c r="AK2934" s="185"/>
      <c r="AL2934" s="185"/>
      <c r="AM2934" s="185"/>
      <c r="AN2934" s="185"/>
      <c r="AO2934" s="185"/>
      <c r="AP2934" s="185"/>
      <c r="AQ2934" s="185"/>
      <c r="AR2934" s="185"/>
      <c r="AS2934" s="185"/>
      <c r="AT2934" s="185"/>
      <c r="AU2934" s="185"/>
      <c r="AV2934" s="185"/>
      <c r="AW2934" s="185"/>
      <c r="AX2934" s="185"/>
      <c r="AY2934" s="185"/>
      <c r="AZ2934" s="185"/>
      <c r="BA2934" s="185"/>
      <c r="BB2934" s="185"/>
      <c r="BC2934" s="185"/>
      <c r="BD2934" s="185"/>
      <c r="BE2934" s="185"/>
      <c r="BF2934" s="185"/>
      <c r="BG2934" s="185"/>
      <c r="BH2934" s="185"/>
      <c r="BI2934" s="185"/>
      <c r="BJ2934" s="185"/>
      <c r="BK2934" s="185"/>
      <c r="BL2934" s="185"/>
      <c r="BM2934" s="185"/>
    </row>
    <row r="2935" spans="13:65" s="181" customFormat="1" x14ac:dyDescent="0.2">
      <c r="M2935" s="40"/>
      <c r="N2935" s="974"/>
      <c r="O2935" s="185"/>
      <c r="P2935" s="185"/>
      <c r="Q2935" s="185"/>
      <c r="R2935" s="185"/>
      <c r="S2935" s="185"/>
      <c r="T2935" s="185"/>
      <c r="U2935" s="185"/>
      <c r="V2935" s="185"/>
      <c r="W2935" s="185"/>
      <c r="X2935" s="185"/>
      <c r="Y2935" s="185"/>
      <c r="Z2935" s="185"/>
      <c r="AA2935" s="185"/>
      <c r="AB2935" s="185"/>
      <c r="AC2935" s="185"/>
      <c r="AD2935" s="185"/>
      <c r="AE2935" s="185"/>
      <c r="AF2935" s="185"/>
      <c r="AG2935" s="185"/>
      <c r="AH2935" s="185"/>
      <c r="AI2935" s="185"/>
      <c r="AJ2935" s="185"/>
      <c r="AK2935" s="185"/>
      <c r="AL2935" s="185"/>
      <c r="AM2935" s="185"/>
      <c r="AN2935" s="185"/>
      <c r="AO2935" s="185"/>
      <c r="AP2935" s="185"/>
      <c r="AQ2935" s="185"/>
      <c r="AR2935" s="185"/>
      <c r="AS2935" s="185"/>
      <c r="AT2935" s="185"/>
      <c r="AU2935" s="185"/>
      <c r="AV2935" s="185"/>
      <c r="AW2935" s="185"/>
      <c r="AX2935" s="185"/>
      <c r="AY2935" s="185"/>
      <c r="AZ2935" s="185"/>
      <c r="BA2935" s="185"/>
      <c r="BB2935" s="185"/>
      <c r="BC2935" s="185"/>
      <c r="BD2935" s="185"/>
      <c r="BE2935" s="185"/>
      <c r="BF2935" s="185"/>
      <c r="BG2935" s="185"/>
      <c r="BH2935" s="185"/>
      <c r="BI2935" s="185"/>
      <c r="BJ2935" s="185"/>
      <c r="BK2935" s="185"/>
      <c r="BL2935" s="185"/>
      <c r="BM2935" s="185"/>
    </row>
    <row r="2936" spans="13:65" s="181" customFormat="1" x14ac:dyDescent="0.2">
      <c r="M2936" s="40"/>
      <c r="N2936" s="974"/>
      <c r="O2936" s="185"/>
      <c r="P2936" s="185"/>
      <c r="Q2936" s="185"/>
      <c r="R2936" s="185"/>
      <c r="S2936" s="185"/>
      <c r="T2936" s="185"/>
      <c r="U2936" s="185"/>
      <c r="V2936" s="185"/>
      <c r="W2936" s="185"/>
      <c r="X2936" s="185"/>
      <c r="Y2936" s="185"/>
      <c r="Z2936" s="185"/>
      <c r="AA2936" s="185"/>
      <c r="AB2936" s="185"/>
      <c r="AC2936" s="185"/>
      <c r="AD2936" s="185"/>
      <c r="AE2936" s="185"/>
      <c r="AF2936" s="185"/>
      <c r="AG2936" s="185"/>
      <c r="AH2936" s="185"/>
      <c r="AI2936" s="185"/>
      <c r="AJ2936" s="185"/>
      <c r="AK2936" s="185"/>
      <c r="AL2936" s="185"/>
      <c r="AM2936" s="185"/>
      <c r="AN2936" s="185"/>
      <c r="AO2936" s="185"/>
      <c r="AP2936" s="185"/>
      <c r="AQ2936" s="185"/>
      <c r="AR2936" s="185"/>
      <c r="AS2936" s="185"/>
      <c r="AT2936" s="185"/>
      <c r="AU2936" s="185"/>
      <c r="AV2936" s="185"/>
      <c r="AW2936" s="185"/>
      <c r="AX2936" s="185"/>
      <c r="AY2936" s="185"/>
      <c r="AZ2936" s="185"/>
      <c r="BA2936" s="185"/>
      <c r="BB2936" s="185"/>
      <c r="BC2936" s="185"/>
      <c r="BD2936" s="185"/>
      <c r="BE2936" s="185"/>
      <c r="BF2936" s="185"/>
      <c r="BG2936" s="185"/>
      <c r="BH2936" s="185"/>
      <c r="BI2936" s="185"/>
      <c r="BJ2936" s="185"/>
      <c r="BK2936" s="185"/>
      <c r="BL2936" s="185"/>
      <c r="BM2936" s="185"/>
    </row>
    <row r="2937" spans="13:65" s="181" customFormat="1" x14ac:dyDescent="0.2">
      <c r="M2937" s="40"/>
      <c r="N2937" s="974"/>
      <c r="O2937" s="185"/>
      <c r="P2937" s="185"/>
      <c r="Q2937" s="185"/>
      <c r="R2937" s="185"/>
      <c r="S2937" s="185"/>
      <c r="T2937" s="185"/>
      <c r="U2937" s="185"/>
      <c r="V2937" s="185"/>
      <c r="W2937" s="185"/>
      <c r="X2937" s="185"/>
      <c r="Y2937" s="185"/>
      <c r="Z2937" s="185"/>
      <c r="AA2937" s="185"/>
      <c r="AB2937" s="185"/>
      <c r="AC2937" s="185"/>
      <c r="AD2937" s="185"/>
      <c r="AE2937" s="185"/>
      <c r="AF2937" s="185"/>
      <c r="AG2937" s="185"/>
      <c r="AH2937" s="185"/>
      <c r="AI2937" s="185"/>
      <c r="AJ2937" s="185"/>
      <c r="AK2937" s="185"/>
      <c r="AL2937" s="185"/>
      <c r="AM2937" s="185"/>
      <c r="AN2937" s="185"/>
      <c r="AO2937" s="185"/>
      <c r="AP2937" s="185"/>
      <c r="AQ2937" s="185"/>
      <c r="AR2937" s="185"/>
      <c r="AS2937" s="185"/>
      <c r="AT2937" s="185"/>
      <c r="AU2937" s="185"/>
      <c r="AV2937" s="185"/>
      <c r="AW2937" s="185"/>
      <c r="AX2937" s="185"/>
      <c r="AY2937" s="185"/>
      <c r="AZ2937" s="185"/>
      <c r="BA2937" s="185"/>
      <c r="BB2937" s="185"/>
      <c r="BC2937" s="185"/>
      <c r="BD2937" s="185"/>
      <c r="BE2937" s="185"/>
      <c r="BF2937" s="185"/>
      <c r="BG2937" s="185"/>
      <c r="BH2937" s="185"/>
      <c r="BI2937" s="185"/>
      <c r="BJ2937" s="185"/>
      <c r="BK2937" s="185"/>
      <c r="BL2937" s="185"/>
      <c r="BM2937" s="185"/>
    </row>
    <row r="2938" spans="13:65" s="181" customFormat="1" x14ac:dyDescent="0.2">
      <c r="M2938" s="40"/>
      <c r="N2938" s="974"/>
      <c r="O2938" s="185"/>
      <c r="P2938" s="185"/>
      <c r="Q2938" s="185"/>
      <c r="R2938" s="185"/>
      <c r="S2938" s="185"/>
      <c r="T2938" s="185"/>
      <c r="U2938" s="185"/>
      <c r="V2938" s="185"/>
      <c r="W2938" s="185"/>
      <c r="X2938" s="185"/>
      <c r="Y2938" s="185"/>
      <c r="Z2938" s="185"/>
      <c r="AA2938" s="185"/>
      <c r="AB2938" s="185"/>
      <c r="AC2938" s="185"/>
      <c r="AD2938" s="185"/>
      <c r="AE2938" s="185"/>
      <c r="AF2938" s="185"/>
      <c r="AG2938" s="185"/>
      <c r="AH2938" s="185"/>
      <c r="AI2938" s="185"/>
      <c r="AJ2938" s="185"/>
      <c r="AK2938" s="185"/>
      <c r="AL2938" s="185"/>
      <c r="AM2938" s="185"/>
      <c r="AN2938" s="185"/>
      <c r="AO2938" s="185"/>
      <c r="AP2938" s="185"/>
      <c r="AQ2938" s="185"/>
      <c r="AR2938" s="185"/>
      <c r="AS2938" s="185"/>
      <c r="AT2938" s="185"/>
      <c r="AU2938" s="185"/>
      <c r="AV2938" s="185"/>
      <c r="AW2938" s="185"/>
      <c r="AX2938" s="185"/>
      <c r="AY2938" s="185"/>
      <c r="AZ2938" s="185"/>
      <c r="BA2938" s="185"/>
      <c r="BB2938" s="185"/>
      <c r="BC2938" s="185"/>
      <c r="BD2938" s="185"/>
      <c r="BE2938" s="185"/>
      <c r="BF2938" s="185"/>
      <c r="BG2938" s="185"/>
      <c r="BH2938" s="185"/>
      <c r="BI2938" s="185"/>
      <c r="BJ2938" s="185"/>
      <c r="BK2938" s="185"/>
      <c r="BL2938" s="185"/>
      <c r="BM2938" s="185"/>
    </row>
    <row r="2939" spans="13:65" s="181" customFormat="1" x14ac:dyDescent="0.2">
      <c r="M2939" s="40"/>
      <c r="N2939" s="974"/>
      <c r="O2939" s="185"/>
      <c r="P2939" s="185"/>
      <c r="Q2939" s="185"/>
      <c r="R2939" s="185"/>
      <c r="S2939" s="185"/>
      <c r="T2939" s="185"/>
      <c r="U2939" s="185"/>
      <c r="V2939" s="185"/>
      <c r="W2939" s="185"/>
      <c r="X2939" s="185"/>
      <c r="Y2939" s="185"/>
      <c r="Z2939" s="185"/>
      <c r="AA2939" s="185"/>
      <c r="AB2939" s="185"/>
      <c r="AC2939" s="185"/>
      <c r="AD2939" s="185"/>
      <c r="AE2939" s="185"/>
      <c r="AF2939" s="185"/>
      <c r="AG2939" s="185"/>
      <c r="AH2939" s="185"/>
      <c r="AI2939" s="185"/>
      <c r="AJ2939" s="185"/>
      <c r="AK2939" s="185"/>
      <c r="AL2939" s="185"/>
      <c r="AM2939" s="185"/>
      <c r="AN2939" s="185"/>
      <c r="AO2939" s="185"/>
      <c r="AP2939" s="185"/>
      <c r="AQ2939" s="185"/>
      <c r="AR2939" s="185"/>
      <c r="AS2939" s="185"/>
      <c r="AT2939" s="185"/>
      <c r="AU2939" s="185"/>
      <c r="AV2939" s="185"/>
      <c r="AW2939" s="185"/>
      <c r="AX2939" s="185"/>
      <c r="AY2939" s="185"/>
      <c r="AZ2939" s="185"/>
      <c r="BA2939" s="185"/>
      <c r="BB2939" s="185"/>
      <c r="BC2939" s="185"/>
      <c r="BD2939" s="185"/>
      <c r="BE2939" s="185"/>
      <c r="BF2939" s="185"/>
      <c r="BG2939" s="185"/>
      <c r="BH2939" s="185"/>
      <c r="BI2939" s="185"/>
      <c r="BJ2939" s="185"/>
      <c r="BK2939" s="185"/>
      <c r="BL2939" s="185"/>
      <c r="BM2939" s="185"/>
    </row>
    <row r="2940" spans="13:65" s="181" customFormat="1" x14ac:dyDescent="0.2">
      <c r="M2940" s="40"/>
      <c r="N2940" s="974"/>
      <c r="O2940" s="185"/>
      <c r="P2940" s="185"/>
      <c r="Q2940" s="185"/>
      <c r="R2940" s="185"/>
      <c r="S2940" s="185"/>
      <c r="T2940" s="185"/>
      <c r="U2940" s="185"/>
      <c r="V2940" s="185"/>
      <c r="W2940" s="185"/>
      <c r="X2940" s="185"/>
      <c r="Y2940" s="185"/>
      <c r="Z2940" s="185"/>
      <c r="AA2940" s="185"/>
      <c r="AB2940" s="185"/>
      <c r="AC2940" s="185"/>
      <c r="AD2940" s="185"/>
      <c r="AE2940" s="185"/>
      <c r="AF2940" s="185"/>
      <c r="AG2940" s="185"/>
      <c r="AH2940" s="185"/>
      <c r="AI2940" s="185"/>
      <c r="AJ2940" s="185"/>
      <c r="AK2940" s="185"/>
      <c r="AL2940" s="185"/>
      <c r="AM2940" s="185"/>
      <c r="AN2940" s="185"/>
      <c r="AO2940" s="185"/>
      <c r="AP2940" s="185"/>
      <c r="AQ2940" s="185"/>
      <c r="AR2940" s="185"/>
      <c r="AS2940" s="185"/>
      <c r="AT2940" s="185"/>
      <c r="AU2940" s="185"/>
      <c r="AV2940" s="185"/>
      <c r="AW2940" s="185"/>
      <c r="AX2940" s="185"/>
      <c r="AY2940" s="185"/>
      <c r="AZ2940" s="185"/>
      <c r="BA2940" s="185"/>
      <c r="BB2940" s="185"/>
      <c r="BC2940" s="185"/>
      <c r="BD2940" s="185"/>
      <c r="BE2940" s="185"/>
      <c r="BF2940" s="185"/>
      <c r="BG2940" s="185"/>
      <c r="BH2940" s="185"/>
      <c r="BI2940" s="185"/>
      <c r="BJ2940" s="185"/>
      <c r="BK2940" s="185"/>
      <c r="BL2940" s="185"/>
      <c r="BM2940" s="185"/>
    </row>
    <row r="2941" spans="13:65" s="181" customFormat="1" x14ac:dyDescent="0.2">
      <c r="M2941" s="40"/>
      <c r="N2941" s="974"/>
      <c r="O2941" s="185"/>
      <c r="P2941" s="185"/>
      <c r="Q2941" s="185"/>
      <c r="R2941" s="185"/>
      <c r="S2941" s="185"/>
      <c r="T2941" s="185"/>
      <c r="U2941" s="185"/>
      <c r="V2941" s="185"/>
      <c r="W2941" s="185"/>
      <c r="X2941" s="185"/>
      <c r="Y2941" s="185"/>
      <c r="Z2941" s="185"/>
      <c r="AA2941" s="185"/>
      <c r="AB2941" s="185"/>
      <c r="AC2941" s="185"/>
      <c r="AD2941" s="185"/>
      <c r="AE2941" s="185"/>
      <c r="AF2941" s="185"/>
      <c r="AG2941" s="185"/>
      <c r="AH2941" s="185"/>
      <c r="AI2941" s="185"/>
      <c r="AJ2941" s="185"/>
      <c r="AK2941" s="185"/>
      <c r="AL2941" s="185"/>
      <c r="AM2941" s="185"/>
      <c r="AN2941" s="185"/>
      <c r="AO2941" s="185"/>
      <c r="AP2941" s="185"/>
      <c r="AQ2941" s="185"/>
      <c r="AR2941" s="185"/>
      <c r="AS2941" s="185"/>
      <c r="AT2941" s="185"/>
      <c r="AU2941" s="185"/>
      <c r="AV2941" s="185"/>
      <c r="AW2941" s="185"/>
      <c r="AX2941" s="185"/>
      <c r="AY2941" s="185"/>
      <c r="AZ2941" s="185"/>
      <c r="BA2941" s="185"/>
      <c r="BB2941" s="185"/>
      <c r="BC2941" s="185"/>
      <c r="BD2941" s="185"/>
      <c r="BE2941" s="185"/>
      <c r="BF2941" s="185"/>
      <c r="BG2941" s="185"/>
      <c r="BH2941" s="185"/>
      <c r="BI2941" s="185"/>
      <c r="BJ2941" s="185"/>
      <c r="BK2941" s="185"/>
      <c r="BL2941" s="185"/>
      <c r="BM2941" s="185"/>
    </row>
    <row r="2942" spans="13:65" s="181" customFormat="1" x14ac:dyDescent="0.2">
      <c r="M2942" s="40"/>
      <c r="N2942" s="974"/>
      <c r="O2942" s="185"/>
      <c r="P2942" s="185"/>
      <c r="Q2942" s="185"/>
      <c r="R2942" s="185"/>
      <c r="S2942" s="185"/>
      <c r="T2942" s="185"/>
      <c r="U2942" s="185"/>
      <c r="V2942" s="185"/>
      <c r="W2942" s="185"/>
      <c r="X2942" s="185"/>
      <c r="Y2942" s="185"/>
      <c r="Z2942" s="185"/>
      <c r="AA2942" s="185"/>
      <c r="AB2942" s="185"/>
      <c r="AC2942" s="185"/>
      <c r="AD2942" s="185"/>
      <c r="AE2942" s="185"/>
      <c r="AF2942" s="185"/>
      <c r="AG2942" s="185"/>
      <c r="AH2942" s="185"/>
      <c r="AI2942" s="185"/>
      <c r="AJ2942" s="185"/>
      <c r="AK2942" s="185"/>
      <c r="AL2942" s="185"/>
      <c r="AM2942" s="185"/>
      <c r="AN2942" s="185"/>
      <c r="AO2942" s="185"/>
      <c r="AP2942" s="185"/>
      <c r="AQ2942" s="185"/>
      <c r="AR2942" s="185"/>
      <c r="AS2942" s="185"/>
      <c r="AT2942" s="185"/>
      <c r="AU2942" s="185"/>
      <c r="AV2942" s="185"/>
      <c r="AW2942" s="185"/>
      <c r="AX2942" s="185"/>
      <c r="AY2942" s="185"/>
      <c r="AZ2942" s="185"/>
      <c r="BA2942" s="185"/>
      <c r="BB2942" s="185"/>
      <c r="BC2942" s="185"/>
      <c r="BD2942" s="185"/>
      <c r="BE2942" s="185"/>
      <c r="BF2942" s="185"/>
      <c r="BG2942" s="185"/>
      <c r="BH2942" s="185"/>
      <c r="BI2942" s="185"/>
      <c r="BJ2942" s="185"/>
      <c r="BK2942" s="185"/>
      <c r="BL2942" s="185"/>
      <c r="BM2942" s="185"/>
    </row>
    <row r="2943" spans="13:65" s="181" customFormat="1" x14ac:dyDescent="0.2">
      <c r="M2943" s="40"/>
      <c r="N2943" s="974"/>
      <c r="O2943" s="185"/>
      <c r="P2943" s="185"/>
      <c r="Q2943" s="185"/>
      <c r="R2943" s="185"/>
      <c r="S2943" s="185"/>
      <c r="T2943" s="185"/>
      <c r="U2943" s="185"/>
      <c r="V2943" s="185"/>
      <c r="W2943" s="185"/>
      <c r="X2943" s="185"/>
      <c r="Y2943" s="185"/>
      <c r="Z2943" s="185"/>
      <c r="AA2943" s="185"/>
      <c r="AB2943" s="185"/>
      <c r="AC2943" s="185"/>
      <c r="AD2943" s="185"/>
      <c r="AE2943" s="185"/>
      <c r="AF2943" s="185"/>
      <c r="AG2943" s="185"/>
      <c r="AH2943" s="185"/>
      <c r="AI2943" s="185"/>
      <c r="AJ2943" s="185"/>
      <c r="AK2943" s="185"/>
      <c r="AL2943" s="185"/>
      <c r="AM2943" s="185"/>
      <c r="AN2943" s="185"/>
      <c r="AO2943" s="185"/>
      <c r="AP2943" s="185"/>
      <c r="AQ2943" s="185"/>
      <c r="AR2943" s="185"/>
      <c r="AS2943" s="185"/>
      <c r="AT2943" s="185"/>
      <c r="AU2943" s="185"/>
      <c r="AV2943" s="185"/>
      <c r="AW2943" s="185"/>
      <c r="AX2943" s="185"/>
      <c r="AY2943" s="185"/>
      <c r="AZ2943" s="185"/>
      <c r="BA2943" s="185"/>
      <c r="BB2943" s="185"/>
      <c r="BC2943" s="185"/>
      <c r="BD2943" s="185"/>
      <c r="BE2943" s="185"/>
      <c r="BF2943" s="185"/>
      <c r="BG2943" s="185"/>
      <c r="BH2943" s="185"/>
      <c r="BI2943" s="185"/>
      <c r="BJ2943" s="185"/>
      <c r="BK2943" s="185"/>
      <c r="BL2943" s="185"/>
      <c r="BM2943" s="185"/>
    </row>
    <row r="2944" spans="13:65" s="181" customFormat="1" x14ac:dyDescent="0.2">
      <c r="M2944" s="40"/>
      <c r="N2944" s="974"/>
      <c r="O2944" s="185"/>
      <c r="P2944" s="185"/>
      <c r="Q2944" s="185"/>
      <c r="R2944" s="185"/>
      <c r="S2944" s="185"/>
      <c r="T2944" s="185"/>
      <c r="U2944" s="185"/>
      <c r="V2944" s="185"/>
      <c r="W2944" s="185"/>
      <c r="X2944" s="185"/>
      <c r="Y2944" s="185"/>
      <c r="Z2944" s="185"/>
      <c r="AA2944" s="185"/>
      <c r="AB2944" s="185"/>
      <c r="AC2944" s="185"/>
      <c r="AD2944" s="185"/>
      <c r="AE2944" s="185"/>
      <c r="AF2944" s="185"/>
      <c r="AG2944" s="185"/>
      <c r="AH2944" s="185"/>
      <c r="AI2944" s="185"/>
      <c r="AJ2944" s="185"/>
      <c r="AK2944" s="185"/>
      <c r="AL2944" s="185"/>
      <c r="AM2944" s="185"/>
      <c r="AN2944" s="185"/>
      <c r="AO2944" s="185"/>
      <c r="AP2944" s="185"/>
      <c r="AQ2944" s="185"/>
      <c r="AR2944" s="185"/>
      <c r="AS2944" s="185"/>
      <c r="AT2944" s="185"/>
      <c r="AU2944" s="185"/>
      <c r="AV2944" s="185"/>
      <c r="AW2944" s="185"/>
      <c r="AX2944" s="185"/>
      <c r="AY2944" s="185"/>
      <c r="AZ2944" s="185"/>
      <c r="BA2944" s="185"/>
      <c r="BB2944" s="185"/>
      <c r="BC2944" s="185"/>
      <c r="BD2944" s="185"/>
      <c r="BE2944" s="185"/>
      <c r="BF2944" s="185"/>
      <c r="BG2944" s="185"/>
      <c r="BH2944" s="185"/>
      <c r="BI2944" s="185"/>
      <c r="BJ2944" s="185"/>
      <c r="BK2944" s="185"/>
      <c r="BL2944" s="185"/>
      <c r="BM2944" s="185"/>
    </row>
    <row r="2945" spans="13:65" s="181" customFormat="1" x14ac:dyDescent="0.2">
      <c r="M2945" s="40"/>
      <c r="N2945" s="974"/>
      <c r="O2945" s="185"/>
      <c r="P2945" s="185"/>
      <c r="Q2945" s="185"/>
      <c r="R2945" s="185"/>
      <c r="S2945" s="185"/>
      <c r="T2945" s="185"/>
      <c r="U2945" s="185"/>
      <c r="V2945" s="185"/>
      <c r="W2945" s="185"/>
      <c r="X2945" s="185"/>
      <c r="Y2945" s="185"/>
      <c r="Z2945" s="185"/>
      <c r="AA2945" s="185"/>
      <c r="AB2945" s="185"/>
      <c r="AC2945" s="185"/>
      <c r="AD2945" s="185"/>
      <c r="AE2945" s="185"/>
      <c r="AF2945" s="185"/>
      <c r="AG2945" s="185"/>
      <c r="AH2945" s="185"/>
      <c r="AI2945" s="185"/>
      <c r="AJ2945" s="185"/>
      <c r="AK2945" s="185"/>
      <c r="AL2945" s="185"/>
      <c r="AM2945" s="185"/>
      <c r="AN2945" s="185"/>
      <c r="AO2945" s="185"/>
      <c r="AP2945" s="185"/>
      <c r="AQ2945" s="185"/>
      <c r="AR2945" s="185"/>
      <c r="AS2945" s="185"/>
      <c r="AT2945" s="185"/>
      <c r="AU2945" s="185"/>
      <c r="AV2945" s="185"/>
      <c r="AW2945" s="185"/>
      <c r="AX2945" s="185"/>
      <c r="AY2945" s="185"/>
      <c r="AZ2945" s="185"/>
      <c r="BA2945" s="185"/>
      <c r="BB2945" s="185"/>
      <c r="BC2945" s="185"/>
      <c r="BD2945" s="185"/>
      <c r="BE2945" s="185"/>
      <c r="BF2945" s="185"/>
      <c r="BG2945" s="185"/>
      <c r="BH2945" s="185"/>
      <c r="BI2945" s="185"/>
      <c r="BJ2945" s="185"/>
      <c r="BK2945" s="185"/>
      <c r="BL2945" s="185"/>
      <c r="BM2945" s="185"/>
    </row>
    <row r="2946" spans="13:65" s="181" customFormat="1" x14ac:dyDescent="0.2">
      <c r="M2946" s="40"/>
      <c r="N2946" s="974"/>
      <c r="O2946" s="185"/>
      <c r="P2946" s="185"/>
      <c r="Q2946" s="185"/>
      <c r="R2946" s="185"/>
      <c r="S2946" s="185"/>
      <c r="T2946" s="185"/>
      <c r="U2946" s="185"/>
      <c r="V2946" s="185"/>
      <c r="W2946" s="185"/>
      <c r="X2946" s="185"/>
      <c r="Y2946" s="185"/>
      <c r="Z2946" s="185"/>
      <c r="AA2946" s="185"/>
      <c r="AB2946" s="185"/>
      <c r="AC2946" s="185"/>
      <c r="AD2946" s="185"/>
      <c r="AE2946" s="185"/>
      <c r="AF2946" s="185"/>
      <c r="AG2946" s="185"/>
      <c r="AH2946" s="185"/>
      <c r="AI2946" s="185"/>
      <c r="AJ2946" s="185"/>
      <c r="AK2946" s="185"/>
      <c r="AL2946" s="185"/>
      <c r="AM2946" s="185"/>
      <c r="AN2946" s="185"/>
      <c r="AO2946" s="185"/>
      <c r="AP2946" s="185"/>
      <c r="AQ2946" s="185"/>
      <c r="AR2946" s="185"/>
      <c r="AS2946" s="185"/>
      <c r="AT2946" s="185"/>
      <c r="AU2946" s="185"/>
      <c r="AV2946" s="185"/>
      <c r="AW2946" s="185"/>
      <c r="AX2946" s="185"/>
      <c r="AY2946" s="185"/>
      <c r="AZ2946" s="185"/>
      <c r="BA2946" s="185"/>
      <c r="BB2946" s="185"/>
      <c r="BC2946" s="185"/>
      <c r="BD2946" s="185"/>
      <c r="BE2946" s="185"/>
      <c r="BF2946" s="185"/>
      <c r="BG2946" s="185"/>
      <c r="BH2946" s="185"/>
      <c r="BI2946" s="185"/>
      <c r="BJ2946" s="185"/>
      <c r="BK2946" s="185"/>
      <c r="BL2946" s="185"/>
      <c r="BM2946" s="185"/>
    </row>
    <row r="2947" spans="13:65" s="181" customFormat="1" x14ac:dyDescent="0.2">
      <c r="M2947" s="40"/>
      <c r="N2947" s="974"/>
      <c r="O2947" s="185"/>
      <c r="P2947" s="185"/>
      <c r="Q2947" s="185"/>
      <c r="R2947" s="185"/>
      <c r="S2947" s="185"/>
      <c r="T2947" s="185"/>
      <c r="U2947" s="185"/>
      <c r="V2947" s="185"/>
      <c r="W2947" s="185"/>
      <c r="X2947" s="185"/>
      <c r="Y2947" s="185"/>
      <c r="Z2947" s="185"/>
      <c r="AA2947" s="185"/>
      <c r="AB2947" s="185"/>
      <c r="AC2947" s="185"/>
      <c r="AD2947" s="185"/>
      <c r="AE2947" s="185"/>
      <c r="AF2947" s="185"/>
      <c r="AG2947" s="185"/>
      <c r="AH2947" s="185"/>
      <c r="AI2947" s="185"/>
      <c r="AJ2947" s="185"/>
      <c r="AK2947" s="185"/>
      <c r="AL2947" s="185"/>
      <c r="AM2947" s="185"/>
      <c r="AN2947" s="185"/>
      <c r="AO2947" s="185"/>
      <c r="AP2947" s="185"/>
      <c r="AQ2947" s="185"/>
      <c r="AR2947" s="185"/>
      <c r="AS2947" s="185"/>
      <c r="AT2947" s="185"/>
      <c r="AU2947" s="185"/>
      <c r="AV2947" s="185"/>
      <c r="AW2947" s="185"/>
      <c r="AX2947" s="185"/>
      <c r="AY2947" s="185"/>
      <c r="AZ2947" s="185"/>
      <c r="BA2947" s="185"/>
      <c r="BB2947" s="185"/>
      <c r="BC2947" s="185"/>
      <c r="BD2947" s="185"/>
      <c r="BE2947" s="185"/>
      <c r="BF2947" s="185"/>
      <c r="BG2947" s="185"/>
      <c r="BH2947" s="185"/>
      <c r="BI2947" s="185"/>
      <c r="BJ2947" s="185"/>
      <c r="BK2947" s="185"/>
      <c r="BL2947" s="185"/>
      <c r="BM2947" s="185"/>
    </row>
    <row r="2948" spans="13:65" s="181" customFormat="1" x14ac:dyDescent="0.2">
      <c r="M2948" s="40"/>
      <c r="N2948" s="974"/>
      <c r="O2948" s="185"/>
      <c r="P2948" s="185"/>
      <c r="Q2948" s="185"/>
      <c r="R2948" s="185"/>
      <c r="S2948" s="185"/>
      <c r="T2948" s="185"/>
      <c r="U2948" s="185"/>
      <c r="V2948" s="185"/>
      <c r="W2948" s="185"/>
      <c r="X2948" s="185"/>
      <c r="Y2948" s="185"/>
      <c r="Z2948" s="185"/>
      <c r="AA2948" s="185"/>
      <c r="AB2948" s="185"/>
      <c r="AC2948" s="185"/>
      <c r="AD2948" s="185"/>
      <c r="AE2948" s="185"/>
      <c r="AF2948" s="185"/>
      <c r="AG2948" s="185"/>
      <c r="AH2948" s="185"/>
      <c r="AI2948" s="185"/>
      <c r="AJ2948" s="185"/>
      <c r="AK2948" s="185"/>
      <c r="AL2948" s="185"/>
      <c r="AM2948" s="185"/>
      <c r="AN2948" s="185"/>
      <c r="AO2948" s="185"/>
      <c r="AP2948" s="185"/>
      <c r="AQ2948" s="185"/>
      <c r="AR2948" s="185"/>
      <c r="AS2948" s="185"/>
      <c r="AT2948" s="185"/>
      <c r="AU2948" s="185"/>
      <c r="AV2948" s="185"/>
      <c r="AW2948" s="185"/>
      <c r="AX2948" s="185"/>
      <c r="AY2948" s="185"/>
      <c r="AZ2948" s="185"/>
      <c r="BA2948" s="185"/>
      <c r="BB2948" s="185"/>
      <c r="BC2948" s="185"/>
      <c r="BD2948" s="185"/>
      <c r="BE2948" s="185"/>
      <c r="BF2948" s="185"/>
      <c r="BG2948" s="185"/>
      <c r="BH2948" s="185"/>
      <c r="BI2948" s="185"/>
      <c r="BJ2948" s="185"/>
      <c r="BK2948" s="185"/>
      <c r="BL2948" s="185"/>
      <c r="BM2948" s="185"/>
    </row>
    <row r="2949" spans="13:65" s="181" customFormat="1" x14ac:dyDescent="0.2">
      <c r="M2949" s="40"/>
      <c r="N2949" s="974"/>
      <c r="O2949" s="185"/>
      <c r="P2949" s="185"/>
      <c r="Q2949" s="185"/>
      <c r="R2949" s="185"/>
      <c r="S2949" s="185"/>
      <c r="T2949" s="185"/>
      <c r="U2949" s="185"/>
      <c r="V2949" s="185"/>
      <c r="W2949" s="185"/>
      <c r="X2949" s="185"/>
      <c r="Y2949" s="185"/>
      <c r="Z2949" s="185"/>
      <c r="AA2949" s="185"/>
      <c r="AB2949" s="185"/>
      <c r="AC2949" s="185"/>
      <c r="AD2949" s="185"/>
      <c r="AE2949" s="185"/>
      <c r="AF2949" s="185"/>
      <c r="AG2949" s="185"/>
      <c r="AH2949" s="185"/>
      <c r="AI2949" s="185"/>
      <c r="AJ2949" s="185"/>
      <c r="AK2949" s="185"/>
      <c r="AL2949" s="185"/>
      <c r="AM2949" s="185"/>
      <c r="AN2949" s="185"/>
      <c r="AO2949" s="185"/>
      <c r="AP2949" s="185"/>
      <c r="AQ2949" s="185"/>
      <c r="AR2949" s="185"/>
      <c r="AS2949" s="185"/>
      <c r="AT2949" s="185"/>
      <c r="AU2949" s="185"/>
      <c r="AV2949" s="185"/>
      <c r="AW2949" s="185"/>
      <c r="AX2949" s="185"/>
      <c r="AY2949" s="185"/>
      <c r="AZ2949" s="185"/>
      <c r="BA2949" s="185"/>
      <c r="BB2949" s="185"/>
      <c r="BC2949" s="185"/>
      <c r="BD2949" s="185"/>
      <c r="BE2949" s="185"/>
      <c r="BF2949" s="185"/>
      <c r="BG2949" s="185"/>
      <c r="BH2949" s="185"/>
      <c r="BI2949" s="185"/>
      <c r="BJ2949" s="185"/>
      <c r="BK2949" s="185"/>
      <c r="BL2949" s="185"/>
      <c r="BM2949" s="185"/>
    </row>
    <row r="2950" spans="13:65" s="181" customFormat="1" x14ac:dyDescent="0.2">
      <c r="M2950" s="40"/>
      <c r="N2950" s="974"/>
      <c r="O2950" s="185"/>
      <c r="P2950" s="185"/>
      <c r="Q2950" s="185"/>
      <c r="R2950" s="185"/>
      <c r="S2950" s="185"/>
      <c r="T2950" s="185"/>
      <c r="U2950" s="185"/>
      <c r="V2950" s="185"/>
      <c r="W2950" s="185"/>
      <c r="X2950" s="185"/>
      <c r="Y2950" s="185"/>
      <c r="Z2950" s="185"/>
      <c r="AA2950" s="185"/>
      <c r="AB2950" s="185"/>
      <c r="AC2950" s="185"/>
      <c r="AD2950" s="185"/>
      <c r="AE2950" s="185"/>
      <c r="AF2950" s="185"/>
      <c r="AG2950" s="185"/>
      <c r="AH2950" s="185"/>
      <c r="AI2950" s="185"/>
      <c r="AJ2950" s="185"/>
      <c r="AK2950" s="185"/>
      <c r="AL2950" s="185"/>
      <c r="AM2950" s="185"/>
      <c r="AN2950" s="185"/>
      <c r="AO2950" s="185"/>
      <c r="AP2950" s="185"/>
      <c r="AQ2950" s="185"/>
      <c r="AR2950" s="185"/>
      <c r="AS2950" s="185"/>
      <c r="AT2950" s="185"/>
      <c r="AU2950" s="185"/>
      <c r="AV2950" s="185"/>
      <c r="AW2950" s="185"/>
      <c r="AX2950" s="185"/>
      <c r="AY2950" s="185"/>
      <c r="AZ2950" s="185"/>
      <c r="BA2950" s="185"/>
      <c r="BB2950" s="185"/>
      <c r="BC2950" s="185"/>
      <c r="BD2950" s="185"/>
      <c r="BE2950" s="185"/>
      <c r="BF2950" s="185"/>
      <c r="BG2950" s="185"/>
      <c r="BH2950" s="185"/>
      <c r="BI2950" s="185"/>
      <c r="BJ2950" s="185"/>
      <c r="BK2950" s="185"/>
      <c r="BL2950" s="185"/>
      <c r="BM2950" s="185"/>
    </row>
    <row r="2951" spans="13:65" s="181" customFormat="1" x14ac:dyDescent="0.2">
      <c r="M2951" s="40"/>
      <c r="N2951" s="974"/>
      <c r="O2951" s="185"/>
      <c r="P2951" s="185"/>
      <c r="Q2951" s="185"/>
      <c r="R2951" s="185"/>
      <c r="S2951" s="185"/>
      <c r="T2951" s="185"/>
      <c r="U2951" s="185"/>
      <c r="V2951" s="185"/>
      <c r="W2951" s="185"/>
      <c r="X2951" s="185"/>
      <c r="Y2951" s="185"/>
      <c r="Z2951" s="185"/>
      <c r="AA2951" s="185"/>
      <c r="AB2951" s="185"/>
      <c r="AC2951" s="185"/>
      <c r="AD2951" s="185"/>
      <c r="AE2951" s="185"/>
      <c r="AF2951" s="185"/>
      <c r="AG2951" s="185"/>
      <c r="AH2951" s="185"/>
      <c r="AI2951" s="185"/>
      <c r="AJ2951" s="185"/>
      <c r="AK2951" s="185"/>
      <c r="AL2951" s="185"/>
      <c r="AM2951" s="185"/>
      <c r="AN2951" s="185"/>
      <c r="AO2951" s="185"/>
      <c r="AP2951" s="185"/>
      <c r="AQ2951" s="185"/>
      <c r="AR2951" s="185"/>
      <c r="AS2951" s="185"/>
      <c r="AT2951" s="185"/>
      <c r="AU2951" s="185"/>
      <c r="AV2951" s="185"/>
      <c r="AW2951" s="185"/>
      <c r="AX2951" s="185"/>
      <c r="AY2951" s="185"/>
      <c r="AZ2951" s="185"/>
      <c r="BA2951" s="185"/>
      <c r="BB2951" s="185"/>
      <c r="BC2951" s="185"/>
      <c r="BD2951" s="185"/>
      <c r="BE2951" s="185"/>
      <c r="BF2951" s="185"/>
      <c r="BG2951" s="185"/>
      <c r="BH2951" s="185"/>
      <c r="BI2951" s="185"/>
      <c r="BJ2951" s="185"/>
      <c r="BK2951" s="185"/>
      <c r="BL2951" s="185"/>
      <c r="BM2951" s="185"/>
    </row>
    <row r="2952" spans="13:65" s="181" customFormat="1" x14ac:dyDescent="0.2">
      <c r="M2952" s="40"/>
      <c r="N2952" s="974"/>
      <c r="O2952" s="185"/>
      <c r="P2952" s="185"/>
      <c r="Q2952" s="185"/>
      <c r="R2952" s="185"/>
      <c r="S2952" s="185"/>
      <c r="T2952" s="185"/>
      <c r="U2952" s="185"/>
      <c r="V2952" s="185"/>
      <c r="W2952" s="185"/>
      <c r="X2952" s="185"/>
      <c r="Y2952" s="185"/>
      <c r="Z2952" s="185"/>
      <c r="AA2952" s="185"/>
      <c r="AB2952" s="185"/>
      <c r="AC2952" s="185"/>
      <c r="AD2952" s="185"/>
      <c r="AE2952" s="185"/>
      <c r="AF2952" s="185"/>
      <c r="AG2952" s="185"/>
      <c r="AH2952" s="185"/>
      <c r="AI2952" s="185"/>
      <c r="AJ2952" s="185"/>
      <c r="AK2952" s="185"/>
      <c r="AL2952" s="185"/>
      <c r="AM2952" s="185"/>
      <c r="AN2952" s="185"/>
      <c r="AO2952" s="185"/>
      <c r="AP2952" s="185"/>
      <c r="AQ2952" s="185"/>
      <c r="AR2952" s="185"/>
      <c r="AS2952" s="185"/>
      <c r="AT2952" s="185"/>
      <c r="AU2952" s="185"/>
      <c r="AV2952" s="185"/>
      <c r="AW2952" s="185"/>
      <c r="AX2952" s="185"/>
      <c r="AY2952" s="185"/>
      <c r="AZ2952" s="185"/>
      <c r="BA2952" s="185"/>
      <c r="BB2952" s="185"/>
      <c r="BC2952" s="185"/>
      <c r="BD2952" s="185"/>
      <c r="BE2952" s="185"/>
      <c r="BF2952" s="185"/>
      <c r="BG2952" s="185"/>
      <c r="BH2952" s="185"/>
      <c r="BI2952" s="185"/>
      <c r="BJ2952" s="185"/>
      <c r="BK2952" s="185"/>
      <c r="BL2952" s="185"/>
      <c r="BM2952" s="185"/>
    </row>
    <row r="2953" spans="13:65" s="181" customFormat="1" x14ac:dyDescent="0.2">
      <c r="M2953" s="40"/>
      <c r="N2953" s="974"/>
      <c r="O2953" s="185"/>
      <c r="P2953" s="185"/>
      <c r="Q2953" s="185"/>
      <c r="R2953" s="185"/>
      <c r="S2953" s="185"/>
      <c r="T2953" s="185"/>
      <c r="U2953" s="185"/>
      <c r="V2953" s="185"/>
      <c r="W2953" s="185"/>
      <c r="X2953" s="185"/>
      <c r="Y2953" s="185"/>
      <c r="Z2953" s="185"/>
      <c r="AA2953" s="185"/>
      <c r="AB2953" s="185"/>
      <c r="AC2953" s="185"/>
      <c r="AD2953" s="185"/>
      <c r="AE2953" s="185"/>
      <c r="AF2953" s="185"/>
      <c r="AG2953" s="185"/>
      <c r="AH2953" s="185"/>
      <c r="AI2953" s="185"/>
      <c r="AJ2953" s="185"/>
      <c r="AK2953" s="185"/>
      <c r="AL2953" s="185"/>
      <c r="AM2953" s="185"/>
      <c r="AN2953" s="185"/>
      <c r="AO2953" s="185"/>
      <c r="AP2953" s="185"/>
      <c r="AQ2953" s="185"/>
      <c r="AR2953" s="185"/>
      <c r="AS2953" s="185"/>
      <c r="AT2953" s="185"/>
      <c r="AU2953" s="185"/>
      <c r="AV2953" s="185"/>
      <c r="AW2953" s="185"/>
      <c r="AX2953" s="185"/>
      <c r="AY2953" s="185"/>
      <c r="AZ2953" s="185"/>
      <c r="BA2953" s="185"/>
      <c r="BB2953" s="185"/>
      <c r="BC2953" s="185"/>
      <c r="BD2953" s="185"/>
      <c r="BE2953" s="185"/>
      <c r="BF2953" s="185"/>
      <c r="BG2953" s="185"/>
      <c r="BH2953" s="185"/>
      <c r="BI2953" s="185"/>
      <c r="BJ2953" s="185"/>
      <c r="BK2953" s="185"/>
      <c r="BL2953" s="185"/>
      <c r="BM2953" s="185"/>
    </row>
    <row r="2954" spans="13:65" s="181" customFormat="1" x14ac:dyDescent="0.2">
      <c r="M2954" s="40"/>
      <c r="N2954" s="974"/>
      <c r="O2954" s="185"/>
      <c r="P2954" s="185"/>
      <c r="Q2954" s="185"/>
      <c r="R2954" s="185"/>
      <c r="S2954" s="185"/>
      <c r="T2954" s="185"/>
      <c r="U2954" s="185"/>
      <c r="V2954" s="185"/>
      <c r="W2954" s="185"/>
      <c r="X2954" s="185"/>
      <c r="Y2954" s="185"/>
      <c r="Z2954" s="185"/>
      <c r="AA2954" s="185"/>
      <c r="AB2954" s="185"/>
      <c r="AC2954" s="185"/>
      <c r="AD2954" s="185"/>
      <c r="AE2954" s="185"/>
      <c r="AF2954" s="185"/>
      <c r="AG2954" s="185"/>
      <c r="AH2954" s="185"/>
      <c r="AI2954" s="185"/>
      <c r="AJ2954" s="185"/>
      <c r="AK2954" s="185"/>
      <c r="AL2954" s="185"/>
      <c r="AM2954" s="185"/>
      <c r="AN2954" s="185"/>
      <c r="AO2954" s="185"/>
      <c r="AP2954" s="185"/>
      <c r="AQ2954" s="185"/>
      <c r="AR2954" s="185"/>
      <c r="AS2954" s="185"/>
      <c r="AT2954" s="185"/>
      <c r="AU2954" s="185"/>
      <c r="AV2954" s="185"/>
      <c r="AW2954" s="185"/>
      <c r="AX2954" s="185"/>
      <c r="AY2954" s="185"/>
      <c r="AZ2954" s="185"/>
      <c r="BA2954" s="185"/>
      <c r="BB2954" s="185"/>
      <c r="BC2954" s="185"/>
      <c r="BD2954" s="185"/>
      <c r="BE2954" s="185"/>
      <c r="BF2954" s="185"/>
      <c r="BG2954" s="185"/>
      <c r="BH2954" s="185"/>
      <c r="BI2954" s="185"/>
      <c r="BJ2954" s="185"/>
      <c r="BK2954" s="185"/>
      <c r="BL2954" s="185"/>
      <c r="BM2954" s="185"/>
    </row>
    <row r="2955" spans="13:65" s="181" customFormat="1" x14ac:dyDescent="0.2">
      <c r="M2955" s="40"/>
      <c r="N2955" s="974"/>
      <c r="O2955" s="185"/>
      <c r="P2955" s="185"/>
      <c r="Q2955" s="185"/>
      <c r="R2955" s="185"/>
      <c r="S2955" s="185"/>
      <c r="T2955" s="185"/>
      <c r="U2955" s="185"/>
      <c r="V2955" s="185"/>
      <c r="W2955" s="185"/>
      <c r="X2955" s="185"/>
      <c r="Y2955" s="185"/>
      <c r="Z2955" s="185"/>
      <c r="AA2955" s="185"/>
      <c r="AB2955" s="185"/>
      <c r="AC2955" s="185"/>
      <c r="AD2955" s="185"/>
      <c r="AE2955" s="185"/>
      <c r="AF2955" s="185"/>
      <c r="AG2955" s="185"/>
      <c r="AH2955" s="185"/>
      <c r="AI2955" s="185"/>
      <c r="AJ2955" s="185"/>
      <c r="AK2955" s="185"/>
      <c r="AL2955" s="185"/>
      <c r="AM2955" s="185"/>
      <c r="AN2955" s="185"/>
      <c r="AO2955" s="185"/>
      <c r="AP2955" s="185"/>
      <c r="AQ2955" s="185"/>
      <c r="AR2955" s="185"/>
      <c r="AS2955" s="185"/>
      <c r="AT2955" s="185"/>
      <c r="AU2955" s="185"/>
      <c r="AV2955" s="185"/>
      <c r="AW2955" s="185"/>
      <c r="AX2955" s="185"/>
      <c r="AY2955" s="185"/>
      <c r="AZ2955" s="185"/>
      <c r="BA2955" s="185"/>
      <c r="BB2955" s="185"/>
      <c r="BC2955" s="185"/>
      <c r="BD2955" s="185"/>
      <c r="BE2955" s="185"/>
      <c r="BF2955" s="185"/>
      <c r="BG2955" s="185"/>
      <c r="BH2955" s="185"/>
      <c r="BI2955" s="185"/>
      <c r="BJ2955" s="185"/>
      <c r="BK2955" s="185"/>
      <c r="BL2955" s="185"/>
      <c r="BM2955" s="185"/>
    </row>
  </sheetData>
  <mergeCells count="2">
    <mergeCell ref="A4:A5"/>
    <mergeCell ref="B4:K4"/>
  </mergeCells>
  <phoneticPr fontId="41" type="noConversion"/>
  <pageMargins left="0.75" right="0.75" top="1" bottom="1" header="0.5" footer="0.5"/>
  <pageSetup paperSize="9" orientation="landscape" horizontalDpi="1200" verticalDpi="1200" r:id="rId1"/>
  <headerFooter alignWithMargins="0"/>
  <ignoredErrors>
    <ignoredError sqref="B3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N8002"/>
  <sheetViews>
    <sheetView topLeftCell="A109" workbookViewId="0">
      <selection activeCell="J128" sqref="J128"/>
    </sheetView>
  </sheetViews>
  <sheetFormatPr defaultColWidth="9.140625" defaultRowHeight="12.75" x14ac:dyDescent="0.2"/>
  <cols>
    <col min="1" max="1" width="59.85546875" style="345" customWidth="1"/>
    <col min="2" max="11" width="6.85546875" style="352" customWidth="1"/>
    <col min="12" max="12" width="10.140625" style="352" customWidth="1"/>
    <col min="13" max="13" width="9.140625" style="199"/>
    <col min="14" max="16384" width="9.140625" style="345"/>
  </cols>
  <sheetData>
    <row r="1" spans="1:14" ht="15.75" x14ac:dyDescent="0.25">
      <c r="A1" s="598" t="s">
        <v>178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718"/>
      <c r="M1" s="600"/>
    </row>
    <row r="2" spans="1:14" ht="15" x14ac:dyDescent="0.25">
      <c r="A2" s="601" t="s">
        <v>179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353"/>
      <c r="M2" s="600"/>
    </row>
    <row r="3" spans="1:14" ht="13.5" thickBot="1" x14ac:dyDescent="0.25">
      <c r="A3" s="603" t="s">
        <v>180</v>
      </c>
      <c r="B3" s="319">
        <f>N6</f>
        <v>4</v>
      </c>
      <c r="C3" s="604" t="s">
        <v>91</v>
      </c>
      <c r="D3" s="605" t="s">
        <v>90</v>
      </c>
      <c r="E3" s="322"/>
      <c r="F3" s="322"/>
      <c r="G3" s="322"/>
      <c r="H3" s="322"/>
      <c r="I3" s="602"/>
      <c r="J3" s="602"/>
      <c r="K3" s="602"/>
      <c r="L3" s="353"/>
      <c r="M3" s="600"/>
    </row>
    <row r="4" spans="1:14" x14ac:dyDescent="0.2">
      <c r="A4" s="1115" t="s">
        <v>92</v>
      </c>
      <c r="B4" s="1117" t="s">
        <v>181</v>
      </c>
      <c r="C4" s="1117"/>
      <c r="D4" s="1117"/>
      <c r="E4" s="1117"/>
      <c r="F4" s="1117"/>
      <c r="G4" s="1117"/>
      <c r="H4" s="1117"/>
      <c r="I4" s="1117"/>
      <c r="J4" s="1117"/>
      <c r="K4" s="1117"/>
      <c r="L4" s="850" t="s">
        <v>94</v>
      </c>
      <c r="M4" s="600"/>
    </row>
    <row r="5" spans="1:14" x14ac:dyDescent="0.2">
      <c r="A5" s="1116"/>
      <c r="B5" s="852">
        <v>1</v>
      </c>
      <c r="C5" s="852">
        <v>2</v>
      </c>
      <c r="D5" s="852">
        <v>3</v>
      </c>
      <c r="E5" s="852">
        <v>4</v>
      </c>
      <c r="F5" s="852">
        <v>5</v>
      </c>
      <c r="G5" s="852">
        <v>6</v>
      </c>
      <c r="H5" s="852">
        <v>7</v>
      </c>
      <c r="I5" s="852">
        <v>8</v>
      </c>
      <c r="J5" s="852">
        <v>9</v>
      </c>
      <c r="K5" s="852">
        <v>10</v>
      </c>
      <c r="L5" s="290" t="s">
        <v>182</v>
      </c>
      <c r="M5" s="600"/>
    </row>
    <row r="6" spans="1:14" x14ac:dyDescent="0.2">
      <c r="A6" s="402" t="s">
        <v>183</v>
      </c>
      <c r="B6" s="19">
        <v>1</v>
      </c>
      <c r="C6" s="19">
        <v>1</v>
      </c>
      <c r="D6" s="19">
        <v>1</v>
      </c>
      <c r="E6" s="19">
        <v>1</v>
      </c>
      <c r="F6" s="19"/>
      <c r="G6" s="19"/>
      <c r="H6" s="19"/>
      <c r="I6" s="19"/>
      <c r="J6" s="19"/>
      <c r="K6" s="19"/>
      <c r="L6" s="447">
        <f>IF(AVERAGE(B6:K6)&gt;=0.8,1,0)</f>
        <v>1</v>
      </c>
      <c r="M6" s="600">
        <f>AVERAGE(B6:K6)</f>
        <v>1</v>
      </c>
      <c r="N6" s="199">
        <f>COUNT(B6:K6)</f>
        <v>4</v>
      </c>
    </row>
    <row r="7" spans="1:14" x14ac:dyDescent="0.2">
      <c r="A7" s="345" t="s">
        <v>184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56"/>
      <c r="M7" s="600"/>
    </row>
    <row r="8" spans="1:14" x14ac:dyDescent="0.2">
      <c r="I8" s="578"/>
      <c r="L8" s="356"/>
      <c r="M8" s="600"/>
    </row>
    <row r="9" spans="1:14" x14ac:dyDescent="0.2">
      <c r="A9" s="345" t="s">
        <v>185</v>
      </c>
      <c r="L9" s="356"/>
      <c r="M9" s="600"/>
    </row>
    <row r="10" spans="1:14" x14ac:dyDescent="0.2">
      <c r="A10" s="345" t="s">
        <v>186</v>
      </c>
      <c r="L10" s="356"/>
      <c r="M10" s="600"/>
    </row>
    <row r="11" spans="1:14" x14ac:dyDescent="0.2">
      <c r="A11" s="345" t="s">
        <v>187</v>
      </c>
      <c r="B11" s="19">
        <v>0.5</v>
      </c>
      <c r="C11" s="19">
        <v>1</v>
      </c>
      <c r="D11" s="19">
        <v>1</v>
      </c>
      <c r="E11" s="19">
        <v>1</v>
      </c>
      <c r="F11" s="19"/>
      <c r="G11" s="19"/>
      <c r="H11" s="19"/>
      <c r="I11" s="19"/>
      <c r="J11" s="19"/>
      <c r="K11" s="19"/>
      <c r="L11" s="447">
        <f>IF(AVERAGE(B11:K11)&gt;=0.8,1,0)</f>
        <v>1</v>
      </c>
      <c r="M11" s="600">
        <f>AVERAGE(B11:K11)</f>
        <v>0.875</v>
      </c>
    </row>
    <row r="12" spans="1:14" x14ac:dyDescent="0.2">
      <c r="A12" s="345" t="s">
        <v>188</v>
      </c>
      <c r="B12" s="320"/>
      <c r="C12" s="320"/>
      <c r="D12" s="320"/>
      <c r="E12" s="320"/>
      <c r="F12" s="320"/>
      <c r="G12" s="320"/>
      <c r="H12" s="320"/>
      <c r="I12" s="320"/>
      <c r="J12" s="320"/>
      <c r="L12" s="356"/>
      <c r="M12" s="600"/>
    </row>
    <row r="13" spans="1:14" x14ac:dyDescent="0.2">
      <c r="L13" s="356"/>
      <c r="M13" s="600"/>
    </row>
    <row r="14" spans="1:14" x14ac:dyDescent="0.2">
      <c r="A14" s="345" t="s">
        <v>189</v>
      </c>
      <c r="B14" s="19">
        <v>1</v>
      </c>
      <c r="C14" s="19">
        <v>1</v>
      </c>
      <c r="D14" s="19">
        <v>1</v>
      </c>
      <c r="E14" s="19">
        <v>1</v>
      </c>
      <c r="F14" s="19"/>
      <c r="G14" s="19"/>
      <c r="H14" s="19"/>
      <c r="I14" s="19"/>
      <c r="J14" s="19"/>
      <c r="K14" s="19"/>
      <c r="L14" s="447">
        <f>IF(AVERAGE(B14:K14)&gt;=0.8,1,0)</f>
        <v>1</v>
      </c>
      <c r="M14" s="600">
        <f>AVERAGE(B14:K14)</f>
        <v>1</v>
      </c>
    </row>
    <row r="15" spans="1:14" x14ac:dyDescent="0.2">
      <c r="A15" s="136" t="s">
        <v>190</v>
      </c>
      <c r="L15" s="356"/>
      <c r="M15" s="600"/>
    </row>
    <row r="16" spans="1:14" x14ac:dyDescent="0.2">
      <c r="A16" s="136" t="s">
        <v>191</v>
      </c>
      <c r="L16" s="356"/>
      <c r="M16" s="600"/>
    </row>
    <row r="17" spans="1:13" x14ac:dyDescent="0.2">
      <c r="L17" s="356"/>
      <c r="M17" s="600"/>
    </row>
    <row r="18" spans="1:13" x14ac:dyDescent="0.2">
      <c r="A18" s="345" t="s">
        <v>192</v>
      </c>
      <c r="B18" s="19">
        <v>1</v>
      </c>
      <c r="C18" s="19">
        <v>1</v>
      </c>
      <c r="D18" s="19">
        <v>1</v>
      </c>
      <c r="E18" s="19">
        <v>1</v>
      </c>
      <c r="F18" s="19"/>
      <c r="G18" s="19"/>
      <c r="H18" s="19"/>
      <c r="I18" s="19"/>
      <c r="J18" s="19"/>
      <c r="K18" s="19"/>
      <c r="L18" s="447">
        <f>IF(AVERAGE(B18:K18)&gt;=0.8,1,0)</f>
        <v>1</v>
      </c>
      <c r="M18" s="600">
        <f>AVERAGE(B18:K18)</f>
        <v>1</v>
      </c>
    </row>
    <row r="19" spans="1:13" x14ac:dyDescent="0.2">
      <c r="A19" s="345" t="s">
        <v>193</v>
      </c>
      <c r="L19" s="356"/>
      <c r="M19" s="600"/>
    </row>
    <row r="20" spans="1:13" x14ac:dyDescent="0.2">
      <c r="L20" s="356"/>
      <c r="M20" s="600"/>
    </row>
    <row r="21" spans="1:13" ht="14.25" x14ac:dyDescent="0.2">
      <c r="A21" s="978" t="s">
        <v>194</v>
      </c>
      <c r="B21" s="19">
        <v>1</v>
      </c>
      <c r="C21" s="19">
        <v>1</v>
      </c>
      <c r="D21" s="19">
        <v>1</v>
      </c>
      <c r="E21" s="19">
        <v>1</v>
      </c>
      <c r="F21" s="19"/>
      <c r="G21" s="19"/>
      <c r="H21" s="19"/>
      <c r="I21" s="19"/>
      <c r="J21" s="19"/>
      <c r="K21" s="19"/>
      <c r="L21" s="447">
        <f>IF(AVERAGE(B21:K21)&gt;=0.8,1,0)</f>
        <v>1</v>
      </c>
      <c r="M21" s="600">
        <f>AVERAGE(B21:K21)</f>
        <v>1</v>
      </c>
    </row>
    <row r="22" spans="1:13" x14ac:dyDescent="0.2">
      <c r="A22" s="979" t="s">
        <v>195</v>
      </c>
      <c r="L22" s="356"/>
      <c r="M22" s="600"/>
    </row>
    <row r="23" spans="1:13" x14ac:dyDescent="0.2">
      <c r="A23" s="345" t="s">
        <v>196</v>
      </c>
      <c r="L23" s="356"/>
      <c r="M23" s="600"/>
    </row>
    <row r="24" spans="1:13" x14ac:dyDescent="0.2">
      <c r="A24" s="345" t="s">
        <v>197</v>
      </c>
      <c r="B24" s="19">
        <v>0.5</v>
      </c>
      <c r="C24" s="19">
        <v>0.5</v>
      </c>
      <c r="D24" s="19">
        <v>1</v>
      </c>
      <c r="E24" s="19">
        <v>1</v>
      </c>
      <c r="F24" s="19"/>
      <c r="G24" s="19"/>
      <c r="H24" s="19"/>
      <c r="I24" s="19"/>
      <c r="J24" s="19"/>
      <c r="K24" s="19"/>
      <c r="L24" s="447">
        <f>IF(AVERAGE(B24:K24)&gt;=0.8,1,0)</f>
        <v>0</v>
      </c>
      <c r="M24" s="600">
        <f>AVERAGE(B24:K24)</f>
        <v>0.75</v>
      </c>
    </row>
    <row r="25" spans="1:13" x14ac:dyDescent="0.2">
      <c r="A25" s="372" t="s">
        <v>198</v>
      </c>
      <c r="L25" s="356"/>
      <c r="M25" s="600"/>
    </row>
    <row r="26" spans="1:13" x14ac:dyDescent="0.2">
      <c r="A26" s="355" t="s">
        <v>199</v>
      </c>
      <c r="L26" s="356"/>
      <c r="M26" s="600"/>
    </row>
    <row r="27" spans="1:13" x14ac:dyDescent="0.2">
      <c r="A27" s="355"/>
      <c r="L27" s="356"/>
      <c r="M27" s="600"/>
    </row>
    <row r="28" spans="1:13" x14ac:dyDescent="0.2">
      <c r="A28" s="345" t="s">
        <v>200</v>
      </c>
      <c r="B28" s="19">
        <v>1</v>
      </c>
      <c r="C28" s="19">
        <v>1</v>
      </c>
      <c r="D28" s="19">
        <v>1</v>
      </c>
      <c r="E28" s="19">
        <v>1</v>
      </c>
      <c r="F28" s="19"/>
      <c r="G28" s="19"/>
      <c r="H28" s="19"/>
      <c r="I28" s="19"/>
      <c r="J28" s="19"/>
      <c r="K28" s="19"/>
      <c r="L28" s="447">
        <f>IF(AVERAGE(B28:K28)&gt;=0.8,1,0)</f>
        <v>1</v>
      </c>
      <c r="M28" s="600">
        <f>AVERAGE(B28:K28)</f>
        <v>1</v>
      </c>
    </row>
    <row r="29" spans="1:13" x14ac:dyDescent="0.2">
      <c r="A29" s="372" t="s">
        <v>201</v>
      </c>
      <c r="L29" s="356"/>
      <c r="M29" s="600"/>
    </row>
    <row r="30" spans="1:13" x14ac:dyDescent="0.2">
      <c r="A30" s="345" t="s">
        <v>202</v>
      </c>
      <c r="L30" s="356"/>
      <c r="M30" s="600"/>
    </row>
    <row r="31" spans="1:13" x14ac:dyDescent="0.2">
      <c r="A31" s="345" t="s">
        <v>203</v>
      </c>
      <c r="L31" s="356"/>
      <c r="M31" s="600"/>
    </row>
    <row r="32" spans="1:13" x14ac:dyDescent="0.2">
      <c r="A32" s="345" t="s">
        <v>204</v>
      </c>
      <c r="B32" s="19">
        <v>1</v>
      </c>
      <c r="C32" s="19">
        <v>1</v>
      </c>
      <c r="D32" s="19">
        <v>1</v>
      </c>
      <c r="E32" s="19">
        <v>1</v>
      </c>
      <c r="F32" s="19"/>
      <c r="G32" s="19"/>
      <c r="H32" s="19"/>
      <c r="I32" s="19"/>
      <c r="J32" s="19"/>
      <c r="K32" s="19"/>
      <c r="L32" s="447">
        <f>IF(AVERAGE(B32:K32)&gt;=0.8,1,0)</f>
        <v>1</v>
      </c>
      <c r="M32" s="600">
        <f>AVERAGE(B32:K32)</f>
        <v>1</v>
      </c>
    </row>
    <row r="33" spans="1:13" x14ac:dyDescent="0.2">
      <c r="A33" s="345" t="s">
        <v>205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600"/>
    </row>
    <row r="34" spans="1:13" x14ac:dyDescent="0.2">
      <c r="A34" s="355" t="s">
        <v>206</v>
      </c>
      <c r="L34" s="356"/>
      <c r="M34" s="600"/>
    </row>
    <row r="35" spans="1:13" x14ac:dyDescent="0.2">
      <c r="A35" s="355" t="s">
        <v>207</v>
      </c>
      <c r="L35" s="356"/>
      <c r="M35" s="600"/>
    </row>
    <row r="36" spans="1:13" x14ac:dyDescent="0.2">
      <c r="A36" s="355" t="s">
        <v>208</v>
      </c>
      <c r="L36" s="356"/>
      <c r="M36" s="600"/>
    </row>
    <row r="37" spans="1:13" x14ac:dyDescent="0.2">
      <c r="L37" s="356"/>
      <c r="M37" s="600"/>
    </row>
    <row r="38" spans="1:13" x14ac:dyDescent="0.2">
      <c r="A38" s="345" t="s">
        <v>209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</row>
    <row r="39" spans="1:13" x14ac:dyDescent="0.2">
      <c r="A39" s="345" t="s">
        <v>210</v>
      </c>
      <c r="B39" s="980">
        <v>1</v>
      </c>
      <c r="C39" s="980">
        <v>1</v>
      </c>
      <c r="D39" s="980">
        <v>1</v>
      </c>
      <c r="E39" s="980">
        <v>1</v>
      </c>
      <c r="F39" s="980"/>
      <c r="G39" s="980"/>
      <c r="H39" s="980"/>
      <c r="I39" s="980"/>
      <c r="J39" s="980"/>
      <c r="K39" s="980"/>
      <c r="L39" s="981">
        <f>IF(AVERAGE(B39:K39)&gt;=0.8,1,0)</f>
        <v>1</v>
      </c>
      <c r="M39" s="600">
        <f>AVERAGE(B39:K39)</f>
        <v>1</v>
      </c>
    </row>
    <row r="40" spans="1:13" x14ac:dyDescent="0.2">
      <c r="A40" s="345" t="s">
        <v>211</v>
      </c>
      <c r="B40" s="980">
        <v>1</v>
      </c>
      <c r="C40" s="980">
        <v>1</v>
      </c>
      <c r="D40" s="980">
        <v>1</v>
      </c>
      <c r="E40" s="980">
        <v>1</v>
      </c>
      <c r="F40" s="980"/>
      <c r="G40" s="980"/>
      <c r="H40" s="980"/>
      <c r="I40" s="980"/>
      <c r="J40" s="980"/>
      <c r="K40" s="980"/>
      <c r="L40" s="981">
        <f>IF(AVERAGE(B40:K40)&gt;=0.8,1,0)</f>
        <v>1</v>
      </c>
      <c r="M40" s="600">
        <f>AVERAGE(B40:K40)</f>
        <v>1</v>
      </c>
    </row>
    <row r="41" spans="1:13" x14ac:dyDescent="0.2">
      <c r="L41" s="356"/>
      <c r="M41" s="600">
        <f>(L40+L39)/2</f>
        <v>1</v>
      </c>
    </row>
    <row r="42" spans="1:13" x14ac:dyDescent="0.2">
      <c r="A42" s="345" t="s">
        <v>212</v>
      </c>
      <c r="B42" s="19">
        <v>1</v>
      </c>
      <c r="C42" s="19">
        <v>1</v>
      </c>
      <c r="D42" s="19">
        <v>1</v>
      </c>
      <c r="E42" s="19">
        <v>1</v>
      </c>
      <c r="F42" s="19"/>
      <c r="G42" s="19"/>
      <c r="H42" s="19"/>
      <c r="I42" s="19"/>
      <c r="J42" s="19"/>
      <c r="K42" s="19"/>
      <c r="L42" s="447">
        <f>IF(AVERAGE(B42:K42)&gt;=0.8,1,0)</f>
        <v>1</v>
      </c>
      <c r="M42" s="600">
        <f>AVERAGE(B42:K42)</f>
        <v>1</v>
      </c>
    </row>
    <row r="43" spans="1:13" x14ac:dyDescent="0.2">
      <c r="A43" s="345" t="s">
        <v>213</v>
      </c>
      <c r="L43" s="356"/>
      <c r="M43" s="600"/>
    </row>
    <row r="44" spans="1:13" x14ac:dyDescent="0.2">
      <c r="A44" s="543" t="s">
        <v>214</v>
      </c>
      <c r="B44" s="539">
        <v>1</v>
      </c>
      <c r="C44" s="539">
        <v>1</v>
      </c>
      <c r="D44" s="539">
        <v>1</v>
      </c>
      <c r="E44" s="539">
        <v>1</v>
      </c>
      <c r="F44" s="539"/>
      <c r="G44" s="539"/>
      <c r="H44" s="539"/>
      <c r="I44" s="539"/>
      <c r="J44" s="539"/>
      <c r="K44" s="539"/>
      <c r="L44" s="606">
        <f>IF(AVERAGE(B44:K44)&gt;=1,1,0)</f>
        <v>1</v>
      </c>
      <c r="M44" s="600">
        <f t="shared" ref="M44:M45" si="0">AVERAGE(B44:K44)</f>
        <v>1</v>
      </c>
    </row>
    <row r="45" spans="1:13" x14ac:dyDescent="0.2">
      <c r="A45" s="402" t="s">
        <v>215</v>
      </c>
      <c r="B45" s="539">
        <v>1</v>
      </c>
      <c r="C45" s="539">
        <v>1</v>
      </c>
      <c r="D45" s="539">
        <v>1</v>
      </c>
      <c r="E45" s="539">
        <v>1</v>
      </c>
      <c r="F45" s="539"/>
      <c r="G45" s="539"/>
      <c r="H45" s="539"/>
      <c r="I45" s="539"/>
      <c r="J45" s="539"/>
      <c r="K45" s="539"/>
      <c r="L45" s="447">
        <f>IF(AVERAGE(B45:K45)&gt;=0.8,1,0)</f>
        <v>1</v>
      </c>
      <c r="M45" s="600">
        <f t="shared" si="0"/>
        <v>1</v>
      </c>
    </row>
    <row r="46" spans="1:13" x14ac:dyDescent="0.2">
      <c r="A46" s="372" t="s">
        <v>216</v>
      </c>
      <c r="M46" s="600">
        <f>AVERAGE(M11:M45)</f>
        <v>0.97115384615384615</v>
      </c>
    </row>
    <row r="47" spans="1:13" x14ac:dyDescent="0.2">
      <c r="A47" s="345" t="s">
        <v>217</v>
      </c>
      <c r="M47" s="600"/>
    </row>
    <row r="48" spans="1:13" x14ac:dyDescent="0.2">
      <c r="A48" s="345" t="s">
        <v>218</v>
      </c>
      <c r="M48" s="600"/>
    </row>
    <row r="49" spans="1:13" x14ac:dyDescent="0.2">
      <c r="A49" s="607" t="s">
        <v>219</v>
      </c>
      <c r="B49" s="447">
        <f t="shared" ref="B49:K49" si="1">SUM(B8:B45)</f>
        <v>11</v>
      </c>
      <c r="C49" s="447">
        <f t="shared" si="1"/>
        <v>11.5</v>
      </c>
      <c r="D49" s="447">
        <f t="shared" si="1"/>
        <v>12</v>
      </c>
      <c r="E49" s="447">
        <f t="shared" si="1"/>
        <v>12</v>
      </c>
      <c r="F49" s="447">
        <f t="shared" si="1"/>
        <v>0</v>
      </c>
      <c r="G49" s="447">
        <f t="shared" si="1"/>
        <v>0</v>
      </c>
      <c r="H49" s="447">
        <f t="shared" si="1"/>
        <v>0</v>
      </c>
      <c r="I49" s="447">
        <f t="shared" si="1"/>
        <v>0</v>
      </c>
      <c r="J49" s="447">
        <f t="shared" si="1"/>
        <v>0</v>
      </c>
      <c r="K49" s="447">
        <f t="shared" si="1"/>
        <v>0</v>
      </c>
      <c r="M49" s="600"/>
    </row>
    <row r="50" spans="1:13" x14ac:dyDescent="0.2">
      <c r="A50" s="390" t="s">
        <v>220</v>
      </c>
      <c r="B50" s="299">
        <f>IF(B49&gt;=8,1,0)</f>
        <v>1</v>
      </c>
      <c r="C50" s="299">
        <f t="shared" ref="C50:K50" si="2">IF(C49&gt;=8,1,0)</f>
        <v>1</v>
      </c>
      <c r="D50" s="299">
        <f t="shared" si="2"/>
        <v>1</v>
      </c>
      <c r="E50" s="299">
        <f t="shared" si="2"/>
        <v>1</v>
      </c>
      <c r="F50" s="299">
        <f t="shared" si="2"/>
        <v>0</v>
      </c>
      <c r="G50" s="299">
        <f t="shared" si="2"/>
        <v>0</v>
      </c>
      <c r="H50" s="299">
        <f t="shared" si="2"/>
        <v>0</v>
      </c>
      <c r="I50" s="299">
        <f t="shared" si="2"/>
        <v>0</v>
      </c>
      <c r="J50" s="299">
        <f t="shared" si="2"/>
        <v>0</v>
      </c>
      <c r="K50" s="299">
        <f t="shared" si="2"/>
        <v>0</v>
      </c>
      <c r="M50" s="600"/>
    </row>
    <row r="51" spans="1:13" x14ac:dyDescent="0.2">
      <c r="A51" s="608" t="s">
        <v>221</v>
      </c>
      <c r="B51" s="447">
        <f>IF(B3&gt;=1,B50,"na")</f>
        <v>1</v>
      </c>
      <c r="C51" s="447">
        <f>IF(B3&lt;=1,"na",C50)</f>
        <v>1</v>
      </c>
      <c r="D51" s="447">
        <f>IF(B3&lt;=2,"na",D50)</f>
        <v>1</v>
      </c>
      <c r="E51" s="447">
        <f>IF(B3&lt;=3,"na",E50)</f>
        <v>1</v>
      </c>
      <c r="F51" s="447" t="str">
        <f>IF(B3&lt;=4,"na",F50)</f>
        <v>na</v>
      </c>
      <c r="G51" s="447" t="str">
        <f>IF(B3&lt;=5,"na",G50)</f>
        <v>na</v>
      </c>
      <c r="H51" s="447" t="str">
        <f>IF(B3&lt;=6,"na",H50)</f>
        <v>na</v>
      </c>
      <c r="I51" s="447" t="str">
        <f>IF(B3&lt;=7,"na",I50)</f>
        <v>na</v>
      </c>
      <c r="J51" s="447" t="str">
        <f>IF(B3&lt;=8,"na",J50)</f>
        <v>na</v>
      </c>
      <c r="K51" s="447" t="str">
        <f>IF(B3&lt;=9,"na",K50)</f>
        <v>na</v>
      </c>
      <c r="L51" s="447">
        <f>IF(AVERAGE(B51:K51)&gt;=0.8,1,0)</f>
        <v>1</v>
      </c>
      <c r="M51" s="600">
        <f>AVERAGE(B51:K51)</f>
        <v>1</v>
      </c>
    </row>
    <row r="52" spans="1:13" x14ac:dyDescent="0.2">
      <c r="A52" s="982" t="s">
        <v>222</v>
      </c>
      <c r="B52" s="19">
        <v>1</v>
      </c>
      <c r="C52" s="19">
        <v>1</v>
      </c>
      <c r="D52" s="19">
        <v>1</v>
      </c>
      <c r="E52" s="19">
        <v>1</v>
      </c>
      <c r="F52" s="19"/>
      <c r="G52" s="19"/>
      <c r="H52" s="19"/>
      <c r="I52" s="19"/>
      <c r="J52" s="19"/>
      <c r="K52" s="19"/>
      <c r="L52" s="447">
        <f>SUM(B52:K52)/B3</f>
        <v>1</v>
      </c>
      <c r="M52" s="600">
        <f>AVERAGE(B52:K52)</f>
        <v>1</v>
      </c>
    </row>
    <row r="53" spans="1:13" x14ac:dyDescent="0.2">
      <c r="A53" s="983" t="s">
        <v>223</v>
      </c>
      <c r="M53" s="600"/>
    </row>
    <row r="54" spans="1:13" x14ac:dyDescent="0.2">
      <c r="A54" s="345" t="s">
        <v>224</v>
      </c>
      <c r="M54" s="600"/>
    </row>
    <row r="55" spans="1:13" x14ac:dyDescent="0.2">
      <c r="A55" s="345" t="s">
        <v>225</v>
      </c>
      <c r="M55" s="600"/>
    </row>
    <row r="56" spans="1:13" x14ac:dyDescent="0.2">
      <c r="A56" s="345" t="s">
        <v>226</v>
      </c>
      <c r="M56" s="600"/>
    </row>
    <row r="57" spans="1:13" x14ac:dyDescent="0.2">
      <c r="A57" s="119"/>
      <c r="M57" s="600"/>
    </row>
    <row r="58" spans="1:13" x14ac:dyDescent="0.2">
      <c r="A58" s="609" t="s">
        <v>227</v>
      </c>
      <c r="M58" s="600"/>
    </row>
    <row r="59" spans="1:13" x14ac:dyDescent="0.2">
      <c r="B59" s="299">
        <f>IF(SUM(B61:B66)&gt;=2,1,0)</f>
        <v>1</v>
      </c>
      <c r="C59" s="299">
        <f t="shared" ref="C59:K59" si="3">IF(SUM(C61:C66)&gt;=2,1,0)</f>
        <v>1</v>
      </c>
      <c r="D59" s="299">
        <f t="shared" si="3"/>
        <v>1</v>
      </c>
      <c r="E59" s="299">
        <f t="shared" si="3"/>
        <v>1</v>
      </c>
      <c r="F59" s="299">
        <f t="shared" si="3"/>
        <v>0</v>
      </c>
      <c r="G59" s="299">
        <f t="shared" si="3"/>
        <v>0</v>
      </c>
      <c r="H59" s="299">
        <f t="shared" si="3"/>
        <v>0</v>
      </c>
      <c r="I59" s="299">
        <f t="shared" si="3"/>
        <v>0</v>
      </c>
      <c r="J59" s="299">
        <f t="shared" si="3"/>
        <v>0</v>
      </c>
      <c r="K59" s="299">
        <f t="shared" si="3"/>
        <v>0</v>
      </c>
      <c r="M59" s="600"/>
    </row>
    <row r="60" spans="1:13" x14ac:dyDescent="0.2">
      <c r="A60" s="983" t="s">
        <v>228</v>
      </c>
      <c r="B60" s="447">
        <f>IF(B3&gt;=1,B59,"na")</f>
        <v>1</v>
      </c>
      <c r="C60" s="447">
        <f>IF(B3&lt;=1,"na",C59)</f>
        <v>1</v>
      </c>
      <c r="D60" s="447">
        <f>IF(B3&lt;=2,"na",D59)</f>
        <v>1</v>
      </c>
      <c r="E60" s="447">
        <f>IF(B3&lt;=3,"na",E59)</f>
        <v>1</v>
      </c>
      <c r="F60" s="447" t="str">
        <f>IF(B3&lt;=4,"na",F59)</f>
        <v>na</v>
      </c>
      <c r="G60" s="447" t="str">
        <f>IF(B3&lt;=5,"na",G59)</f>
        <v>na</v>
      </c>
      <c r="H60" s="447" t="str">
        <f>IF(B3&lt;=6,"na",H59)</f>
        <v>na</v>
      </c>
      <c r="I60" s="447" t="str">
        <f>IF(B3&lt;=7,"na",I59)</f>
        <v>na</v>
      </c>
      <c r="J60" s="447" t="str">
        <f>IF(B3&lt;=8,"na",J59)</f>
        <v>na</v>
      </c>
      <c r="K60" s="447" t="str">
        <f>IF(B3&lt;=9,"na",K59)</f>
        <v>na</v>
      </c>
      <c r="L60" s="447">
        <f>SUM(B60:K60)/B3</f>
        <v>1</v>
      </c>
      <c r="M60" s="600">
        <f t="shared" ref="M60:M66" si="4">AVERAGE(B60:K60)</f>
        <v>1</v>
      </c>
    </row>
    <row r="61" spans="1:13" x14ac:dyDescent="0.2">
      <c r="A61" s="345" t="s">
        <v>229</v>
      </c>
      <c r="B61" s="19">
        <v>0.5</v>
      </c>
      <c r="C61" s="19">
        <v>0.5</v>
      </c>
      <c r="D61" s="19">
        <v>1</v>
      </c>
      <c r="E61" s="19">
        <v>1</v>
      </c>
      <c r="F61" s="19"/>
      <c r="G61" s="19"/>
      <c r="H61" s="19"/>
      <c r="I61" s="19"/>
      <c r="J61" s="19"/>
      <c r="K61" s="19"/>
      <c r="M61" s="600">
        <f t="shared" si="4"/>
        <v>0.75</v>
      </c>
    </row>
    <row r="62" spans="1:13" x14ac:dyDescent="0.2">
      <c r="A62" s="345" t="s">
        <v>230</v>
      </c>
      <c r="B62" s="19">
        <v>1</v>
      </c>
      <c r="C62" s="19">
        <v>1</v>
      </c>
      <c r="D62" s="19">
        <v>1</v>
      </c>
      <c r="E62" s="19">
        <v>1</v>
      </c>
      <c r="F62" s="19"/>
      <c r="G62" s="19"/>
      <c r="H62" s="19"/>
      <c r="I62" s="19"/>
      <c r="J62" s="19"/>
      <c r="K62" s="19"/>
      <c r="M62" s="600">
        <f t="shared" si="4"/>
        <v>1</v>
      </c>
    </row>
    <row r="63" spans="1:13" x14ac:dyDescent="0.2">
      <c r="A63" s="345" t="s">
        <v>231</v>
      </c>
      <c r="B63" s="19">
        <v>1</v>
      </c>
      <c r="C63" s="19">
        <v>1</v>
      </c>
      <c r="D63" s="19">
        <v>1</v>
      </c>
      <c r="E63" s="19">
        <v>1</v>
      </c>
      <c r="F63" s="19"/>
      <c r="G63" s="19"/>
      <c r="H63" s="19"/>
      <c r="I63" s="19"/>
      <c r="J63" s="19"/>
      <c r="K63" s="19"/>
      <c r="M63" s="600">
        <f t="shared" si="4"/>
        <v>1</v>
      </c>
    </row>
    <row r="64" spans="1:13" x14ac:dyDescent="0.2">
      <c r="A64" s="345" t="s">
        <v>232</v>
      </c>
      <c r="B64" s="19">
        <v>1</v>
      </c>
      <c r="C64" s="19">
        <v>1</v>
      </c>
      <c r="D64" s="19">
        <v>1</v>
      </c>
      <c r="E64" s="19">
        <v>1</v>
      </c>
      <c r="F64" s="19"/>
      <c r="G64" s="19"/>
      <c r="H64" s="19"/>
      <c r="I64" s="19"/>
      <c r="J64" s="19"/>
      <c r="K64" s="19"/>
      <c r="M64" s="600">
        <f t="shared" si="4"/>
        <v>1</v>
      </c>
    </row>
    <row r="65" spans="1:13" x14ac:dyDescent="0.2">
      <c r="A65" s="345" t="s">
        <v>233</v>
      </c>
      <c r="B65" s="19">
        <v>0.5</v>
      </c>
      <c r="C65" s="19">
        <v>0.5</v>
      </c>
      <c r="D65" s="19">
        <v>1</v>
      </c>
      <c r="E65" s="19">
        <v>1</v>
      </c>
      <c r="F65" s="19"/>
      <c r="G65" s="19"/>
      <c r="H65" s="19"/>
      <c r="I65" s="19"/>
      <c r="J65" s="19"/>
      <c r="K65" s="19"/>
      <c r="M65" s="600">
        <f t="shared" si="4"/>
        <v>0.75</v>
      </c>
    </row>
    <row r="66" spans="1:13" x14ac:dyDescent="0.2">
      <c r="A66" s="345" t="s">
        <v>234</v>
      </c>
      <c r="B66" s="19">
        <v>1</v>
      </c>
      <c r="C66" s="19">
        <v>1</v>
      </c>
      <c r="D66" s="19">
        <v>1</v>
      </c>
      <c r="E66" s="19">
        <v>1</v>
      </c>
      <c r="F66" s="19"/>
      <c r="G66" s="19"/>
      <c r="H66" s="19"/>
      <c r="I66" s="19"/>
      <c r="J66" s="19"/>
      <c r="K66" s="19"/>
      <c r="M66" s="600">
        <f t="shared" si="4"/>
        <v>1</v>
      </c>
    </row>
    <row r="67" spans="1:13" x14ac:dyDescent="0.2">
      <c r="A67" s="345" t="s">
        <v>235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447">
        <f>(L52+L60)/2</f>
        <v>1</v>
      </c>
      <c r="M67" s="600"/>
    </row>
    <row r="68" spans="1:13" x14ac:dyDescent="0.2">
      <c r="A68" s="345" t="s">
        <v>236</v>
      </c>
      <c r="M68" s="600"/>
    </row>
    <row r="69" spans="1:13" x14ac:dyDescent="0.2">
      <c r="A69" s="345" t="s">
        <v>237</v>
      </c>
      <c r="M69" s="600"/>
    </row>
    <row r="70" spans="1:13" x14ac:dyDescent="0.2">
      <c r="M70" s="600"/>
    </row>
    <row r="71" spans="1:13" x14ac:dyDescent="0.2">
      <c r="A71" s="607" t="s">
        <v>238</v>
      </c>
      <c r="M71" s="600"/>
    </row>
    <row r="72" spans="1:13" x14ac:dyDescent="0.2">
      <c r="A72" s="390" t="s">
        <v>239</v>
      </c>
      <c r="M72" s="600"/>
    </row>
    <row r="73" spans="1:13" x14ac:dyDescent="0.2">
      <c r="B73" s="299">
        <f>IF(SUM(B76:B83)&gt;=4,1,0)</f>
        <v>1</v>
      </c>
      <c r="C73" s="299">
        <f t="shared" ref="C73:K73" si="5">IF(SUM(C76:C83)&gt;=4,1,0)</f>
        <v>1</v>
      </c>
      <c r="D73" s="299">
        <f t="shared" si="5"/>
        <v>1</v>
      </c>
      <c r="E73" s="299">
        <f t="shared" si="5"/>
        <v>1</v>
      </c>
      <c r="F73" s="299">
        <f t="shared" si="5"/>
        <v>0</v>
      </c>
      <c r="G73" s="299">
        <f t="shared" si="5"/>
        <v>0</v>
      </c>
      <c r="H73" s="299">
        <f t="shared" si="5"/>
        <v>0</v>
      </c>
      <c r="I73" s="299">
        <f t="shared" si="5"/>
        <v>0</v>
      </c>
      <c r="J73" s="299">
        <f t="shared" si="5"/>
        <v>0</v>
      </c>
      <c r="K73" s="299">
        <f t="shared" si="5"/>
        <v>0</v>
      </c>
      <c r="M73" s="600"/>
    </row>
    <row r="74" spans="1:13" x14ac:dyDescent="0.2">
      <c r="A74" s="345" t="s">
        <v>240</v>
      </c>
      <c r="B74" s="447">
        <f>IF(B3&gt;=1,B73,"na")</f>
        <v>1</v>
      </c>
      <c r="C74" s="447">
        <f>IF(B3&lt;=1,"na",C73)</f>
        <v>1</v>
      </c>
      <c r="D74" s="447">
        <f>IF(B3&lt;=2,"na",D73)</f>
        <v>1</v>
      </c>
      <c r="E74" s="447">
        <f>IF(B3&lt;=3,"na",E73)</f>
        <v>1</v>
      </c>
      <c r="F74" s="447" t="str">
        <f>IF(B3&lt;=4,"na",F73)</f>
        <v>na</v>
      </c>
      <c r="G74" s="447" t="str">
        <f>IF(B3&lt;=5,"na",G73)</f>
        <v>na</v>
      </c>
      <c r="H74" s="447" t="str">
        <f>IF(B3&lt;=6,"na",H73)</f>
        <v>na</v>
      </c>
      <c r="I74" s="447" t="str">
        <f>IF(B3&lt;=7,"na",I73)</f>
        <v>na</v>
      </c>
      <c r="J74" s="447" t="str">
        <f>IF(B3&lt;=8,"na",J73)</f>
        <v>na</v>
      </c>
      <c r="K74" s="447" t="str">
        <f>IF(B3&lt;=9,"na",K73)</f>
        <v>na</v>
      </c>
      <c r="L74" s="447">
        <f>IF(AVERAGE(B74:K74)&gt;=0.8,1,0)</f>
        <v>1</v>
      </c>
      <c r="M74" s="600">
        <f t="shared" ref="M74:M111" si="6">AVERAGE(B74:K74)</f>
        <v>1</v>
      </c>
    </row>
    <row r="75" spans="1:13" x14ac:dyDescent="0.2">
      <c r="M75" s="600"/>
    </row>
    <row r="76" spans="1:13" x14ac:dyDescent="0.2">
      <c r="A76" s="355" t="s">
        <v>241</v>
      </c>
      <c r="B76" s="19">
        <v>1</v>
      </c>
      <c r="C76" s="19">
        <v>1</v>
      </c>
      <c r="D76" s="19">
        <v>1</v>
      </c>
      <c r="E76" s="19">
        <v>1</v>
      </c>
      <c r="F76" s="19"/>
      <c r="G76" s="19"/>
      <c r="H76" s="19"/>
      <c r="I76" s="19"/>
      <c r="J76" s="19"/>
      <c r="K76" s="19"/>
      <c r="M76" s="600">
        <f t="shared" si="6"/>
        <v>1</v>
      </c>
    </row>
    <row r="77" spans="1:13" x14ac:dyDescent="0.2">
      <c r="A77" s="355" t="s">
        <v>242</v>
      </c>
      <c r="B77" s="19">
        <v>1</v>
      </c>
      <c r="C77" s="19">
        <v>1</v>
      </c>
      <c r="D77" s="19">
        <v>1</v>
      </c>
      <c r="E77" s="19">
        <v>1</v>
      </c>
      <c r="F77" s="19"/>
      <c r="G77" s="19"/>
      <c r="H77" s="19"/>
      <c r="I77" s="19"/>
      <c r="J77" s="19"/>
      <c r="K77" s="19"/>
      <c r="M77" s="600">
        <f t="shared" si="6"/>
        <v>1</v>
      </c>
    </row>
    <row r="78" spans="1:13" x14ac:dyDescent="0.2">
      <c r="A78" s="355" t="s">
        <v>243</v>
      </c>
      <c r="B78" s="19">
        <v>1</v>
      </c>
      <c r="C78" s="19">
        <v>1</v>
      </c>
      <c r="D78" s="19">
        <v>1</v>
      </c>
      <c r="E78" s="19">
        <v>1</v>
      </c>
      <c r="F78" s="19"/>
      <c r="G78" s="19"/>
      <c r="H78" s="19"/>
      <c r="I78" s="19"/>
      <c r="J78" s="19"/>
      <c r="K78" s="19"/>
      <c r="M78" s="600">
        <f t="shared" si="6"/>
        <v>1</v>
      </c>
    </row>
    <row r="79" spans="1:13" x14ac:dyDescent="0.2">
      <c r="A79" s="355" t="s">
        <v>244</v>
      </c>
      <c r="B79" s="19">
        <v>1</v>
      </c>
      <c r="C79" s="19">
        <v>1</v>
      </c>
      <c r="D79" s="19">
        <v>1</v>
      </c>
      <c r="E79" s="19">
        <v>1</v>
      </c>
      <c r="F79" s="19"/>
      <c r="G79" s="19"/>
      <c r="H79" s="19"/>
      <c r="I79" s="19"/>
      <c r="J79" s="19"/>
      <c r="K79" s="19"/>
      <c r="M79" s="600">
        <f t="shared" si="6"/>
        <v>1</v>
      </c>
    </row>
    <row r="80" spans="1:13" x14ac:dyDescent="0.2">
      <c r="A80" s="355" t="s">
        <v>245</v>
      </c>
      <c r="B80" s="19">
        <v>1</v>
      </c>
      <c r="C80" s="19">
        <v>1</v>
      </c>
      <c r="D80" s="19">
        <v>1</v>
      </c>
      <c r="E80" s="19">
        <v>1</v>
      </c>
      <c r="F80" s="19"/>
      <c r="G80" s="19"/>
      <c r="H80" s="19"/>
      <c r="I80" s="19"/>
      <c r="J80" s="19"/>
      <c r="K80" s="19"/>
      <c r="M80" s="600">
        <f t="shared" si="6"/>
        <v>1</v>
      </c>
    </row>
    <row r="81" spans="1:13" x14ac:dyDescent="0.2">
      <c r="A81" s="355" t="s">
        <v>246</v>
      </c>
      <c r="B81" s="19">
        <v>1</v>
      </c>
      <c r="C81" s="19">
        <v>1</v>
      </c>
      <c r="D81" s="19">
        <v>1</v>
      </c>
      <c r="E81" s="19">
        <v>1</v>
      </c>
      <c r="F81" s="19"/>
      <c r="G81" s="19"/>
      <c r="H81" s="19"/>
      <c r="I81" s="19"/>
      <c r="J81" s="19"/>
      <c r="K81" s="19"/>
      <c r="M81" s="600">
        <f t="shared" si="6"/>
        <v>1</v>
      </c>
    </row>
    <row r="82" spans="1:13" x14ac:dyDescent="0.2">
      <c r="A82" s="355" t="s">
        <v>247</v>
      </c>
      <c r="B82" s="19">
        <v>1</v>
      </c>
      <c r="C82" s="19">
        <v>1</v>
      </c>
      <c r="D82" s="19">
        <v>1</v>
      </c>
      <c r="E82" s="19">
        <v>1</v>
      </c>
      <c r="F82" s="19"/>
      <c r="G82" s="19"/>
      <c r="H82" s="19"/>
      <c r="I82" s="19"/>
      <c r="J82" s="19"/>
      <c r="K82" s="19"/>
      <c r="M82" s="600">
        <f t="shared" si="6"/>
        <v>1</v>
      </c>
    </row>
    <row r="83" spans="1:13" x14ac:dyDescent="0.2">
      <c r="A83" s="355" t="s">
        <v>248</v>
      </c>
      <c r="B83" s="19">
        <v>1</v>
      </c>
      <c r="C83" s="19">
        <v>1</v>
      </c>
      <c r="D83" s="19">
        <v>1</v>
      </c>
      <c r="E83" s="19">
        <v>1</v>
      </c>
      <c r="F83" s="19"/>
      <c r="G83" s="19"/>
      <c r="H83" s="19"/>
      <c r="I83" s="19"/>
      <c r="J83" s="19"/>
      <c r="K83" s="19"/>
      <c r="M83" s="600">
        <f t="shared" si="6"/>
        <v>1</v>
      </c>
    </row>
    <row r="84" spans="1:13" x14ac:dyDescent="0.2">
      <c r="A84" s="610" t="s">
        <v>249</v>
      </c>
      <c r="B84" s="611">
        <v>1</v>
      </c>
      <c r="C84" s="611">
        <v>1</v>
      </c>
      <c r="D84" s="611">
        <v>1</v>
      </c>
      <c r="E84" s="611">
        <v>1</v>
      </c>
      <c r="F84" s="611"/>
      <c r="G84" s="611"/>
      <c r="H84" s="611"/>
      <c r="I84" s="611"/>
      <c r="J84" s="611"/>
      <c r="K84" s="611"/>
      <c r="M84" s="600"/>
    </row>
    <row r="85" spans="1:13" x14ac:dyDescent="0.2">
      <c r="A85" s="543" t="s">
        <v>250</v>
      </c>
      <c r="B85" s="611">
        <v>1</v>
      </c>
      <c r="C85" s="611">
        <v>1</v>
      </c>
      <c r="D85" s="611">
        <v>1</v>
      </c>
      <c r="E85" s="611">
        <v>1</v>
      </c>
      <c r="F85" s="611"/>
      <c r="G85" s="611"/>
      <c r="H85" s="611"/>
      <c r="I85" s="611"/>
      <c r="J85" s="611"/>
      <c r="K85" s="611"/>
      <c r="L85" s="606">
        <f>IF(AVERAGE(B85:K85)&gt;=0.8,1,0)</f>
        <v>1</v>
      </c>
      <c r="M85" s="600"/>
    </row>
    <row r="86" spans="1:13" x14ac:dyDescent="0.2">
      <c r="A86" s="355" t="s">
        <v>251</v>
      </c>
      <c r="B86" s="611">
        <v>1</v>
      </c>
      <c r="C86" s="611">
        <v>1</v>
      </c>
      <c r="D86" s="611">
        <v>1</v>
      </c>
      <c r="E86" s="611">
        <v>1</v>
      </c>
      <c r="F86" s="611"/>
      <c r="G86" s="611"/>
      <c r="H86" s="611"/>
      <c r="I86" s="611"/>
      <c r="J86" s="611"/>
      <c r="K86" s="611"/>
      <c r="L86" s="447">
        <f>IF(AVERAGE(B86:K86)&gt;=0.3,1,0)</f>
        <v>1</v>
      </c>
      <c r="M86" s="600">
        <f t="shared" si="6"/>
        <v>1</v>
      </c>
    </row>
    <row r="87" spans="1:13" x14ac:dyDescent="0.2">
      <c r="A87" s="355" t="s">
        <v>252</v>
      </c>
      <c r="M87" s="600"/>
    </row>
    <row r="88" spans="1:13" x14ac:dyDescent="0.2">
      <c r="A88" s="355"/>
      <c r="B88" s="299">
        <f t="shared" ref="B88:K88" si="7">IF(SUM(B90:B96)&gt;6,1,0)</f>
        <v>1</v>
      </c>
      <c r="C88" s="299">
        <f>IF(SUM(C90:C96)&gt;6,1,0)</f>
        <v>1</v>
      </c>
      <c r="D88" s="299">
        <f>IF(SUM(D90:D96)&gt;6,1,0)</f>
        <v>1</v>
      </c>
      <c r="E88" s="299">
        <f t="shared" si="7"/>
        <v>1</v>
      </c>
      <c r="F88" s="299">
        <f t="shared" si="7"/>
        <v>0</v>
      </c>
      <c r="G88" s="299">
        <f t="shared" si="7"/>
        <v>0</v>
      </c>
      <c r="H88" s="299">
        <f t="shared" si="7"/>
        <v>0</v>
      </c>
      <c r="I88" s="299">
        <f t="shared" si="7"/>
        <v>0</v>
      </c>
      <c r="J88" s="299">
        <f t="shared" si="7"/>
        <v>0</v>
      </c>
      <c r="K88" s="299">
        <f t="shared" si="7"/>
        <v>0</v>
      </c>
      <c r="M88" s="600"/>
    </row>
    <row r="89" spans="1:13" s="590" customFormat="1" x14ac:dyDescent="0.2">
      <c r="A89" s="612" t="s">
        <v>253</v>
      </c>
      <c r="B89" s="447">
        <f>IF(B3&gt;=1,B88,"na")</f>
        <v>1</v>
      </c>
      <c r="C89" s="447">
        <f>IF(B3&lt;=1,"na",C88)</f>
        <v>1</v>
      </c>
      <c r="D89" s="447">
        <f>IF(B3&lt;=2,"na",D88)</f>
        <v>1</v>
      </c>
      <c r="E89" s="447">
        <f>IF(B3&lt;=3,"na",E88)</f>
        <v>1</v>
      </c>
      <c r="F89" s="447" t="str">
        <f>IF(B3&lt;=4,"na",F88)</f>
        <v>na</v>
      </c>
      <c r="G89" s="447" t="str">
        <f>IF(B3&lt;=5,"na",G88)</f>
        <v>na</v>
      </c>
      <c r="H89" s="447" t="str">
        <f>IF(B3&lt;=6,"na",H88)</f>
        <v>na</v>
      </c>
      <c r="I89" s="447" t="str">
        <f>IF(B3&lt;=7,"na",I88)</f>
        <v>na</v>
      </c>
      <c r="J89" s="447" t="str">
        <f>IF(B3&lt;=8,"na",J88)</f>
        <v>na</v>
      </c>
      <c r="K89" s="447" t="str">
        <f>IF(B3&lt;=9,"na",K88)</f>
        <v>na</v>
      </c>
      <c r="L89" s="447">
        <f>IF(AVERAGE(B89:K89)&gt;=0.8,1,0)</f>
        <v>1</v>
      </c>
      <c r="M89" s="600">
        <f t="shared" si="6"/>
        <v>1</v>
      </c>
    </row>
    <row r="90" spans="1:13" s="590" customFormat="1" x14ac:dyDescent="0.2">
      <c r="A90" s="612" t="s">
        <v>254</v>
      </c>
      <c r="B90" s="19">
        <v>1</v>
      </c>
      <c r="C90" s="19">
        <v>1</v>
      </c>
      <c r="D90" s="19">
        <v>1</v>
      </c>
      <c r="E90" s="19">
        <v>1</v>
      </c>
      <c r="F90" s="19"/>
      <c r="G90" s="19"/>
      <c r="H90" s="19"/>
      <c r="I90" s="19"/>
      <c r="J90" s="19"/>
      <c r="K90" s="19"/>
      <c r="L90" s="613"/>
      <c r="M90" s="600">
        <f t="shared" si="6"/>
        <v>1</v>
      </c>
    </row>
    <row r="91" spans="1:13" s="590" customFormat="1" x14ac:dyDescent="0.2">
      <c r="A91" s="612" t="s">
        <v>255</v>
      </c>
      <c r="B91" s="19">
        <v>1</v>
      </c>
      <c r="C91" s="19">
        <v>1</v>
      </c>
      <c r="D91" s="19">
        <v>1</v>
      </c>
      <c r="E91" s="19">
        <v>1</v>
      </c>
      <c r="F91" s="19"/>
      <c r="G91" s="19"/>
      <c r="H91" s="19"/>
      <c r="I91" s="19"/>
      <c r="J91" s="19"/>
      <c r="K91" s="19"/>
      <c r="L91" s="613"/>
      <c r="M91" s="600">
        <f t="shared" si="6"/>
        <v>1</v>
      </c>
    </row>
    <row r="92" spans="1:13" s="590" customFormat="1" x14ac:dyDescent="0.2">
      <c r="A92" s="612" t="s">
        <v>256</v>
      </c>
      <c r="B92" s="19">
        <v>1</v>
      </c>
      <c r="C92" s="19">
        <v>1</v>
      </c>
      <c r="D92" s="19">
        <v>1</v>
      </c>
      <c r="E92" s="19">
        <v>1</v>
      </c>
      <c r="F92" s="19"/>
      <c r="G92" s="19"/>
      <c r="H92" s="19"/>
      <c r="I92" s="19"/>
      <c r="J92" s="19"/>
      <c r="K92" s="19"/>
      <c r="L92" s="613"/>
      <c r="M92" s="600">
        <f t="shared" si="6"/>
        <v>1</v>
      </c>
    </row>
    <row r="93" spans="1:13" s="590" customFormat="1" x14ac:dyDescent="0.2">
      <c r="A93" s="612" t="s">
        <v>257</v>
      </c>
      <c r="B93" s="19">
        <v>1</v>
      </c>
      <c r="C93" s="19">
        <v>1</v>
      </c>
      <c r="D93" s="19">
        <v>1</v>
      </c>
      <c r="E93" s="19">
        <v>1</v>
      </c>
      <c r="F93" s="19"/>
      <c r="G93" s="19"/>
      <c r="H93" s="19"/>
      <c r="I93" s="19"/>
      <c r="J93" s="19"/>
      <c r="K93" s="19"/>
      <c r="L93" s="613"/>
      <c r="M93" s="600">
        <f t="shared" si="6"/>
        <v>1</v>
      </c>
    </row>
    <row r="94" spans="1:13" s="590" customFormat="1" x14ac:dyDescent="0.2">
      <c r="A94" s="612" t="s">
        <v>258</v>
      </c>
      <c r="B94" s="19">
        <v>1</v>
      </c>
      <c r="C94" s="19">
        <v>1</v>
      </c>
      <c r="D94" s="19">
        <v>1</v>
      </c>
      <c r="E94" s="19">
        <v>1</v>
      </c>
      <c r="F94" s="19"/>
      <c r="G94" s="19"/>
      <c r="H94" s="19"/>
      <c r="I94" s="19"/>
      <c r="J94" s="19"/>
      <c r="K94" s="19"/>
      <c r="L94" s="613"/>
      <c r="M94" s="600">
        <f t="shared" si="6"/>
        <v>1</v>
      </c>
    </row>
    <row r="95" spans="1:13" s="590" customFormat="1" x14ac:dyDescent="0.2">
      <c r="A95" s="357" t="s">
        <v>259</v>
      </c>
      <c r="B95" s="19">
        <v>1</v>
      </c>
      <c r="C95" s="19">
        <v>1</v>
      </c>
      <c r="D95" s="19">
        <v>1</v>
      </c>
      <c r="E95" s="19">
        <v>1</v>
      </c>
      <c r="F95" s="19"/>
      <c r="G95" s="19"/>
      <c r="H95" s="19"/>
      <c r="I95" s="19"/>
      <c r="J95" s="19"/>
      <c r="K95" s="19"/>
      <c r="L95" s="613"/>
      <c r="M95" s="600">
        <f t="shared" si="6"/>
        <v>1</v>
      </c>
    </row>
    <row r="96" spans="1:13" s="590" customFormat="1" x14ac:dyDescent="0.2">
      <c r="A96" s="614" t="s">
        <v>260</v>
      </c>
      <c r="B96" s="19">
        <v>1</v>
      </c>
      <c r="C96" s="19">
        <v>1</v>
      </c>
      <c r="D96" s="19">
        <v>1</v>
      </c>
      <c r="E96" s="19">
        <v>1</v>
      </c>
      <c r="F96" s="19"/>
      <c r="G96" s="19"/>
      <c r="H96" s="19"/>
      <c r="I96" s="19"/>
      <c r="J96" s="19"/>
      <c r="K96" s="19"/>
      <c r="L96" s="613"/>
      <c r="M96" s="600">
        <f t="shared" si="6"/>
        <v>1</v>
      </c>
    </row>
    <row r="97" spans="1:13" s="590" customFormat="1" x14ac:dyDescent="0.2">
      <c r="A97" s="615" t="s">
        <v>261</v>
      </c>
      <c r="B97" s="613"/>
      <c r="C97" s="613"/>
      <c r="D97" s="613"/>
      <c r="E97" s="613"/>
      <c r="F97" s="613"/>
      <c r="G97" s="613"/>
      <c r="H97" s="613"/>
      <c r="I97" s="613"/>
      <c r="J97" s="613"/>
      <c r="K97" s="613"/>
      <c r="L97" s="613"/>
      <c r="M97" s="600"/>
    </row>
    <row r="98" spans="1:13" x14ac:dyDescent="0.2">
      <c r="A98" s="616" t="s">
        <v>262</v>
      </c>
      <c r="B98" s="345"/>
      <c r="C98" s="345"/>
      <c r="D98" s="345"/>
      <c r="E98" s="345"/>
      <c r="F98" s="345"/>
      <c r="G98" s="345"/>
      <c r="H98" s="345"/>
      <c r="I98" s="345"/>
      <c r="J98" s="345"/>
      <c r="K98" s="345"/>
      <c r="L98" s="345"/>
      <c r="M98" s="600"/>
    </row>
    <row r="99" spans="1:13" x14ac:dyDescent="0.2">
      <c r="A99" s="616" t="s">
        <v>263</v>
      </c>
      <c r="B99" s="19">
        <v>1</v>
      </c>
      <c r="C99" s="19">
        <v>1</v>
      </c>
      <c r="D99" s="19">
        <v>1</v>
      </c>
      <c r="E99" s="19">
        <v>1</v>
      </c>
      <c r="F99" s="19"/>
      <c r="G99" s="19"/>
      <c r="H99" s="19"/>
      <c r="I99" s="19"/>
      <c r="J99" s="19"/>
      <c r="K99" s="19"/>
      <c r="L99" s="447">
        <f>IF(AVERAGE(B99:K99)&gt;=0.8,1,0)</f>
        <v>1</v>
      </c>
      <c r="M99" s="600">
        <f t="shared" si="6"/>
        <v>1</v>
      </c>
    </row>
    <row r="100" spans="1:13" x14ac:dyDescent="0.2">
      <c r="A100" s="616" t="s">
        <v>264</v>
      </c>
      <c r="B100" s="19">
        <v>1</v>
      </c>
      <c r="C100" s="19">
        <v>1</v>
      </c>
      <c r="D100" s="19">
        <v>1</v>
      </c>
      <c r="E100" s="19">
        <v>1</v>
      </c>
      <c r="F100" s="19"/>
      <c r="G100" s="19"/>
      <c r="H100" s="19"/>
      <c r="I100" s="19"/>
      <c r="J100" s="19"/>
      <c r="K100" s="19"/>
      <c r="L100" s="447">
        <f>IF(AVERAGE(B100:K100)&gt;=0.8,1,0)</f>
        <v>1</v>
      </c>
      <c r="M100" s="600">
        <f t="shared" si="6"/>
        <v>1</v>
      </c>
    </row>
    <row r="101" spans="1:13" x14ac:dyDescent="0.2">
      <c r="A101" s="616" t="s">
        <v>265</v>
      </c>
      <c r="B101" s="19">
        <v>1</v>
      </c>
      <c r="C101" s="19">
        <v>1</v>
      </c>
      <c r="D101" s="19">
        <v>1</v>
      </c>
      <c r="E101" s="19">
        <v>1</v>
      </c>
      <c r="F101" s="19"/>
      <c r="G101" s="19"/>
      <c r="H101" s="19"/>
      <c r="I101" s="19"/>
      <c r="J101" s="19"/>
      <c r="K101" s="19"/>
      <c r="L101" s="447">
        <f t="shared" ref="L101:L102" si="8">IF(AVERAGE(B101:K101)&gt;=0.8,1,0)</f>
        <v>1</v>
      </c>
      <c r="M101" s="600">
        <f t="shared" si="6"/>
        <v>1</v>
      </c>
    </row>
    <row r="102" spans="1:13" x14ac:dyDescent="0.2">
      <c r="A102" s="616" t="s">
        <v>266</v>
      </c>
      <c r="B102" s="19">
        <v>1</v>
      </c>
      <c r="C102" s="19">
        <v>1</v>
      </c>
      <c r="D102" s="19">
        <v>1</v>
      </c>
      <c r="E102" s="19">
        <v>1</v>
      </c>
      <c r="F102" s="19"/>
      <c r="G102" s="19"/>
      <c r="H102" s="19"/>
      <c r="I102" s="19"/>
      <c r="J102" s="19"/>
      <c r="K102" s="19"/>
      <c r="L102" s="447">
        <f t="shared" si="8"/>
        <v>1</v>
      </c>
      <c r="M102" s="600">
        <f t="shared" si="6"/>
        <v>1</v>
      </c>
    </row>
    <row r="103" spans="1:13" x14ac:dyDescent="0.2">
      <c r="A103" s="616"/>
      <c r="B103" s="617"/>
      <c r="C103" s="617"/>
      <c r="D103" s="617"/>
      <c r="E103" s="617"/>
      <c r="F103" s="617"/>
      <c r="G103" s="617"/>
      <c r="H103" s="617"/>
      <c r="I103" s="617"/>
      <c r="J103" s="617"/>
      <c r="K103" s="617"/>
      <c r="L103" s="618">
        <f>SUM(L99:L102)/4</f>
        <v>1</v>
      </c>
      <c r="M103" s="600"/>
    </row>
    <row r="104" spans="1:13" x14ac:dyDescent="0.2">
      <c r="A104" s="355" t="s">
        <v>267</v>
      </c>
      <c r="B104" s="19">
        <v>1</v>
      </c>
      <c r="C104" s="19">
        <v>1</v>
      </c>
      <c r="D104" s="19">
        <v>1</v>
      </c>
      <c r="E104" s="19">
        <v>1</v>
      </c>
      <c r="F104" s="19"/>
      <c r="G104" s="19"/>
      <c r="H104" s="19"/>
      <c r="I104" s="19"/>
      <c r="J104" s="19"/>
      <c r="K104" s="19"/>
      <c r="L104" s="447">
        <f>IF(AVERAGE(B104:K104)&gt;=0.8,1,0)</f>
        <v>1</v>
      </c>
      <c r="M104" s="600">
        <f t="shared" si="6"/>
        <v>1</v>
      </c>
    </row>
    <row r="105" spans="1:13" x14ac:dyDescent="0.2">
      <c r="A105" s="355" t="s">
        <v>268</v>
      </c>
      <c r="M105" s="600"/>
    </row>
    <row r="106" spans="1:13" x14ac:dyDescent="0.2">
      <c r="A106" s="355" t="s">
        <v>269</v>
      </c>
      <c r="M106" s="600"/>
    </row>
    <row r="107" spans="1:13" x14ac:dyDescent="0.2">
      <c r="A107" s="619" t="s">
        <v>270</v>
      </c>
      <c r="B107" s="539">
        <v>1</v>
      </c>
      <c r="C107" s="539">
        <v>1</v>
      </c>
      <c r="D107" s="539">
        <v>1</v>
      </c>
      <c r="E107" s="539">
        <v>1</v>
      </c>
      <c r="F107" s="539"/>
      <c r="G107" s="539"/>
      <c r="H107" s="539"/>
      <c r="I107" s="539"/>
      <c r="J107" s="539"/>
      <c r="K107" s="539"/>
      <c r="L107" s="606">
        <f>IF(AVERAGE(B107:K107)&gt;=0.8,1,0)</f>
        <v>1</v>
      </c>
      <c r="M107" s="600">
        <f t="shared" ref="M107" si="9">AVERAGE(B107:K107)</f>
        <v>1</v>
      </c>
    </row>
    <row r="108" spans="1:13" x14ac:dyDescent="0.2">
      <c r="A108" s="355"/>
      <c r="M108" s="600"/>
    </row>
    <row r="109" spans="1:13" x14ac:dyDescent="0.2">
      <c r="A109" s="355" t="s">
        <v>271</v>
      </c>
      <c r="B109" s="19">
        <v>1</v>
      </c>
      <c r="C109" s="19">
        <v>1</v>
      </c>
      <c r="D109" s="19">
        <v>1</v>
      </c>
      <c r="E109" s="19">
        <v>1</v>
      </c>
      <c r="F109" s="19"/>
      <c r="G109" s="19"/>
      <c r="H109" s="19"/>
      <c r="I109" s="19"/>
      <c r="J109" s="19"/>
      <c r="K109" s="19"/>
      <c r="L109" s="447">
        <f>IF(AVERAGE(B109:K109)&gt;=0.8,1,0)</f>
        <v>1</v>
      </c>
      <c r="M109" s="600">
        <f t="shared" si="6"/>
        <v>1</v>
      </c>
    </row>
    <row r="110" spans="1:13" x14ac:dyDescent="0.2">
      <c r="A110" s="355"/>
      <c r="M110" s="600"/>
    </row>
    <row r="111" spans="1:13" x14ac:dyDescent="0.2">
      <c r="A111" s="616" t="s">
        <v>272</v>
      </c>
      <c r="B111" s="19">
        <v>1</v>
      </c>
      <c r="C111" s="19">
        <v>1</v>
      </c>
      <c r="D111" s="19">
        <v>1</v>
      </c>
      <c r="E111" s="19">
        <v>1</v>
      </c>
      <c r="F111" s="19"/>
      <c r="G111" s="19"/>
      <c r="H111" s="19"/>
      <c r="I111" s="19"/>
      <c r="J111" s="19"/>
      <c r="K111" s="19"/>
      <c r="L111" s="447">
        <f>IF(AVERAGE(B111:K111)&gt;=0.8,1,0)</f>
        <v>1</v>
      </c>
      <c r="M111" s="600">
        <f t="shared" si="6"/>
        <v>1</v>
      </c>
    </row>
    <row r="112" spans="1:13" x14ac:dyDescent="0.2">
      <c r="A112" s="421"/>
      <c r="B112" s="856"/>
      <c r="C112" s="856"/>
      <c r="D112" s="856"/>
      <c r="E112" s="856"/>
      <c r="F112" s="856"/>
      <c r="G112" s="856"/>
      <c r="H112" s="856"/>
      <c r="I112" s="856"/>
      <c r="J112" s="856"/>
      <c r="K112" s="856"/>
      <c r="L112" s="453"/>
      <c r="M112" s="600"/>
    </row>
    <row r="113" spans="1:13" ht="12.2" customHeight="1" x14ac:dyDescent="0.2">
      <c r="A113" s="984" t="s">
        <v>273</v>
      </c>
      <c r="B113" s="599"/>
      <c r="C113" s="599"/>
      <c r="D113" s="599"/>
      <c r="E113" s="599"/>
      <c r="F113" s="599"/>
      <c r="G113" s="599"/>
      <c r="H113" s="599"/>
      <c r="I113" s="599"/>
      <c r="J113" s="599"/>
      <c r="K113" s="599"/>
      <c r="L113" s="599"/>
      <c r="M113" s="600"/>
    </row>
    <row r="114" spans="1:13" s="322" customFormat="1" x14ac:dyDescent="0.2">
      <c r="A114" s="136" t="s">
        <v>274</v>
      </c>
      <c r="B114" s="501">
        <v>0.5</v>
      </c>
      <c r="C114" s="501">
        <v>0.5</v>
      </c>
      <c r="D114" s="501">
        <v>0</v>
      </c>
      <c r="E114" s="501">
        <v>0</v>
      </c>
      <c r="F114" s="501"/>
      <c r="G114" s="501"/>
      <c r="H114" s="501"/>
      <c r="I114" s="501"/>
      <c r="J114" s="501"/>
      <c r="K114" s="501"/>
      <c r="L114" s="985">
        <f>IF(AVERAGE(B114:K114)&gt;=0.8,1,0)</f>
        <v>0</v>
      </c>
      <c r="M114" s="620">
        <f>AVERAGE(B114:K114)</f>
        <v>0.25</v>
      </c>
    </row>
    <row r="115" spans="1:13" s="322" customFormat="1" x14ac:dyDescent="0.2">
      <c r="A115" s="136" t="s">
        <v>275</v>
      </c>
      <c r="B115" s="501">
        <v>1</v>
      </c>
      <c r="C115" s="501">
        <v>1</v>
      </c>
      <c r="D115" s="501">
        <v>1</v>
      </c>
      <c r="E115" s="501">
        <v>1</v>
      </c>
      <c r="F115" s="501"/>
      <c r="G115" s="501"/>
      <c r="H115" s="501"/>
      <c r="I115" s="501"/>
      <c r="J115" s="501"/>
      <c r="K115" s="501"/>
      <c r="L115" s="985">
        <f>IF(AVERAGE(B115:K115)&gt;=0.8,1,0)</f>
        <v>1</v>
      </c>
      <c r="M115" s="621">
        <f>AVERAGE(B115:K115)</f>
        <v>1</v>
      </c>
    </row>
    <row r="116" spans="1:13" s="322" customFormat="1" x14ac:dyDescent="0.2">
      <c r="A116" s="136" t="s">
        <v>276</v>
      </c>
      <c r="B116" s="501">
        <v>0.5</v>
      </c>
      <c r="C116" s="501">
        <v>0.5</v>
      </c>
      <c r="D116" s="501">
        <v>1</v>
      </c>
      <c r="E116" s="501">
        <v>1</v>
      </c>
      <c r="F116" s="501"/>
      <c r="G116" s="501"/>
      <c r="H116" s="501"/>
      <c r="I116" s="501"/>
      <c r="J116" s="501"/>
      <c r="K116" s="501"/>
      <c r="L116" s="985">
        <f>IF(AVERAGE(B116:K116)&gt;=0.8,1,0)</f>
        <v>0</v>
      </c>
      <c r="M116" s="621">
        <f>AVERAGE(B116:K116)</f>
        <v>0.75</v>
      </c>
    </row>
    <row r="117" spans="1:13" s="322" customFormat="1" x14ac:dyDescent="0.2">
      <c r="B117" s="602"/>
      <c r="C117" s="602"/>
      <c r="D117" s="602"/>
      <c r="E117" s="602"/>
      <c r="F117" s="602"/>
      <c r="G117" s="602"/>
      <c r="H117" s="602"/>
      <c r="I117" s="602"/>
      <c r="J117" s="602"/>
      <c r="K117" s="602"/>
      <c r="L117" s="602"/>
      <c r="M117" s="622"/>
    </row>
    <row r="118" spans="1:13" s="322" customFormat="1" x14ac:dyDescent="0.2">
      <c r="A118" s="321" t="s">
        <v>277</v>
      </c>
      <c r="B118" s="501">
        <v>1</v>
      </c>
      <c r="C118" s="501">
        <v>1</v>
      </c>
      <c r="D118" s="501">
        <v>1</v>
      </c>
      <c r="E118" s="501">
        <v>1</v>
      </c>
      <c r="F118" s="501"/>
      <c r="G118" s="501"/>
      <c r="H118" s="501"/>
      <c r="I118" s="501"/>
      <c r="J118" s="501"/>
      <c r="K118" s="501"/>
      <c r="L118" s="985">
        <f>IF(AVERAGE(B118:K118)&gt;=0.8,1,0)</f>
        <v>1</v>
      </c>
      <c r="M118" s="621">
        <f>AVERAGE(B118:K118)</f>
        <v>1</v>
      </c>
    </row>
    <row r="119" spans="1:13" s="322" customFormat="1" x14ac:dyDescent="0.2">
      <c r="B119" s="602"/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22"/>
    </row>
    <row r="120" spans="1:13" s="322" customFormat="1" ht="25.5" x14ac:dyDescent="0.2">
      <c r="A120" s="536" t="s">
        <v>278</v>
      </c>
      <c r="B120" s="537">
        <v>1</v>
      </c>
      <c r="C120" s="537">
        <v>1</v>
      </c>
      <c r="D120" s="537">
        <v>1</v>
      </c>
      <c r="E120" s="537">
        <v>1</v>
      </c>
      <c r="F120" s="537"/>
      <c r="G120" s="537"/>
      <c r="H120" s="537"/>
      <c r="I120" s="537"/>
      <c r="J120" s="537"/>
      <c r="K120" s="537"/>
      <c r="L120" s="623">
        <f>IF(AVERAGE(B120:K120)&gt;=0.8,1,0)</f>
        <v>1</v>
      </c>
      <c r="M120" s="621">
        <f>AVERAGE(B120:K120)</f>
        <v>1</v>
      </c>
    </row>
    <row r="121" spans="1:13" s="322" customFormat="1" x14ac:dyDescent="0.2">
      <c r="A121" s="538" t="s">
        <v>279</v>
      </c>
      <c r="B121" s="537">
        <v>1</v>
      </c>
      <c r="C121" s="537">
        <v>1</v>
      </c>
      <c r="D121" s="537">
        <v>1</v>
      </c>
      <c r="E121" s="537">
        <v>1</v>
      </c>
      <c r="F121" s="537"/>
      <c r="G121" s="537"/>
      <c r="H121" s="537"/>
      <c r="I121" s="537"/>
      <c r="J121" s="537"/>
      <c r="K121" s="537"/>
      <c r="L121" s="623">
        <f>IF(AVERAGE(B121:K121)&gt;=0.8,1,0)</f>
        <v>1</v>
      </c>
      <c r="M121" s="621">
        <f>AVERAGE(B121:K121)</f>
        <v>1</v>
      </c>
    </row>
    <row r="122" spans="1:13" s="322" customFormat="1" x14ac:dyDescent="0.2">
      <c r="B122" s="602"/>
      <c r="C122" s="602"/>
      <c r="D122" s="602"/>
      <c r="E122" s="602"/>
      <c r="F122" s="602"/>
      <c r="G122" s="602"/>
      <c r="H122" s="602"/>
      <c r="I122" s="602"/>
      <c r="J122" s="602"/>
      <c r="K122" s="602"/>
      <c r="L122" s="602"/>
      <c r="M122" s="622"/>
    </row>
    <row r="123" spans="1:13" s="322" customFormat="1" x14ac:dyDescent="0.2">
      <c r="B123" s="602"/>
      <c r="C123" s="602"/>
      <c r="D123" s="602"/>
      <c r="E123" s="602"/>
      <c r="F123" s="602"/>
      <c r="G123" s="602"/>
      <c r="H123" s="602"/>
      <c r="I123" s="602"/>
      <c r="J123" s="602"/>
      <c r="K123" s="602"/>
      <c r="L123" s="602"/>
      <c r="M123" s="622"/>
    </row>
    <row r="124" spans="1:13" s="322" customFormat="1" x14ac:dyDescent="0.2">
      <c r="A124" s="673" t="s">
        <v>280</v>
      </c>
      <c r="B124" s="681"/>
      <c r="C124" s="602"/>
      <c r="D124" s="602"/>
      <c r="E124" s="602"/>
      <c r="F124" s="602"/>
      <c r="G124" s="602"/>
      <c r="H124" s="602"/>
      <c r="I124" s="602"/>
      <c r="J124" s="602"/>
      <c r="K124" s="602"/>
      <c r="L124" s="602"/>
      <c r="M124" s="622"/>
    </row>
    <row r="125" spans="1:13" s="322" customFormat="1" x14ac:dyDescent="0.2">
      <c r="A125" s="682" t="s">
        <v>219</v>
      </c>
      <c r="B125" s="681">
        <f>$L$51</f>
        <v>1</v>
      </c>
      <c r="C125" s="602"/>
      <c r="D125" s="602"/>
      <c r="E125" s="602"/>
      <c r="F125" s="602"/>
      <c r="G125" s="602"/>
      <c r="H125" s="602"/>
      <c r="I125" s="602"/>
      <c r="J125" s="602"/>
      <c r="K125" s="602"/>
      <c r="L125" s="602"/>
      <c r="M125" s="622"/>
    </row>
    <row r="126" spans="1:13" s="322" customFormat="1" x14ac:dyDescent="0.2">
      <c r="A126" s="673" t="str">
        <f>$A$52</f>
        <v>2.11 ระหว่างการฝากครรภ์ เคยมีเจ้าหน้าที่โรงพยาบาลให้ข้อมูลเรื่องผลดีของ</v>
      </c>
      <c r="B126" s="681">
        <f>$L$52</f>
        <v>1</v>
      </c>
      <c r="C126" s="602"/>
      <c r="D126" s="602"/>
      <c r="E126" s="602"/>
      <c r="F126" s="602"/>
      <c r="G126" s="602"/>
      <c r="H126" s="602"/>
      <c r="I126" s="602"/>
      <c r="J126" s="602"/>
      <c r="K126" s="602"/>
      <c r="L126" s="602"/>
      <c r="M126" s="622"/>
    </row>
    <row r="127" spans="1:13" s="322" customFormat="1" x14ac:dyDescent="0.2">
      <c r="A127" s="673" t="str">
        <f>$A$60</f>
        <v>2.12 เคยมีเจ้าหน้าที่พูดถึงเรื่องต่อไปนี้หรือไม่ ? (อ่านตามหัวข้อข้างล่าง) (3 ค)</v>
      </c>
      <c r="B127" s="681">
        <f>$L$60</f>
        <v>1</v>
      </c>
      <c r="C127" s="602"/>
      <c r="D127" s="602"/>
      <c r="E127" s="602"/>
      <c r="F127" s="602"/>
      <c r="G127" s="602"/>
      <c r="H127" s="602"/>
      <c r="I127" s="602"/>
      <c r="J127" s="602"/>
      <c r="K127" s="602"/>
      <c r="L127" s="602"/>
      <c r="M127" s="622"/>
    </row>
    <row r="128" spans="1:13" s="322" customFormat="1" x14ac:dyDescent="0.2">
      <c r="A128" s="673" t="str">
        <f>$A$74</f>
        <v>3. อาการหรือภาวะเสี่ยงที่ต้องไปพบแพทย์มีอะไรบ้าง  (ไม่ถามนำ)</v>
      </c>
      <c r="B128" s="681">
        <f>$L$74</f>
        <v>1</v>
      </c>
      <c r="C128" s="602"/>
      <c r="D128" s="602"/>
      <c r="E128" s="602"/>
      <c r="F128" s="602"/>
      <c r="G128" s="602"/>
      <c r="H128" s="602"/>
      <c r="I128" s="602"/>
      <c r="J128" s="602"/>
      <c r="K128" s="602"/>
      <c r="L128" s="602"/>
      <c r="M128" s="622"/>
    </row>
    <row r="129" spans="1:13" s="322" customFormat="1" x14ac:dyDescent="0.2">
      <c r="A129" s="679" t="str">
        <f>$A$89</f>
        <v xml:space="preserve">5. ได้รับทราบผลการตรวจเลือด/ปัสสาวะและได้รับคำแนะนำจากเจ้าหน้าที่ฯ </v>
      </c>
      <c r="B129" s="681">
        <f>$L$89</f>
        <v>1</v>
      </c>
      <c r="C129" s="602"/>
      <c r="D129" s="602"/>
      <c r="E129" s="602"/>
      <c r="F129" s="602"/>
      <c r="G129" s="602"/>
      <c r="H129" s="602"/>
      <c r="I129" s="602"/>
      <c r="J129" s="602"/>
      <c r="K129" s="602"/>
      <c r="L129" s="602"/>
      <c r="M129" s="622"/>
    </row>
    <row r="130" spans="1:13" s="322" customFormat="1" x14ac:dyDescent="0.2">
      <c r="A130" s="683" t="s">
        <v>270</v>
      </c>
      <c r="B130" s="684">
        <v>1</v>
      </c>
      <c r="C130" s="602"/>
      <c r="D130" s="602"/>
      <c r="E130" s="602"/>
      <c r="F130" s="602"/>
      <c r="G130" s="602"/>
      <c r="H130" s="602"/>
      <c r="I130" s="602"/>
      <c r="J130" s="602"/>
      <c r="K130" s="602"/>
      <c r="L130" s="602"/>
      <c r="M130" s="622"/>
    </row>
    <row r="131" spans="1:13" s="322" customFormat="1" x14ac:dyDescent="0.2">
      <c r="A131" s="685"/>
      <c r="B131" s="686">
        <f>SUM(B125:B130)/6</f>
        <v>1</v>
      </c>
      <c r="C131" s="602"/>
      <c r="D131" s="602"/>
      <c r="E131" s="602"/>
      <c r="F131" s="602"/>
      <c r="G131" s="602"/>
      <c r="H131" s="602"/>
      <c r="I131" s="602"/>
      <c r="J131" s="602"/>
      <c r="K131" s="602"/>
      <c r="L131" s="602"/>
      <c r="M131" s="622"/>
    </row>
    <row r="132" spans="1:13" s="322" customFormat="1" x14ac:dyDescent="0.2">
      <c r="B132" s="602"/>
      <c r="C132" s="602"/>
      <c r="D132" s="602"/>
      <c r="E132" s="602"/>
      <c r="F132" s="602"/>
      <c r="G132" s="602"/>
      <c r="H132" s="602"/>
      <c r="I132" s="602"/>
      <c r="J132" s="602"/>
      <c r="K132" s="602"/>
      <c r="L132" s="602"/>
      <c r="M132" s="622"/>
    </row>
    <row r="133" spans="1:13" s="322" customFormat="1" x14ac:dyDescent="0.2">
      <c r="B133" s="602"/>
      <c r="C133" s="602"/>
      <c r="D133" s="602"/>
      <c r="E133" s="602"/>
      <c r="F133" s="602"/>
      <c r="G133" s="602"/>
      <c r="H133" s="602"/>
      <c r="I133" s="602"/>
      <c r="J133" s="602"/>
      <c r="K133" s="602"/>
      <c r="L133" s="602"/>
      <c r="M133" s="622"/>
    </row>
    <row r="134" spans="1:13" s="322" customFormat="1" x14ac:dyDescent="0.2">
      <c r="B134" s="602"/>
      <c r="C134" s="602"/>
      <c r="D134" s="602"/>
      <c r="E134" s="602"/>
      <c r="F134" s="602"/>
      <c r="G134" s="602"/>
      <c r="H134" s="602"/>
      <c r="I134" s="602"/>
      <c r="J134" s="602"/>
      <c r="K134" s="602"/>
      <c r="L134" s="602"/>
      <c r="M134" s="622"/>
    </row>
    <row r="135" spans="1:13" s="322" customFormat="1" x14ac:dyDescent="0.2">
      <c r="B135" s="602"/>
      <c r="C135" s="602"/>
      <c r="D135" s="602"/>
      <c r="E135" s="602"/>
      <c r="F135" s="602"/>
      <c r="G135" s="602"/>
      <c r="H135" s="602"/>
      <c r="I135" s="602"/>
      <c r="J135" s="602"/>
      <c r="K135" s="602"/>
      <c r="L135" s="602"/>
      <c r="M135" s="622"/>
    </row>
    <row r="136" spans="1:13" s="322" customFormat="1" x14ac:dyDescent="0.2">
      <c r="B136" s="602"/>
      <c r="C136" s="602"/>
      <c r="D136" s="602"/>
      <c r="E136" s="602"/>
      <c r="F136" s="602"/>
      <c r="G136" s="602"/>
      <c r="H136" s="602"/>
      <c r="I136" s="602"/>
      <c r="J136" s="602"/>
      <c r="K136" s="602"/>
      <c r="L136" s="602"/>
      <c r="M136" s="622"/>
    </row>
    <row r="137" spans="1:13" s="322" customFormat="1" x14ac:dyDescent="0.2">
      <c r="B137" s="602"/>
      <c r="C137" s="602"/>
      <c r="D137" s="602"/>
      <c r="E137" s="602"/>
      <c r="F137" s="602"/>
      <c r="G137" s="602"/>
      <c r="H137" s="602"/>
      <c r="I137" s="602"/>
      <c r="J137" s="602"/>
      <c r="K137" s="602"/>
      <c r="L137" s="602"/>
      <c r="M137" s="622"/>
    </row>
    <row r="138" spans="1:13" s="322" customFormat="1" x14ac:dyDescent="0.2">
      <c r="B138" s="602"/>
      <c r="C138" s="602"/>
      <c r="D138" s="602"/>
      <c r="E138" s="602"/>
      <c r="F138" s="602"/>
      <c r="G138" s="602"/>
      <c r="H138" s="602"/>
      <c r="I138" s="602"/>
      <c r="J138" s="602"/>
      <c r="K138" s="602"/>
      <c r="L138" s="602"/>
      <c r="M138" s="622"/>
    </row>
    <row r="139" spans="1:13" s="322" customFormat="1" x14ac:dyDescent="0.2">
      <c r="B139" s="602"/>
      <c r="C139" s="602"/>
      <c r="D139" s="602"/>
      <c r="E139" s="602"/>
      <c r="F139" s="602"/>
      <c r="G139" s="602"/>
      <c r="H139" s="602"/>
      <c r="I139" s="602"/>
      <c r="J139" s="602"/>
      <c r="K139" s="602"/>
      <c r="L139" s="602"/>
      <c r="M139" s="622"/>
    </row>
    <row r="140" spans="1:13" s="322" customFormat="1" x14ac:dyDescent="0.2">
      <c r="B140" s="602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22"/>
    </row>
    <row r="141" spans="1:13" s="322" customFormat="1" x14ac:dyDescent="0.2">
      <c r="B141" s="602"/>
      <c r="C141" s="602"/>
      <c r="D141" s="602"/>
      <c r="E141" s="602"/>
      <c r="F141" s="602"/>
      <c r="G141" s="602"/>
      <c r="H141" s="602"/>
      <c r="I141" s="602"/>
      <c r="J141" s="602"/>
      <c r="K141" s="602"/>
      <c r="L141" s="602"/>
      <c r="M141" s="622"/>
    </row>
    <row r="142" spans="1:13" s="322" customFormat="1" x14ac:dyDescent="0.2">
      <c r="B142" s="602"/>
      <c r="C142" s="602"/>
      <c r="D142" s="602"/>
      <c r="E142" s="602"/>
      <c r="F142" s="602"/>
      <c r="G142" s="602"/>
      <c r="H142" s="602"/>
      <c r="I142" s="602"/>
      <c r="J142" s="602"/>
      <c r="K142" s="602"/>
      <c r="L142" s="602"/>
      <c r="M142" s="622"/>
    </row>
    <row r="143" spans="1:13" s="322" customFormat="1" x14ac:dyDescent="0.2">
      <c r="B143" s="602"/>
      <c r="C143" s="602"/>
      <c r="D143" s="602"/>
      <c r="E143" s="602"/>
      <c r="F143" s="602"/>
      <c r="G143" s="602"/>
      <c r="H143" s="602"/>
      <c r="I143" s="602"/>
      <c r="J143" s="602"/>
      <c r="K143" s="602"/>
      <c r="L143" s="602"/>
      <c r="M143" s="622"/>
    </row>
    <row r="144" spans="1:13" s="322" customFormat="1" x14ac:dyDescent="0.2">
      <c r="B144" s="602"/>
      <c r="C144" s="602"/>
      <c r="D144" s="602"/>
      <c r="E144" s="602"/>
      <c r="F144" s="602"/>
      <c r="G144" s="602"/>
      <c r="H144" s="602"/>
      <c r="I144" s="602"/>
      <c r="J144" s="602"/>
      <c r="K144" s="602"/>
      <c r="L144" s="602"/>
      <c r="M144" s="622"/>
    </row>
    <row r="145" spans="2:13" s="322" customFormat="1" x14ac:dyDescent="0.2">
      <c r="B145" s="602"/>
      <c r="C145" s="602"/>
      <c r="D145" s="602"/>
      <c r="E145" s="602"/>
      <c r="F145" s="602"/>
      <c r="G145" s="602"/>
      <c r="H145" s="602"/>
      <c r="I145" s="602"/>
      <c r="J145" s="602"/>
      <c r="K145" s="602"/>
      <c r="L145" s="602"/>
      <c r="M145" s="622"/>
    </row>
    <row r="146" spans="2:13" s="322" customFormat="1" x14ac:dyDescent="0.2">
      <c r="B146" s="602"/>
      <c r="C146" s="602"/>
      <c r="D146" s="602"/>
      <c r="E146" s="602"/>
      <c r="F146" s="602"/>
      <c r="G146" s="602"/>
      <c r="H146" s="602"/>
      <c r="I146" s="602"/>
      <c r="J146" s="602"/>
      <c r="K146" s="602"/>
      <c r="L146" s="602"/>
      <c r="M146" s="622"/>
    </row>
    <row r="147" spans="2:13" s="322" customFormat="1" x14ac:dyDescent="0.2">
      <c r="B147" s="602"/>
      <c r="C147" s="602"/>
      <c r="D147" s="602"/>
      <c r="E147" s="602"/>
      <c r="F147" s="602"/>
      <c r="G147" s="602"/>
      <c r="H147" s="602"/>
      <c r="I147" s="602"/>
      <c r="J147" s="602"/>
      <c r="K147" s="602"/>
      <c r="L147" s="602"/>
      <c r="M147" s="622"/>
    </row>
    <row r="148" spans="2:13" s="322" customFormat="1" x14ac:dyDescent="0.2">
      <c r="B148" s="602"/>
      <c r="C148" s="602"/>
      <c r="D148" s="602"/>
      <c r="E148" s="602"/>
      <c r="F148" s="602"/>
      <c r="G148" s="602"/>
      <c r="H148" s="602"/>
      <c r="I148" s="602"/>
      <c r="J148" s="602"/>
      <c r="K148" s="602"/>
      <c r="L148" s="602"/>
      <c r="M148" s="622"/>
    </row>
    <row r="149" spans="2:13" s="322" customFormat="1" x14ac:dyDescent="0.2">
      <c r="B149" s="602"/>
      <c r="C149" s="602"/>
      <c r="D149" s="602"/>
      <c r="E149" s="602"/>
      <c r="F149" s="602"/>
      <c r="G149" s="602"/>
      <c r="H149" s="602"/>
      <c r="I149" s="602"/>
      <c r="J149" s="602"/>
      <c r="K149" s="602"/>
      <c r="L149" s="602"/>
      <c r="M149" s="622"/>
    </row>
    <row r="150" spans="2:13" s="322" customFormat="1" x14ac:dyDescent="0.2">
      <c r="B150" s="602"/>
      <c r="C150" s="602"/>
      <c r="D150" s="602"/>
      <c r="E150" s="602"/>
      <c r="F150" s="602"/>
      <c r="G150" s="602"/>
      <c r="H150" s="602"/>
      <c r="I150" s="602"/>
      <c r="J150" s="602"/>
      <c r="K150" s="602"/>
      <c r="L150" s="602"/>
      <c r="M150" s="622"/>
    </row>
    <row r="151" spans="2:13" s="322" customFormat="1" x14ac:dyDescent="0.2">
      <c r="B151" s="602"/>
      <c r="C151" s="602"/>
      <c r="D151" s="602"/>
      <c r="E151" s="602"/>
      <c r="F151" s="602"/>
      <c r="G151" s="602"/>
      <c r="H151" s="602"/>
      <c r="I151" s="602"/>
      <c r="J151" s="602"/>
      <c r="K151" s="602"/>
      <c r="L151" s="602"/>
      <c r="M151" s="622"/>
    </row>
    <row r="152" spans="2:13" s="322" customFormat="1" x14ac:dyDescent="0.2">
      <c r="B152" s="602"/>
      <c r="C152" s="602"/>
      <c r="D152" s="602"/>
      <c r="E152" s="602"/>
      <c r="F152" s="602"/>
      <c r="G152" s="602"/>
      <c r="H152" s="602"/>
      <c r="I152" s="602"/>
      <c r="J152" s="602"/>
      <c r="K152" s="602"/>
      <c r="L152" s="602"/>
      <c r="M152" s="622"/>
    </row>
    <row r="153" spans="2:13" s="322" customFormat="1" x14ac:dyDescent="0.2">
      <c r="B153" s="602"/>
      <c r="C153" s="602"/>
      <c r="D153" s="602"/>
      <c r="E153" s="602"/>
      <c r="F153" s="602"/>
      <c r="G153" s="602"/>
      <c r="H153" s="602"/>
      <c r="I153" s="602"/>
      <c r="J153" s="602"/>
      <c r="K153" s="602"/>
      <c r="L153" s="602"/>
      <c r="M153" s="622"/>
    </row>
    <row r="154" spans="2:13" s="322" customFormat="1" x14ac:dyDescent="0.2">
      <c r="B154" s="602"/>
      <c r="C154" s="602"/>
      <c r="D154" s="602"/>
      <c r="E154" s="602"/>
      <c r="F154" s="602"/>
      <c r="G154" s="602"/>
      <c r="H154" s="602"/>
      <c r="I154" s="602"/>
      <c r="J154" s="602"/>
      <c r="K154" s="602"/>
      <c r="L154" s="602"/>
      <c r="M154" s="622"/>
    </row>
    <row r="155" spans="2:13" s="322" customFormat="1" x14ac:dyDescent="0.2">
      <c r="B155" s="602"/>
      <c r="C155" s="602"/>
      <c r="D155" s="602"/>
      <c r="E155" s="602"/>
      <c r="F155" s="602"/>
      <c r="G155" s="602"/>
      <c r="H155" s="602"/>
      <c r="I155" s="602"/>
      <c r="J155" s="602"/>
      <c r="K155" s="602"/>
      <c r="L155" s="602"/>
      <c r="M155" s="622"/>
    </row>
    <row r="156" spans="2:13" s="322" customFormat="1" x14ac:dyDescent="0.2">
      <c r="B156" s="602"/>
      <c r="C156" s="602"/>
      <c r="D156" s="602"/>
      <c r="E156" s="602"/>
      <c r="F156" s="602"/>
      <c r="G156" s="602"/>
      <c r="H156" s="602"/>
      <c r="I156" s="602"/>
      <c r="J156" s="602"/>
      <c r="K156" s="602"/>
      <c r="L156" s="602"/>
      <c r="M156" s="622"/>
    </row>
    <row r="157" spans="2:13" s="322" customFormat="1" x14ac:dyDescent="0.2">
      <c r="B157" s="602"/>
      <c r="C157" s="602"/>
      <c r="D157" s="602"/>
      <c r="E157" s="602"/>
      <c r="F157" s="602"/>
      <c r="G157" s="602"/>
      <c r="H157" s="602"/>
      <c r="I157" s="602"/>
      <c r="J157" s="602"/>
      <c r="K157" s="602"/>
      <c r="L157" s="602"/>
      <c r="M157" s="622"/>
    </row>
    <row r="158" spans="2:13" s="322" customFormat="1" x14ac:dyDescent="0.2">
      <c r="B158" s="602"/>
      <c r="C158" s="602"/>
      <c r="D158" s="602"/>
      <c r="E158" s="602"/>
      <c r="F158" s="602"/>
      <c r="G158" s="602"/>
      <c r="H158" s="602"/>
      <c r="I158" s="602"/>
      <c r="J158" s="602"/>
      <c r="K158" s="602"/>
      <c r="L158" s="602"/>
      <c r="M158" s="622"/>
    </row>
    <row r="159" spans="2:13" s="322" customFormat="1" x14ac:dyDescent="0.2">
      <c r="B159" s="602"/>
      <c r="C159" s="602"/>
      <c r="D159" s="602"/>
      <c r="E159" s="602"/>
      <c r="F159" s="602"/>
      <c r="G159" s="602"/>
      <c r="H159" s="602"/>
      <c r="I159" s="602"/>
      <c r="J159" s="602"/>
      <c r="K159" s="602"/>
      <c r="L159" s="602"/>
      <c r="M159" s="622"/>
    </row>
    <row r="160" spans="2:13" s="322" customFormat="1" x14ac:dyDescent="0.2">
      <c r="B160" s="602"/>
      <c r="C160" s="602"/>
      <c r="D160" s="602"/>
      <c r="E160" s="602"/>
      <c r="F160" s="602"/>
      <c r="G160" s="602"/>
      <c r="H160" s="602"/>
      <c r="I160" s="602"/>
      <c r="J160" s="602"/>
      <c r="K160" s="602"/>
      <c r="L160" s="602"/>
      <c r="M160" s="622"/>
    </row>
    <row r="161" spans="2:13" s="322" customFormat="1" x14ac:dyDescent="0.2">
      <c r="B161" s="602"/>
      <c r="C161" s="602"/>
      <c r="D161" s="602"/>
      <c r="E161" s="602"/>
      <c r="F161" s="602"/>
      <c r="G161" s="602"/>
      <c r="H161" s="602"/>
      <c r="I161" s="602"/>
      <c r="J161" s="602"/>
      <c r="K161" s="602"/>
      <c r="L161" s="602"/>
      <c r="M161" s="622"/>
    </row>
    <row r="162" spans="2:13" s="322" customFormat="1" x14ac:dyDescent="0.2">
      <c r="B162" s="602"/>
      <c r="C162" s="602"/>
      <c r="D162" s="602"/>
      <c r="E162" s="602"/>
      <c r="F162" s="602"/>
      <c r="G162" s="602"/>
      <c r="H162" s="602"/>
      <c r="I162" s="602"/>
      <c r="J162" s="602"/>
      <c r="K162" s="602"/>
      <c r="L162" s="602"/>
      <c r="M162" s="622"/>
    </row>
    <row r="163" spans="2:13" s="322" customFormat="1" x14ac:dyDescent="0.2">
      <c r="B163" s="602"/>
      <c r="C163" s="602"/>
      <c r="D163" s="602"/>
      <c r="E163" s="602"/>
      <c r="F163" s="602"/>
      <c r="G163" s="602"/>
      <c r="H163" s="602"/>
      <c r="I163" s="602"/>
      <c r="J163" s="602"/>
      <c r="K163" s="602"/>
      <c r="L163" s="602"/>
      <c r="M163" s="622"/>
    </row>
    <row r="164" spans="2:13" s="322" customFormat="1" x14ac:dyDescent="0.2">
      <c r="B164" s="602"/>
      <c r="C164" s="602"/>
      <c r="D164" s="602"/>
      <c r="E164" s="602"/>
      <c r="F164" s="602"/>
      <c r="G164" s="602"/>
      <c r="H164" s="602"/>
      <c r="I164" s="602"/>
      <c r="J164" s="602"/>
      <c r="K164" s="602"/>
      <c r="L164" s="602"/>
      <c r="M164" s="622"/>
    </row>
    <row r="165" spans="2:13" s="322" customFormat="1" x14ac:dyDescent="0.2">
      <c r="B165" s="602"/>
      <c r="C165" s="602"/>
      <c r="D165" s="602"/>
      <c r="E165" s="602"/>
      <c r="F165" s="602"/>
      <c r="G165" s="602"/>
      <c r="H165" s="602"/>
      <c r="I165" s="602"/>
      <c r="J165" s="602"/>
      <c r="K165" s="602"/>
      <c r="L165" s="602"/>
      <c r="M165" s="622"/>
    </row>
    <row r="166" spans="2:13" s="322" customFormat="1" x14ac:dyDescent="0.2">
      <c r="B166" s="602"/>
      <c r="C166" s="602"/>
      <c r="D166" s="602"/>
      <c r="E166" s="602"/>
      <c r="F166" s="602"/>
      <c r="G166" s="602"/>
      <c r="H166" s="602"/>
      <c r="I166" s="602"/>
      <c r="J166" s="602"/>
      <c r="K166" s="602"/>
      <c r="L166" s="602"/>
      <c r="M166" s="622"/>
    </row>
    <row r="167" spans="2:13" s="322" customFormat="1" x14ac:dyDescent="0.2">
      <c r="B167" s="602"/>
      <c r="C167" s="602"/>
      <c r="D167" s="602"/>
      <c r="E167" s="602"/>
      <c r="F167" s="602"/>
      <c r="G167" s="602"/>
      <c r="H167" s="602"/>
      <c r="I167" s="602"/>
      <c r="J167" s="602"/>
      <c r="K167" s="602"/>
      <c r="L167" s="602"/>
      <c r="M167" s="622"/>
    </row>
    <row r="168" spans="2:13" s="322" customFormat="1" x14ac:dyDescent="0.2">
      <c r="B168" s="602"/>
      <c r="C168" s="602"/>
      <c r="D168" s="602"/>
      <c r="E168" s="602"/>
      <c r="F168" s="602"/>
      <c r="G168" s="602"/>
      <c r="H168" s="602"/>
      <c r="I168" s="602"/>
      <c r="J168" s="602"/>
      <c r="K168" s="602"/>
      <c r="L168" s="602"/>
      <c r="M168" s="622"/>
    </row>
    <row r="169" spans="2:13" s="322" customFormat="1" x14ac:dyDescent="0.2">
      <c r="B169" s="602"/>
      <c r="C169" s="602"/>
      <c r="D169" s="602"/>
      <c r="E169" s="602"/>
      <c r="F169" s="602"/>
      <c r="G169" s="602"/>
      <c r="H169" s="602"/>
      <c r="I169" s="602"/>
      <c r="J169" s="602"/>
      <c r="K169" s="602"/>
      <c r="L169" s="602"/>
      <c r="M169" s="622"/>
    </row>
    <row r="170" spans="2:13" s="322" customFormat="1" x14ac:dyDescent="0.2">
      <c r="B170" s="602"/>
      <c r="C170" s="602"/>
      <c r="D170" s="602"/>
      <c r="E170" s="602"/>
      <c r="F170" s="602"/>
      <c r="G170" s="602"/>
      <c r="H170" s="602"/>
      <c r="I170" s="602"/>
      <c r="J170" s="602"/>
      <c r="K170" s="602"/>
      <c r="L170" s="602"/>
      <c r="M170" s="622"/>
    </row>
    <row r="171" spans="2:13" s="322" customFormat="1" x14ac:dyDescent="0.2">
      <c r="B171" s="602"/>
      <c r="C171" s="602"/>
      <c r="D171" s="602"/>
      <c r="E171" s="602"/>
      <c r="F171" s="602"/>
      <c r="G171" s="602"/>
      <c r="H171" s="602"/>
      <c r="I171" s="602"/>
      <c r="J171" s="602"/>
      <c r="K171" s="602"/>
      <c r="L171" s="602"/>
      <c r="M171" s="622"/>
    </row>
    <row r="172" spans="2:13" s="322" customFormat="1" x14ac:dyDescent="0.2">
      <c r="B172" s="602"/>
      <c r="C172" s="602"/>
      <c r="D172" s="602"/>
      <c r="E172" s="602"/>
      <c r="F172" s="602"/>
      <c r="G172" s="602"/>
      <c r="H172" s="602"/>
      <c r="I172" s="602"/>
      <c r="J172" s="602"/>
      <c r="K172" s="602"/>
      <c r="L172" s="602"/>
      <c r="M172" s="622"/>
    </row>
    <row r="173" spans="2:13" s="322" customFormat="1" x14ac:dyDescent="0.2">
      <c r="B173" s="602"/>
      <c r="C173" s="602"/>
      <c r="D173" s="602"/>
      <c r="E173" s="602"/>
      <c r="F173" s="602"/>
      <c r="G173" s="602"/>
      <c r="H173" s="602"/>
      <c r="I173" s="602"/>
      <c r="J173" s="602"/>
      <c r="K173" s="602"/>
      <c r="L173" s="602"/>
      <c r="M173" s="622"/>
    </row>
    <row r="174" spans="2:13" s="322" customFormat="1" x14ac:dyDescent="0.2">
      <c r="B174" s="602"/>
      <c r="C174" s="602"/>
      <c r="D174" s="602"/>
      <c r="E174" s="602"/>
      <c r="F174" s="602"/>
      <c r="G174" s="602"/>
      <c r="H174" s="602"/>
      <c r="I174" s="602"/>
      <c r="J174" s="602"/>
      <c r="K174" s="602"/>
      <c r="L174" s="602"/>
      <c r="M174" s="622"/>
    </row>
    <row r="175" spans="2:13" s="322" customFormat="1" x14ac:dyDescent="0.2">
      <c r="B175" s="602"/>
      <c r="C175" s="602"/>
      <c r="D175" s="602"/>
      <c r="E175" s="602"/>
      <c r="F175" s="602"/>
      <c r="G175" s="602"/>
      <c r="H175" s="602"/>
      <c r="I175" s="602"/>
      <c r="J175" s="602"/>
      <c r="K175" s="602"/>
      <c r="L175" s="602"/>
      <c r="M175" s="622"/>
    </row>
    <row r="176" spans="2:13" s="322" customFormat="1" x14ac:dyDescent="0.2">
      <c r="B176" s="602"/>
      <c r="C176" s="602"/>
      <c r="D176" s="602"/>
      <c r="E176" s="602"/>
      <c r="F176" s="602"/>
      <c r="G176" s="602"/>
      <c r="H176" s="602"/>
      <c r="I176" s="602"/>
      <c r="J176" s="602"/>
      <c r="K176" s="602"/>
      <c r="L176" s="602"/>
      <c r="M176" s="622"/>
    </row>
    <row r="177" spans="2:13" s="322" customFormat="1" x14ac:dyDescent="0.2">
      <c r="B177" s="602"/>
      <c r="C177" s="602"/>
      <c r="D177" s="602"/>
      <c r="E177" s="602"/>
      <c r="F177" s="602"/>
      <c r="G177" s="602"/>
      <c r="H177" s="602"/>
      <c r="I177" s="602"/>
      <c r="J177" s="602"/>
      <c r="K177" s="602"/>
      <c r="L177" s="602"/>
      <c r="M177" s="622"/>
    </row>
    <row r="178" spans="2:13" s="322" customFormat="1" x14ac:dyDescent="0.2">
      <c r="B178" s="602"/>
      <c r="C178" s="602"/>
      <c r="D178" s="602"/>
      <c r="E178" s="602"/>
      <c r="F178" s="602"/>
      <c r="G178" s="602"/>
      <c r="H178" s="602"/>
      <c r="I178" s="602"/>
      <c r="J178" s="602"/>
      <c r="K178" s="602"/>
      <c r="L178" s="602"/>
      <c r="M178" s="622"/>
    </row>
    <row r="179" spans="2:13" s="322" customFormat="1" x14ac:dyDescent="0.2">
      <c r="B179" s="602"/>
      <c r="C179" s="602"/>
      <c r="D179" s="602"/>
      <c r="E179" s="602"/>
      <c r="F179" s="602"/>
      <c r="G179" s="602"/>
      <c r="H179" s="602"/>
      <c r="I179" s="602"/>
      <c r="J179" s="602"/>
      <c r="K179" s="602"/>
      <c r="L179" s="602"/>
      <c r="M179" s="622"/>
    </row>
    <row r="180" spans="2:13" s="322" customFormat="1" x14ac:dyDescent="0.2">
      <c r="B180" s="602"/>
      <c r="C180" s="602"/>
      <c r="D180" s="602"/>
      <c r="E180" s="602"/>
      <c r="F180" s="602"/>
      <c r="G180" s="602"/>
      <c r="H180" s="602"/>
      <c r="I180" s="602"/>
      <c r="J180" s="602"/>
      <c r="K180" s="602"/>
      <c r="L180" s="602"/>
      <c r="M180" s="622"/>
    </row>
    <row r="181" spans="2:13" s="322" customFormat="1" x14ac:dyDescent="0.2">
      <c r="B181" s="602"/>
      <c r="C181" s="602"/>
      <c r="D181" s="602"/>
      <c r="E181" s="602"/>
      <c r="F181" s="602"/>
      <c r="G181" s="602"/>
      <c r="H181" s="602"/>
      <c r="I181" s="602"/>
      <c r="J181" s="602"/>
      <c r="K181" s="602"/>
      <c r="L181" s="602"/>
      <c r="M181" s="622"/>
    </row>
    <row r="182" spans="2:13" s="322" customFormat="1" x14ac:dyDescent="0.2">
      <c r="B182" s="602"/>
      <c r="C182" s="602"/>
      <c r="D182" s="602"/>
      <c r="E182" s="602"/>
      <c r="F182" s="602"/>
      <c r="G182" s="602"/>
      <c r="H182" s="602"/>
      <c r="I182" s="602"/>
      <c r="J182" s="602"/>
      <c r="K182" s="602"/>
      <c r="L182" s="602"/>
      <c r="M182" s="622"/>
    </row>
    <row r="183" spans="2:13" s="322" customFormat="1" x14ac:dyDescent="0.2">
      <c r="B183" s="602"/>
      <c r="C183" s="602"/>
      <c r="D183" s="602"/>
      <c r="E183" s="602"/>
      <c r="F183" s="602"/>
      <c r="G183" s="602"/>
      <c r="H183" s="602"/>
      <c r="I183" s="602"/>
      <c r="J183" s="602"/>
      <c r="K183" s="602"/>
      <c r="L183" s="602"/>
      <c r="M183" s="622"/>
    </row>
    <row r="184" spans="2:13" s="322" customFormat="1" x14ac:dyDescent="0.2">
      <c r="B184" s="602"/>
      <c r="C184" s="602"/>
      <c r="D184" s="602"/>
      <c r="E184" s="602"/>
      <c r="F184" s="602"/>
      <c r="G184" s="602"/>
      <c r="H184" s="602"/>
      <c r="I184" s="602"/>
      <c r="J184" s="602"/>
      <c r="K184" s="602"/>
      <c r="L184" s="602"/>
      <c r="M184" s="622"/>
    </row>
    <row r="185" spans="2:13" s="322" customFormat="1" x14ac:dyDescent="0.2">
      <c r="B185" s="602"/>
      <c r="C185" s="602"/>
      <c r="D185" s="602"/>
      <c r="E185" s="602"/>
      <c r="F185" s="602"/>
      <c r="G185" s="602"/>
      <c r="H185" s="602"/>
      <c r="I185" s="602"/>
      <c r="J185" s="602"/>
      <c r="K185" s="602"/>
      <c r="L185" s="602"/>
      <c r="M185" s="622"/>
    </row>
    <row r="186" spans="2:13" s="322" customFormat="1" x14ac:dyDescent="0.2">
      <c r="B186" s="602"/>
      <c r="C186" s="602"/>
      <c r="D186" s="602"/>
      <c r="E186" s="602"/>
      <c r="F186" s="602"/>
      <c r="G186" s="602"/>
      <c r="H186" s="602"/>
      <c r="I186" s="602"/>
      <c r="J186" s="602"/>
      <c r="K186" s="602"/>
      <c r="L186" s="602"/>
      <c r="M186" s="622"/>
    </row>
    <row r="187" spans="2:13" s="322" customFormat="1" x14ac:dyDescent="0.2">
      <c r="B187" s="602"/>
      <c r="C187" s="602"/>
      <c r="D187" s="602"/>
      <c r="E187" s="602"/>
      <c r="F187" s="602"/>
      <c r="G187" s="602"/>
      <c r="H187" s="602"/>
      <c r="I187" s="602"/>
      <c r="J187" s="602"/>
      <c r="K187" s="602"/>
      <c r="L187" s="602"/>
      <c r="M187" s="622"/>
    </row>
    <row r="188" spans="2:13" s="322" customFormat="1" x14ac:dyDescent="0.2">
      <c r="B188" s="602"/>
      <c r="C188" s="602"/>
      <c r="D188" s="602"/>
      <c r="E188" s="602"/>
      <c r="F188" s="602"/>
      <c r="G188" s="602"/>
      <c r="H188" s="602"/>
      <c r="I188" s="602"/>
      <c r="J188" s="602"/>
      <c r="K188" s="602"/>
      <c r="L188" s="602"/>
      <c r="M188" s="622"/>
    </row>
    <row r="189" spans="2:13" s="322" customFormat="1" x14ac:dyDescent="0.2">
      <c r="B189" s="602"/>
      <c r="C189" s="602"/>
      <c r="D189" s="602"/>
      <c r="E189" s="602"/>
      <c r="F189" s="602"/>
      <c r="G189" s="602"/>
      <c r="H189" s="602"/>
      <c r="I189" s="602"/>
      <c r="J189" s="602"/>
      <c r="K189" s="602"/>
      <c r="L189" s="602"/>
      <c r="M189" s="622"/>
    </row>
    <row r="190" spans="2:13" s="322" customFormat="1" x14ac:dyDescent="0.2">
      <c r="B190" s="602"/>
      <c r="C190" s="602"/>
      <c r="D190" s="602"/>
      <c r="E190" s="602"/>
      <c r="F190" s="602"/>
      <c r="G190" s="602"/>
      <c r="H190" s="602"/>
      <c r="I190" s="602"/>
      <c r="J190" s="602"/>
      <c r="K190" s="602"/>
      <c r="L190" s="602"/>
      <c r="M190" s="622"/>
    </row>
    <row r="191" spans="2:13" s="322" customFormat="1" x14ac:dyDescent="0.2">
      <c r="B191" s="602"/>
      <c r="C191" s="602"/>
      <c r="D191" s="602"/>
      <c r="E191" s="602"/>
      <c r="F191" s="602"/>
      <c r="G191" s="602"/>
      <c r="H191" s="602"/>
      <c r="I191" s="602"/>
      <c r="J191" s="602"/>
      <c r="K191" s="602"/>
      <c r="L191" s="602"/>
      <c r="M191" s="622"/>
    </row>
    <row r="192" spans="2:13" s="322" customFormat="1" x14ac:dyDescent="0.2">
      <c r="B192" s="602"/>
      <c r="C192" s="602"/>
      <c r="D192" s="602"/>
      <c r="E192" s="602"/>
      <c r="F192" s="602"/>
      <c r="G192" s="602"/>
      <c r="H192" s="602"/>
      <c r="I192" s="602"/>
      <c r="J192" s="602"/>
      <c r="K192" s="602"/>
      <c r="L192" s="602"/>
      <c r="M192" s="622"/>
    </row>
    <row r="193" spans="2:13" s="322" customFormat="1" x14ac:dyDescent="0.2">
      <c r="B193" s="602"/>
      <c r="C193" s="602"/>
      <c r="D193" s="602"/>
      <c r="E193" s="602"/>
      <c r="F193" s="602"/>
      <c r="G193" s="602"/>
      <c r="H193" s="602"/>
      <c r="I193" s="602"/>
      <c r="J193" s="602"/>
      <c r="K193" s="602"/>
      <c r="L193" s="602"/>
      <c r="M193" s="622"/>
    </row>
    <row r="194" spans="2:13" s="322" customFormat="1" x14ac:dyDescent="0.2">
      <c r="B194" s="602"/>
      <c r="C194" s="602"/>
      <c r="D194" s="602"/>
      <c r="E194" s="602"/>
      <c r="F194" s="602"/>
      <c r="G194" s="602"/>
      <c r="H194" s="602"/>
      <c r="I194" s="602"/>
      <c r="J194" s="602"/>
      <c r="K194" s="602"/>
      <c r="L194" s="602"/>
      <c r="M194" s="622"/>
    </row>
    <row r="195" spans="2:13" s="322" customFormat="1" x14ac:dyDescent="0.2">
      <c r="B195" s="602"/>
      <c r="C195" s="602"/>
      <c r="D195" s="602"/>
      <c r="E195" s="602"/>
      <c r="F195" s="602"/>
      <c r="G195" s="602"/>
      <c r="H195" s="602"/>
      <c r="I195" s="602"/>
      <c r="J195" s="602"/>
      <c r="K195" s="602"/>
      <c r="L195" s="602"/>
      <c r="M195" s="622"/>
    </row>
    <row r="196" spans="2:13" s="322" customFormat="1" x14ac:dyDescent="0.2">
      <c r="B196" s="602"/>
      <c r="C196" s="602"/>
      <c r="D196" s="602"/>
      <c r="E196" s="602"/>
      <c r="F196" s="602"/>
      <c r="G196" s="602"/>
      <c r="H196" s="602"/>
      <c r="I196" s="602"/>
      <c r="J196" s="602"/>
      <c r="K196" s="602"/>
      <c r="L196" s="602"/>
      <c r="M196" s="622"/>
    </row>
    <row r="197" spans="2:13" s="322" customFormat="1" x14ac:dyDescent="0.2">
      <c r="B197" s="602"/>
      <c r="C197" s="602"/>
      <c r="D197" s="602"/>
      <c r="E197" s="602"/>
      <c r="F197" s="602"/>
      <c r="G197" s="602"/>
      <c r="H197" s="602"/>
      <c r="I197" s="602"/>
      <c r="J197" s="602"/>
      <c r="K197" s="602"/>
      <c r="L197" s="602"/>
      <c r="M197" s="622"/>
    </row>
    <row r="198" spans="2:13" s="322" customFormat="1" x14ac:dyDescent="0.2">
      <c r="B198" s="602"/>
      <c r="C198" s="602"/>
      <c r="D198" s="602"/>
      <c r="E198" s="602"/>
      <c r="F198" s="602"/>
      <c r="G198" s="602"/>
      <c r="H198" s="602"/>
      <c r="I198" s="602"/>
      <c r="J198" s="602"/>
      <c r="K198" s="602"/>
      <c r="L198" s="602"/>
      <c r="M198" s="622"/>
    </row>
    <row r="199" spans="2:13" s="322" customFormat="1" x14ac:dyDescent="0.2">
      <c r="B199" s="602"/>
      <c r="C199" s="602"/>
      <c r="D199" s="602"/>
      <c r="E199" s="602"/>
      <c r="F199" s="602"/>
      <c r="G199" s="602"/>
      <c r="H199" s="602"/>
      <c r="I199" s="602"/>
      <c r="J199" s="602"/>
      <c r="K199" s="602"/>
      <c r="L199" s="602"/>
      <c r="M199" s="622"/>
    </row>
    <row r="200" spans="2:13" s="322" customFormat="1" x14ac:dyDescent="0.2">
      <c r="B200" s="602"/>
      <c r="C200" s="602"/>
      <c r="D200" s="602"/>
      <c r="E200" s="602"/>
      <c r="F200" s="602"/>
      <c r="G200" s="602"/>
      <c r="H200" s="602"/>
      <c r="I200" s="602"/>
      <c r="J200" s="602"/>
      <c r="K200" s="602"/>
      <c r="L200" s="602"/>
      <c r="M200" s="622"/>
    </row>
    <row r="201" spans="2:13" s="322" customFormat="1" x14ac:dyDescent="0.2">
      <c r="B201" s="602"/>
      <c r="C201" s="602"/>
      <c r="D201" s="602"/>
      <c r="E201" s="602"/>
      <c r="F201" s="602"/>
      <c r="G201" s="602"/>
      <c r="H201" s="602"/>
      <c r="I201" s="602"/>
      <c r="J201" s="602"/>
      <c r="K201" s="602"/>
      <c r="L201" s="602"/>
      <c r="M201" s="622"/>
    </row>
    <row r="202" spans="2:13" s="322" customFormat="1" x14ac:dyDescent="0.2">
      <c r="B202" s="602"/>
      <c r="C202" s="602"/>
      <c r="D202" s="602"/>
      <c r="E202" s="602"/>
      <c r="F202" s="602"/>
      <c r="G202" s="602"/>
      <c r="H202" s="602"/>
      <c r="I202" s="602"/>
      <c r="J202" s="602"/>
      <c r="K202" s="602"/>
      <c r="L202" s="602"/>
      <c r="M202" s="622"/>
    </row>
    <row r="203" spans="2:13" s="322" customFormat="1" x14ac:dyDescent="0.2">
      <c r="B203" s="602"/>
      <c r="C203" s="602"/>
      <c r="D203" s="602"/>
      <c r="E203" s="602"/>
      <c r="F203" s="602"/>
      <c r="G203" s="602"/>
      <c r="H203" s="602"/>
      <c r="I203" s="602"/>
      <c r="J203" s="602"/>
      <c r="K203" s="602"/>
      <c r="L203" s="602"/>
      <c r="M203" s="622"/>
    </row>
    <row r="204" spans="2:13" s="322" customFormat="1" x14ac:dyDescent="0.2">
      <c r="B204" s="602"/>
      <c r="C204" s="602"/>
      <c r="D204" s="602"/>
      <c r="E204" s="602"/>
      <c r="F204" s="602"/>
      <c r="G204" s="602"/>
      <c r="H204" s="602"/>
      <c r="I204" s="602"/>
      <c r="J204" s="602"/>
      <c r="K204" s="602"/>
      <c r="L204" s="602"/>
      <c r="M204" s="622"/>
    </row>
    <row r="205" spans="2:13" s="322" customFormat="1" x14ac:dyDescent="0.2">
      <c r="B205" s="602"/>
      <c r="C205" s="602"/>
      <c r="D205" s="602"/>
      <c r="E205" s="602"/>
      <c r="F205" s="602"/>
      <c r="G205" s="602"/>
      <c r="H205" s="602"/>
      <c r="I205" s="602"/>
      <c r="J205" s="602"/>
      <c r="K205" s="602"/>
      <c r="L205" s="602"/>
      <c r="M205" s="622"/>
    </row>
    <row r="206" spans="2:13" s="322" customFormat="1" x14ac:dyDescent="0.2">
      <c r="B206" s="602"/>
      <c r="C206" s="602"/>
      <c r="D206" s="602"/>
      <c r="E206" s="602"/>
      <c r="F206" s="602"/>
      <c r="G206" s="602"/>
      <c r="H206" s="602"/>
      <c r="I206" s="602"/>
      <c r="J206" s="602"/>
      <c r="K206" s="602"/>
      <c r="L206" s="602"/>
      <c r="M206" s="622"/>
    </row>
    <row r="207" spans="2:13" s="322" customFormat="1" x14ac:dyDescent="0.2">
      <c r="B207" s="602"/>
      <c r="C207" s="602"/>
      <c r="D207" s="602"/>
      <c r="E207" s="602"/>
      <c r="F207" s="602"/>
      <c r="G207" s="602"/>
      <c r="H207" s="602"/>
      <c r="I207" s="602"/>
      <c r="J207" s="602"/>
      <c r="K207" s="602"/>
      <c r="L207" s="602"/>
      <c r="M207" s="622"/>
    </row>
    <row r="208" spans="2:13" s="322" customFormat="1" x14ac:dyDescent="0.2">
      <c r="B208" s="602"/>
      <c r="C208" s="602"/>
      <c r="D208" s="602"/>
      <c r="E208" s="602"/>
      <c r="F208" s="602"/>
      <c r="G208" s="602"/>
      <c r="H208" s="602"/>
      <c r="I208" s="602"/>
      <c r="J208" s="602"/>
      <c r="K208" s="602"/>
      <c r="L208" s="602"/>
      <c r="M208" s="622"/>
    </row>
    <row r="209" spans="2:13" s="322" customFormat="1" x14ac:dyDescent="0.2">
      <c r="B209" s="602"/>
      <c r="C209" s="602"/>
      <c r="D209" s="602"/>
      <c r="E209" s="602"/>
      <c r="F209" s="602"/>
      <c r="G209" s="602"/>
      <c r="H209" s="602"/>
      <c r="I209" s="602"/>
      <c r="J209" s="602"/>
      <c r="K209" s="602"/>
      <c r="L209" s="602"/>
      <c r="M209" s="622"/>
    </row>
    <row r="210" spans="2:13" s="322" customFormat="1" x14ac:dyDescent="0.2">
      <c r="B210" s="602"/>
      <c r="C210" s="602"/>
      <c r="D210" s="602"/>
      <c r="E210" s="602"/>
      <c r="F210" s="602"/>
      <c r="G210" s="602"/>
      <c r="H210" s="602"/>
      <c r="I210" s="602"/>
      <c r="J210" s="602"/>
      <c r="K210" s="602"/>
      <c r="L210" s="602"/>
      <c r="M210" s="622"/>
    </row>
    <row r="211" spans="2:13" s="322" customFormat="1" x14ac:dyDescent="0.2">
      <c r="B211" s="602"/>
      <c r="C211" s="602"/>
      <c r="D211" s="602"/>
      <c r="E211" s="602"/>
      <c r="F211" s="602"/>
      <c r="G211" s="602"/>
      <c r="H211" s="602"/>
      <c r="I211" s="602"/>
      <c r="J211" s="602"/>
      <c r="K211" s="602"/>
      <c r="L211" s="602"/>
      <c r="M211" s="622"/>
    </row>
    <row r="212" spans="2:13" s="322" customFormat="1" x14ac:dyDescent="0.2">
      <c r="B212" s="602"/>
      <c r="C212" s="602"/>
      <c r="D212" s="602"/>
      <c r="E212" s="602"/>
      <c r="F212" s="602"/>
      <c r="G212" s="602"/>
      <c r="H212" s="602"/>
      <c r="I212" s="602"/>
      <c r="J212" s="602"/>
      <c r="K212" s="602"/>
      <c r="L212" s="602"/>
      <c r="M212" s="622"/>
    </row>
    <row r="213" spans="2:13" s="322" customFormat="1" x14ac:dyDescent="0.2">
      <c r="B213" s="602"/>
      <c r="C213" s="602"/>
      <c r="D213" s="602"/>
      <c r="E213" s="602"/>
      <c r="F213" s="602"/>
      <c r="G213" s="602"/>
      <c r="H213" s="602"/>
      <c r="I213" s="602"/>
      <c r="J213" s="602"/>
      <c r="K213" s="602"/>
      <c r="L213" s="602"/>
      <c r="M213" s="622"/>
    </row>
    <row r="214" spans="2:13" s="322" customFormat="1" x14ac:dyDescent="0.2">
      <c r="B214" s="602"/>
      <c r="C214" s="602"/>
      <c r="D214" s="602"/>
      <c r="E214" s="602"/>
      <c r="F214" s="602"/>
      <c r="G214" s="602"/>
      <c r="H214" s="602"/>
      <c r="I214" s="602"/>
      <c r="J214" s="602"/>
      <c r="K214" s="602"/>
      <c r="L214" s="602"/>
      <c r="M214" s="622"/>
    </row>
    <row r="215" spans="2:13" s="322" customFormat="1" x14ac:dyDescent="0.2">
      <c r="B215" s="602"/>
      <c r="C215" s="602"/>
      <c r="D215" s="602"/>
      <c r="E215" s="602"/>
      <c r="F215" s="602"/>
      <c r="G215" s="602"/>
      <c r="H215" s="602"/>
      <c r="I215" s="602"/>
      <c r="J215" s="602"/>
      <c r="K215" s="602"/>
      <c r="L215" s="602"/>
      <c r="M215" s="622"/>
    </row>
    <row r="216" spans="2:13" s="322" customFormat="1" x14ac:dyDescent="0.2">
      <c r="B216" s="602"/>
      <c r="C216" s="602"/>
      <c r="D216" s="602"/>
      <c r="E216" s="602"/>
      <c r="F216" s="602"/>
      <c r="G216" s="602"/>
      <c r="H216" s="602"/>
      <c r="I216" s="602"/>
      <c r="J216" s="602"/>
      <c r="K216" s="602"/>
      <c r="L216" s="602"/>
      <c r="M216" s="622"/>
    </row>
    <row r="217" spans="2:13" s="322" customFormat="1" x14ac:dyDescent="0.2">
      <c r="B217" s="602"/>
      <c r="C217" s="602"/>
      <c r="D217" s="602"/>
      <c r="E217" s="602"/>
      <c r="F217" s="602"/>
      <c r="G217" s="602"/>
      <c r="H217" s="602"/>
      <c r="I217" s="602"/>
      <c r="J217" s="602"/>
      <c r="K217" s="602"/>
      <c r="L217" s="602"/>
      <c r="M217" s="622"/>
    </row>
    <row r="218" spans="2:13" s="322" customFormat="1" x14ac:dyDescent="0.2">
      <c r="B218" s="602"/>
      <c r="C218" s="602"/>
      <c r="D218" s="602"/>
      <c r="E218" s="602"/>
      <c r="F218" s="602"/>
      <c r="G218" s="602"/>
      <c r="H218" s="602"/>
      <c r="I218" s="602"/>
      <c r="J218" s="602"/>
      <c r="K218" s="602"/>
      <c r="L218" s="602"/>
      <c r="M218" s="622"/>
    </row>
    <row r="219" spans="2:13" s="322" customFormat="1" x14ac:dyDescent="0.2">
      <c r="B219" s="602"/>
      <c r="C219" s="602"/>
      <c r="D219" s="602"/>
      <c r="E219" s="602"/>
      <c r="F219" s="602"/>
      <c r="G219" s="602"/>
      <c r="H219" s="602"/>
      <c r="I219" s="602"/>
      <c r="J219" s="602"/>
      <c r="K219" s="602"/>
      <c r="L219" s="602"/>
      <c r="M219" s="622"/>
    </row>
    <row r="220" spans="2:13" s="322" customFormat="1" x14ac:dyDescent="0.2">
      <c r="B220" s="602"/>
      <c r="C220" s="602"/>
      <c r="D220" s="602"/>
      <c r="E220" s="602"/>
      <c r="F220" s="602"/>
      <c r="G220" s="602"/>
      <c r="H220" s="602"/>
      <c r="I220" s="602"/>
      <c r="J220" s="602"/>
      <c r="K220" s="602"/>
      <c r="L220" s="602"/>
      <c r="M220" s="622"/>
    </row>
    <row r="221" spans="2:13" s="322" customFormat="1" x14ac:dyDescent="0.2">
      <c r="B221" s="602"/>
      <c r="C221" s="602"/>
      <c r="D221" s="602"/>
      <c r="E221" s="602"/>
      <c r="F221" s="602"/>
      <c r="G221" s="602"/>
      <c r="H221" s="602"/>
      <c r="I221" s="602"/>
      <c r="J221" s="602"/>
      <c r="K221" s="602"/>
      <c r="L221" s="602"/>
      <c r="M221" s="622"/>
    </row>
    <row r="222" spans="2:13" s="322" customFormat="1" x14ac:dyDescent="0.2">
      <c r="B222" s="602"/>
      <c r="C222" s="602"/>
      <c r="D222" s="602"/>
      <c r="E222" s="602"/>
      <c r="F222" s="602"/>
      <c r="G222" s="602"/>
      <c r="H222" s="602"/>
      <c r="I222" s="602"/>
      <c r="J222" s="602"/>
      <c r="K222" s="602"/>
      <c r="L222" s="602"/>
      <c r="M222" s="622"/>
    </row>
    <row r="223" spans="2:13" s="322" customFormat="1" x14ac:dyDescent="0.2">
      <c r="B223" s="602"/>
      <c r="C223" s="602"/>
      <c r="D223" s="602"/>
      <c r="E223" s="602"/>
      <c r="F223" s="602"/>
      <c r="G223" s="602"/>
      <c r="H223" s="602"/>
      <c r="I223" s="602"/>
      <c r="J223" s="602"/>
      <c r="K223" s="602"/>
      <c r="L223" s="602"/>
      <c r="M223" s="622"/>
    </row>
    <row r="224" spans="2:13" s="322" customFormat="1" x14ac:dyDescent="0.2">
      <c r="B224" s="602"/>
      <c r="C224" s="602"/>
      <c r="D224" s="602"/>
      <c r="E224" s="602"/>
      <c r="F224" s="602"/>
      <c r="G224" s="602"/>
      <c r="H224" s="602"/>
      <c r="I224" s="602"/>
      <c r="J224" s="602"/>
      <c r="K224" s="602"/>
      <c r="L224" s="602"/>
      <c r="M224" s="622"/>
    </row>
    <row r="225" spans="2:13" s="322" customFormat="1" x14ac:dyDescent="0.2">
      <c r="B225" s="602"/>
      <c r="C225" s="602"/>
      <c r="D225" s="602"/>
      <c r="E225" s="602"/>
      <c r="F225" s="602"/>
      <c r="G225" s="602"/>
      <c r="H225" s="602"/>
      <c r="I225" s="602"/>
      <c r="J225" s="602"/>
      <c r="K225" s="602"/>
      <c r="L225" s="602"/>
      <c r="M225" s="622"/>
    </row>
    <row r="226" spans="2:13" s="322" customFormat="1" x14ac:dyDescent="0.2">
      <c r="B226" s="602"/>
      <c r="C226" s="602"/>
      <c r="D226" s="602"/>
      <c r="E226" s="602"/>
      <c r="F226" s="602"/>
      <c r="G226" s="602"/>
      <c r="H226" s="602"/>
      <c r="I226" s="602"/>
      <c r="J226" s="602"/>
      <c r="K226" s="602"/>
      <c r="L226" s="602"/>
      <c r="M226" s="622"/>
    </row>
    <row r="227" spans="2:13" s="322" customFormat="1" x14ac:dyDescent="0.2">
      <c r="B227" s="602"/>
      <c r="C227" s="602"/>
      <c r="D227" s="602"/>
      <c r="E227" s="602"/>
      <c r="F227" s="602"/>
      <c r="G227" s="602"/>
      <c r="H227" s="602"/>
      <c r="I227" s="602"/>
      <c r="J227" s="602"/>
      <c r="K227" s="602"/>
      <c r="L227" s="602"/>
      <c r="M227" s="622"/>
    </row>
    <row r="228" spans="2:13" s="322" customFormat="1" x14ac:dyDescent="0.2">
      <c r="B228" s="602"/>
      <c r="C228" s="602"/>
      <c r="D228" s="602"/>
      <c r="E228" s="602"/>
      <c r="F228" s="602"/>
      <c r="G228" s="602"/>
      <c r="H228" s="602"/>
      <c r="I228" s="602"/>
      <c r="J228" s="602"/>
      <c r="K228" s="602"/>
      <c r="L228" s="602"/>
      <c r="M228" s="622"/>
    </row>
    <row r="229" spans="2:13" s="322" customFormat="1" x14ac:dyDescent="0.2">
      <c r="B229" s="602"/>
      <c r="C229" s="602"/>
      <c r="D229" s="602"/>
      <c r="E229" s="602"/>
      <c r="F229" s="602"/>
      <c r="G229" s="602"/>
      <c r="H229" s="602"/>
      <c r="I229" s="602"/>
      <c r="J229" s="602"/>
      <c r="K229" s="602"/>
      <c r="L229" s="602"/>
      <c r="M229" s="622"/>
    </row>
    <row r="230" spans="2:13" s="322" customFormat="1" x14ac:dyDescent="0.2">
      <c r="B230" s="602"/>
      <c r="C230" s="602"/>
      <c r="D230" s="602"/>
      <c r="E230" s="602"/>
      <c r="F230" s="602"/>
      <c r="G230" s="602"/>
      <c r="H230" s="602"/>
      <c r="I230" s="602"/>
      <c r="J230" s="602"/>
      <c r="K230" s="602"/>
      <c r="L230" s="602"/>
      <c r="M230" s="622"/>
    </row>
    <row r="231" spans="2:13" s="322" customFormat="1" x14ac:dyDescent="0.2">
      <c r="B231" s="602"/>
      <c r="C231" s="602"/>
      <c r="D231" s="602"/>
      <c r="E231" s="602"/>
      <c r="F231" s="602"/>
      <c r="G231" s="602"/>
      <c r="H231" s="602"/>
      <c r="I231" s="602"/>
      <c r="J231" s="602"/>
      <c r="K231" s="602"/>
      <c r="L231" s="602"/>
      <c r="M231" s="622"/>
    </row>
    <row r="232" spans="2:13" s="322" customFormat="1" x14ac:dyDescent="0.2">
      <c r="B232" s="602"/>
      <c r="C232" s="602"/>
      <c r="D232" s="602"/>
      <c r="E232" s="602"/>
      <c r="F232" s="602"/>
      <c r="G232" s="602"/>
      <c r="H232" s="602"/>
      <c r="I232" s="602"/>
      <c r="J232" s="602"/>
      <c r="K232" s="602"/>
      <c r="L232" s="602"/>
      <c r="M232" s="622"/>
    </row>
    <row r="233" spans="2:13" s="322" customFormat="1" x14ac:dyDescent="0.2">
      <c r="B233" s="602"/>
      <c r="C233" s="602"/>
      <c r="D233" s="602"/>
      <c r="E233" s="602"/>
      <c r="F233" s="602"/>
      <c r="G233" s="602"/>
      <c r="H233" s="602"/>
      <c r="I233" s="602"/>
      <c r="J233" s="602"/>
      <c r="K233" s="602"/>
      <c r="L233" s="602"/>
      <c r="M233" s="622"/>
    </row>
    <row r="234" spans="2:13" s="322" customFormat="1" x14ac:dyDescent="0.2">
      <c r="B234" s="602"/>
      <c r="C234" s="602"/>
      <c r="D234" s="602"/>
      <c r="E234" s="602"/>
      <c r="F234" s="602"/>
      <c r="G234" s="602"/>
      <c r="H234" s="602"/>
      <c r="I234" s="602"/>
      <c r="J234" s="602"/>
      <c r="K234" s="602"/>
      <c r="L234" s="602"/>
      <c r="M234" s="622"/>
    </row>
    <row r="235" spans="2:13" s="322" customFormat="1" x14ac:dyDescent="0.2">
      <c r="B235" s="602"/>
      <c r="C235" s="602"/>
      <c r="D235" s="602"/>
      <c r="E235" s="602"/>
      <c r="F235" s="602"/>
      <c r="G235" s="602"/>
      <c r="H235" s="602"/>
      <c r="I235" s="602"/>
      <c r="J235" s="602"/>
      <c r="K235" s="602"/>
      <c r="L235" s="602"/>
      <c r="M235" s="622"/>
    </row>
    <row r="236" spans="2:13" s="322" customFormat="1" x14ac:dyDescent="0.2">
      <c r="B236" s="602"/>
      <c r="C236" s="602"/>
      <c r="D236" s="602"/>
      <c r="E236" s="602"/>
      <c r="F236" s="602"/>
      <c r="G236" s="602"/>
      <c r="H236" s="602"/>
      <c r="I236" s="602"/>
      <c r="J236" s="602"/>
      <c r="K236" s="602"/>
      <c r="L236" s="602"/>
      <c r="M236" s="622"/>
    </row>
    <row r="237" spans="2:13" s="322" customFormat="1" x14ac:dyDescent="0.2">
      <c r="B237" s="602"/>
      <c r="C237" s="602"/>
      <c r="D237" s="602"/>
      <c r="E237" s="602"/>
      <c r="F237" s="602"/>
      <c r="G237" s="602"/>
      <c r="H237" s="602"/>
      <c r="I237" s="602"/>
      <c r="J237" s="602"/>
      <c r="K237" s="602"/>
      <c r="L237" s="602"/>
      <c r="M237" s="622"/>
    </row>
    <row r="238" spans="2:13" s="322" customFormat="1" x14ac:dyDescent="0.2">
      <c r="B238" s="602"/>
      <c r="C238" s="602"/>
      <c r="D238" s="602"/>
      <c r="E238" s="602"/>
      <c r="F238" s="602"/>
      <c r="G238" s="602"/>
      <c r="H238" s="602"/>
      <c r="I238" s="602"/>
      <c r="J238" s="602"/>
      <c r="K238" s="602"/>
      <c r="L238" s="602"/>
      <c r="M238" s="622"/>
    </row>
    <row r="239" spans="2:13" s="322" customFormat="1" x14ac:dyDescent="0.2">
      <c r="B239" s="602"/>
      <c r="C239" s="602"/>
      <c r="D239" s="602"/>
      <c r="E239" s="602"/>
      <c r="F239" s="602"/>
      <c r="G239" s="602"/>
      <c r="H239" s="602"/>
      <c r="I239" s="602"/>
      <c r="J239" s="602"/>
      <c r="K239" s="602"/>
      <c r="L239" s="602"/>
      <c r="M239" s="622"/>
    </row>
    <row r="240" spans="2:13" s="322" customFormat="1" x14ac:dyDescent="0.2">
      <c r="B240" s="602"/>
      <c r="C240" s="602"/>
      <c r="D240" s="602"/>
      <c r="E240" s="602"/>
      <c r="F240" s="602"/>
      <c r="G240" s="602"/>
      <c r="H240" s="602"/>
      <c r="I240" s="602"/>
      <c r="J240" s="602"/>
      <c r="K240" s="602"/>
      <c r="L240" s="602"/>
      <c r="M240" s="622"/>
    </row>
    <row r="241" spans="2:13" s="322" customFormat="1" x14ac:dyDescent="0.2">
      <c r="B241" s="602"/>
      <c r="C241" s="602"/>
      <c r="D241" s="602"/>
      <c r="E241" s="602"/>
      <c r="F241" s="602"/>
      <c r="G241" s="602"/>
      <c r="H241" s="602"/>
      <c r="I241" s="602"/>
      <c r="J241" s="602"/>
      <c r="K241" s="602"/>
      <c r="L241" s="602"/>
      <c r="M241" s="622"/>
    </row>
    <row r="242" spans="2:13" s="322" customFormat="1" x14ac:dyDescent="0.2">
      <c r="B242" s="602"/>
      <c r="C242" s="602"/>
      <c r="D242" s="602"/>
      <c r="E242" s="602"/>
      <c r="F242" s="602"/>
      <c r="G242" s="602"/>
      <c r="H242" s="602"/>
      <c r="I242" s="602"/>
      <c r="J242" s="602"/>
      <c r="K242" s="602"/>
      <c r="L242" s="602"/>
      <c r="M242" s="622"/>
    </row>
    <row r="243" spans="2:13" s="322" customFormat="1" x14ac:dyDescent="0.2">
      <c r="B243" s="602"/>
      <c r="C243" s="602"/>
      <c r="D243" s="602"/>
      <c r="E243" s="602"/>
      <c r="F243" s="602"/>
      <c r="G243" s="602"/>
      <c r="H243" s="602"/>
      <c r="I243" s="602"/>
      <c r="J243" s="602"/>
      <c r="K243" s="602"/>
      <c r="L243" s="602"/>
      <c r="M243" s="622"/>
    </row>
    <row r="244" spans="2:13" s="322" customFormat="1" x14ac:dyDescent="0.2">
      <c r="B244" s="602"/>
      <c r="C244" s="602"/>
      <c r="D244" s="602"/>
      <c r="E244" s="602"/>
      <c r="F244" s="602"/>
      <c r="G244" s="602"/>
      <c r="H244" s="602"/>
      <c r="I244" s="602"/>
      <c r="J244" s="602"/>
      <c r="K244" s="602"/>
      <c r="L244" s="602"/>
      <c r="M244" s="622"/>
    </row>
    <row r="245" spans="2:13" s="322" customFormat="1" x14ac:dyDescent="0.2">
      <c r="B245" s="602"/>
      <c r="C245" s="602"/>
      <c r="D245" s="602"/>
      <c r="E245" s="602"/>
      <c r="F245" s="602"/>
      <c r="G245" s="602"/>
      <c r="H245" s="602"/>
      <c r="I245" s="602"/>
      <c r="J245" s="602"/>
      <c r="K245" s="602"/>
      <c r="L245" s="602"/>
      <c r="M245" s="622"/>
    </row>
    <row r="246" spans="2:13" s="322" customFormat="1" x14ac:dyDescent="0.2">
      <c r="B246" s="602"/>
      <c r="C246" s="602"/>
      <c r="D246" s="602"/>
      <c r="E246" s="602"/>
      <c r="F246" s="602"/>
      <c r="G246" s="602"/>
      <c r="H246" s="602"/>
      <c r="I246" s="602"/>
      <c r="J246" s="602"/>
      <c r="K246" s="602"/>
      <c r="L246" s="602"/>
      <c r="M246" s="622"/>
    </row>
    <row r="247" spans="2:13" s="322" customFormat="1" x14ac:dyDescent="0.2">
      <c r="B247" s="602"/>
      <c r="C247" s="602"/>
      <c r="D247" s="602"/>
      <c r="E247" s="602"/>
      <c r="F247" s="602"/>
      <c r="G247" s="602"/>
      <c r="H247" s="602"/>
      <c r="I247" s="602"/>
      <c r="J247" s="602"/>
      <c r="K247" s="602"/>
      <c r="L247" s="602"/>
      <c r="M247" s="622"/>
    </row>
    <row r="248" spans="2:13" s="322" customFormat="1" x14ac:dyDescent="0.2">
      <c r="B248" s="602"/>
      <c r="C248" s="602"/>
      <c r="D248" s="602"/>
      <c r="E248" s="602"/>
      <c r="F248" s="602"/>
      <c r="G248" s="602"/>
      <c r="H248" s="602"/>
      <c r="I248" s="602"/>
      <c r="J248" s="602"/>
      <c r="K248" s="602"/>
      <c r="L248" s="602"/>
      <c r="M248" s="622"/>
    </row>
    <row r="249" spans="2:13" s="322" customFormat="1" x14ac:dyDescent="0.2">
      <c r="B249" s="602"/>
      <c r="C249" s="602"/>
      <c r="D249" s="602"/>
      <c r="E249" s="602"/>
      <c r="F249" s="602"/>
      <c r="G249" s="602"/>
      <c r="H249" s="602"/>
      <c r="I249" s="602"/>
      <c r="J249" s="602"/>
      <c r="K249" s="602"/>
      <c r="L249" s="602"/>
      <c r="M249" s="622"/>
    </row>
    <row r="250" spans="2:13" s="322" customFormat="1" x14ac:dyDescent="0.2">
      <c r="B250" s="602"/>
      <c r="C250" s="602"/>
      <c r="D250" s="602"/>
      <c r="E250" s="602"/>
      <c r="F250" s="602"/>
      <c r="G250" s="602"/>
      <c r="H250" s="602"/>
      <c r="I250" s="602"/>
      <c r="J250" s="602"/>
      <c r="K250" s="602"/>
      <c r="L250" s="602"/>
      <c r="M250" s="622"/>
    </row>
    <row r="251" spans="2:13" s="322" customFormat="1" x14ac:dyDescent="0.2">
      <c r="B251" s="602"/>
      <c r="C251" s="602"/>
      <c r="D251" s="602"/>
      <c r="E251" s="602"/>
      <c r="F251" s="602"/>
      <c r="G251" s="602"/>
      <c r="H251" s="602"/>
      <c r="I251" s="602"/>
      <c r="J251" s="602"/>
      <c r="K251" s="602"/>
      <c r="L251" s="602"/>
      <c r="M251" s="622"/>
    </row>
    <row r="252" spans="2:13" s="322" customFormat="1" x14ac:dyDescent="0.2">
      <c r="B252" s="602"/>
      <c r="C252" s="602"/>
      <c r="D252" s="602"/>
      <c r="E252" s="602"/>
      <c r="F252" s="602"/>
      <c r="G252" s="602"/>
      <c r="H252" s="602"/>
      <c r="I252" s="602"/>
      <c r="J252" s="602"/>
      <c r="K252" s="602"/>
      <c r="L252" s="602"/>
      <c r="M252" s="622"/>
    </row>
    <row r="253" spans="2:13" s="322" customFormat="1" x14ac:dyDescent="0.2">
      <c r="B253" s="602"/>
      <c r="C253" s="602"/>
      <c r="D253" s="602"/>
      <c r="E253" s="602"/>
      <c r="F253" s="602"/>
      <c r="G253" s="602"/>
      <c r="H253" s="602"/>
      <c r="I253" s="602"/>
      <c r="J253" s="602"/>
      <c r="K253" s="602"/>
      <c r="L253" s="602"/>
      <c r="M253" s="622"/>
    </row>
    <row r="254" spans="2:13" s="322" customFormat="1" x14ac:dyDescent="0.2">
      <c r="B254" s="602"/>
      <c r="C254" s="602"/>
      <c r="D254" s="602"/>
      <c r="E254" s="602"/>
      <c r="F254" s="602"/>
      <c r="G254" s="602"/>
      <c r="H254" s="602"/>
      <c r="I254" s="602"/>
      <c r="J254" s="602"/>
      <c r="K254" s="602"/>
      <c r="L254" s="602"/>
      <c r="M254" s="622"/>
    </row>
    <row r="255" spans="2:13" s="322" customFormat="1" x14ac:dyDescent="0.2">
      <c r="B255" s="602"/>
      <c r="C255" s="602"/>
      <c r="D255" s="602"/>
      <c r="E255" s="602"/>
      <c r="F255" s="602"/>
      <c r="G255" s="602"/>
      <c r="H255" s="602"/>
      <c r="I255" s="602"/>
      <c r="J255" s="602"/>
      <c r="K255" s="602"/>
      <c r="L255" s="602"/>
      <c r="M255" s="622"/>
    </row>
    <row r="256" spans="2:13" s="322" customFormat="1" x14ac:dyDescent="0.2">
      <c r="B256" s="602"/>
      <c r="C256" s="602"/>
      <c r="D256" s="602"/>
      <c r="E256" s="602"/>
      <c r="F256" s="602"/>
      <c r="G256" s="602"/>
      <c r="H256" s="602"/>
      <c r="I256" s="602"/>
      <c r="J256" s="602"/>
      <c r="K256" s="602"/>
      <c r="L256" s="602"/>
      <c r="M256" s="622"/>
    </row>
    <row r="257" spans="2:13" s="322" customFormat="1" x14ac:dyDescent="0.2">
      <c r="B257" s="602"/>
      <c r="C257" s="602"/>
      <c r="D257" s="602"/>
      <c r="E257" s="602"/>
      <c r="F257" s="602"/>
      <c r="G257" s="602"/>
      <c r="H257" s="602"/>
      <c r="I257" s="602"/>
      <c r="J257" s="602"/>
      <c r="K257" s="602"/>
      <c r="L257" s="602"/>
      <c r="M257" s="622"/>
    </row>
    <row r="258" spans="2:13" s="322" customFormat="1" x14ac:dyDescent="0.2">
      <c r="B258" s="602"/>
      <c r="C258" s="602"/>
      <c r="D258" s="602"/>
      <c r="E258" s="602"/>
      <c r="F258" s="602"/>
      <c r="G258" s="602"/>
      <c r="H258" s="602"/>
      <c r="I258" s="602"/>
      <c r="J258" s="602"/>
      <c r="K258" s="602"/>
      <c r="L258" s="602"/>
      <c r="M258" s="622"/>
    </row>
    <row r="259" spans="2:13" s="322" customFormat="1" x14ac:dyDescent="0.2">
      <c r="B259" s="602"/>
      <c r="C259" s="602"/>
      <c r="D259" s="602"/>
      <c r="E259" s="602"/>
      <c r="F259" s="602"/>
      <c r="G259" s="602"/>
      <c r="H259" s="602"/>
      <c r="I259" s="602"/>
      <c r="J259" s="602"/>
      <c r="K259" s="602"/>
      <c r="L259" s="602"/>
      <c r="M259" s="622"/>
    </row>
    <row r="260" spans="2:13" s="322" customFormat="1" x14ac:dyDescent="0.2">
      <c r="B260" s="602"/>
      <c r="C260" s="602"/>
      <c r="D260" s="602"/>
      <c r="E260" s="602"/>
      <c r="F260" s="602"/>
      <c r="G260" s="602"/>
      <c r="H260" s="602"/>
      <c r="I260" s="602"/>
      <c r="J260" s="602"/>
      <c r="K260" s="602"/>
      <c r="L260" s="602"/>
      <c r="M260" s="622"/>
    </row>
    <row r="261" spans="2:13" s="322" customFormat="1" x14ac:dyDescent="0.2">
      <c r="B261" s="602"/>
      <c r="C261" s="602"/>
      <c r="D261" s="602"/>
      <c r="E261" s="602"/>
      <c r="F261" s="602"/>
      <c r="G261" s="602"/>
      <c r="H261" s="602"/>
      <c r="I261" s="602"/>
      <c r="J261" s="602"/>
      <c r="K261" s="602"/>
      <c r="L261" s="602"/>
      <c r="M261" s="622"/>
    </row>
    <row r="262" spans="2:13" s="322" customFormat="1" x14ac:dyDescent="0.2">
      <c r="B262" s="602"/>
      <c r="C262" s="602"/>
      <c r="D262" s="602"/>
      <c r="E262" s="602"/>
      <c r="F262" s="602"/>
      <c r="G262" s="602"/>
      <c r="H262" s="602"/>
      <c r="I262" s="602"/>
      <c r="J262" s="602"/>
      <c r="K262" s="602"/>
      <c r="L262" s="602"/>
      <c r="M262" s="622"/>
    </row>
    <row r="263" spans="2:13" s="322" customFormat="1" x14ac:dyDescent="0.2">
      <c r="B263" s="602"/>
      <c r="C263" s="602"/>
      <c r="D263" s="602"/>
      <c r="E263" s="602"/>
      <c r="F263" s="602"/>
      <c r="G263" s="602"/>
      <c r="H263" s="602"/>
      <c r="I263" s="602"/>
      <c r="J263" s="602"/>
      <c r="K263" s="602"/>
      <c r="L263" s="602"/>
      <c r="M263" s="622"/>
    </row>
    <row r="264" spans="2:13" s="322" customFormat="1" x14ac:dyDescent="0.2">
      <c r="B264" s="602"/>
      <c r="C264" s="602"/>
      <c r="D264" s="602"/>
      <c r="E264" s="602"/>
      <c r="F264" s="602"/>
      <c r="G264" s="602"/>
      <c r="H264" s="602"/>
      <c r="I264" s="602"/>
      <c r="J264" s="602"/>
      <c r="K264" s="602"/>
      <c r="L264" s="602"/>
      <c r="M264" s="622"/>
    </row>
    <row r="265" spans="2:13" s="322" customFormat="1" x14ac:dyDescent="0.2">
      <c r="B265" s="602"/>
      <c r="C265" s="602"/>
      <c r="D265" s="602"/>
      <c r="E265" s="602"/>
      <c r="F265" s="602"/>
      <c r="G265" s="602"/>
      <c r="H265" s="602"/>
      <c r="I265" s="602"/>
      <c r="J265" s="602"/>
      <c r="K265" s="602"/>
      <c r="L265" s="602"/>
      <c r="M265" s="622"/>
    </row>
    <row r="266" spans="2:13" s="322" customFormat="1" x14ac:dyDescent="0.2">
      <c r="B266" s="602"/>
      <c r="C266" s="602"/>
      <c r="D266" s="602"/>
      <c r="E266" s="602"/>
      <c r="F266" s="602"/>
      <c r="G266" s="602"/>
      <c r="H266" s="602"/>
      <c r="I266" s="602"/>
      <c r="J266" s="602"/>
      <c r="K266" s="602"/>
      <c r="L266" s="602"/>
      <c r="M266" s="622"/>
    </row>
    <row r="267" spans="2:13" s="322" customFormat="1" x14ac:dyDescent="0.2">
      <c r="B267" s="602"/>
      <c r="C267" s="602"/>
      <c r="D267" s="602"/>
      <c r="E267" s="602"/>
      <c r="F267" s="602"/>
      <c r="G267" s="602"/>
      <c r="H267" s="602"/>
      <c r="I267" s="602"/>
      <c r="J267" s="602"/>
      <c r="K267" s="602"/>
      <c r="L267" s="602"/>
      <c r="M267" s="622"/>
    </row>
    <row r="268" spans="2:13" s="322" customFormat="1" x14ac:dyDescent="0.2">
      <c r="B268" s="602"/>
      <c r="C268" s="602"/>
      <c r="D268" s="602"/>
      <c r="E268" s="602"/>
      <c r="F268" s="602"/>
      <c r="G268" s="602"/>
      <c r="H268" s="602"/>
      <c r="I268" s="602"/>
      <c r="J268" s="602"/>
      <c r="K268" s="602"/>
      <c r="L268" s="602"/>
      <c r="M268" s="622"/>
    </row>
    <row r="269" spans="2:13" s="322" customFormat="1" x14ac:dyDescent="0.2">
      <c r="B269" s="602"/>
      <c r="C269" s="602"/>
      <c r="D269" s="602"/>
      <c r="E269" s="602"/>
      <c r="F269" s="602"/>
      <c r="G269" s="602"/>
      <c r="H269" s="602"/>
      <c r="I269" s="602"/>
      <c r="J269" s="602"/>
      <c r="K269" s="602"/>
      <c r="L269" s="602"/>
      <c r="M269" s="622"/>
    </row>
    <row r="270" spans="2:13" s="322" customFormat="1" x14ac:dyDescent="0.2">
      <c r="B270" s="602"/>
      <c r="C270" s="602"/>
      <c r="D270" s="602"/>
      <c r="E270" s="602"/>
      <c r="F270" s="602"/>
      <c r="G270" s="602"/>
      <c r="H270" s="602"/>
      <c r="I270" s="602"/>
      <c r="J270" s="602"/>
      <c r="K270" s="602"/>
      <c r="L270" s="602"/>
      <c r="M270" s="622"/>
    </row>
    <row r="271" spans="2:13" s="322" customFormat="1" x14ac:dyDescent="0.2">
      <c r="B271" s="602"/>
      <c r="C271" s="602"/>
      <c r="D271" s="602"/>
      <c r="E271" s="602"/>
      <c r="F271" s="602"/>
      <c r="G271" s="602"/>
      <c r="H271" s="602"/>
      <c r="I271" s="602"/>
      <c r="J271" s="602"/>
      <c r="K271" s="602"/>
      <c r="L271" s="602"/>
      <c r="M271" s="622"/>
    </row>
    <row r="272" spans="2:13" s="322" customFormat="1" x14ac:dyDescent="0.2">
      <c r="B272" s="602"/>
      <c r="C272" s="602"/>
      <c r="D272" s="602"/>
      <c r="E272" s="602"/>
      <c r="F272" s="602"/>
      <c r="G272" s="602"/>
      <c r="H272" s="602"/>
      <c r="I272" s="602"/>
      <c r="J272" s="602"/>
      <c r="K272" s="602"/>
      <c r="L272" s="602"/>
      <c r="M272" s="622"/>
    </row>
    <row r="273" spans="2:13" s="322" customFormat="1" x14ac:dyDescent="0.2">
      <c r="B273" s="602"/>
      <c r="C273" s="602"/>
      <c r="D273" s="602"/>
      <c r="E273" s="602"/>
      <c r="F273" s="602"/>
      <c r="G273" s="602"/>
      <c r="H273" s="602"/>
      <c r="I273" s="602"/>
      <c r="J273" s="602"/>
      <c r="K273" s="602"/>
      <c r="L273" s="602"/>
      <c r="M273" s="622"/>
    </row>
    <row r="274" spans="2:13" s="322" customFormat="1" x14ac:dyDescent="0.2">
      <c r="B274" s="602"/>
      <c r="C274" s="602"/>
      <c r="D274" s="602"/>
      <c r="E274" s="602"/>
      <c r="F274" s="602"/>
      <c r="G274" s="602"/>
      <c r="H274" s="602"/>
      <c r="I274" s="602"/>
      <c r="J274" s="602"/>
      <c r="K274" s="602"/>
      <c r="L274" s="602"/>
      <c r="M274" s="622"/>
    </row>
    <row r="275" spans="2:13" s="322" customFormat="1" x14ac:dyDescent="0.2">
      <c r="B275" s="602"/>
      <c r="C275" s="602"/>
      <c r="D275" s="602"/>
      <c r="E275" s="602"/>
      <c r="F275" s="602"/>
      <c r="G275" s="602"/>
      <c r="H275" s="602"/>
      <c r="I275" s="602"/>
      <c r="J275" s="602"/>
      <c r="K275" s="602"/>
      <c r="L275" s="602"/>
      <c r="M275" s="622"/>
    </row>
    <row r="276" spans="2:13" s="322" customFormat="1" x14ac:dyDescent="0.2">
      <c r="B276" s="602"/>
      <c r="C276" s="602"/>
      <c r="D276" s="602"/>
      <c r="E276" s="602"/>
      <c r="F276" s="602"/>
      <c r="G276" s="602"/>
      <c r="H276" s="602"/>
      <c r="I276" s="602"/>
      <c r="J276" s="602"/>
      <c r="K276" s="602"/>
      <c r="L276" s="602"/>
      <c r="M276" s="622"/>
    </row>
    <row r="277" spans="2:13" s="322" customFormat="1" x14ac:dyDescent="0.2">
      <c r="B277" s="602"/>
      <c r="C277" s="602"/>
      <c r="D277" s="602"/>
      <c r="E277" s="602"/>
      <c r="F277" s="602"/>
      <c r="G277" s="602"/>
      <c r="H277" s="602"/>
      <c r="I277" s="602"/>
      <c r="J277" s="602"/>
      <c r="K277" s="602"/>
      <c r="L277" s="602"/>
      <c r="M277" s="622"/>
    </row>
    <row r="278" spans="2:13" s="322" customFormat="1" x14ac:dyDescent="0.2">
      <c r="B278" s="602"/>
      <c r="C278" s="602"/>
      <c r="D278" s="602"/>
      <c r="E278" s="602"/>
      <c r="F278" s="602"/>
      <c r="G278" s="602"/>
      <c r="H278" s="602"/>
      <c r="I278" s="602"/>
      <c r="J278" s="602"/>
      <c r="K278" s="602"/>
      <c r="L278" s="602"/>
      <c r="M278" s="622"/>
    </row>
    <row r="279" spans="2:13" s="322" customFormat="1" x14ac:dyDescent="0.2">
      <c r="B279" s="602"/>
      <c r="C279" s="602"/>
      <c r="D279" s="602"/>
      <c r="E279" s="602"/>
      <c r="F279" s="602"/>
      <c r="G279" s="602"/>
      <c r="H279" s="602"/>
      <c r="I279" s="602"/>
      <c r="J279" s="602"/>
      <c r="K279" s="602"/>
      <c r="L279" s="602"/>
      <c r="M279" s="622"/>
    </row>
    <row r="280" spans="2:13" s="322" customFormat="1" x14ac:dyDescent="0.2">
      <c r="B280" s="602"/>
      <c r="C280" s="602"/>
      <c r="D280" s="602"/>
      <c r="E280" s="602"/>
      <c r="F280" s="602"/>
      <c r="G280" s="602"/>
      <c r="H280" s="602"/>
      <c r="I280" s="602"/>
      <c r="J280" s="602"/>
      <c r="K280" s="602"/>
      <c r="L280" s="602"/>
      <c r="M280" s="622"/>
    </row>
    <row r="281" spans="2:13" s="322" customFormat="1" x14ac:dyDescent="0.2">
      <c r="B281" s="602"/>
      <c r="C281" s="602"/>
      <c r="D281" s="602"/>
      <c r="E281" s="602"/>
      <c r="F281" s="602"/>
      <c r="G281" s="602"/>
      <c r="H281" s="602"/>
      <c r="I281" s="602"/>
      <c r="J281" s="602"/>
      <c r="K281" s="602"/>
      <c r="L281" s="602"/>
      <c r="M281" s="622"/>
    </row>
    <row r="282" spans="2:13" s="322" customFormat="1" x14ac:dyDescent="0.2">
      <c r="B282" s="602"/>
      <c r="C282" s="602"/>
      <c r="D282" s="602"/>
      <c r="E282" s="602"/>
      <c r="F282" s="602"/>
      <c r="G282" s="602"/>
      <c r="H282" s="602"/>
      <c r="I282" s="602"/>
      <c r="J282" s="602"/>
      <c r="K282" s="602"/>
      <c r="L282" s="602"/>
      <c r="M282" s="622"/>
    </row>
    <row r="283" spans="2:13" s="322" customFormat="1" x14ac:dyDescent="0.2">
      <c r="B283" s="602"/>
      <c r="C283" s="602"/>
      <c r="D283" s="602"/>
      <c r="E283" s="602"/>
      <c r="F283" s="602"/>
      <c r="G283" s="602"/>
      <c r="H283" s="602"/>
      <c r="I283" s="602"/>
      <c r="J283" s="602"/>
      <c r="K283" s="602"/>
      <c r="L283" s="602"/>
      <c r="M283" s="622"/>
    </row>
    <row r="284" spans="2:13" s="322" customFormat="1" x14ac:dyDescent="0.2">
      <c r="B284" s="602"/>
      <c r="C284" s="602"/>
      <c r="D284" s="602"/>
      <c r="E284" s="602"/>
      <c r="F284" s="602"/>
      <c r="G284" s="602"/>
      <c r="H284" s="602"/>
      <c r="I284" s="602"/>
      <c r="J284" s="602"/>
      <c r="K284" s="602"/>
      <c r="L284" s="602"/>
      <c r="M284" s="622"/>
    </row>
    <row r="285" spans="2:13" s="322" customFormat="1" x14ac:dyDescent="0.2">
      <c r="B285" s="602"/>
      <c r="C285" s="602"/>
      <c r="D285" s="602"/>
      <c r="E285" s="602"/>
      <c r="F285" s="602"/>
      <c r="G285" s="602"/>
      <c r="H285" s="602"/>
      <c r="I285" s="602"/>
      <c r="J285" s="602"/>
      <c r="K285" s="602"/>
      <c r="L285" s="602"/>
      <c r="M285" s="622"/>
    </row>
    <row r="286" spans="2:13" s="322" customFormat="1" x14ac:dyDescent="0.2">
      <c r="B286" s="602"/>
      <c r="C286" s="602"/>
      <c r="D286" s="602"/>
      <c r="E286" s="602"/>
      <c r="F286" s="602"/>
      <c r="G286" s="602"/>
      <c r="H286" s="602"/>
      <c r="I286" s="602"/>
      <c r="J286" s="602"/>
      <c r="K286" s="602"/>
      <c r="L286" s="602"/>
      <c r="M286" s="622"/>
    </row>
    <row r="287" spans="2:13" s="322" customFormat="1" x14ac:dyDescent="0.2">
      <c r="B287" s="602"/>
      <c r="C287" s="602"/>
      <c r="D287" s="602"/>
      <c r="E287" s="602"/>
      <c r="F287" s="602"/>
      <c r="G287" s="602"/>
      <c r="H287" s="602"/>
      <c r="I287" s="602"/>
      <c r="J287" s="602"/>
      <c r="K287" s="602"/>
      <c r="L287" s="602"/>
      <c r="M287" s="622"/>
    </row>
    <row r="288" spans="2:13" s="322" customFormat="1" x14ac:dyDescent="0.2">
      <c r="B288" s="602"/>
      <c r="C288" s="602"/>
      <c r="D288" s="602"/>
      <c r="E288" s="602"/>
      <c r="F288" s="602"/>
      <c r="G288" s="602"/>
      <c r="H288" s="602"/>
      <c r="I288" s="602"/>
      <c r="J288" s="602"/>
      <c r="K288" s="602"/>
      <c r="L288" s="602"/>
      <c r="M288" s="622"/>
    </row>
    <row r="289" spans="2:13" s="322" customFormat="1" x14ac:dyDescent="0.2">
      <c r="B289" s="602"/>
      <c r="C289" s="602"/>
      <c r="D289" s="602"/>
      <c r="E289" s="602"/>
      <c r="F289" s="602"/>
      <c r="G289" s="602"/>
      <c r="H289" s="602"/>
      <c r="I289" s="602"/>
      <c r="J289" s="602"/>
      <c r="K289" s="602"/>
      <c r="L289" s="602"/>
      <c r="M289" s="622"/>
    </row>
    <row r="290" spans="2:13" s="322" customFormat="1" x14ac:dyDescent="0.2">
      <c r="B290" s="602"/>
      <c r="C290" s="602"/>
      <c r="D290" s="602"/>
      <c r="E290" s="602"/>
      <c r="F290" s="602"/>
      <c r="G290" s="602"/>
      <c r="H290" s="602"/>
      <c r="I290" s="602"/>
      <c r="J290" s="602"/>
      <c r="K290" s="602"/>
      <c r="L290" s="602"/>
      <c r="M290" s="622"/>
    </row>
    <row r="291" spans="2:13" s="322" customFormat="1" x14ac:dyDescent="0.2">
      <c r="B291" s="602"/>
      <c r="C291" s="602"/>
      <c r="D291" s="602"/>
      <c r="E291" s="602"/>
      <c r="F291" s="602"/>
      <c r="G291" s="602"/>
      <c r="H291" s="602"/>
      <c r="I291" s="602"/>
      <c r="J291" s="602"/>
      <c r="K291" s="602"/>
      <c r="L291" s="602"/>
      <c r="M291" s="622"/>
    </row>
    <row r="292" spans="2:13" s="322" customFormat="1" x14ac:dyDescent="0.2">
      <c r="B292" s="602"/>
      <c r="C292" s="602"/>
      <c r="D292" s="602"/>
      <c r="E292" s="602"/>
      <c r="F292" s="602"/>
      <c r="G292" s="602"/>
      <c r="H292" s="602"/>
      <c r="I292" s="602"/>
      <c r="J292" s="602"/>
      <c r="K292" s="602"/>
      <c r="L292" s="602"/>
      <c r="M292" s="622"/>
    </row>
    <row r="293" spans="2:13" s="322" customFormat="1" x14ac:dyDescent="0.2">
      <c r="B293" s="602"/>
      <c r="C293" s="602"/>
      <c r="D293" s="602"/>
      <c r="E293" s="602"/>
      <c r="F293" s="602"/>
      <c r="G293" s="602"/>
      <c r="H293" s="602"/>
      <c r="I293" s="602"/>
      <c r="J293" s="602"/>
      <c r="K293" s="602"/>
      <c r="L293" s="602"/>
      <c r="M293" s="622"/>
    </row>
    <row r="294" spans="2:13" s="322" customFormat="1" x14ac:dyDescent="0.2">
      <c r="B294" s="602"/>
      <c r="C294" s="602"/>
      <c r="D294" s="602"/>
      <c r="E294" s="602"/>
      <c r="F294" s="602"/>
      <c r="G294" s="602"/>
      <c r="H294" s="602"/>
      <c r="I294" s="602"/>
      <c r="J294" s="602"/>
      <c r="K294" s="602"/>
      <c r="L294" s="602"/>
      <c r="M294" s="622"/>
    </row>
    <row r="295" spans="2:13" s="322" customFormat="1" x14ac:dyDescent="0.2">
      <c r="B295" s="602"/>
      <c r="C295" s="602"/>
      <c r="D295" s="602"/>
      <c r="E295" s="602"/>
      <c r="F295" s="602"/>
      <c r="G295" s="602"/>
      <c r="H295" s="602"/>
      <c r="I295" s="602"/>
      <c r="J295" s="602"/>
      <c r="K295" s="602"/>
      <c r="L295" s="602"/>
      <c r="M295" s="622"/>
    </row>
    <row r="296" spans="2:13" s="322" customFormat="1" x14ac:dyDescent="0.2">
      <c r="B296" s="602"/>
      <c r="C296" s="602"/>
      <c r="D296" s="602"/>
      <c r="E296" s="602"/>
      <c r="F296" s="602"/>
      <c r="G296" s="602"/>
      <c r="H296" s="602"/>
      <c r="I296" s="602"/>
      <c r="J296" s="602"/>
      <c r="K296" s="602"/>
      <c r="L296" s="602"/>
      <c r="M296" s="622"/>
    </row>
    <row r="297" spans="2:13" s="322" customFormat="1" x14ac:dyDescent="0.2">
      <c r="B297" s="602"/>
      <c r="C297" s="602"/>
      <c r="D297" s="602"/>
      <c r="E297" s="602"/>
      <c r="F297" s="602"/>
      <c r="G297" s="602"/>
      <c r="H297" s="602"/>
      <c r="I297" s="602"/>
      <c r="J297" s="602"/>
      <c r="K297" s="602"/>
      <c r="L297" s="602"/>
      <c r="M297" s="622"/>
    </row>
    <row r="298" spans="2:13" s="322" customFormat="1" x14ac:dyDescent="0.2">
      <c r="B298" s="602"/>
      <c r="C298" s="602"/>
      <c r="D298" s="602"/>
      <c r="E298" s="602"/>
      <c r="F298" s="602"/>
      <c r="G298" s="602"/>
      <c r="H298" s="602"/>
      <c r="I298" s="602"/>
      <c r="J298" s="602"/>
      <c r="K298" s="602"/>
      <c r="L298" s="602"/>
      <c r="M298" s="622"/>
    </row>
    <row r="299" spans="2:13" s="322" customFormat="1" x14ac:dyDescent="0.2">
      <c r="B299" s="602"/>
      <c r="C299" s="602"/>
      <c r="D299" s="602"/>
      <c r="E299" s="602"/>
      <c r="F299" s="602"/>
      <c r="G299" s="602"/>
      <c r="H299" s="602"/>
      <c r="I299" s="602"/>
      <c r="J299" s="602"/>
      <c r="K299" s="602"/>
      <c r="L299" s="602"/>
      <c r="M299" s="622"/>
    </row>
    <row r="300" spans="2:13" s="322" customFormat="1" x14ac:dyDescent="0.2">
      <c r="B300" s="602"/>
      <c r="C300" s="602"/>
      <c r="D300" s="602"/>
      <c r="E300" s="602"/>
      <c r="F300" s="602"/>
      <c r="G300" s="602"/>
      <c r="H300" s="602"/>
      <c r="I300" s="602"/>
      <c r="J300" s="602"/>
      <c r="K300" s="602"/>
      <c r="L300" s="602"/>
      <c r="M300" s="622"/>
    </row>
    <row r="301" spans="2:13" s="322" customFormat="1" x14ac:dyDescent="0.2">
      <c r="B301" s="602"/>
      <c r="C301" s="602"/>
      <c r="D301" s="602"/>
      <c r="E301" s="602"/>
      <c r="F301" s="602"/>
      <c r="G301" s="602"/>
      <c r="H301" s="602"/>
      <c r="I301" s="602"/>
      <c r="J301" s="602"/>
      <c r="K301" s="602"/>
      <c r="L301" s="602"/>
      <c r="M301" s="622"/>
    </row>
    <row r="302" spans="2:13" s="322" customFormat="1" x14ac:dyDescent="0.2">
      <c r="B302" s="602"/>
      <c r="C302" s="602"/>
      <c r="D302" s="602"/>
      <c r="E302" s="602"/>
      <c r="F302" s="602"/>
      <c r="G302" s="602"/>
      <c r="H302" s="602"/>
      <c r="I302" s="602"/>
      <c r="J302" s="602"/>
      <c r="K302" s="602"/>
      <c r="L302" s="602"/>
      <c r="M302" s="622"/>
    </row>
    <row r="303" spans="2:13" s="322" customFormat="1" x14ac:dyDescent="0.2">
      <c r="B303" s="602"/>
      <c r="C303" s="602"/>
      <c r="D303" s="602"/>
      <c r="E303" s="602"/>
      <c r="F303" s="602"/>
      <c r="G303" s="602"/>
      <c r="H303" s="602"/>
      <c r="I303" s="602"/>
      <c r="J303" s="602"/>
      <c r="K303" s="602"/>
      <c r="L303" s="602"/>
      <c r="M303" s="622"/>
    </row>
    <row r="304" spans="2:13" s="322" customFormat="1" x14ac:dyDescent="0.2">
      <c r="B304" s="602"/>
      <c r="C304" s="602"/>
      <c r="D304" s="602"/>
      <c r="E304" s="602"/>
      <c r="F304" s="602"/>
      <c r="G304" s="602"/>
      <c r="H304" s="602"/>
      <c r="I304" s="602"/>
      <c r="J304" s="602"/>
      <c r="K304" s="602"/>
      <c r="L304" s="602"/>
      <c r="M304" s="622"/>
    </row>
    <row r="305" spans="2:13" s="322" customFormat="1" x14ac:dyDescent="0.2">
      <c r="B305" s="602"/>
      <c r="C305" s="602"/>
      <c r="D305" s="602"/>
      <c r="E305" s="602"/>
      <c r="F305" s="602"/>
      <c r="G305" s="602"/>
      <c r="H305" s="602"/>
      <c r="I305" s="602"/>
      <c r="J305" s="602"/>
      <c r="K305" s="602"/>
      <c r="L305" s="602"/>
      <c r="M305" s="622"/>
    </row>
    <row r="306" spans="2:13" s="322" customFormat="1" x14ac:dyDescent="0.2">
      <c r="B306" s="602"/>
      <c r="C306" s="602"/>
      <c r="D306" s="602"/>
      <c r="E306" s="602"/>
      <c r="F306" s="602"/>
      <c r="G306" s="602"/>
      <c r="H306" s="602"/>
      <c r="I306" s="602"/>
      <c r="J306" s="602"/>
      <c r="K306" s="602"/>
      <c r="L306" s="602"/>
      <c r="M306" s="622"/>
    </row>
    <row r="307" spans="2:13" s="322" customFormat="1" x14ac:dyDescent="0.2">
      <c r="B307" s="602"/>
      <c r="C307" s="602"/>
      <c r="D307" s="602"/>
      <c r="E307" s="602"/>
      <c r="F307" s="602"/>
      <c r="G307" s="602"/>
      <c r="H307" s="602"/>
      <c r="I307" s="602"/>
      <c r="J307" s="602"/>
      <c r="K307" s="602"/>
      <c r="L307" s="602"/>
      <c r="M307" s="622"/>
    </row>
    <row r="308" spans="2:13" s="322" customFormat="1" x14ac:dyDescent="0.2">
      <c r="B308" s="602"/>
      <c r="C308" s="602"/>
      <c r="D308" s="602"/>
      <c r="E308" s="602"/>
      <c r="F308" s="602"/>
      <c r="G308" s="602"/>
      <c r="H308" s="602"/>
      <c r="I308" s="602"/>
      <c r="J308" s="602"/>
      <c r="K308" s="602"/>
      <c r="L308" s="602"/>
      <c r="M308" s="622"/>
    </row>
    <row r="309" spans="2:13" s="322" customFormat="1" x14ac:dyDescent="0.2">
      <c r="B309" s="602"/>
      <c r="C309" s="602"/>
      <c r="D309" s="602"/>
      <c r="E309" s="602"/>
      <c r="F309" s="602"/>
      <c r="G309" s="602"/>
      <c r="H309" s="602"/>
      <c r="I309" s="602"/>
      <c r="J309" s="602"/>
      <c r="K309" s="602"/>
      <c r="L309" s="602"/>
      <c r="M309" s="622"/>
    </row>
    <row r="310" spans="2:13" s="322" customFormat="1" x14ac:dyDescent="0.2">
      <c r="B310" s="602"/>
      <c r="C310" s="602"/>
      <c r="D310" s="602"/>
      <c r="E310" s="602"/>
      <c r="F310" s="602"/>
      <c r="G310" s="602"/>
      <c r="H310" s="602"/>
      <c r="I310" s="602"/>
      <c r="J310" s="602"/>
      <c r="K310" s="602"/>
      <c r="L310" s="602"/>
      <c r="M310" s="622"/>
    </row>
    <row r="311" spans="2:13" s="322" customFormat="1" x14ac:dyDescent="0.2">
      <c r="B311" s="602"/>
      <c r="C311" s="602"/>
      <c r="D311" s="602"/>
      <c r="E311" s="602"/>
      <c r="F311" s="602"/>
      <c r="G311" s="602"/>
      <c r="H311" s="602"/>
      <c r="I311" s="602"/>
      <c r="J311" s="602"/>
      <c r="K311" s="602"/>
      <c r="L311" s="602"/>
      <c r="M311" s="622"/>
    </row>
    <row r="312" spans="2:13" s="322" customFormat="1" x14ac:dyDescent="0.2">
      <c r="B312" s="602"/>
      <c r="C312" s="602"/>
      <c r="D312" s="602"/>
      <c r="E312" s="602"/>
      <c r="F312" s="602"/>
      <c r="G312" s="602"/>
      <c r="H312" s="602"/>
      <c r="I312" s="602"/>
      <c r="J312" s="602"/>
      <c r="K312" s="602"/>
      <c r="L312" s="602"/>
      <c r="M312" s="622"/>
    </row>
    <row r="313" spans="2:13" s="322" customFormat="1" x14ac:dyDescent="0.2">
      <c r="B313" s="602"/>
      <c r="C313" s="602"/>
      <c r="D313" s="602"/>
      <c r="E313" s="602"/>
      <c r="F313" s="602"/>
      <c r="G313" s="602"/>
      <c r="H313" s="602"/>
      <c r="I313" s="602"/>
      <c r="J313" s="602"/>
      <c r="K313" s="602"/>
      <c r="L313" s="602"/>
      <c r="M313" s="622"/>
    </row>
    <row r="314" spans="2:13" s="322" customFormat="1" x14ac:dyDescent="0.2">
      <c r="B314" s="602"/>
      <c r="C314" s="602"/>
      <c r="D314" s="602"/>
      <c r="E314" s="602"/>
      <c r="F314" s="602"/>
      <c r="G314" s="602"/>
      <c r="H314" s="602"/>
      <c r="I314" s="602"/>
      <c r="J314" s="602"/>
      <c r="K314" s="602"/>
      <c r="L314" s="602"/>
      <c r="M314" s="622"/>
    </row>
    <row r="315" spans="2:13" s="322" customFormat="1" x14ac:dyDescent="0.2">
      <c r="B315" s="602"/>
      <c r="C315" s="602"/>
      <c r="D315" s="602"/>
      <c r="E315" s="602"/>
      <c r="F315" s="602"/>
      <c r="G315" s="602"/>
      <c r="H315" s="602"/>
      <c r="I315" s="602"/>
      <c r="J315" s="602"/>
      <c r="K315" s="602"/>
      <c r="L315" s="602"/>
      <c r="M315" s="622"/>
    </row>
    <row r="316" spans="2:13" s="322" customFormat="1" x14ac:dyDescent="0.2">
      <c r="B316" s="602"/>
      <c r="C316" s="602"/>
      <c r="D316" s="602"/>
      <c r="E316" s="602"/>
      <c r="F316" s="602"/>
      <c r="G316" s="602"/>
      <c r="H316" s="602"/>
      <c r="I316" s="602"/>
      <c r="J316" s="602"/>
      <c r="K316" s="602"/>
      <c r="L316" s="602"/>
      <c r="M316" s="622"/>
    </row>
    <row r="317" spans="2:13" s="322" customFormat="1" x14ac:dyDescent="0.2">
      <c r="B317" s="602"/>
      <c r="C317" s="602"/>
      <c r="D317" s="602"/>
      <c r="E317" s="602"/>
      <c r="F317" s="602"/>
      <c r="G317" s="602"/>
      <c r="H317" s="602"/>
      <c r="I317" s="602"/>
      <c r="J317" s="602"/>
      <c r="K317" s="602"/>
      <c r="L317" s="602"/>
      <c r="M317" s="622"/>
    </row>
    <row r="318" spans="2:13" s="322" customFormat="1" x14ac:dyDescent="0.2">
      <c r="B318" s="602"/>
      <c r="C318" s="602"/>
      <c r="D318" s="602"/>
      <c r="E318" s="602"/>
      <c r="F318" s="602"/>
      <c r="G318" s="602"/>
      <c r="H318" s="602"/>
      <c r="I318" s="602"/>
      <c r="J318" s="602"/>
      <c r="K318" s="602"/>
      <c r="L318" s="602"/>
      <c r="M318" s="622"/>
    </row>
    <row r="319" spans="2:13" s="322" customFormat="1" x14ac:dyDescent="0.2">
      <c r="B319" s="602"/>
      <c r="C319" s="602"/>
      <c r="D319" s="602"/>
      <c r="E319" s="602"/>
      <c r="F319" s="602"/>
      <c r="G319" s="602"/>
      <c r="H319" s="602"/>
      <c r="I319" s="602"/>
      <c r="J319" s="602"/>
      <c r="K319" s="602"/>
      <c r="L319" s="602"/>
      <c r="M319" s="622"/>
    </row>
    <row r="320" spans="2:13" s="322" customFormat="1" x14ac:dyDescent="0.2">
      <c r="B320" s="602"/>
      <c r="C320" s="602"/>
      <c r="D320" s="602"/>
      <c r="E320" s="602"/>
      <c r="F320" s="602"/>
      <c r="G320" s="602"/>
      <c r="H320" s="602"/>
      <c r="I320" s="602"/>
      <c r="J320" s="602"/>
      <c r="K320" s="602"/>
      <c r="L320" s="602"/>
      <c r="M320" s="622"/>
    </row>
    <row r="321" spans="2:13" s="322" customFormat="1" x14ac:dyDescent="0.2">
      <c r="B321" s="602"/>
      <c r="C321" s="602"/>
      <c r="D321" s="602"/>
      <c r="E321" s="602"/>
      <c r="F321" s="602"/>
      <c r="G321" s="602"/>
      <c r="H321" s="602"/>
      <c r="I321" s="602"/>
      <c r="J321" s="602"/>
      <c r="K321" s="602"/>
      <c r="L321" s="602"/>
      <c r="M321" s="622"/>
    </row>
    <row r="322" spans="2:13" s="322" customFormat="1" x14ac:dyDescent="0.2">
      <c r="B322" s="602"/>
      <c r="C322" s="602"/>
      <c r="D322" s="602"/>
      <c r="E322" s="602"/>
      <c r="F322" s="602"/>
      <c r="G322" s="602"/>
      <c r="H322" s="602"/>
      <c r="I322" s="602"/>
      <c r="J322" s="602"/>
      <c r="K322" s="602"/>
      <c r="L322" s="602"/>
      <c r="M322" s="622"/>
    </row>
    <row r="323" spans="2:13" s="322" customFormat="1" x14ac:dyDescent="0.2">
      <c r="B323" s="602"/>
      <c r="C323" s="602"/>
      <c r="D323" s="602"/>
      <c r="E323" s="602"/>
      <c r="F323" s="602"/>
      <c r="G323" s="602"/>
      <c r="H323" s="602"/>
      <c r="I323" s="602"/>
      <c r="J323" s="602"/>
      <c r="K323" s="602"/>
      <c r="L323" s="602"/>
      <c r="M323" s="622"/>
    </row>
    <row r="324" spans="2:13" s="322" customFormat="1" x14ac:dyDescent="0.2">
      <c r="B324" s="602"/>
      <c r="C324" s="602"/>
      <c r="D324" s="602"/>
      <c r="E324" s="602"/>
      <c r="F324" s="602"/>
      <c r="G324" s="602"/>
      <c r="H324" s="602"/>
      <c r="I324" s="602"/>
      <c r="J324" s="602"/>
      <c r="K324" s="602"/>
      <c r="L324" s="602"/>
      <c r="M324" s="622"/>
    </row>
    <row r="325" spans="2:13" s="322" customFormat="1" x14ac:dyDescent="0.2">
      <c r="B325" s="602"/>
      <c r="C325" s="602"/>
      <c r="D325" s="602"/>
      <c r="E325" s="602"/>
      <c r="F325" s="602"/>
      <c r="G325" s="602"/>
      <c r="H325" s="602"/>
      <c r="I325" s="602"/>
      <c r="J325" s="602"/>
      <c r="K325" s="602"/>
      <c r="L325" s="602"/>
      <c r="M325" s="622"/>
    </row>
    <row r="326" spans="2:13" s="322" customFormat="1" x14ac:dyDescent="0.2">
      <c r="B326" s="602"/>
      <c r="C326" s="602"/>
      <c r="D326" s="602"/>
      <c r="E326" s="602"/>
      <c r="F326" s="602"/>
      <c r="G326" s="602"/>
      <c r="H326" s="602"/>
      <c r="I326" s="602"/>
      <c r="J326" s="602"/>
      <c r="K326" s="602"/>
      <c r="L326" s="602"/>
      <c r="M326" s="622"/>
    </row>
    <row r="327" spans="2:13" s="322" customFormat="1" x14ac:dyDescent="0.2">
      <c r="B327" s="602"/>
      <c r="C327" s="602"/>
      <c r="D327" s="602"/>
      <c r="E327" s="602"/>
      <c r="F327" s="602"/>
      <c r="G327" s="602"/>
      <c r="H327" s="602"/>
      <c r="I327" s="602"/>
      <c r="J327" s="602"/>
      <c r="K327" s="602"/>
      <c r="L327" s="602"/>
      <c r="M327" s="622"/>
    </row>
    <row r="328" spans="2:13" s="322" customFormat="1" x14ac:dyDescent="0.2">
      <c r="B328" s="602"/>
      <c r="C328" s="602"/>
      <c r="D328" s="602"/>
      <c r="E328" s="602"/>
      <c r="F328" s="602"/>
      <c r="G328" s="602"/>
      <c r="H328" s="602"/>
      <c r="I328" s="602"/>
      <c r="J328" s="602"/>
      <c r="K328" s="602"/>
      <c r="L328" s="602"/>
      <c r="M328" s="622"/>
    </row>
    <row r="329" spans="2:13" s="322" customFormat="1" x14ac:dyDescent="0.2">
      <c r="B329" s="602"/>
      <c r="C329" s="602"/>
      <c r="D329" s="602"/>
      <c r="E329" s="602"/>
      <c r="F329" s="602"/>
      <c r="G329" s="602"/>
      <c r="H329" s="602"/>
      <c r="I329" s="602"/>
      <c r="J329" s="602"/>
      <c r="K329" s="602"/>
      <c r="L329" s="602"/>
      <c r="M329" s="622"/>
    </row>
    <row r="330" spans="2:13" s="322" customFormat="1" x14ac:dyDescent="0.2">
      <c r="B330" s="602"/>
      <c r="C330" s="602"/>
      <c r="D330" s="602"/>
      <c r="E330" s="602"/>
      <c r="F330" s="602"/>
      <c r="G330" s="602"/>
      <c r="H330" s="602"/>
      <c r="I330" s="602"/>
      <c r="J330" s="602"/>
      <c r="K330" s="602"/>
      <c r="L330" s="602"/>
      <c r="M330" s="622"/>
    </row>
    <row r="331" spans="2:13" s="322" customFormat="1" x14ac:dyDescent="0.2">
      <c r="B331" s="602"/>
      <c r="C331" s="602"/>
      <c r="D331" s="602"/>
      <c r="E331" s="602"/>
      <c r="F331" s="602"/>
      <c r="G331" s="602"/>
      <c r="H331" s="602"/>
      <c r="I331" s="602"/>
      <c r="J331" s="602"/>
      <c r="K331" s="602"/>
      <c r="L331" s="602"/>
      <c r="M331" s="622"/>
    </row>
    <row r="332" spans="2:13" s="322" customFormat="1" x14ac:dyDescent="0.2">
      <c r="B332" s="602"/>
      <c r="C332" s="602"/>
      <c r="D332" s="602"/>
      <c r="E332" s="602"/>
      <c r="F332" s="602"/>
      <c r="G332" s="602"/>
      <c r="H332" s="602"/>
      <c r="I332" s="602"/>
      <c r="J332" s="602"/>
      <c r="K332" s="602"/>
      <c r="L332" s="602"/>
      <c r="M332" s="622"/>
    </row>
    <row r="333" spans="2:13" s="322" customFormat="1" x14ac:dyDescent="0.2">
      <c r="B333" s="602"/>
      <c r="C333" s="602"/>
      <c r="D333" s="602"/>
      <c r="E333" s="602"/>
      <c r="F333" s="602"/>
      <c r="G333" s="602"/>
      <c r="H333" s="602"/>
      <c r="I333" s="602"/>
      <c r="J333" s="602"/>
      <c r="K333" s="602"/>
      <c r="L333" s="602"/>
      <c r="M333" s="622"/>
    </row>
    <row r="334" spans="2:13" s="322" customFormat="1" x14ac:dyDescent="0.2">
      <c r="B334" s="602"/>
      <c r="C334" s="602"/>
      <c r="D334" s="602"/>
      <c r="E334" s="602"/>
      <c r="F334" s="602"/>
      <c r="G334" s="602"/>
      <c r="H334" s="602"/>
      <c r="I334" s="602"/>
      <c r="J334" s="602"/>
      <c r="K334" s="602"/>
      <c r="L334" s="602"/>
      <c r="M334" s="622"/>
    </row>
    <row r="335" spans="2:13" s="322" customFormat="1" x14ac:dyDescent="0.2">
      <c r="B335" s="602"/>
      <c r="C335" s="602"/>
      <c r="D335" s="602"/>
      <c r="E335" s="602"/>
      <c r="F335" s="602"/>
      <c r="G335" s="602"/>
      <c r="H335" s="602"/>
      <c r="I335" s="602"/>
      <c r="J335" s="602"/>
      <c r="K335" s="602"/>
      <c r="L335" s="602"/>
      <c r="M335" s="622"/>
    </row>
    <row r="336" spans="2:13" s="322" customFormat="1" x14ac:dyDescent="0.2">
      <c r="B336" s="602"/>
      <c r="C336" s="602"/>
      <c r="D336" s="602"/>
      <c r="E336" s="602"/>
      <c r="F336" s="602"/>
      <c r="G336" s="602"/>
      <c r="H336" s="602"/>
      <c r="I336" s="602"/>
      <c r="J336" s="602"/>
      <c r="K336" s="602"/>
      <c r="L336" s="602"/>
      <c r="M336" s="622"/>
    </row>
    <row r="337" spans="2:13" s="322" customFormat="1" x14ac:dyDescent="0.2">
      <c r="B337" s="602"/>
      <c r="C337" s="602"/>
      <c r="D337" s="602"/>
      <c r="E337" s="602"/>
      <c r="F337" s="602"/>
      <c r="G337" s="602"/>
      <c r="H337" s="602"/>
      <c r="I337" s="602"/>
      <c r="J337" s="602"/>
      <c r="K337" s="602"/>
      <c r="L337" s="602"/>
      <c r="M337" s="622"/>
    </row>
    <row r="338" spans="2:13" s="322" customFormat="1" x14ac:dyDescent="0.2">
      <c r="B338" s="602"/>
      <c r="C338" s="602"/>
      <c r="D338" s="602"/>
      <c r="E338" s="602"/>
      <c r="F338" s="602"/>
      <c r="G338" s="602"/>
      <c r="H338" s="602"/>
      <c r="I338" s="602"/>
      <c r="J338" s="602"/>
      <c r="K338" s="602"/>
      <c r="L338" s="602"/>
      <c r="M338" s="622"/>
    </row>
    <row r="339" spans="2:13" s="322" customFormat="1" x14ac:dyDescent="0.2">
      <c r="B339" s="602"/>
      <c r="C339" s="602"/>
      <c r="D339" s="602"/>
      <c r="E339" s="602"/>
      <c r="F339" s="602"/>
      <c r="G339" s="602"/>
      <c r="H339" s="602"/>
      <c r="I339" s="602"/>
      <c r="J339" s="602"/>
      <c r="K339" s="602"/>
      <c r="L339" s="602"/>
      <c r="M339" s="622"/>
    </row>
    <row r="340" spans="2:13" s="322" customFormat="1" x14ac:dyDescent="0.2">
      <c r="B340" s="602"/>
      <c r="C340" s="602"/>
      <c r="D340" s="602"/>
      <c r="E340" s="602"/>
      <c r="F340" s="602"/>
      <c r="G340" s="602"/>
      <c r="H340" s="602"/>
      <c r="I340" s="602"/>
      <c r="J340" s="602"/>
      <c r="K340" s="602"/>
      <c r="L340" s="602"/>
      <c r="M340" s="622"/>
    </row>
    <row r="341" spans="2:13" s="322" customFormat="1" x14ac:dyDescent="0.2">
      <c r="B341" s="602"/>
      <c r="C341" s="602"/>
      <c r="D341" s="602"/>
      <c r="E341" s="602"/>
      <c r="F341" s="602"/>
      <c r="G341" s="602"/>
      <c r="H341" s="602"/>
      <c r="I341" s="602"/>
      <c r="J341" s="602"/>
      <c r="K341" s="602"/>
      <c r="L341" s="602"/>
      <c r="M341" s="622"/>
    </row>
    <row r="342" spans="2:13" s="322" customFormat="1" x14ac:dyDescent="0.2">
      <c r="B342" s="602"/>
      <c r="C342" s="602"/>
      <c r="D342" s="602"/>
      <c r="E342" s="602"/>
      <c r="F342" s="602"/>
      <c r="G342" s="602"/>
      <c r="H342" s="602"/>
      <c r="I342" s="602"/>
      <c r="J342" s="602"/>
      <c r="K342" s="602"/>
      <c r="L342" s="602"/>
      <c r="M342" s="622"/>
    </row>
    <row r="343" spans="2:13" s="322" customFormat="1" x14ac:dyDescent="0.2">
      <c r="B343" s="602"/>
      <c r="C343" s="602"/>
      <c r="D343" s="602"/>
      <c r="E343" s="602"/>
      <c r="F343" s="602"/>
      <c r="G343" s="602"/>
      <c r="H343" s="602"/>
      <c r="I343" s="602"/>
      <c r="J343" s="602"/>
      <c r="K343" s="602"/>
      <c r="L343" s="602"/>
      <c r="M343" s="622"/>
    </row>
    <row r="344" spans="2:13" s="322" customFormat="1" x14ac:dyDescent="0.2">
      <c r="B344" s="602"/>
      <c r="C344" s="602"/>
      <c r="D344" s="602"/>
      <c r="E344" s="602"/>
      <c r="F344" s="602"/>
      <c r="G344" s="602"/>
      <c r="H344" s="602"/>
      <c r="I344" s="602"/>
      <c r="J344" s="602"/>
      <c r="K344" s="602"/>
      <c r="L344" s="602"/>
      <c r="M344" s="622"/>
    </row>
    <row r="345" spans="2:13" s="322" customFormat="1" x14ac:dyDescent="0.2">
      <c r="B345" s="602"/>
      <c r="C345" s="602"/>
      <c r="D345" s="602"/>
      <c r="E345" s="602"/>
      <c r="F345" s="602"/>
      <c r="G345" s="602"/>
      <c r="H345" s="602"/>
      <c r="I345" s="602"/>
      <c r="J345" s="602"/>
      <c r="K345" s="602"/>
      <c r="L345" s="602"/>
      <c r="M345" s="622"/>
    </row>
    <row r="346" spans="2:13" s="322" customFormat="1" x14ac:dyDescent="0.2">
      <c r="B346" s="602"/>
      <c r="C346" s="602"/>
      <c r="D346" s="602"/>
      <c r="E346" s="602"/>
      <c r="F346" s="602"/>
      <c r="G346" s="602"/>
      <c r="H346" s="602"/>
      <c r="I346" s="602"/>
      <c r="J346" s="602"/>
      <c r="K346" s="602"/>
      <c r="L346" s="602"/>
      <c r="M346" s="622"/>
    </row>
    <row r="347" spans="2:13" s="322" customFormat="1" x14ac:dyDescent="0.2">
      <c r="B347" s="602"/>
      <c r="C347" s="602"/>
      <c r="D347" s="602"/>
      <c r="E347" s="602"/>
      <c r="F347" s="602"/>
      <c r="G347" s="602"/>
      <c r="H347" s="602"/>
      <c r="I347" s="602"/>
      <c r="J347" s="602"/>
      <c r="K347" s="602"/>
      <c r="L347" s="602"/>
      <c r="M347" s="622"/>
    </row>
    <row r="348" spans="2:13" s="322" customFormat="1" x14ac:dyDescent="0.2">
      <c r="B348" s="602"/>
      <c r="C348" s="602"/>
      <c r="D348" s="602"/>
      <c r="E348" s="602"/>
      <c r="F348" s="602"/>
      <c r="G348" s="602"/>
      <c r="H348" s="602"/>
      <c r="I348" s="602"/>
      <c r="J348" s="602"/>
      <c r="K348" s="602"/>
      <c r="L348" s="602"/>
      <c r="M348" s="622"/>
    </row>
    <row r="349" spans="2:13" s="322" customFormat="1" x14ac:dyDescent="0.2">
      <c r="B349" s="602"/>
      <c r="C349" s="602"/>
      <c r="D349" s="602"/>
      <c r="E349" s="602"/>
      <c r="F349" s="602"/>
      <c r="G349" s="602"/>
      <c r="H349" s="602"/>
      <c r="I349" s="602"/>
      <c r="J349" s="602"/>
      <c r="K349" s="602"/>
      <c r="L349" s="602"/>
      <c r="M349" s="622"/>
    </row>
    <row r="350" spans="2:13" s="322" customFormat="1" x14ac:dyDescent="0.2">
      <c r="B350" s="602"/>
      <c r="C350" s="602"/>
      <c r="D350" s="602"/>
      <c r="E350" s="602"/>
      <c r="F350" s="602"/>
      <c r="G350" s="602"/>
      <c r="H350" s="602"/>
      <c r="I350" s="602"/>
      <c r="J350" s="602"/>
      <c r="K350" s="602"/>
      <c r="L350" s="602"/>
      <c r="M350" s="622"/>
    </row>
    <row r="351" spans="2:13" s="322" customFormat="1" x14ac:dyDescent="0.2">
      <c r="B351" s="602"/>
      <c r="C351" s="602"/>
      <c r="D351" s="602"/>
      <c r="E351" s="602"/>
      <c r="F351" s="602"/>
      <c r="G351" s="602"/>
      <c r="H351" s="602"/>
      <c r="I351" s="602"/>
      <c r="J351" s="602"/>
      <c r="K351" s="602"/>
      <c r="L351" s="602"/>
      <c r="M351" s="622"/>
    </row>
    <row r="352" spans="2:13" s="322" customFormat="1" x14ac:dyDescent="0.2">
      <c r="B352" s="602"/>
      <c r="C352" s="602"/>
      <c r="D352" s="602"/>
      <c r="E352" s="602"/>
      <c r="F352" s="602"/>
      <c r="G352" s="602"/>
      <c r="H352" s="602"/>
      <c r="I352" s="602"/>
      <c r="J352" s="602"/>
      <c r="K352" s="602"/>
      <c r="L352" s="602"/>
      <c r="M352" s="622"/>
    </row>
    <row r="353" spans="2:13" s="322" customFormat="1" x14ac:dyDescent="0.2">
      <c r="B353" s="602"/>
      <c r="C353" s="602"/>
      <c r="D353" s="602"/>
      <c r="E353" s="602"/>
      <c r="F353" s="602"/>
      <c r="G353" s="602"/>
      <c r="H353" s="602"/>
      <c r="I353" s="602"/>
      <c r="J353" s="602"/>
      <c r="K353" s="602"/>
      <c r="L353" s="602"/>
      <c r="M353" s="622"/>
    </row>
    <row r="354" spans="2:13" s="322" customFormat="1" x14ac:dyDescent="0.2">
      <c r="B354" s="602"/>
      <c r="C354" s="602"/>
      <c r="D354" s="602"/>
      <c r="E354" s="602"/>
      <c r="F354" s="602"/>
      <c r="G354" s="602"/>
      <c r="H354" s="602"/>
      <c r="I354" s="602"/>
      <c r="J354" s="602"/>
      <c r="K354" s="602"/>
      <c r="L354" s="602"/>
      <c r="M354" s="622"/>
    </row>
    <row r="355" spans="2:13" s="322" customFormat="1" x14ac:dyDescent="0.2">
      <c r="B355" s="602"/>
      <c r="C355" s="602"/>
      <c r="D355" s="602"/>
      <c r="E355" s="602"/>
      <c r="F355" s="602"/>
      <c r="G355" s="602"/>
      <c r="H355" s="602"/>
      <c r="I355" s="602"/>
      <c r="J355" s="602"/>
      <c r="K355" s="602"/>
      <c r="L355" s="602"/>
      <c r="M355" s="622"/>
    </row>
    <row r="356" spans="2:13" s="322" customFormat="1" x14ac:dyDescent="0.2">
      <c r="B356" s="602"/>
      <c r="C356" s="602"/>
      <c r="D356" s="602"/>
      <c r="E356" s="602"/>
      <c r="F356" s="602"/>
      <c r="G356" s="602"/>
      <c r="H356" s="602"/>
      <c r="I356" s="602"/>
      <c r="J356" s="602"/>
      <c r="K356" s="602"/>
      <c r="L356" s="602"/>
      <c r="M356" s="622"/>
    </row>
    <row r="357" spans="2:13" s="322" customFormat="1" x14ac:dyDescent="0.2">
      <c r="B357" s="602"/>
      <c r="C357" s="602"/>
      <c r="D357" s="602"/>
      <c r="E357" s="602"/>
      <c r="F357" s="602"/>
      <c r="G357" s="602"/>
      <c r="H357" s="602"/>
      <c r="I357" s="602"/>
      <c r="J357" s="602"/>
      <c r="K357" s="602"/>
      <c r="L357" s="602"/>
      <c r="M357" s="622"/>
    </row>
    <row r="358" spans="2:13" s="322" customFormat="1" x14ac:dyDescent="0.2">
      <c r="B358" s="602"/>
      <c r="C358" s="602"/>
      <c r="D358" s="602"/>
      <c r="E358" s="602"/>
      <c r="F358" s="602"/>
      <c r="G358" s="602"/>
      <c r="H358" s="602"/>
      <c r="I358" s="602"/>
      <c r="J358" s="602"/>
      <c r="K358" s="602"/>
      <c r="L358" s="602"/>
      <c r="M358" s="622"/>
    </row>
    <row r="359" spans="2:13" s="322" customFormat="1" x14ac:dyDescent="0.2">
      <c r="B359" s="602"/>
      <c r="C359" s="602"/>
      <c r="D359" s="602"/>
      <c r="E359" s="602"/>
      <c r="F359" s="602"/>
      <c r="G359" s="602"/>
      <c r="H359" s="602"/>
      <c r="I359" s="602"/>
      <c r="J359" s="602"/>
      <c r="K359" s="602"/>
      <c r="L359" s="602"/>
      <c r="M359" s="622"/>
    </row>
    <row r="360" spans="2:13" s="322" customFormat="1" x14ac:dyDescent="0.2">
      <c r="B360" s="602"/>
      <c r="C360" s="602"/>
      <c r="D360" s="602"/>
      <c r="E360" s="602"/>
      <c r="F360" s="602"/>
      <c r="G360" s="602"/>
      <c r="H360" s="602"/>
      <c r="I360" s="602"/>
      <c r="J360" s="602"/>
      <c r="K360" s="602"/>
      <c r="L360" s="602"/>
      <c r="M360" s="622"/>
    </row>
    <row r="361" spans="2:13" s="322" customFormat="1" x14ac:dyDescent="0.2">
      <c r="B361" s="602"/>
      <c r="C361" s="602"/>
      <c r="D361" s="602"/>
      <c r="E361" s="602"/>
      <c r="F361" s="602"/>
      <c r="G361" s="602"/>
      <c r="H361" s="602"/>
      <c r="I361" s="602"/>
      <c r="J361" s="602"/>
      <c r="K361" s="602"/>
      <c r="L361" s="602"/>
      <c r="M361" s="622"/>
    </row>
    <row r="362" spans="2:13" s="322" customFormat="1" x14ac:dyDescent="0.2">
      <c r="B362" s="602"/>
      <c r="C362" s="602"/>
      <c r="D362" s="602"/>
      <c r="E362" s="602"/>
      <c r="F362" s="602"/>
      <c r="G362" s="602"/>
      <c r="H362" s="602"/>
      <c r="I362" s="602"/>
      <c r="J362" s="602"/>
      <c r="K362" s="602"/>
      <c r="L362" s="602"/>
      <c r="M362" s="622"/>
    </row>
    <row r="363" spans="2:13" s="322" customFormat="1" x14ac:dyDescent="0.2">
      <c r="B363" s="602"/>
      <c r="C363" s="602"/>
      <c r="D363" s="602"/>
      <c r="E363" s="602"/>
      <c r="F363" s="602"/>
      <c r="G363" s="602"/>
      <c r="H363" s="602"/>
      <c r="I363" s="602"/>
      <c r="J363" s="602"/>
      <c r="K363" s="602"/>
      <c r="L363" s="602"/>
      <c r="M363" s="622"/>
    </row>
    <row r="364" spans="2:13" s="322" customFormat="1" x14ac:dyDescent="0.2">
      <c r="B364" s="602"/>
      <c r="C364" s="602"/>
      <c r="D364" s="602"/>
      <c r="E364" s="602"/>
      <c r="F364" s="602"/>
      <c r="G364" s="602"/>
      <c r="H364" s="602"/>
      <c r="I364" s="602"/>
      <c r="J364" s="602"/>
      <c r="K364" s="602"/>
      <c r="L364" s="602"/>
      <c r="M364" s="622"/>
    </row>
    <row r="365" spans="2:13" s="322" customFormat="1" x14ac:dyDescent="0.2">
      <c r="B365" s="602"/>
      <c r="C365" s="602"/>
      <c r="D365" s="602"/>
      <c r="E365" s="602"/>
      <c r="F365" s="602"/>
      <c r="G365" s="602"/>
      <c r="H365" s="602"/>
      <c r="I365" s="602"/>
      <c r="J365" s="602"/>
      <c r="K365" s="602"/>
      <c r="L365" s="602"/>
      <c r="M365" s="622"/>
    </row>
    <row r="366" spans="2:13" s="322" customFormat="1" x14ac:dyDescent="0.2">
      <c r="B366" s="602"/>
      <c r="C366" s="602"/>
      <c r="D366" s="602"/>
      <c r="E366" s="602"/>
      <c r="F366" s="602"/>
      <c r="G366" s="602"/>
      <c r="H366" s="602"/>
      <c r="I366" s="602"/>
      <c r="J366" s="602"/>
      <c r="K366" s="602"/>
      <c r="L366" s="602"/>
      <c r="M366" s="622"/>
    </row>
    <row r="367" spans="2:13" s="322" customFormat="1" x14ac:dyDescent="0.2">
      <c r="B367" s="602"/>
      <c r="C367" s="602"/>
      <c r="D367" s="602"/>
      <c r="E367" s="602"/>
      <c r="F367" s="602"/>
      <c r="G367" s="602"/>
      <c r="H367" s="602"/>
      <c r="I367" s="602"/>
      <c r="J367" s="602"/>
      <c r="K367" s="602"/>
      <c r="L367" s="602"/>
      <c r="M367" s="622"/>
    </row>
    <row r="368" spans="2:13" s="322" customFormat="1" x14ac:dyDescent="0.2">
      <c r="B368" s="602"/>
      <c r="C368" s="602"/>
      <c r="D368" s="602"/>
      <c r="E368" s="602"/>
      <c r="F368" s="602"/>
      <c r="G368" s="602"/>
      <c r="H368" s="602"/>
      <c r="I368" s="602"/>
      <c r="J368" s="602"/>
      <c r="K368" s="602"/>
      <c r="L368" s="602"/>
      <c r="M368" s="622"/>
    </row>
    <row r="369" spans="2:13" s="322" customFormat="1" x14ac:dyDescent="0.2">
      <c r="B369" s="602"/>
      <c r="C369" s="602"/>
      <c r="D369" s="602"/>
      <c r="E369" s="602"/>
      <c r="F369" s="602"/>
      <c r="G369" s="602"/>
      <c r="H369" s="602"/>
      <c r="I369" s="602"/>
      <c r="J369" s="602"/>
      <c r="K369" s="602"/>
      <c r="L369" s="602"/>
      <c r="M369" s="622"/>
    </row>
    <row r="370" spans="2:13" s="322" customFormat="1" x14ac:dyDescent="0.2">
      <c r="B370" s="602"/>
      <c r="C370" s="602"/>
      <c r="D370" s="602"/>
      <c r="E370" s="602"/>
      <c r="F370" s="602"/>
      <c r="G370" s="602"/>
      <c r="H370" s="602"/>
      <c r="I370" s="602"/>
      <c r="J370" s="602"/>
      <c r="K370" s="602"/>
      <c r="L370" s="602"/>
      <c r="M370" s="622"/>
    </row>
    <row r="371" spans="2:13" s="322" customFormat="1" x14ac:dyDescent="0.2">
      <c r="B371" s="602"/>
      <c r="C371" s="602"/>
      <c r="D371" s="602"/>
      <c r="E371" s="602"/>
      <c r="F371" s="602"/>
      <c r="G371" s="602"/>
      <c r="H371" s="602"/>
      <c r="I371" s="602"/>
      <c r="J371" s="602"/>
      <c r="K371" s="602"/>
      <c r="L371" s="602"/>
      <c r="M371" s="622"/>
    </row>
    <row r="372" spans="2:13" s="322" customFormat="1" x14ac:dyDescent="0.2">
      <c r="B372" s="602"/>
      <c r="C372" s="602"/>
      <c r="D372" s="602"/>
      <c r="E372" s="602"/>
      <c r="F372" s="602"/>
      <c r="G372" s="602"/>
      <c r="H372" s="602"/>
      <c r="I372" s="602"/>
      <c r="J372" s="602"/>
      <c r="K372" s="602"/>
      <c r="L372" s="602"/>
      <c r="M372" s="622"/>
    </row>
    <row r="373" spans="2:13" s="322" customFormat="1" x14ac:dyDescent="0.2">
      <c r="B373" s="602"/>
      <c r="C373" s="602"/>
      <c r="D373" s="602"/>
      <c r="E373" s="602"/>
      <c r="F373" s="602"/>
      <c r="G373" s="602"/>
      <c r="H373" s="602"/>
      <c r="I373" s="602"/>
      <c r="J373" s="602"/>
      <c r="K373" s="602"/>
      <c r="L373" s="602"/>
      <c r="M373" s="622"/>
    </row>
    <row r="374" spans="2:13" s="322" customFormat="1" x14ac:dyDescent="0.2">
      <c r="B374" s="602"/>
      <c r="C374" s="602"/>
      <c r="D374" s="602"/>
      <c r="E374" s="602"/>
      <c r="F374" s="602"/>
      <c r="G374" s="602"/>
      <c r="H374" s="602"/>
      <c r="I374" s="602"/>
      <c r="J374" s="602"/>
      <c r="K374" s="602"/>
      <c r="L374" s="602"/>
      <c r="M374" s="622"/>
    </row>
    <row r="375" spans="2:13" s="322" customFormat="1" x14ac:dyDescent="0.2">
      <c r="B375" s="602"/>
      <c r="C375" s="602"/>
      <c r="D375" s="602"/>
      <c r="E375" s="602"/>
      <c r="F375" s="602"/>
      <c r="G375" s="602"/>
      <c r="H375" s="602"/>
      <c r="I375" s="602"/>
      <c r="J375" s="602"/>
      <c r="K375" s="602"/>
      <c r="L375" s="602"/>
      <c r="M375" s="622"/>
    </row>
    <row r="376" spans="2:13" s="322" customFormat="1" x14ac:dyDescent="0.2">
      <c r="B376" s="602"/>
      <c r="C376" s="602"/>
      <c r="D376" s="602"/>
      <c r="E376" s="602"/>
      <c r="F376" s="602"/>
      <c r="G376" s="602"/>
      <c r="H376" s="602"/>
      <c r="I376" s="602"/>
      <c r="J376" s="602"/>
      <c r="K376" s="602"/>
      <c r="L376" s="602"/>
      <c r="M376" s="622"/>
    </row>
    <row r="377" spans="2:13" s="322" customFormat="1" x14ac:dyDescent="0.2">
      <c r="B377" s="602"/>
      <c r="C377" s="602"/>
      <c r="D377" s="602"/>
      <c r="E377" s="602"/>
      <c r="F377" s="602"/>
      <c r="G377" s="602"/>
      <c r="H377" s="602"/>
      <c r="I377" s="602"/>
      <c r="J377" s="602"/>
      <c r="K377" s="602"/>
      <c r="L377" s="602"/>
      <c r="M377" s="622"/>
    </row>
    <row r="378" spans="2:13" s="322" customFormat="1" x14ac:dyDescent="0.2">
      <c r="B378" s="602"/>
      <c r="C378" s="602"/>
      <c r="D378" s="602"/>
      <c r="E378" s="602"/>
      <c r="F378" s="602"/>
      <c r="G378" s="602"/>
      <c r="H378" s="602"/>
      <c r="I378" s="602"/>
      <c r="J378" s="602"/>
      <c r="K378" s="602"/>
      <c r="L378" s="602"/>
      <c r="M378" s="622"/>
    </row>
    <row r="379" spans="2:13" s="322" customFormat="1" x14ac:dyDescent="0.2">
      <c r="B379" s="602"/>
      <c r="C379" s="602"/>
      <c r="D379" s="602"/>
      <c r="E379" s="602"/>
      <c r="F379" s="602"/>
      <c r="G379" s="602"/>
      <c r="H379" s="602"/>
      <c r="I379" s="602"/>
      <c r="J379" s="602"/>
      <c r="K379" s="602"/>
      <c r="L379" s="602"/>
      <c r="M379" s="622"/>
    </row>
    <row r="380" spans="2:13" s="322" customFormat="1" x14ac:dyDescent="0.2">
      <c r="B380" s="602"/>
      <c r="C380" s="602"/>
      <c r="D380" s="602"/>
      <c r="E380" s="602"/>
      <c r="F380" s="602"/>
      <c r="G380" s="602"/>
      <c r="H380" s="602"/>
      <c r="I380" s="602"/>
      <c r="J380" s="602"/>
      <c r="K380" s="602"/>
      <c r="L380" s="602"/>
      <c r="M380" s="622"/>
    </row>
    <row r="381" spans="2:13" s="322" customFormat="1" x14ac:dyDescent="0.2">
      <c r="B381" s="602"/>
      <c r="C381" s="602"/>
      <c r="D381" s="602"/>
      <c r="E381" s="602"/>
      <c r="F381" s="602"/>
      <c r="G381" s="602"/>
      <c r="H381" s="602"/>
      <c r="I381" s="602"/>
      <c r="J381" s="602"/>
      <c r="K381" s="602"/>
      <c r="L381" s="602"/>
      <c r="M381" s="622"/>
    </row>
    <row r="382" spans="2:13" s="322" customFormat="1" x14ac:dyDescent="0.2">
      <c r="B382" s="602"/>
      <c r="C382" s="602"/>
      <c r="D382" s="602"/>
      <c r="E382" s="602"/>
      <c r="F382" s="602"/>
      <c r="G382" s="602"/>
      <c r="H382" s="602"/>
      <c r="I382" s="602"/>
      <c r="J382" s="602"/>
      <c r="K382" s="602"/>
      <c r="L382" s="602"/>
      <c r="M382" s="622"/>
    </row>
    <row r="383" spans="2:13" s="322" customFormat="1" x14ac:dyDescent="0.2">
      <c r="B383" s="602"/>
      <c r="C383" s="602"/>
      <c r="D383" s="602"/>
      <c r="E383" s="602"/>
      <c r="F383" s="602"/>
      <c r="G383" s="602"/>
      <c r="H383" s="602"/>
      <c r="I383" s="602"/>
      <c r="J383" s="602"/>
      <c r="K383" s="602"/>
      <c r="L383" s="602"/>
      <c r="M383" s="622"/>
    </row>
    <row r="384" spans="2:13" s="322" customFormat="1" x14ac:dyDescent="0.2">
      <c r="B384" s="602"/>
      <c r="C384" s="602"/>
      <c r="D384" s="602"/>
      <c r="E384" s="602"/>
      <c r="F384" s="602"/>
      <c r="G384" s="602"/>
      <c r="H384" s="602"/>
      <c r="I384" s="602"/>
      <c r="J384" s="602"/>
      <c r="K384" s="602"/>
      <c r="L384" s="602"/>
      <c r="M384" s="622"/>
    </row>
    <row r="385" spans="2:13" s="322" customFormat="1" x14ac:dyDescent="0.2">
      <c r="B385" s="602"/>
      <c r="C385" s="602"/>
      <c r="D385" s="602"/>
      <c r="E385" s="602"/>
      <c r="F385" s="602"/>
      <c r="G385" s="602"/>
      <c r="H385" s="602"/>
      <c r="I385" s="602"/>
      <c r="J385" s="602"/>
      <c r="K385" s="602"/>
      <c r="L385" s="602"/>
      <c r="M385" s="622"/>
    </row>
    <row r="386" spans="2:13" s="322" customFormat="1" x14ac:dyDescent="0.2">
      <c r="B386" s="602"/>
      <c r="C386" s="602"/>
      <c r="D386" s="602"/>
      <c r="E386" s="602"/>
      <c r="F386" s="602"/>
      <c r="G386" s="602"/>
      <c r="H386" s="602"/>
      <c r="I386" s="602"/>
      <c r="J386" s="602"/>
      <c r="K386" s="602"/>
      <c r="L386" s="602"/>
      <c r="M386" s="622"/>
    </row>
    <row r="387" spans="2:13" s="322" customFormat="1" x14ac:dyDescent="0.2">
      <c r="B387" s="602"/>
      <c r="C387" s="602"/>
      <c r="D387" s="602"/>
      <c r="E387" s="602"/>
      <c r="F387" s="602"/>
      <c r="G387" s="602"/>
      <c r="H387" s="602"/>
      <c r="I387" s="602"/>
      <c r="J387" s="602"/>
      <c r="K387" s="602"/>
      <c r="L387" s="602"/>
      <c r="M387" s="622"/>
    </row>
    <row r="388" spans="2:13" s="322" customFormat="1" x14ac:dyDescent="0.2">
      <c r="B388" s="602"/>
      <c r="C388" s="602"/>
      <c r="D388" s="602"/>
      <c r="E388" s="602"/>
      <c r="F388" s="602"/>
      <c r="G388" s="602"/>
      <c r="H388" s="602"/>
      <c r="I388" s="602"/>
      <c r="J388" s="602"/>
      <c r="K388" s="602"/>
      <c r="L388" s="602"/>
      <c r="M388" s="622"/>
    </row>
    <row r="389" spans="2:13" s="322" customFormat="1" x14ac:dyDescent="0.2">
      <c r="B389" s="602"/>
      <c r="C389" s="602"/>
      <c r="D389" s="602"/>
      <c r="E389" s="602"/>
      <c r="F389" s="602"/>
      <c r="G389" s="602"/>
      <c r="H389" s="602"/>
      <c r="I389" s="602"/>
      <c r="J389" s="602"/>
      <c r="K389" s="602"/>
      <c r="L389" s="602"/>
      <c r="M389" s="622"/>
    </row>
    <row r="390" spans="2:13" s="322" customFormat="1" x14ac:dyDescent="0.2">
      <c r="B390" s="602"/>
      <c r="C390" s="602"/>
      <c r="D390" s="602"/>
      <c r="E390" s="602"/>
      <c r="F390" s="602"/>
      <c r="G390" s="602"/>
      <c r="H390" s="602"/>
      <c r="I390" s="602"/>
      <c r="J390" s="602"/>
      <c r="K390" s="602"/>
      <c r="L390" s="602"/>
      <c r="M390" s="622"/>
    </row>
    <row r="391" spans="2:13" s="322" customFormat="1" x14ac:dyDescent="0.2">
      <c r="B391" s="602"/>
      <c r="C391" s="602"/>
      <c r="D391" s="602"/>
      <c r="E391" s="602"/>
      <c r="F391" s="602"/>
      <c r="G391" s="602"/>
      <c r="H391" s="602"/>
      <c r="I391" s="602"/>
      <c r="J391" s="602"/>
      <c r="K391" s="602"/>
      <c r="L391" s="602"/>
      <c r="M391" s="622"/>
    </row>
    <row r="392" spans="2:13" s="322" customFormat="1" x14ac:dyDescent="0.2">
      <c r="B392" s="602"/>
      <c r="C392" s="602"/>
      <c r="D392" s="602"/>
      <c r="E392" s="602"/>
      <c r="F392" s="602"/>
      <c r="G392" s="602"/>
      <c r="H392" s="602"/>
      <c r="I392" s="602"/>
      <c r="J392" s="602"/>
      <c r="K392" s="602"/>
      <c r="L392" s="602"/>
      <c r="M392" s="622"/>
    </row>
    <row r="393" spans="2:13" s="322" customFormat="1" x14ac:dyDescent="0.2">
      <c r="B393" s="602"/>
      <c r="C393" s="602"/>
      <c r="D393" s="602"/>
      <c r="E393" s="602"/>
      <c r="F393" s="602"/>
      <c r="G393" s="602"/>
      <c r="H393" s="602"/>
      <c r="I393" s="602"/>
      <c r="J393" s="602"/>
      <c r="K393" s="602"/>
      <c r="L393" s="602"/>
      <c r="M393" s="622"/>
    </row>
    <row r="394" spans="2:13" s="322" customFormat="1" x14ac:dyDescent="0.2">
      <c r="B394" s="602"/>
      <c r="C394" s="602"/>
      <c r="D394" s="602"/>
      <c r="E394" s="602"/>
      <c r="F394" s="602"/>
      <c r="G394" s="602"/>
      <c r="H394" s="602"/>
      <c r="I394" s="602"/>
      <c r="J394" s="602"/>
      <c r="K394" s="602"/>
      <c r="L394" s="602"/>
      <c r="M394" s="622"/>
    </row>
    <row r="395" spans="2:13" s="322" customFormat="1" x14ac:dyDescent="0.2">
      <c r="B395" s="602"/>
      <c r="C395" s="602"/>
      <c r="D395" s="602"/>
      <c r="E395" s="602"/>
      <c r="F395" s="602"/>
      <c r="G395" s="602"/>
      <c r="H395" s="602"/>
      <c r="I395" s="602"/>
      <c r="J395" s="602"/>
      <c r="K395" s="602"/>
      <c r="L395" s="602"/>
      <c r="M395" s="622"/>
    </row>
    <row r="396" spans="2:13" s="322" customFormat="1" x14ac:dyDescent="0.2">
      <c r="B396" s="602"/>
      <c r="C396" s="602"/>
      <c r="D396" s="602"/>
      <c r="E396" s="602"/>
      <c r="F396" s="602"/>
      <c r="G396" s="602"/>
      <c r="H396" s="602"/>
      <c r="I396" s="602"/>
      <c r="J396" s="602"/>
      <c r="K396" s="602"/>
      <c r="L396" s="602"/>
      <c r="M396" s="622"/>
    </row>
    <row r="397" spans="2:13" s="322" customFormat="1" x14ac:dyDescent="0.2">
      <c r="B397" s="602"/>
      <c r="C397" s="602"/>
      <c r="D397" s="602"/>
      <c r="E397" s="602"/>
      <c r="F397" s="602"/>
      <c r="G397" s="602"/>
      <c r="H397" s="602"/>
      <c r="I397" s="602"/>
      <c r="J397" s="602"/>
      <c r="K397" s="602"/>
      <c r="L397" s="602"/>
      <c r="M397" s="622"/>
    </row>
    <row r="398" spans="2:13" s="322" customFormat="1" x14ac:dyDescent="0.2">
      <c r="B398" s="602"/>
      <c r="C398" s="602"/>
      <c r="D398" s="602"/>
      <c r="E398" s="602"/>
      <c r="F398" s="602"/>
      <c r="G398" s="602"/>
      <c r="H398" s="602"/>
      <c r="I398" s="602"/>
      <c r="J398" s="602"/>
      <c r="K398" s="602"/>
      <c r="L398" s="602"/>
      <c r="M398" s="622"/>
    </row>
    <row r="399" spans="2:13" s="322" customFormat="1" x14ac:dyDescent="0.2">
      <c r="B399" s="602"/>
      <c r="C399" s="602"/>
      <c r="D399" s="602"/>
      <c r="E399" s="602"/>
      <c r="F399" s="602"/>
      <c r="G399" s="602"/>
      <c r="H399" s="602"/>
      <c r="I399" s="602"/>
      <c r="J399" s="602"/>
      <c r="K399" s="602"/>
      <c r="L399" s="602"/>
      <c r="M399" s="622"/>
    </row>
    <row r="400" spans="2:13" s="322" customFormat="1" x14ac:dyDescent="0.2">
      <c r="B400" s="602"/>
      <c r="C400" s="602"/>
      <c r="D400" s="602"/>
      <c r="E400" s="602"/>
      <c r="F400" s="602"/>
      <c r="G400" s="602"/>
      <c r="H400" s="602"/>
      <c r="I400" s="602"/>
      <c r="J400" s="602"/>
      <c r="K400" s="602"/>
      <c r="L400" s="602"/>
      <c r="M400" s="622"/>
    </row>
    <row r="401" spans="2:13" s="322" customFormat="1" x14ac:dyDescent="0.2">
      <c r="B401" s="602"/>
      <c r="C401" s="602"/>
      <c r="D401" s="602"/>
      <c r="E401" s="602"/>
      <c r="F401" s="602"/>
      <c r="G401" s="602"/>
      <c r="H401" s="602"/>
      <c r="I401" s="602"/>
      <c r="J401" s="602"/>
      <c r="K401" s="602"/>
      <c r="L401" s="602"/>
      <c r="M401" s="622"/>
    </row>
    <row r="402" spans="2:13" s="322" customFormat="1" x14ac:dyDescent="0.2">
      <c r="B402" s="602"/>
      <c r="C402" s="602"/>
      <c r="D402" s="602"/>
      <c r="E402" s="602"/>
      <c r="F402" s="602"/>
      <c r="G402" s="602"/>
      <c r="H402" s="602"/>
      <c r="I402" s="602"/>
      <c r="J402" s="602"/>
      <c r="K402" s="602"/>
      <c r="L402" s="602"/>
      <c r="M402" s="622"/>
    </row>
    <row r="403" spans="2:13" s="322" customFormat="1" x14ac:dyDescent="0.2">
      <c r="B403" s="602"/>
      <c r="C403" s="602"/>
      <c r="D403" s="602"/>
      <c r="E403" s="602"/>
      <c r="F403" s="602"/>
      <c r="G403" s="602"/>
      <c r="H403" s="602"/>
      <c r="I403" s="602"/>
      <c r="J403" s="602"/>
      <c r="K403" s="602"/>
      <c r="L403" s="602"/>
      <c r="M403" s="622"/>
    </row>
    <row r="404" spans="2:13" s="322" customFormat="1" x14ac:dyDescent="0.2">
      <c r="B404" s="602"/>
      <c r="C404" s="602"/>
      <c r="D404" s="602"/>
      <c r="E404" s="602"/>
      <c r="F404" s="602"/>
      <c r="G404" s="602"/>
      <c r="H404" s="602"/>
      <c r="I404" s="602"/>
      <c r="J404" s="602"/>
      <c r="K404" s="602"/>
      <c r="L404" s="602"/>
      <c r="M404" s="622"/>
    </row>
    <row r="405" spans="2:13" s="322" customFormat="1" x14ac:dyDescent="0.2">
      <c r="B405" s="602"/>
      <c r="C405" s="602"/>
      <c r="D405" s="602"/>
      <c r="E405" s="602"/>
      <c r="F405" s="602"/>
      <c r="G405" s="602"/>
      <c r="H405" s="602"/>
      <c r="I405" s="602"/>
      <c r="J405" s="602"/>
      <c r="K405" s="602"/>
      <c r="L405" s="602"/>
      <c r="M405" s="622"/>
    </row>
    <row r="406" spans="2:13" s="322" customFormat="1" x14ac:dyDescent="0.2">
      <c r="B406" s="602"/>
      <c r="C406" s="602"/>
      <c r="D406" s="602"/>
      <c r="E406" s="602"/>
      <c r="F406" s="602"/>
      <c r="G406" s="602"/>
      <c r="H406" s="602"/>
      <c r="I406" s="602"/>
      <c r="J406" s="602"/>
      <c r="K406" s="602"/>
      <c r="L406" s="602"/>
      <c r="M406" s="622"/>
    </row>
    <row r="407" spans="2:13" s="322" customFormat="1" x14ac:dyDescent="0.2">
      <c r="B407" s="602"/>
      <c r="C407" s="602"/>
      <c r="D407" s="602"/>
      <c r="E407" s="602"/>
      <c r="F407" s="602"/>
      <c r="G407" s="602"/>
      <c r="H407" s="602"/>
      <c r="I407" s="602"/>
      <c r="J407" s="602"/>
      <c r="K407" s="602"/>
      <c r="L407" s="602"/>
      <c r="M407" s="622"/>
    </row>
    <row r="408" spans="2:13" s="322" customFormat="1" x14ac:dyDescent="0.2">
      <c r="B408" s="602"/>
      <c r="C408" s="602"/>
      <c r="D408" s="602"/>
      <c r="E408" s="602"/>
      <c r="F408" s="602"/>
      <c r="G408" s="602"/>
      <c r="H408" s="602"/>
      <c r="I408" s="602"/>
      <c r="J408" s="602"/>
      <c r="K408" s="602"/>
      <c r="L408" s="602"/>
      <c r="M408" s="622"/>
    </row>
    <row r="409" spans="2:13" s="322" customFormat="1" x14ac:dyDescent="0.2">
      <c r="B409" s="602"/>
      <c r="C409" s="602"/>
      <c r="D409" s="602"/>
      <c r="E409" s="602"/>
      <c r="F409" s="602"/>
      <c r="G409" s="602"/>
      <c r="H409" s="602"/>
      <c r="I409" s="602"/>
      <c r="J409" s="602"/>
      <c r="K409" s="602"/>
      <c r="L409" s="602"/>
      <c r="M409" s="622"/>
    </row>
    <row r="410" spans="2:13" s="322" customFormat="1" x14ac:dyDescent="0.2">
      <c r="B410" s="602"/>
      <c r="C410" s="602"/>
      <c r="D410" s="602"/>
      <c r="E410" s="602"/>
      <c r="F410" s="602"/>
      <c r="G410" s="602"/>
      <c r="H410" s="602"/>
      <c r="I410" s="602"/>
      <c r="J410" s="602"/>
      <c r="K410" s="602"/>
      <c r="L410" s="602"/>
      <c r="M410" s="622"/>
    </row>
    <row r="411" spans="2:13" s="322" customFormat="1" x14ac:dyDescent="0.2">
      <c r="B411" s="602"/>
      <c r="C411" s="602"/>
      <c r="D411" s="602"/>
      <c r="E411" s="602"/>
      <c r="F411" s="602"/>
      <c r="G411" s="602"/>
      <c r="H411" s="602"/>
      <c r="I411" s="602"/>
      <c r="J411" s="602"/>
      <c r="K411" s="602"/>
      <c r="L411" s="602"/>
      <c r="M411" s="622"/>
    </row>
    <row r="412" spans="2:13" s="322" customFormat="1" x14ac:dyDescent="0.2">
      <c r="B412" s="602"/>
      <c r="C412" s="602"/>
      <c r="D412" s="602"/>
      <c r="E412" s="602"/>
      <c r="F412" s="602"/>
      <c r="G412" s="602"/>
      <c r="H412" s="602"/>
      <c r="I412" s="602"/>
      <c r="J412" s="602"/>
      <c r="K412" s="602"/>
      <c r="L412" s="602"/>
      <c r="M412" s="622"/>
    </row>
    <row r="413" spans="2:13" s="322" customFormat="1" x14ac:dyDescent="0.2">
      <c r="B413" s="602"/>
      <c r="C413" s="602"/>
      <c r="D413" s="602"/>
      <c r="E413" s="602"/>
      <c r="F413" s="602"/>
      <c r="G413" s="602"/>
      <c r="H413" s="602"/>
      <c r="I413" s="602"/>
      <c r="J413" s="602"/>
      <c r="K413" s="602"/>
      <c r="L413" s="602"/>
      <c r="M413" s="622"/>
    </row>
    <row r="414" spans="2:13" s="322" customFormat="1" x14ac:dyDescent="0.2">
      <c r="B414" s="602"/>
      <c r="C414" s="602"/>
      <c r="D414" s="602"/>
      <c r="E414" s="602"/>
      <c r="F414" s="602"/>
      <c r="G414" s="602"/>
      <c r="H414" s="602"/>
      <c r="I414" s="602"/>
      <c r="J414" s="602"/>
      <c r="K414" s="602"/>
      <c r="L414" s="602"/>
      <c r="M414" s="622"/>
    </row>
    <row r="415" spans="2:13" s="322" customFormat="1" x14ac:dyDescent="0.2">
      <c r="B415" s="602"/>
      <c r="C415" s="602"/>
      <c r="D415" s="602"/>
      <c r="E415" s="602"/>
      <c r="F415" s="602"/>
      <c r="G415" s="602"/>
      <c r="H415" s="602"/>
      <c r="I415" s="602"/>
      <c r="J415" s="602"/>
      <c r="K415" s="602"/>
      <c r="L415" s="602"/>
      <c r="M415" s="622"/>
    </row>
    <row r="416" spans="2:13" s="322" customFormat="1" x14ac:dyDescent="0.2">
      <c r="B416" s="602"/>
      <c r="C416" s="602"/>
      <c r="D416" s="602"/>
      <c r="E416" s="602"/>
      <c r="F416" s="602"/>
      <c r="G416" s="602"/>
      <c r="H416" s="602"/>
      <c r="I416" s="602"/>
      <c r="J416" s="602"/>
      <c r="K416" s="602"/>
      <c r="L416" s="602"/>
      <c r="M416" s="622"/>
    </row>
    <row r="417" spans="2:13" s="322" customFormat="1" x14ac:dyDescent="0.2">
      <c r="B417" s="602"/>
      <c r="C417" s="602"/>
      <c r="D417" s="602"/>
      <c r="E417" s="602"/>
      <c r="F417" s="602"/>
      <c r="G417" s="602"/>
      <c r="H417" s="602"/>
      <c r="I417" s="602"/>
      <c r="J417" s="602"/>
      <c r="K417" s="602"/>
      <c r="L417" s="602"/>
      <c r="M417" s="622"/>
    </row>
    <row r="418" spans="2:13" s="322" customFormat="1" x14ac:dyDescent="0.2">
      <c r="B418" s="602"/>
      <c r="C418" s="602"/>
      <c r="D418" s="602"/>
      <c r="E418" s="602"/>
      <c r="F418" s="602"/>
      <c r="G418" s="602"/>
      <c r="H418" s="602"/>
      <c r="I418" s="602"/>
      <c r="J418" s="602"/>
      <c r="K418" s="602"/>
      <c r="L418" s="602"/>
      <c r="M418" s="622"/>
    </row>
    <row r="419" spans="2:13" s="322" customFormat="1" x14ac:dyDescent="0.2">
      <c r="B419" s="602"/>
      <c r="C419" s="602"/>
      <c r="D419" s="602"/>
      <c r="E419" s="602"/>
      <c r="F419" s="602"/>
      <c r="G419" s="602"/>
      <c r="H419" s="602"/>
      <c r="I419" s="602"/>
      <c r="J419" s="602"/>
      <c r="K419" s="602"/>
      <c r="L419" s="602"/>
      <c r="M419" s="622"/>
    </row>
    <row r="420" spans="2:13" s="322" customFormat="1" x14ac:dyDescent="0.2">
      <c r="B420" s="602"/>
      <c r="C420" s="602"/>
      <c r="D420" s="602"/>
      <c r="E420" s="602"/>
      <c r="F420" s="602"/>
      <c r="G420" s="602"/>
      <c r="H420" s="602"/>
      <c r="I420" s="602"/>
      <c r="J420" s="602"/>
      <c r="K420" s="602"/>
      <c r="L420" s="602"/>
      <c r="M420" s="622"/>
    </row>
    <row r="421" spans="2:13" s="322" customFormat="1" x14ac:dyDescent="0.2">
      <c r="B421" s="602"/>
      <c r="C421" s="602"/>
      <c r="D421" s="602"/>
      <c r="E421" s="602"/>
      <c r="F421" s="602"/>
      <c r="G421" s="602"/>
      <c r="H421" s="602"/>
      <c r="I421" s="602"/>
      <c r="J421" s="602"/>
      <c r="K421" s="602"/>
      <c r="L421" s="602"/>
      <c r="M421" s="622"/>
    </row>
    <row r="422" spans="2:13" s="322" customFormat="1" x14ac:dyDescent="0.2">
      <c r="B422" s="602"/>
      <c r="C422" s="602"/>
      <c r="D422" s="602"/>
      <c r="E422" s="602"/>
      <c r="F422" s="602"/>
      <c r="G422" s="602"/>
      <c r="H422" s="602"/>
      <c r="I422" s="602"/>
      <c r="J422" s="602"/>
      <c r="K422" s="602"/>
      <c r="L422" s="602"/>
      <c r="M422" s="622"/>
    </row>
    <row r="423" spans="2:13" s="322" customFormat="1" x14ac:dyDescent="0.2">
      <c r="B423" s="602"/>
      <c r="C423" s="602"/>
      <c r="D423" s="602"/>
      <c r="E423" s="602"/>
      <c r="F423" s="602"/>
      <c r="G423" s="602"/>
      <c r="H423" s="602"/>
      <c r="I423" s="602"/>
      <c r="J423" s="602"/>
      <c r="K423" s="602"/>
      <c r="L423" s="602"/>
      <c r="M423" s="622"/>
    </row>
    <row r="424" spans="2:13" s="322" customFormat="1" x14ac:dyDescent="0.2">
      <c r="B424" s="602"/>
      <c r="C424" s="602"/>
      <c r="D424" s="602"/>
      <c r="E424" s="602"/>
      <c r="F424" s="602"/>
      <c r="G424" s="602"/>
      <c r="H424" s="602"/>
      <c r="I424" s="602"/>
      <c r="J424" s="602"/>
      <c r="K424" s="602"/>
      <c r="L424" s="602"/>
      <c r="M424" s="622"/>
    </row>
    <row r="425" spans="2:13" s="322" customFormat="1" x14ac:dyDescent="0.2">
      <c r="B425" s="602"/>
      <c r="C425" s="602"/>
      <c r="D425" s="602"/>
      <c r="E425" s="602"/>
      <c r="F425" s="602"/>
      <c r="G425" s="602"/>
      <c r="H425" s="602"/>
      <c r="I425" s="602"/>
      <c r="J425" s="602"/>
      <c r="K425" s="602"/>
      <c r="L425" s="602"/>
      <c r="M425" s="622"/>
    </row>
    <row r="426" spans="2:13" s="322" customFormat="1" x14ac:dyDescent="0.2">
      <c r="B426" s="602"/>
      <c r="C426" s="602"/>
      <c r="D426" s="602"/>
      <c r="E426" s="602"/>
      <c r="F426" s="602"/>
      <c r="G426" s="602"/>
      <c r="H426" s="602"/>
      <c r="I426" s="602"/>
      <c r="J426" s="602"/>
      <c r="K426" s="602"/>
      <c r="L426" s="602"/>
      <c r="M426" s="622"/>
    </row>
    <row r="427" spans="2:13" s="322" customFormat="1" x14ac:dyDescent="0.2">
      <c r="B427" s="602"/>
      <c r="C427" s="602"/>
      <c r="D427" s="602"/>
      <c r="E427" s="602"/>
      <c r="F427" s="602"/>
      <c r="G427" s="602"/>
      <c r="H427" s="602"/>
      <c r="I427" s="602"/>
      <c r="J427" s="602"/>
      <c r="K427" s="602"/>
      <c r="L427" s="602"/>
      <c r="M427" s="622"/>
    </row>
    <row r="428" spans="2:13" s="322" customFormat="1" x14ac:dyDescent="0.2">
      <c r="B428" s="602"/>
      <c r="C428" s="602"/>
      <c r="D428" s="602"/>
      <c r="E428" s="602"/>
      <c r="F428" s="602"/>
      <c r="G428" s="602"/>
      <c r="H428" s="602"/>
      <c r="I428" s="602"/>
      <c r="J428" s="602"/>
      <c r="K428" s="602"/>
      <c r="L428" s="602"/>
      <c r="M428" s="622"/>
    </row>
    <row r="429" spans="2:13" s="322" customFormat="1" x14ac:dyDescent="0.2">
      <c r="B429" s="602"/>
      <c r="C429" s="602"/>
      <c r="D429" s="602"/>
      <c r="E429" s="602"/>
      <c r="F429" s="602"/>
      <c r="G429" s="602"/>
      <c r="H429" s="602"/>
      <c r="I429" s="602"/>
      <c r="J429" s="602"/>
      <c r="K429" s="602"/>
      <c r="L429" s="602"/>
      <c r="M429" s="622"/>
    </row>
    <row r="430" spans="2:13" s="322" customFormat="1" x14ac:dyDescent="0.2">
      <c r="B430" s="602"/>
      <c r="C430" s="602"/>
      <c r="D430" s="602"/>
      <c r="E430" s="602"/>
      <c r="F430" s="602"/>
      <c r="G430" s="602"/>
      <c r="H430" s="602"/>
      <c r="I430" s="602"/>
      <c r="J430" s="602"/>
      <c r="K430" s="602"/>
      <c r="L430" s="602"/>
      <c r="M430" s="622"/>
    </row>
    <row r="431" spans="2:13" s="322" customFormat="1" x14ac:dyDescent="0.2">
      <c r="B431" s="602"/>
      <c r="C431" s="602"/>
      <c r="D431" s="602"/>
      <c r="E431" s="602"/>
      <c r="F431" s="602"/>
      <c r="G431" s="602"/>
      <c r="H431" s="602"/>
      <c r="I431" s="602"/>
      <c r="J431" s="602"/>
      <c r="K431" s="602"/>
      <c r="L431" s="602"/>
      <c r="M431" s="622"/>
    </row>
    <row r="432" spans="2:13" s="322" customFormat="1" x14ac:dyDescent="0.2">
      <c r="B432" s="602"/>
      <c r="C432" s="602"/>
      <c r="D432" s="602"/>
      <c r="E432" s="602"/>
      <c r="F432" s="602"/>
      <c r="G432" s="602"/>
      <c r="H432" s="602"/>
      <c r="I432" s="602"/>
      <c r="J432" s="602"/>
      <c r="K432" s="602"/>
      <c r="L432" s="602"/>
      <c r="M432" s="622"/>
    </row>
    <row r="433" spans="2:13" s="322" customFormat="1" x14ac:dyDescent="0.2">
      <c r="B433" s="602"/>
      <c r="C433" s="602"/>
      <c r="D433" s="602"/>
      <c r="E433" s="602"/>
      <c r="F433" s="602"/>
      <c r="G433" s="602"/>
      <c r="H433" s="602"/>
      <c r="I433" s="602"/>
      <c r="J433" s="602"/>
      <c r="K433" s="602"/>
      <c r="L433" s="602"/>
      <c r="M433" s="622"/>
    </row>
    <row r="434" spans="2:13" s="322" customFormat="1" x14ac:dyDescent="0.2">
      <c r="B434" s="602"/>
      <c r="C434" s="602"/>
      <c r="D434" s="602"/>
      <c r="E434" s="602"/>
      <c r="F434" s="602"/>
      <c r="G434" s="602"/>
      <c r="H434" s="602"/>
      <c r="I434" s="602"/>
      <c r="J434" s="602"/>
      <c r="K434" s="602"/>
      <c r="L434" s="602"/>
      <c r="M434" s="622"/>
    </row>
    <row r="435" spans="2:13" s="322" customFormat="1" x14ac:dyDescent="0.2">
      <c r="B435" s="602"/>
      <c r="C435" s="602"/>
      <c r="D435" s="602"/>
      <c r="E435" s="602"/>
      <c r="F435" s="602"/>
      <c r="G435" s="602"/>
      <c r="H435" s="602"/>
      <c r="I435" s="602"/>
      <c r="J435" s="602"/>
      <c r="K435" s="602"/>
      <c r="L435" s="602"/>
      <c r="M435" s="622"/>
    </row>
    <row r="436" spans="2:13" s="322" customFormat="1" x14ac:dyDescent="0.2">
      <c r="B436" s="602"/>
      <c r="C436" s="602"/>
      <c r="D436" s="602"/>
      <c r="E436" s="602"/>
      <c r="F436" s="602"/>
      <c r="G436" s="602"/>
      <c r="H436" s="602"/>
      <c r="I436" s="602"/>
      <c r="J436" s="602"/>
      <c r="K436" s="602"/>
      <c r="L436" s="602"/>
      <c r="M436" s="622"/>
    </row>
    <row r="437" spans="2:13" s="322" customFormat="1" x14ac:dyDescent="0.2">
      <c r="B437" s="602"/>
      <c r="C437" s="602"/>
      <c r="D437" s="602"/>
      <c r="E437" s="602"/>
      <c r="F437" s="602"/>
      <c r="G437" s="602"/>
      <c r="H437" s="602"/>
      <c r="I437" s="602"/>
      <c r="J437" s="602"/>
      <c r="K437" s="602"/>
      <c r="L437" s="602"/>
      <c r="M437" s="622"/>
    </row>
    <row r="438" spans="2:13" s="322" customFormat="1" x14ac:dyDescent="0.2">
      <c r="B438" s="602"/>
      <c r="C438" s="602"/>
      <c r="D438" s="602"/>
      <c r="E438" s="602"/>
      <c r="F438" s="602"/>
      <c r="G438" s="602"/>
      <c r="H438" s="602"/>
      <c r="I438" s="602"/>
      <c r="J438" s="602"/>
      <c r="K438" s="602"/>
      <c r="L438" s="602"/>
      <c r="M438" s="622"/>
    </row>
    <row r="439" spans="2:13" s="322" customFormat="1" x14ac:dyDescent="0.2">
      <c r="B439" s="602"/>
      <c r="C439" s="602"/>
      <c r="D439" s="602"/>
      <c r="E439" s="602"/>
      <c r="F439" s="602"/>
      <c r="G439" s="602"/>
      <c r="H439" s="602"/>
      <c r="I439" s="602"/>
      <c r="J439" s="602"/>
      <c r="K439" s="602"/>
      <c r="L439" s="602"/>
      <c r="M439" s="622"/>
    </row>
    <row r="440" spans="2:13" s="322" customFormat="1" x14ac:dyDescent="0.2">
      <c r="B440" s="602"/>
      <c r="C440" s="602"/>
      <c r="D440" s="602"/>
      <c r="E440" s="602"/>
      <c r="F440" s="602"/>
      <c r="G440" s="602"/>
      <c r="H440" s="602"/>
      <c r="I440" s="602"/>
      <c r="J440" s="602"/>
      <c r="K440" s="602"/>
      <c r="L440" s="602"/>
      <c r="M440" s="622"/>
    </row>
    <row r="441" spans="2:13" s="322" customFormat="1" x14ac:dyDescent="0.2">
      <c r="B441" s="602"/>
      <c r="C441" s="602"/>
      <c r="D441" s="602"/>
      <c r="E441" s="602"/>
      <c r="F441" s="602"/>
      <c r="G441" s="602"/>
      <c r="H441" s="602"/>
      <c r="I441" s="602"/>
      <c r="J441" s="602"/>
      <c r="K441" s="602"/>
      <c r="L441" s="602"/>
      <c r="M441" s="622"/>
    </row>
    <row r="442" spans="2:13" s="322" customFormat="1" x14ac:dyDescent="0.2">
      <c r="B442" s="602"/>
      <c r="C442" s="602"/>
      <c r="D442" s="602"/>
      <c r="E442" s="602"/>
      <c r="F442" s="602"/>
      <c r="G442" s="602"/>
      <c r="H442" s="602"/>
      <c r="I442" s="602"/>
      <c r="J442" s="602"/>
      <c r="K442" s="602"/>
      <c r="L442" s="602"/>
      <c r="M442" s="622"/>
    </row>
    <row r="443" spans="2:13" s="322" customFormat="1" x14ac:dyDescent="0.2">
      <c r="B443" s="602"/>
      <c r="C443" s="602"/>
      <c r="D443" s="602"/>
      <c r="E443" s="602"/>
      <c r="F443" s="602"/>
      <c r="G443" s="602"/>
      <c r="H443" s="602"/>
      <c r="I443" s="602"/>
      <c r="J443" s="602"/>
      <c r="K443" s="602"/>
      <c r="L443" s="602"/>
      <c r="M443" s="622"/>
    </row>
    <row r="444" spans="2:13" s="322" customFormat="1" x14ac:dyDescent="0.2">
      <c r="B444" s="602"/>
      <c r="C444" s="602"/>
      <c r="D444" s="602"/>
      <c r="E444" s="602"/>
      <c r="F444" s="602"/>
      <c r="G444" s="602"/>
      <c r="H444" s="602"/>
      <c r="I444" s="602"/>
      <c r="J444" s="602"/>
      <c r="K444" s="602"/>
      <c r="L444" s="602"/>
      <c r="M444" s="622"/>
    </row>
    <row r="445" spans="2:13" s="322" customFormat="1" x14ac:dyDescent="0.2">
      <c r="B445" s="602"/>
      <c r="C445" s="602"/>
      <c r="D445" s="602"/>
      <c r="E445" s="602"/>
      <c r="F445" s="602"/>
      <c r="G445" s="602"/>
      <c r="H445" s="602"/>
      <c r="I445" s="602"/>
      <c r="J445" s="602"/>
      <c r="K445" s="602"/>
      <c r="L445" s="602"/>
      <c r="M445" s="622"/>
    </row>
    <row r="446" spans="2:13" s="322" customFormat="1" x14ac:dyDescent="0.2">
      <c r="B446" s="602"/>
      <c r="C446" s="602"/>
      <c r="D446" s="602"/>
      <c r="E446" s="602"/>
      <c r="F446" s="602"/>
      <c r="G446" s="602"/>
      <c r="H446" s="602"/>
      <c r="I446" s="602"/>
      <c r="J446" s="602"/>
      <c r="K446" s="602"/>
      <c r="L446" s="602"/>
      <c r="M446" s="622"/>
    </row>
    <row r="447" spans="2:13" s="322" customFormat="1" x14ac:dyDescent="0.2">
      <c r="B447" s="602"/>
      <c r="C447" s="602"/>
      <c r="D447" s="602"/>
      <c r="E447" s="602"/>
      <c r="F447" s="602"/>
      <c r="G447" s="602"/>
      <c r="H447" s="602"/>
      <c r="I447" s="602"/>
      <c r="J447" s="602"/>
      <c r="K447" s="602"/>
      <c r="L447" s="602"/>
      <c r="M447" s="622"/>
    </row>
    <row r="448" spans="2:13" s="322" customFormat="1" x14ac:dyDescent="0.2">
      <c r="B448" s="602"/>
      <c r="C448" s="602"/>
      <c r="D448" s="602"/>
      <c r="E448" s="602"/>
      <c r="F448" s="602"/>
      <c r="G448" s="602"/>
      <c r="H448" s="602"/>
      <c r="I448" s="602"/>
      <c r="J448" s="602"/>
      <c r="K448" s="602"/>
      <c r="L448" s="602"/>
      <c r="M448" s="622"/>
    </row>
    <row r="449" spans="2:13" s="322" customFormat="1" x14ac:dyDescent="0.2">
      <c r="B449" s="602"/>
      <c r="C449" s="602"/>
      <c r="D449" s="602"/>
      <c r="E449" s="602"/>
      <c r="F449" s="602"/>
      <c r="G449" s="602"/>
      <c r="H449" s="602"/>
      <c r="I449" s="602"/>
      <c r="J449" s="602"/>
      <c r="K449" s="602"/>
      <c r="L449" s="602"/>
      <c r="M449" s="622"/>
    </row>
    <row r="450" spans="2:13" s="322" customFormat="1" x14ac:dyDescent="0.2">
      <c r="B450" s="602"/>
      <c r="C450" s="602"/>
      <c r="D450" s="602"/>
      <c r="E450" s="602"/>
      <c r="F450" s="602"/>
      <c r="G450" s="602"/>
      <c r="H450" s="602"/>
      <c r="I450" s="602"/>
      <c r="J450" s="602"/>
      <c r="K450" s="602"/>
      <c r="L450" s="602"/>
      <c r="M450" s="622"/>
    </row>
    <row r="451" spans="2:13" s="322" customFormat="1" x14ac:dyDescent="0.2">
      <c r="B451" s="602"/>
      <c r="C451" s="602"/>
      <c r="D451" s="602"/>
      <c r="E451" s="602"/>
      <c r="F451" s="602"/>
      <c r="G451" s="602"/>
      <c r="H451" s="602"/>
      <c r="I451" s="602"/>
      <c r="J451" s="602"/>
      <c r="K451" s="602"/>
      <c r="L451" s="602"/>
      <c r="M451" s="622"/>
    </row>
    <row r="452" spans="2:13" s="322" customFormat="1" x14ac:dyDescent="0.2">
      <c r="B452" s="602"/>
      <c r="C452" s="602"/>
      <c r="D452" s="602"/>
      <c r="E452" s="602"/>
      <c r="F452" s="602"/>
      <c r="G452" s="602"/>
      <c r="H452" s="602"/>
      <c r="I452" s="602"/>
      <c r="J452" s="602"/>
      <c r="K452" s="602"/>
      <c r="L452" s="602"/>
      <c r="M452" s="622"/>
    </row>
    <row r="453" spans="2:13" s="322" customFormat="1" x14ac:dyDescent="0.2">
      <c r="B453" s="602"/>
      <c r="C453" s="602"/>
      <c r="D453" s="602"/>
      <c r="E453" s="602"/>
      <c r="F453" s="602"/>
      <c r="G453" s="602"/>
      <c r="H453" s="602"/>
      <c r="I453" s="602"/>
      <c r="J453" s="602"/>
      <c r="K453" s="602"/>
      <c r="L453" s="602"/>
      <c r="M453" s="622"/>
    </row>
    <row r="454" spans="2:13" s="322" customFormat="1" x14ac:dyDescent="0.2">
      <c r="B454" s="602"/>
      <c r="C454" s="602"/>
      <c r="D454" s="602"/>
      <c r="E454" s="602"/>
      <c r="F454" s="602"/>
      <c r="G454" s="602"/>
      <c r="H454" s="602"/>
      <c r="I454" s="602"/>
      <c r="J454" s="602"/>
      <c r="K454" s="602"/>
      <c r="L454" s="602"/>
      <c r="M454" s="622"/>
    </row>
    <row r="455" spans="2:13" s="322" customFormat="1" x14ac:dyDescent="0.2">
      <c r="B455" s="602"/>
      <c r="C455" s="602"/>
      <c r="D455" s="602"/>
      <c r="E455" s="602"/>
      <c r="F455" s="602"/>
      <c r="G455" s="602"/>
      <c r="H455" s="602"/>
      <c r="I455" s="602"/>
      <c r="J455" s="602"/>
      <c r="K455" s="602"/>
      <c r="L455" s="602"/>
      <c r="M455" s="622"/>
    </row>
    <row r="456" spans="2:13" s="322" customFormat="1" x14ac:dyDescent="0.2">
      <c r="B456" s="602"/>
      <c r="C456" s="602"/>
      <c r="D456" s="602"/>
      <c r="E456" s="602"/>
      <c r="F456" s="602"/>
      <c r="G456" s="602"/>
      <c r="H456" s="602"/>
      <c r="I456" s="602"/>
      <c r="J456" s="602"/>
      <c r="K456" s="602"/>
      <c r="L456" s="602"/>
      <c r="M456" s="622"/>
    </row>
    <row r="457" spans="2:13" s="322" customFormat="1" x14ac:dyDescent="0.2">
      <c r="B457" s="602"/>
      <c r="C457" s="602"/>
      <c r="D457" s="602"/>
      <c r="E457" s="602"/>
      <c r="F457" s="602"/>
      <c r="G457" s="602"/>
      <c r="H457" s="602"/>
      <c r="I457" s="602"/>
      <c r="J457" s="602"/>
      <c r="K457" s="602"/>
      <c r="L457" s="602"/>
      <c r="M457" s="622"/>
    </row>
    <row r="458" spans="2:13" s="322" customFormat="1" x14ac:dyDescent="0.2">
      <c r="B458" s="602"/>
      <c r="C458" s="602"/>
      <c r="D458" s="602"/>
      <c r="E458" s="602"/>
      <c r="F458" s="602"/>
      <c r="G458" s="602"/>
      <c r="H458" s="602"/>
      <c r="I458" s="602"/>
      <c r="J458" s="602"/>
      <c r="K458" s="602"/>
      <c r="L458" s="602"/>
      <c r="M458" s="622"/>
    </row>
    <row r="459" spans="2:13" s="322" customFormat="1" x14ac:dyDescent="0.2">
      <c r="B459" s="602"/>
      <c r="C459" s="602"/>
      <c r="D459" s="602"/>
      <c r="E459" s="602"/>
      <c r="F459" s="602"/>
      <c r="G459" s="602"/>
      <c r="H459" s="602"/>
      <c r="I459" s="602"/>
      <c r="J459" s="602"/>
      <c r="K459" s="602"/>
      <c r="L459" s="602"/>
      <c r="M459" s="622"/>
    </row>
    <row r="460" spans="2:13" s="322" customFormat="1" x14ac:dyDescent="0.2">
      <c r="B460" s="602"/>
      <c r="C460" s="602"/>
      <c r="D460" s="602"/>
      <c r="E460" s="602"/>
      <c r="F460" s="602"/>
      <c r="G460" s="602"/>
      <c r="H460" s="602"/>
      <c r="I460" s="602"/>
      <c r="J460" s="602"/>
      <c r="K460" s="602"/>
      <c r="L460" s="602"/>
      <c r="M460" s="622"/>
    </row>
    <row r="461" spans="2:13" s="322" customFormat="1" x14ac:dyDescent="0.2">
      <c r="B461" s="602"/>
      <c r="C461" s="602"/>
      <c r="D461" s="602"/>
      <c r="E461" s="602"/>
      <c r="F461" s="602"/>
      <c r="G461" s="602"/>
      <c r="H461" s="602"/>
      <c r="I461" s="602"/>
      <c r="J461" s="602"/>
      <c r="K461" s="602"/>
      <c r="L461" s="602"/>
      <c r="M461" s="622"/>
    </row>
    <row r="462" spans="2:13" s="322" customFormat="1" x14ac:dyDescent="0.2">
      <c r="B462" s="602"/>
      <c r="C462" s="602"/>
      <c r="D462" s="602"/>
      <c r="E462" s="602"/>
      <c r="F462" s="602"/>
      <c r="G462" s="602"/>
      <c r="H462" s="602"/>
      <c r="I462" s="602"/>
      <c r="J462" s="602"/>
      <c r="K462" s="602"/>
      <c r="L462" s="602"/>
      <c r="M462" s="622"/>
    </row>
    <row r="463" spans="2:13" s="322" customFormat="1" x14ac:dyDescent="0.2">
      <c r="B463" s="602"/>
      <c r="C463" s="602"/>
      <c r="D463" s="602"/>
      <c r="E463" s="602"/>
      <c r="F463" s="602"/>
      <c r="G463" s="602"/>
      <c r="H463" s="602"/>
      <c r="I463" s="602"/>
      <c r="J463" s="602"/>
      <c r="K463" s="602"/>
      <c r="L463" s="602"/>
      <c r="M463" s="622"/>
    </row>
    <row r="464" spans="2:13" s="322" customFormat="1" x14ac:dyDescent="0.2">
      <c r="B464" s="602"/>
      <c r="C464" s="602"/>
      <c r="D464" s="602"/>
      <c r="E464" s="602"/>
      <c r="F464" s="602"/>
      <c r="G464" s="602"/>
      <c r="H464" s="602"/>
      <c r="I464" s="602"/>
      <c r="J464" s="602"/>
      <c r="K464" s="602"/>
      <c r="L464" s="602"/>
      <c r="M464" s="622"/>
    </row>
    <row r="465" spans="2:13" s="322" customFormat="1" x14ac:dyDescent="0.2">
      <c r="B465" s="602"/>
      <c r="C465" s="602"/>
      <c r="D465" s="602"/>
      <c r="E465" s="602"/>
      <c r="F465" s="602"/>
      <c r="G465" s="602"/>
      <c r="H465" s="602"/>
      <c r="I465" s="602"/>
      <c r="J465" s="602"/>
      <c r="K465" s="602"/>
      <c r="L465" s="602"/>
      <c r="M465" s="622"/>
    </row>
    <row r="466" spans="2:13" s="322" customFormat="1" x14ac:dyDescent="0.2">
      <c r="B466" s="602"/>
      <c r="C466" s="602"/>
      <c r="D466" s="602"/>
      <c r="E466" s="602"/>
      <c r="F466" s="602"/>
      <c r="G466" s="602"/>
      <c r="H466" s="602"/>
      <c r="I466" s="602"/>
      <c r="J466" s="602"/>
      <c r="K466" s="602"/>
      <c r="L466" s="602"/>
      <c r="M466" s="622"/>
    </row>
    <row r="467" spans="2:13" s="322" customFormat="1" x14ac:dyDescent="0.2">
      <c r="B467" s="602"/>
      <c r="C467" s="602"/>
      <c r="D467" s="602"/>
      <c r="E467" s="602"/>
      <c r="F467" s="602"/>
      <c r="G467" s="602"/>
      <c r="H467" s="602"/>
      <c r="I467" s="602"/>
      <c r="J467" s="602"/>
      <c r="K467" s="602"/>
      <c r="L467" s="602"/>
      <c r="M467" s="622"/>
    </row>
    <row r="468" spans="2:13" s="322" customFormat="1" x14ac:dyDescent="0.2">
      <c r="B468" s="602"/>
      <c r="C468" s="602"/>
      <c r="D468" s="602"/>
      <c r="E468" s="602"/>
      <c r="F468" s="602"/>
      <c r="G468" s="602"/>
      <c r="H468" s="602"/>
      <c r="I468" s="602"/>
      <c r="J468" s="602"/>
      <c r="K468" s="602"/>
      <c r="L468" s="602"/>
      <c r="M468" s="622"/>
    </row>
    <row r="469" spans="2:13" s="322" customFormat="1" x14ac:dyDescent="0.2">
      <c r="B469" s="602"/>
      <c r="C469" s="602"/>
      <c r="D469" s="602"/>
      <c r="E469" s="602"/>
      <c r="F469" s="602"/>
      <c r="G469" s="602"/>
      <c r="H469" s="602"/>
      <c r="I469" s="602"/>
      <c r="J469" s="602"/>
      <c r="K469" s="602"/>
      <c r="L469" s="602"/>
      <c r="M469" s="622"/>
    </row>
    <row r="470" spans="2:13" s="322" customFormat="1" x14ac:dyDescent="0.2">
      <c r="B470" s="602"/>
      <c r="C470" s="602"/>
      <c r="D470" s="602"/>
      <c r="E470" s="602"/>
      <c r="F470" s="602"/>
      <c r="G470" s="602"/>
      <c r="H470" s="602"/>
      <c r="I470" s="602"/>
      <c r="J470" s="602"/>
      <c r="K470" s="602"/>
      <c r="L470" s="602"/>
      <c r="M470" s="622"/>
    </row>
    <row r="471" spans="2:13" s="322" customFormat="1" x14ac:dyDescent="0.2">
      <c r="B471" s="602"/>
      <c r="C471" s="602"/>
      <c r="D471" s="602"/>
      <c r="E471" s="602"/>
      <c r="F471" s="602"/>
      <c r="G471" s="602"/>
      <c r="H471" s="602"/>
      <c r="I471" s="602"/>
      <c r="J471" s="602"/>
      <c r="K471" s="602"/>
      <c r="L471" s="602"/>
      <c r="M471" s="622"/>
    </row>
    <row r="472" spans="2:13" s="322" customFormat="1" x14ac:dyDescent="0.2">
      <c r="B472" s="602"/>
      <c r="C472" s="602"/>
      <c r="D472" s="602"/>
      <c r="E472" s="602"/>
      <c r="F472" s="602"/>
      <c r="G472" s="602"/>
      <c r="H472" s="602"/>
      <c r="I472" s="602"/>
      <c r="J472" s="602"/>
      <c r="K472" s="602"/>
      <c r="L472" s="602"/>
      <c r="M472" s="622"/>
    </row>
    <row r="473" spans="2:13" s="322" customFormat="1" x14ac:dyDescent="0.2">
      <c r="B473" s="602"/>
      <c r="C473" s="602"/>
      <c r="D473" s="602"/>
      <c r="E473" s="602"/>
      <c r="F473" s="602"/>
      <c r="G473" s="602"/>
      <c r="H473" s="602"/>
      <c r="I473" s="602"/>
      <c r="J473" s="602"/>
      <c r="K473" s="602"/>
      <c r="L473" s="602"/>
      <c r="M473" s="622"/>
    </row>
    <row r="474" spans="2:13" s="322" customFormat="1" x14ac:dyDescent="0.2">
      <c r="B474" s="602"/>
      <c r="C474" s="602"/>
      <c r="D474" s="602"/>
      <c r="E474" s="602"/>
      <c r="F474" s="602"/>
      <c r="G474" s="602"/>
      <c r="H474" s="602"/>
      <c r="I474" s="602"/>
      <c r="J474" s="602"/>
      <c r="K474" s="602"/>
      <c r="L474" s="602"/>
      <c r="M474" s="622"/>
    </row>
    <row r="475" spans="2:13" s="322" customFormat="1" x14ac:dyDescent="0.2">
      <c r="B475" s="602"/>
      <c r="C475" s="602"/>
      <c r="D475" s="602"/>
      <c r="E475" s="602"/>
      <c r="F475" s="602"/>
      <c r="G475" s="602"/>
      <c r="H475" s="602"/>
      <c r="I475" s="602"/>
      <c r="J475" s="602"/>
      <c r="K475" s="602"/>
      <c r="L475" s="602"/>
      <c r="M475" s="622"/>
    </row>
    <row r="476" spans="2:13" s="322" customFormat="1" x14ac:dyDescent="0.2">
      <c r="B476" s="602"/>
      <c r="C476" s="602"/>
      <c r="D476" s="602"/>
      <c r="E476" s="602"/>
      <c r="F476" s="602"/>
      <c r="G476" s="602"/>
      <c r="H476" s="602"/>
      <c r="I476" s="602"/>
      <c r="J476" s="602"/>
      <c r="K476" s="602"/>
      <c r="L476" s="602"/>
      <c r="M476" s="622"/>
    </row>
    <row r="477" spans="2:13" s="322" customFormat="1" x14ac:dyDescent="0.2">
      <c r="B477" s="602"/>
      <c r="C477" s="602"/>
      <c r="D477" s="602"/>
      <c r="E477" s="602"/>
      <c r="F477" s="602"/>
      <c r="G477" s="602"/>
      <c r="H477" s="602"/>
      <c r="I477" s="602"/>
      <c r="J477" s="602"/>
      <c r="K477" s="602"/>
      <c r="L477" s="602"/>
      <c r="M477" s="622"/>
    </row>
    <row r="478" spans="2:13" s="322" customFormat="1" x14ac:dyDescent="0.2">
      <c r="B478" s="602"/>
      <c r="C478" s="602"/>
      <c r="D478" s="602"/>
      <c r="E478" s="602"/>
      <c r="F478" s="602"/>
      <c r="G478" s="602"/>
      <c r="H478" s="602"/>
      <c r="I478" s="602"/>
      <c r="J478" s="602"/>
      <c r="K478" s="602"/>
      <c r="L478" s="602"/>
      <c r="M478" s="622"/>
    </row>
    <row r="479" spans="2:13" s="322" customFormat="1" x14ac:dyDescent="0.2">
      <c r="B479" s="602"/>
      <c r="C479" s="602"/>
      <c r="D479" s="602"/>
      <c r="E479" s="602"/>
      <c r="F479" s="602"/>
      <c r="G479" s="602"/>
      <c r="H479" s="602"/>
      <c r="I479" s="602"/>
      <c r="J479" s="602"/>
      <c r="K479" s="602"/>
      <c r="L479" s="602"/>
      <c r="M479" s="622"/>
    </row>
    <row r="480" spans="2:13" s="322" customFormat="1" x14ac:dyDescent="0.2">
      <c r="B480" s="602"/>
      <c r="C480" s="602"/>
      <c r="D480" s="602"/>
      <c r="E480" s="602"/>
      <c r="F480" s="602"/>
      <c r="G480" s="602"/>
      <c r="H480" s="602"/>
      <c r="I480" s="602"/>
      <c r="J480" s="602"/>
      <c r="K480" s="602"/>
      <c r="L480" s="602"/>
      <c r="M480" s="622"/>
    </row>
    <row r="481" spans="2:13" s="322" customFormat="1" x14ac:dyDescent="0.2">
      <c r="B481" s="602"/>
      <c r="C481" s="602"/>
      <c r="D481" s="602"/>
      <c r="E481" s="602"/>
      <c r="F481" s="602"/>
      <c r="G481" s="602"/>
      <c r="H481" s="602"/>
      <c r="I481" s="602"/>
      <c r="J481" s="602"/>
      <c r="K481" s="602"/>
      <c r="L481" s="602"/>
      <c r="M481" s="622"/>
    </row>
    <row r="482" spans="2:13" s="322" customFormat="1" x14ac:dyDescent="0.2">
      <c r="B482" s="602"/>
      <c r="C482" s="602"/>
      <c r="D482" s="602"/>
      <c r="E482" s="602"/>
      <c r="F482" s="602"/>
      <c r="G482" s="602"/>
      <c r="H482" s="602"/>
      <c r="I482" s="602"/>
      <c r="J482" s="602"/>
      <c r="K482" s="602"/>
      <c r="L482" s="602"/>
      <c r="M482" s="622"/>
    </row>
    <row r="483" spans="2:13" s="322" customFormat="1" x14ac:dyDescent="0.2">
      <c r="B483" s="602"/>
      <c r="C483" s="602"/>
      <c r="D483" s="602"/>
      <c r="E483" s="602"/>
      <c r="F483" s="602"/>
      <c r="G483" s="602"/>
      <c r="H483" s="602"/>
      <c r="I483" s="602"/>
      <c r="J483" s="602"/>
      <c r="K483" s="602"/>
      <c r="L483" s="602"/>
      <c r="M483" s="622"/>
    </row>
    <row r="484" spans="2:13" s="322" customFormat="1" x14ac:dyDescent="0.2">
      <c r="B484" s="602"/>
      <c r="C484" s="602"/>
      <c r="D484" s="602"/>
      <c r="E484" s="602"/>
      <c r="F484" s="602"/>
      <c r="G484" s="602"/>
      <c r="H484" s="602"/>
      <c r="I484" s="602"/>
      <c r="J484" s="602"/>
      <c r="K484" s="602"/>
      <c r="L484" s="602"/>
      <c r="M484" s="622"/>
    </row>
    <row r="485" spans="2:13" s="322" customFormat="1" x14ac:dyDescent="0.2">
      <c r="B485" s="602"/>
      <c r="C485" s="602"/>
      <c r="D485" s="602"/>
      <c r="E485" s="602"/>
      <c r="F485" s="602"/>
      <c r="G485" s="602"/>
      <c r="H485" s="602"/>
      <c r="I485" s="602"/>
      <c r="J485" s="602"/>
      <c r="K485" s="602"/>
      <c r="L485" s="602"/>
      <c r="M485" s="622"/>
    </row>
    <row r="486" spans="2:13" s="322" customFormat="1" x14ac:dyDescent="0.2">
      <c r="B486" s="602"/>
      <c r="C486" s="602"/>
      <c r="D486" s="602"/>
      <c r="E486" s="602"/>
      <c r="F486" s="602"/>
      <c r="G486" s="602"/>
      <c r="H486" s="602"/>
      <c r="I486" s="602"/>
      <c r="J486" s="602"/>
      <c r="K486" s="602"/>
      <c r="L486" s="602"/>
      <c r="M486" s="622"/>
    </row>
    <row r="487" spans="2:13" s="322" customFormat="1" x14ac:dyDescent="0.2">
      <c r="B487" s="602"/>
      <c r="C487" s="602"/>
      <c r="D487" s="602"/>
      <c r="E487" s="602"/>
      <c r="F487" s="602"/>
      <c r="G487" s="602"/>
      <c r="H487" s="602"/>
      <c r="I487" s="602"/>
      <c r="J487" s="602"/>
      <c r="K487" s="602"/>
      <c r="L487" s="602"/>
      <c r="M487" s="622"/>
    </row>
    <row r="488" spans="2:13" s="322" customFormat="1" x14ac:dyDescent="0.2">
      <c r="B488" s="602"/>
      <c r="C488" s="602"/>
      <c r="D488" s="602"/>
      <c r="E488" s="602"/>
      <c r="F488" s="602"/>
      <c r="G488" s="602"/>
      <c r="H488" s="602"/>
      <c r="I488" s="602"/>
      <c r="J488" s="602"/>
      <c r="K488" s="602"/>
      <c r="L488" s="602"/>
      <c r="M488" s="622"/>
    </row>
    <row r="489" spans="2:13" s="322" customFormat="1" x14ac:dyDescent="0.2">
      <c r="B489" s="602"/>
      <c r="C489" s="602"/>
      <c r="D489" s="602"/>
      <c r="E489" s="602"/>
      <c r="F489" s="602"/>
      <c r="G489" s="602"/>
      <c r="H489" s="602"/>
      <c r="I489" s="602"/>
      <c r="J489" s="602"/>
      <c r="K489" s="602"/>
      <c r="L489" s="602"/>
      <c r="M489" s="622"/>
    </row>
    <row r="490" spans="2:13" s="322" customFormat="1" x14ac:dyDescent="0.2">
      <c r="B490" s="602"/>
      <c r="C490" s="602"/>
      <c r="D490" s="602"/>
      <c r="E490" s="602"/>
      <c r="F490" s="602"/>
      <c r="G490" s="602"/>
      <c r="H490" s="602"/>
      <c r="I490" s="602"/>
      <c r="J490" s="602"/>
      <c r="K490" s="602"/>
      <c r="L490" s="602"/>
      <c r="M490" s="622"/>
    </row>
    <row r="491" spans="2:13" s="322" customFormat="1" x14ac:dyDescent="0.2">
      <c r="B491" s="602"/>
      <c r="C491" s="602"/>
      <c r="D491" s="602"/>
      <c r="E491" s="602"/>
      <c r="F491" s="602"/>
      <c r="G491" s="602"/>
      <c r="H491" s="602"/>
      <c r="I491" s="602"/>
      <c r="J491" s="602"/>
      <c r="K491" s="602"/>
      <c r="L491" s="602"/>
      <c r="M491" s="622"/>
    </row>
    <row r="492" spans="2:13" s="322" customFormat="1" x14ac:dyDescent="0.2">
      <c r="B492" s="602"/>
      <c r="C492" s="602"/>
      <c r="D492" s="602"/>
      <c r="E492" s="602"/>
      <c r="F492" s="602"/>
      <c r="G492" s="602"/>
      <c r="H492" s="602"/>
      <c r="I492" s="602"/>
      <c r="J492" s="602"/>
      <c r="K492" s="602"/>
      <c r="L492" s="602"/>
      <c r="M492" s="622"/>
    </row>
    <row r="493" spans="2:13" s="322" customFormat="1" x14ac:dyDescent="0.2">
      <c r="B493" s="602"/>
      <c r="C493" s="602"/>
      <c r="D493" s="602"/>
      <c r="E493" s="602"/>
      <c r="F493" s="602"/>
      <c r="G493" s="602"/>
      <c r="H493" s="602"/>
      <c r="I493" s="602"/>
      <c r="J493" s="602"/>
      <c r="K493" s="602"/>
      <c r="L493" s="602"/>
      <c r="M493" s="622"/>
    </row>
    <row r="494" spans="2:13" s="322" customFormat="1" x14ac:dyDescent="0.2">
      <c r="B494" s="602"/>
      <c r="C494" s="602"/>
      <c r="D494" s="602"/>
      <c r="E494" s="602"/>
      <c r="F494" s="602"/>
      <c r="G494" s="602"/>
      <c r="H494" s="602"/>
      <c r="I494" s="602"/>
      <c r="J494" s="602"/>
      <c r="K494" s="602"/>
      <c r="L494" s="602"/>
      <c r="M494" s="622"/>
    </row>
    <row r="495" spans="2:13" s="322" customFormat="1" x14ac:dyDescent="0.2">
      <c r="B495" s="602"/>
      <c r="C495" s="602"/>
      <c r="D495" s="602"/>
      <c r="E495" s="602"/>
      <c r="F495" s="602"/>
      <c r="G495" s="602"/>
      <c r="H495" s="602"/>
      <c r="I495" s="602"/>
      <c r="J495" s="602"/>
      <c r="K495" s="602"/>
      <c r="L495" s="602"/>
      <c r="M495" s="622"/>
    </row>
    <row r="496" spans="2:13" s="322" customFormat="1" x14ac:dyDescent="0.2">
      <c r="B496" s="602"/>
      <c r="C496" s="602"/>
      <c r="D496" s="602"/>
      <c r="E496" s="602"/>
      <c r="F496" s="602"/>
      <c r="G496" s="602"/>
      <c r="H496" s="602"/>
      <c r="I496" s="602"/>
      <c r="J496" s="602"/>
      <c r="K496" s="602"/>
      <c r="L496" s="602"/>
      <c r="M496" s="622"/>
    </row>
    <row r="497" spans="2:13" s="322" customFormat="1" x14ac:dyDescent="0.2">
      <c r="B497" s="602"/>
      <c r="C497" s="602"/>
      <c r="D497" s="602"/>
      <c r="E497" s="602"/>
      <c r="F497" s="602"/>
      <c r="G497" s="602"/>
      <c r="H497" s="602"/>
      <c r="I497" s="602"/>
      <c r="J497" s="602"/>
      <c r="K497" s="602"/>
      <c r="L497" s="602"/>
      <c r="M497" s="622"/>
    </row>
    <row r="498" spans="2:13" s="322" customFormat="1" x14ac:dyDescent="0.2">
      <c r="B498" s="602"/>
      <c r="C498" s="602"/>
      <c r="D498" s="602"/>
      <c r="E498" s="602"/>
      <c r="F498" s="602"/>
      <c r="G498" s="602"/>
      <c r="H498" s="602"/>
      <c r="I498" s="602"/>
      <c r="J498" s="602"/>
      <c r="K498" s="602"/>
      <c r="L498" s="602"/>
      <c r="M498" s="622"/>
    </row>
    <row r="499" spans="2:13" s="322" customFormat="1" x14ac:dyDescent="0.2">
      <c r="B499" s="602"/>
      <c r="C499" s="602"/>
      <c r="D499" s="602"/>
      <c r="E499" s="602"/>
      <c r="F499" s="602"/>
      <c r="G499" s="602"/>
      <c r="H499" s="602"/>
      <c r="I499" s="602"/>
      <c r="J499" s="602"/>
      <c r="K499" s="602"/>
      <c r="L499" s="602"/>
      <c r="M499" s="622"/>
    </row>
    <row r="500" spans="2:13" s="322" customFormat="1" x14ac:dyDescent="0.2">
      <c r="B500" s="602"/>
      <c r="C500" s="602"/>
      <c r="D500" s="602"/>
      <c r="E500" s="602"/>
      <c r="F500" s="602"/>
      <c r="G500" s="602"/>
      <c r="H500" s="602"/>
      <c r="I500" s="602"/>
      <c r="J500" s="602"/>
      <c r="K500" s="602"/>
      <c r="L500" s="602"/>
      <c r="M500" s="622"/>
    </row>
    <row r="501" spans="2:13" s="322" customFormat="1" x14ac:dyDescent="0.2">
      <c r="B501" s="602"/>
      <c r="C501" s="602"/>
      <c r="D501" s="602"/>
      <c r="E501" s="602"/>
      <c r="F501" s="602"/>
      <c r="G501" s="602"/>
      <c r="H501" s="602"/>
      <c r="I501" s="602"/>
      <c r="J501" s="602"/>
      <c r="K501" s="602"/>
      <c r="L501" s="602"/>
      <c r="M501" s="622"/>
    </row>
    <row r="502" spans="2:13" s="322" customFormat="1" x14ac:dyDescent="0.2">
      <c r="B502" s="602"/>
      <c r="C502" s="602"/>
      <c r="D502" s="602"/>
      <c r="E502" s="602"/>
      <c r="F502" s="602"/>
      <c r="G502" s="602"/>
      <c r="H502" s="602"/>
      <c r="I502" s="602"/>
      <c r="J502" s="602"/>
      <c r="K502" s="602"/>
      <c r="L502" s="602"/>
      <c r="M502" s="622"/>
    </row>
    <row r="503" spans="2:13" s="322" customFormat="1" x14ac:dyDescent="0.2">
      <c r="B503" s="602"/>
      <c r="C503" s="602"/>
      <c r="D503" s="602"/>
      <c r="E503" s="602"/>
      <c r="F503" s="602"/>
      <c r="G503" s="602"/>
      <c r="H503" s="602"/>
      <c r="I503" s="602"/>
      <c r="J503" s="602"/>
      <c r="K503" s="602"/>
      <c r="L503" s="602"/>
      <c r="M503" s="622"/>
    </row>
    <row r="504" spans="2:13" s="322" customFormat="1" x14ac:dyDescent="0.2">
      <c r="B504" s="602"/>
      <c r="C504" s="602"/>
      <c r="D504" s="602"/>
      <c r="E504" s="602"/>
      <c r="F504" s="602"/>
      <c r="G504" s="602"/>
      <c r="H504" s="602"/>
      <c r="I504" s="602"/>
      <c r="J504" s="602"/>
      <c r="K504" s="602"/>
      <c r="L504" s="602"/>
      <c r="M504" s="622"/>
    </row>
    <row r="505" spans="2:13" s="322" customFormat="1" x14ac:dyDescent="0.2">
      <c r="B505" s="602"/>
      <c r="C505" s="602"/>
      <c r="D505" s="602"/>
      <c r="E505" s="602"/>
      <c r="F505" s="602"/>
      <c r="G505" s="602"/>
      <c r="H505" s="602"/>
      <c r="I505" s="602"/>
      <c r="J505" s="602"/>
      <c r="K505" s="602"/>
      <c r="L505" s="602"/>
      <c r="M505" s="622"/>
    </row>
    <row r="506" spans="2:13" s="322" customFormat="1" x14ac:dyDescent="0.2">
      <c r="B506" s="602"/>
      <c r="C506" s="602"/>
      <c r="D506" s="602"/>
      <c r="E506" s="602"/>
      <c r="F506" s="602"/>
      <c r="G506" s="602"/>
      <c r="H506" s="602"/>
      <c r="I506" s="602"/>
      <c r="J506" s="602"/>
      <c r="K506" s="602"/>
      <c r="L506" s="602"/>
      <c r="M506" s="622"/>
    </row>
    <row r="507" spans="2:13" s="322" customFormat="1" x14ac:dyDescent="0.2">
      <c r="B507" s="602"/>
      <c r="C507" s="602"/>
      <c r="D507" s="602"/>
      <c r="E507" s="602"/>
      <c r="F507" s="602"/>
      <c r="G507" s="602"/>
      <c r="H507" s="602"/>
      <c r="I507" s="602"/>
      <c r="J507" s="602"/>
      <c r="K507" s="602"/>
      <c r="L507" s="602"/>
      <c r="M507" s="622"/>
    </row>
    <row r="508" spans="2:13" s="322" customFormat="1" x14ac:dyDescent="0.2">
      <c r="B508" s="602"/>
      <c r="C508" s="602"/>
      <c r="D508" s="602"/>
      <c r="E508" s="602"/>
      <c r="F508" s="602"/>
      <c r="G508" s="602"/>
      <c r="H508" s="602"/>
      <c r="I508" s="602"/>
      <c r="J508" s="602"/>
      <c r="K508" s="602"/>
      <c r="L508" s="602"/>
      <c r="M508" s="622"/>
    </row>
    <row r="509" spans="2:13" s="322" customFormat="1" x14ac:dyDescent="0.2">
      <c r="B509" s="602"/>
      <c r="C509" s="602"/>
      <c r="D509" s="602"/>
      <c r="E509" s="602"/>
      <c r="F509" s="602"/>
      <c r="G509" s="602"/>
      <c r="H509" s="602"/>
      <c r="I509" s="602"/>
      <c r="J509" s="602"/>
      <c r="K509" s="602"/>
      <c r="L509" s="602"/>
      <c r="M509" s="622"/>
    </row>
    <row r="510" spans="2:13" s="322" customFormat="1" x14ac:dyDescent="0.2">
      <c r="B510" s="602"/>
      <c r="C510" s="602"/>
      <c r="D510" s="602"/>
      <c r="E510" s="602"/>
      <c r="F510" s="602"/>
      <c r="G510" s="602"/>
      <c r="H510" s="602"/>
      <c r="I510" s="602"/>
      <c r="J510" s="602"/>
      <c r="K510" s="602"/>
      <c r="L510" s="602"/>
      <c r="M510" s="622"/>
    </row>
    <row r="511" spans="2:13" s="322" customFormat="1" x14ac:dyDescent="0.2">
      <c r="B511" s="602"/>
      <c r="C511" s="602"/>
      <c r="D511" s="602"/>
      <c r="E511" s="602"/>
      <c r="F511" s="602"/>
      <c r="G511" s="602"/>
      <c r="H511" s="602"/>
      <c r="I511" s="602"/>
      <c r="J511" s="602"/>
      <c r="K511" s="602"/>
      <c r="L511" s="602"/>
      <c r="M511" s="622"/>
    </row>
    <row r="512" spans="2:13" s="322" customFormat="1" x14ac:dyDescent="0.2">
      <c r="B512" s="602"/>
      <c r="C512" s="602"/>
      <c r="D512" s="602"/>
      <c r="E512" s="602"/>
      <c r="F512" s="602"/>
      <c r="G512" s="602"/>
      <c r="H512" s="602"/>
      <c r="I512" s="602"/>
      <c r="J512" s="602"/>
      <c r="K512" s="602"/>
      <c r="L512" s="602"/>
      <c r="M512" s="622"/>
    </row>
    <row r="513" spans="2:13" s="322" customFormat="1" x14ac:dyDescent="0.2">
      <c r="B513" s="602"/>
      <c r="C513" s="602"/>
      <c r="D513" s="602"/>
      <c r="E513" s="602"/>
      <c r="F513" s="602"/>
      <c r="G513" s="602"/>
      <c r="H513" s="602"/>
      <c r="I513" s="602"/>
      <c r="J513" s="602"/>
      <c r="K513" s="602"/>
      <c r="L513" s="602"/>
      <c r="M513" s="622"/>
    </row>
    <row r="514" spans="2:13" s="322" customFormat="1" x14ac:dyDescent="0.2">
      <c r="B514" s="602"/>
      <c r="C514" s="602"/>
      <c r="D514" s="602"/>
      <c r="E514" s="602"/>
      <c r="F514" s="602"/>
      <c r="G514" s="602"/>
      <c r="H514" s="602"/>
      <c r="I514" s="602"/>
      <c r="J514" s="602"/>
      <c r="K514" s="602"/>
      <c r="L514" s="602"/>
      <c r="M514" s="622"/>
    </row>
    <row r="515" spans="2:13" s="322" customFormat="1" x14ac:dyDescent="0.2">
      <c r="B515" s="602"/>
      <c r="C515" s="602"/>
      <c r="D515" s="602"/>
      <c r="E515" s="602"/>
      <c r="F515" s="602"/>
      <c r="G515" s="602"/>
      <c r="H515" s="602"/>
      <c r="I515" s="602"/>
      <c r="J515" s="602"/>
      <c r="K515" s="602"/>
      <c r="L515" s="602"/>
      <c r="M515" s="622"/>
    </row>
    <row r="516" spans="2:13" s="322" customFormat="1" x14ac:dyDescent="0.2">
      <c r="B516" s="602"/>
      <c r="C516" s="602"/>
      <c r="D516" s="602"/>
      <c r="E516" s="602"/>
      <c r="F516" s="602"/>
      <c r="G516" s="602"/>
      <c r="H516" s="602"/>
      <c r="I516" s="602"/>
      <c r="J516" s="602"/>
      <c r="K516" s="602"/>
      <c r="L516" s="602"/>
      <c r="M516" s="622"/>
    </row>
    <row r="517" spans="2:13" s="322" customFormat="1" x14ac:dyDescent="0.2">
      <c r="B517" s="602"/>
      <c r="C517" s="602"/>
      <c r="D517" s="602"/>
      <c r="E517" s="602"/>
      <c r="F517" s="602"/>
      <c r="G517" s="602"/>
      <c r="H517" s="602"/>
      <c r="I517" s="602"/>
      <c r="J517" s="602"/>
      <c r="K517" s="602"/>
      <c r="L517" s="602"/>
      <c r="M517" s="622"/>
    </row>
    <row r="518" spans="2:13" s="322" customFormat="1" x14ac:dyDescent="0.2">
      <c r="B518" s="602"/>
      <c r="C518" s="602"/>
      <c r="D518" s="602"/>
      <c r="E518" s="602"/>
      <c r="F518" s="602"/>
      <c r="G518" s="602"/>
      <c r="H518" s="602"/>
      <c r="I518" s="602"/>
      <c r="J518" s="602"/>
      <c r="K518" s="602"/>
      <c r="L518" s="602"/>
      <c r="M518" s="622"/>
    </row>
    <row r="519" spans="2:13" s="322" customFormat="1" x14ac:dyDescent="0.2">
      <c r="B519" s="602"/>
      <c r="C519" s="602"/>
      <c r="D519" s="602"/>
      <c r="E519" s="602"/>
      <c r="F519" s="602"/>
      <c r="G519" s="602"/>
      <c r="H519" s="602"/>
      <c r="I519" s="602"/>
      <c r="J519" s="602"/>
      <c r="K519" s="602"/>
      <c r="L519" s="602"/>
      <c r="M519" s="622"/>
    </row>
    <row r="520" spans="2:13" s="322" customFormat="1" x14ac:dyDescent="0.2">
      <c r="B520" s="602"/>
      <c r="C520" s="602"/>
      <c r="D520" s="602"/>
      <c r="E520" s="602"/>
      <c r="F520" s="602"/>
      <c r="G520" s="602"/>
      <c r="H520" s="602"/>
      <c r="I520" s="602"/>
      <c r="J520" s="602"/>
      <c r="K520" s="602"/>
      <c r="L520" s="602"/>
      <c r="M520" s="622"/>
    </row>
    <row r="521" spans="2:13" s="322" customFormat="1" x14ac:dyDescent="0.2">
      <c r="B521" s="602"/>
      <c r="C521" s="602"/>
      <c r="D521" s="602"/>
      <c r="E521" s="602"/>
      <c r="F521" s="602"/>
      <c r="G521" s="602"/>
      <c r="H521" s="602"/>
      <c r="I521" s="602"/>
      <c r="J521" s="602"/>
      <c r="K521" s="602"/>
      <c r="L521" s="602"/>
      <c r="M521" s="622"/>
    </row>
    <row r="522" spans="2:13" s="322" customFormat="1" x14ac:dyDescent="0.2">
      <c r="B522" s="602"/>
      <c r="C522" s="602"/>
      <c r="D522" s="602"/>
      <c r="E522" s="602"/>
      <c r="F522" s="602"/>
      <c r="G522" s="602"/>
      <c r="H522" s="602"/>
      <c r="I522" s="602"/>
      <c r="J522" s="602"/>
      <c r="K522" s="602"/>
      <c r="L522" s="602"/>
      <c r="M522" s="622"/>
    </row>
    <row r="523" spans="2:13" s="322" customFormat="1" x14ac:dyDescent="0.2">
      <c r="B523" s="602"/>
      <c r="C523" s="602"/>
      <c r="D523" s="602"/>
      <c r="E523" s="602"/>
      <c r="F523" s="602"/>
      <c r="G523" s="602"/>
      <c r="H523" s="602"/>
      <c r="I523" s="602"/>
      <c r="J523" s="602"/>
      <c r="K523" s="602"/>
      <c r="L523" s="602"/>
      <c r="M523" s="622"/>
    </row>
    <row r="524" spans="2:13" s="322" customFormat="1" x14ac:dyDescent="0.2">
      <c r="B524" s="602"/>
      <c r="C524" s="602"/>
      <c r="D524" s="602"/>
      <c r="E524" s="602"/>
      <c r="F524" s="602"/>
      <c r="G524" s="602"/>
      <c r="H524" s="602"/>
      <c r="I524" s="602"/>
      <c r="J524" s="602"/>
      <c r="K524" s="602"/>
      <c r="L524" s="602"/>
      <c r="M524" s="622"/>
    </row>
    <row r="525" spans="2:13" s="322" customFormat="1" x14ac:dyDescent="0.2">
      <c r="B525" s="602"/>
      <c r="C525" s="602"/>
      <c r="D525" s="602"/>
      <c r="E525" s="602"/>
      <c r="F525" s="602"/>
      <c r="G525" s="602"/>
      <c r="H525" s="602"/>
      <c r="I525" s="602"/>
      <c r="J525" s="602"/>
      <c r="K525" s="602"/>
      <c r="L525" s="602"/>
      <c r="M525" s="622"/>
    </row>
    <row r="526" spans="2:13" s="322" customFormat="1" x14ac:dyDescent="0.2">
      <c r="B526" s="602"/>
      <c r="C526" s="602"/>
      <c r="D526" s="602"/>
      <c r="E526" s="602"/>
      <c r="F526" s="602"/>
      <c r="G526" s="602"/>
      <c r="H526" s="602"/>
      <c r="I526" s="602"/>
      <c r="J526" s="602"/>
      <c r="K526" s="602"/>
      <c r="L526" s="602"/>
      <c r="M526" s="622"/>
    </row>
    <row r="527" spans="2:13" s="322" customFormat="1" x14ac:dyDescent="0.2">
      <c r="B527" s="602"/>
      <c r="C527" s="602"/>
      <c r="D527" s="602"/>
      <c r="E527" s="602"/>
      <c r="F527" s="602"/>
      <c r="G527" s="602"/>
      <c r="H527" s="602"/>
      <c r="I527" s="602"/>
      <c r="J527" s="602"/>
      <c r="K527" s="602"/>
      <c r="L527" s="602"/>
      <c r="M527" s="622"/>
    </row>
    <row r="528" spans="2:13" s="322" customFormat="1" x14ac:dyDescent="0.2">
      <c r="B528" s="602"/>
      <c r="C528" s="602"/>
      <c r="D528" s="602"/>
      <c r="E528" s="602"/>
      <c r="F528" s="602"/>
      <c r="G528" s="602"/>
      <c r="H528" s="602"/>
      <c r="I528" s="602"/>
      <c r="J528" s="602"/>
      <c r="K528" s="602"/>
      <c r="L528" s="602"/>
      <c r="M528" s="622"/>
    </row>
    <row r="529" spans="2:13" s="322" customFormat="1" x14ac:dyDescent="0.2">
      <c r="B529" s="602"/>
      <c r="C529" s="602"/>
      <c r="D529" s="602"/>
      <c r="E529" s="602"/>
      <c r="F529" s="602"/>
      <c r="G529" s="602"/>
      <c r="H529" s="602"/>
      <c r="I529" s="602"/>
      <c r="J529" s="602"/>
      <c r="K529" s="602"/>
      <c r="L529" s="602"/>
      <c r="M529" s="622"/>
    </row>
    <row r="530" spans="2:13" s="322" customFormat="1" x14ac:dyDescent="0.2">
      <c r="B530" s="602"/>
      <c r="C530" s="602"/>
      <c r="D530" s="602"/>
      <c r="E530" s="602"/>
      <c r="F530" s="602"/>
      <c r="G530" s="602"/>
      <c r="H530" s="602"/>
      <c r="I530" s="602"/>
      <c r="J530" s="602"/>
      <c r="K530" s="602"/>
      <c r="L530" s="602"/>
      <c r="M530" s="622"/>
    </row>
    <row r="531" spans="2:13" s="322" customFormat="1" x14ac:dyDescent="0.2">
      <c r="B531" s="602"/>
      <c r="C531" s="602"/>
      <c r="D531" s="602"/>
      <c r="E531" s="602"/>
      <c r="F531" s="602"/>
      <c r="G531" s="602"/>
      <c r="H531" s="602"/>
      <c r="I531" s="602"/>
      <c r="J531" s="602"/>
      <c r="K531" s="602"/>
      <c r="L531" s="602"/>
      <c r="M531" s="622"/>
    </row>
    <row r="532" spans="2:13" s="322" customFormat="1" x14ac:dyDescent="0.2">
      <c r="B532" s="602"/>
      <c r="C532" s="602"/>
      <c r="D532" s="602"/>
      <c r="E532" s="602"/>
      <c r="F532" s="602"/>
      <c r="G532" s="602"/>
      <c r="H532" s="602"/>
      <c r="I532" s="602"/>
      <c r="J532" s="602"/>
      <c r="K532" s="602"/>
      <c r="L532" s="602"/>
      <c r="M532" s="622"/>
    </row>
    <row r="533" spans="2:13" s="322" customFormat="1" x14ac:dyDescent="0.2">
      <c r="B533" s="602"/>
      <c r="C533" s="602"/>
      <c r="D533" s="602"/>
      <c r="E533" s="602"/>
      <c r="F533" s="602"/>
      <c r="G533" s="602"/>
      <c r="H533" s="602"/>
      <c r="I533" s="602"/>
      <c r="J533" s="602"/>
      <c r="K533" s="602"/>
      <c r="L533" s="602"/>
      <c r="M533" s="622"/>
    </row>
    <row r="534" spans="2:13" s="322" customFormat="1" x14ac:dyDescent="0.2">
      <c r="B534" s="602"/>
      <c r="C534" s="602"/>
      <c r="D534" s="602"/>
      <c r="E534" s="602"/>
      <c r="F534" s="602"/>
      <c r="G534" s="602"/>
      <c r="H534" s="602"/>
      <c r="I534" s="602"/>
      <c r="J534" s="602"/>
      <c r="K534" s="602"/>
      <c r="L534" s="602"/>
      <c r="M534" s="622"/>
    </row>
    <row r="535" spans="2:13" s="322" customFormat="1" x14ac:dyDescent="0.2">
      <c r="B535" s="602"/>
      <c r="C535" s="602"/>
      <c r="D535" s="602"/>
      <c r="E535" s="602"/>
      <c r="F535" s="602"/>
      <c r="G535" s="602"/>
      <c r="H535" s="602"/>
      <c r="I535" s="602"/>
      <c r="J535" s="602"/>
      <c r="K535" s="602"/>
      <c r="L535" s="602"/>
      <c r="M535" s="622"/>
    </row>
    <row r="536" spans="2:13" s="322" customFormat="1" x14ac:dyDescent="0.2">
      <c r="B536" s="602"/>
      <c r="C536" s="602"/>
      <c r="D536" s="602"/>
      <c r="E536" s="602"/>
      <c r="F536" s="602"/>
      <c r="G536" s="602"/>
      <c r="H536" s="602"/>
      <c r="I536" s="602"/>
      <c r="J536" s="602"/>
      <c r="K536" s="602"/>
      <c r="L536" s="602"/>
      <c r="M536" s="622"/>
    </row>
    <row r="537" spans="2:13" s="322" customFormat="1" x14ac:dyDescent="0.2">
      <c r="B537" s="602"/>
      <c r="C537" s="602"/>
      <c r="D537" s="602"/>
      <c r="E537" s="602"/>
      <c r="F537" s="602"/>
      <c r="G537" s="602"/>
      <c r="H537" s="602"/>
      <c r="I537" s="602"/>
      <c r="J537" s="602"/>
      <c r="K537" s="602"/>
      <c r="L537" s="602"/>
      <c r="M537" s="622"/>
    </row>
    <row r="538" spans="2:13" s="322" customFormat="1" x14ac:dyDescent="0.2">
      <c r="B538" s="602"/>
      <c r="C538" s="602"/>
      <c r="D538" s="602"/>
      <c r="E538" s="602"/>
      <c r="F538" s="602"/>
      <c r="G538" s="602"/>
      <c r="H538" s="602"/>
      <c r="I538" s="602"/>
      <c r="J538" s="602"/>
      <c r="K538" s="602"/>
      <c r="L538" s="602"/>
      <c r="M538" s="622"/>
    </row>
    <row r="539" spans="2:13" s="322" customFormat="1" x14ac:dyDescent="0.2">
      <c r="B539" s="602"/>
      <c r="C539" s="602"/>
      <c r="D539" s="602"/>
      <c r="E539" s="602"/>
      <c r="F539" s="602"/>
      <c r="G539" s="602"/>
      <c r="H539" s="602"/>
      <c r="I539" s="602"/>
      <c r="J539" s="602"/>
      <c r="K539" s="602"/>
      <c r="L539" s="602"/>
      <c r="M539" s="622"/>
    </row>
    <row r="540" spans="2:13" s="322" customFormat="1" x14ac:dyDescent="0.2">
      <c r="B540" s="602"/>
      <c r="C540" s="602"/>
      <c r="D540" s="602"/>
      <c r="E540" s="602"/>
      <c r="F540" s="602"/>
      <c r="G540" s="602"/>
      <c r="H540" s="602"/>
      <c r="I540" s="602"/>
      <c r="J540" s="602"/>
      <c r="K540" s="602"/>
      <c r="L540" s="602"/>
      <c r="M540" s="622"/>
    </row>
    <row r="541" spans="2:13" s="322" customFormat="1" x14ac:dyDescent="0.2">
      <c r="B541" s="602"/>
      <c r="C541" s="602"/>
      <c r="D541" s="602"/>
      <c r="E541" s="602"/>
      <c r="F541" s="602"/>
      <c r="G541" s="602"/>
      <c r="H541" s="602"/>
      <c r="I541" s="602"/>
      <c r="J541" s="602"/>
      <c r="K541" s="602"/>
      <c r="L541" s="602"/>
      <c r="M541" s="622"/>
    </row>
    <row r="542" spans="2:13" s="322" customFormat="1" x14ac:dyDescent="0.2">
      <c r="B542" s="602"/>
      <c r="C542" s="602"/>
      <c r="D542" s="602"/>
      <c r="E542" s="602"/>
      <c r="F542" s="602"/>
      <c r="G542" s="602"/>
      <c r="H542" s="602"/>
      <c r="I542" s="602"/>
      <c r="J542" s="602"/>
      <c r="K542" s="602"/>
      <c r="L542" s="602"/>
      <c r="M542" s="622"/>
    </row>
    <row r="543" spans="2:13" s="322" customFormat="1" x14ac:dyDescent="0.2">
      <c r="B543" s="602"/>
      <c r="C543" s="602"/>
      <c r="D543" s="602"/>
      <c r="E543" s="602"/>
      <c r="F543" s="602"/>
      <c r="G543" s="602"/>
      <c r="H543" s="602"/>
      <c r="I543" s="602"/>
      <c r="J543" s="602"/>
      <c r="K543" s="602"/>
      <c r="L543" s="602"/>
      <c r="M543" s="622"/>
    </row>
    <row r="544" spans="2:13" s="322" customFormat="1" x14ac:dyDescent="0.2">
      <c r="B544" s="602"/>
      <c r="C544" s="602"/>
      <c r="D544" s="602"/>
      <c r="E544" s="602"/>
      <c r="F544" s="602"/>
      <c r="G544" s="602"/>
      <c r="H544" s="602"/>
      <c r="I544" s="602"/>
      <c r="J544" s="602"/>
      <c r="K544" s="602"/>
      <c r="L544" s="602"/>
      <c r="M544" s="622"/>
    </row>
    <row r="545" spans="2:13" s="322" customFormat="1" x14ac:dyDescent="0.2">
      <c r="B545" s="602"/>
      <c r="C545" s="602"/>
      <c r="D545" s="602"/>
      <c r="E545" s="602"/>
      <c r="F545" s="602"/>
      <c r="G545" s="602"/>
      <c r="H545" s="602"/>
      <c r="I545" s="602"/>
      <c r="J545" s="602"/>
      <c r="K545" s="602"/>
      <c r="L545" s="602"/>
      <c r="M545" s="622"/>
    </row>
    <row r="546" spans="2:13" s="322" customFormat="1" x14ac:dyDescent="0.2">
      <c r="B546" s="602"/>
      <c r="C546" s="602"/>
      <c r="D546" s="602"/>
      <c r="E546" s="602"/>
      <c r="F546" s="602"/>
      <c r="G546" s="602"/>
      <c r="H546" s="602"/>
      <c r="I546" s="602"/>
      <c r="J546" s="602"/>
      <c r="K546" s="602"/>
      <c r="L546" s="602"/>
      <c r="M546" s="622"/>
    </row>
    <row r="547" spans="2:13" s="322" customFormat="1" x14ac:dyDescent="0.2">
      <c r="B547" s="602"/>
      <c r="C547" s="602"/>
      <c r="D547" s="602"/>
      <c r="E547" s="602"/>
      <c r="F547" s="602"/>
      <c r="G547" s="602"/>
      <c r="H547" s="602"/>
      <c r="I547" s="602"/>
      <c r="J547" s="602"/>
      <c r="K547" s="602"/>
      <c r="L547" s="602"/>
      <c r="M547" s="622"/>
    </row>
    <row r="548" spans="2:13" s="322" customFormat="1" x14ac:dyDescent="0.2">
      <c r="B548" s="602"/>
      <c r="C548" s="602"/>
      <c r="D548" s="602"/>
      <c r="E548" s="602"/>
      <c r="F548" s="602"/>
      <c r="G548" s="602"/>
      <c r="H548" s="602"/>
      <c r="I548" s="602"/>
      <c r="J548" s="602"/>
      <c r="K548" s="602"/>
      <c r="L548" s="602"/>
      <c r="M548" s="622"/>
    </row>
    <row r="549" spans="2:13" s="322" customFormat="1" x14ac:dyDescent="0.2">
      <c r="B549" s="602"/>
      <c r="C549" s="602"/>
      <c r="D549" s="602"/>
      <c r="E549" s="602"/>
      <c r="F549" s="602"/>
      <c r="G549" s="602"/>
      <c r="H549" s="602"/>
      <c r="I549" s="602"/>
      <c r="J549" s="602"/>
      <c r="K549" s="602"/>
      <c r="L549" s="602"/>
      <c r="M549" s="622"/>
    </row>
    <row r="550" spans="2:13" s="322" customFormat="1" x14ac:dyDescent="0.2">
      <c r="B550" s="602"/>
      <c r="C550" s="602"/>
      <c r="D550" s="602"/>
      <c r="E550" s="602"/>
      <c r="F550" s="602"/>
      <c r="G550" s="602"/>
      <c r="H550" s="602"/>
      <c r="I550" s="602"/>
      <c r="J550" s="602"/>
      <c r="K550" s="602"/>
      <c r="L550" s="602"/>
      <c r="M550" s="622"/>
    </row>
    <row r="551" spans="2:13" s="322" customFormat="1" x14ac:dyDescent="0.2">
      <c r="B551" s="602"/>
      <c r="C551" s="602"/>
      <c r="D551" s="602"/>
      <c r="E551" s="602"/>
      <c r="F551" s="602"/>
      <c r="G551" s="602"/>
      <c r="H551" s="602"/>
      <c r="I551" s="602"/>
      <c r="J551" s="602"/>
      <c r="K551" s="602"/>
      <c r="L551" s="602"/>
      <c r="M551" s="622"/>
    </row>
    <row r="552" spans="2:13" s="322" customFormat="1" x14ac:dyDescent="0.2">
      <c r="B552" s="602"/>
      <c r="C552" s="602"/>
      <c r="D552" s="602"/>
      <c r="E552" s="602"/>
      <c r="F552" s="602"/>
      <c r="G552" s="602"/>
      <c r="H552" s="602"/>
      <c r="I552" s="602"/>
      <c r="J552" s="602"/>
      <c r="K552" s="602"/>
      <c r="L552" s="602"/>
      <c r="M552" s="622"/>
    </row>
    <row r="553" spans="2:13" s="322" customFormat="1" x14ac:dyDescent="0.2">
      <c r="B553" s="602"/>
      <c r="C553" s="602"/>
      <c r="D553" s="602"/>
      <c r="E553" s="602"/>
      <c r="F553" s="602"/>
      <c r="G553" s="602"/>
      <c r="H553" s="602"/>
      <c r="I553" s="602"/>
      <c r="J553" s="602"/>
      <c r="K553" s="602"/>
      <c r="L553" s="602"/>
      <c r="M553" s="622"/>
    </row>
    <row r="554" spans="2:13" s="322" customFormat="1" x14ac:dyDescent="0.2">
      <c r="B554" s="602"/>
      <c r="C554" s="602"/>
      <c r="D554" s="602"/>
      <c r="E554" s="602"/>
      <c r="F554" s="602"/>
      <c r="G554" s="602"/>
      <c r="H554" s="602"/>
      <c r="I554" s="602"/>
      <c r="J554" s="602"/>
      <c r="K554" s="602"/>
      <c r="L554" s="602"/>
      <c r="M554" s="622"/>
    </row>
    <row r="555" spans="2:13" s="322" customFormat="1" x14ac:dyDescent="0.2">
      <c r="B555" s="602"/>
      <c r="C555" s="602"/>
      <c r="D555" s="602"/>
      <c r="E555" s="602"/>
      <c r="F555" s="602"/>
      <c r="G555" s="602"/>
      <c r="H555" s="602"/>
      <c r="I555" s="602"/>
      <c r="J555" s="602"/>
      <c r="K555" s="602"/>
      <c r="L555" s="602"/>
      <c r="M555" s="622"/>
    </row>
    <row r="556" spans="2:13" s="322" customFormat="1" x14ac:dyDescent="0.2">
      <c r="B556" s="602"/>
      <c r="C556" s="602"/>
      <c r="D556" s="602"/>
      <c r="E556" s="602"/>
      <c r="F556" s="602"/>
      <c r="G556" s="602"/>
      <c r="H556" s="602"/>
      <c r="I556" s="602"/>
      <c r="J556" s="602"/>
      <c r="K556" s="602"/>
      <c r="L556" s="602"/>
      <c r="M556" s="622"/>
    </row>
    <row r="557" spans="2:13" s="322" customFormat="1" x14ac:dyDescent="0.2">
      <c r="B557" s="602"/>
      <c r="C557" s="602"/>
      <c r="D557" s="602"/>
      <c r="E557" s="602"/>
      <c r="F557" s="602"/>
      <c r="G557" s="602"/>
      <c r="H557" s="602"/>
      <c r="I557" s="602"/>
      <c r="J557" s="602"/>
      <c r="K557" s="602"/>
      <c r="L557" s="602"/>
      <c r="M557" s="622"/>
    </row>
    <row r="558" spans="2:13" s="322" customFormat="1" x14ac:dyDescent="0.2">
      <c r="B558" s="602"/>
      <c r="C558" s="602"/>
      <c r="D558" s="602"/>
      <c r="E558" s="602"/>
      <c r="F558" s="602"/>
      <c r="G558" s="602"/>
      <c r="H558" s="602"/>
      <c r="I558" s="602"/>
      <c r="J558" s="602"/>
      <c r="K558" s="602"/>
      <c r="L558" s="602"/>
      <c r="M558" s="622"/>
    </row>
    <row r="559" spans="2:13" s="322" customFormat="1" x14ac:dyDescent="0.2">
      <c r="B559" s="602"/>
      <c r="C559" s="602"/>
      <c r="D559" s="602"/>
      <c r="E559" s="602"/>
      <c r="F559" s="602"/>
      <c r="G559" s="602"/>
      <c r="H559" s="602"/>
      <c r="I559" s="602"/>
      <c r="J559" s="602"/>
      <c r="K559" s="602"/>
      <c r="L559" s="602"/>
      <c r="M559" s="622"/>
    </row>
    <row r="560" spans="2:13" s="322" customFormat="1" x14ac:dyDescent="0.2">
      <c r="B560" s="602"/>
      <c r="C560" s="602"/>
      <c r="D560" s="602"/>
      <c r="E560" s="602"/>
      <c r="F560" s="602"/>
      <c r="G560" s="602"/>
      <c r="H560" s="602"/>
      <c r="I560" s="602"/>
      <c r="J560" s="602"/>
      <c r="K560" s="602"/>
      <c r="L560" s="602"/>
      <c r="M560" s="622"/>
    </row>
    <row r="561" spans="2:13" s="322" customFormat="1" x14ac:dyDescent="0.2">
      <c r="B561" s="602"/>
      <c r="C561" s="602"/>
      <c r="D561" s="602"/>
      <c r="E561" s="602"/>
      <c r="F561" s="602"/>
      <c r="G561" s="602"/>
      <c r="H561" s="602"/>
      <c r="I561" s="602"/>
      <c r="J561" s="602"/>
      <c r="K561" s="602"/>
      <c r="L561" s="602"/>
      <c r="M561" s="622"/>
    </row>
    <row r="562" spans="2:13" s="322" customFormat="1" x14ac:dyDescent="0.2">
      <c r="B562" s="602"/>
      <c r="C562" s="602"/>
      <c r="D562" s="602"/>
      <c r="E562" s="602"/>
      <c r="F562" s="602"/>
      <c r="G562" s="602"/>
      <c r="H562" s="602"/>
      <c r="I562" s="602"/>
      <c r="J562" s="602"/>
      <c r="K562" s="602"/>
      <c r="L562" s="602"/>
      <c r="M562" s="622"/>
    </row>
    <row r="563" spans="2:13" s="322" customFormat="1" x14ac:dyDescent="0.2">
      <c r="B563" s="602"/>
      <c r="C563" s="602"/>
      <c r="D563" s="602"/>
      <c r="E563" s="602"/>
      <c r="F563" s="602"/>
      <c r="G563" s="602"/>
      <c r="H563" s="602"/>
      <c r="I563" s="602"/>
      <c r="J563" s="602"/>
      <c r="K563" s="602"/>
      <c r="L563" s="602"/>
      <c r="M563" s="622"/>
    </row>
    <row r="564" spans="2:13" s="322" customFormat="1" x14ac:dyDescent="0.2">
      <c r="B564" s="602"/>
      <c r="C564" s="602"/>
      <c r="D564" s="602"/>
      <c r="E564" s="602"/>
      <c r="F564" s="602"/>
      <c r="G564" s="602"/>
      <c r="H564" s="602"/>
      <c r="I564" s="602"/>
      <c r="J564" s="602"/>
      <c r="K564" s="602"/>
      <c r="L564" s="602"/>
      <c r="M564" s="622"/>
    </row>
    <row r="565" spans="2:13" s="322" customFormat="1" x14ac:dyDescent="0.2">
      <c r="B565" s="602"/>
      <c r="C565" s="602"/>
      <c r="D565" s="602"/>
      <c r="E565" s="602"/>
      <c r="F565" s="602"/>
      <c r="G565" s="602"/>
      <c r="H565" s="602"/>
      <c r="I565" s="602"/>
      <c r="J565" s="602"/>
      <c r="K565" s="602"/>
      <c r="L565" s="602"/>
      <c r="M565" s="622"/>
    </row>
    <row r="566" spans="2:13" s="322" customFormat="1" x14ac:dyDescent="0.2">
      <c r="B566" s="602"/>
      <c r="C566" s="602"/>
      <c r="D566" s="602"/>
      <c r="E566" s="602"/>
      <c r="F566" s="602"/>
      <c r="G566" s="602"/>
      <c r="H566" s="602"/>
      <c r="I566" s="602"/>
      <c r="J566" s="602"/>
      <c r="K566" s="602"/>
      <c r="L566" s="602"/>
      <c r="M566" s="622"/>
    </row>
    <row r="567" spans="2:13" s="322" customFormat="1" x14ac:dyDescent="0.2">
      <c r="B567" s="602"/>
      <c r="C567" s="602"/>
      <c r="D567" s="602"/>
      <c r="E567" s="602"/>
      <c r="F567" s="602"/>
      <c r="G567" s="602"/>
      <c r="H567" s="602"/>
      <c r="I567" s="602"/>
      <c r="J567" s="602"/>
      <c r="K567" s="602"/>
      <c r="L567" s="602"/>
      <c r="M567" s="622"/>
    </row>
    <row r="568" spans="2:13" s="322" customFormat="1" x14ac:dyDescent="0.2">
      <c r="B568" s="602"/>
      <c r="C568" s="602"/>
      <c r="D568" s="602"/>
      <c r="E568" s="602"/>
      <c r="F568" s="602"/>
      <c r="G568" s="602"/>
      <c r="H568" s="602"/>
      <c r="I568" s="602"/>
      <c r="J568" s="602"/>
      <c r="K568" s="602"/>
      <c r="L568" s="602"/>
      <c r="M568" s="622"/>
    </row>
    <row r="569" spans="2:13" s="322" customFormat="1" x14ac:dyDescent="0.2">
      <c r="B569" s="602"/>
      <c r="C569" s="602"/>
      <c r="D569" s="602"/>
      <c r="E569" s="602"/>
      <c r="F569" s="602"/>
      <c r="G569" s="602"/>
      <c r="H569" s="602"/>
      <c r="I569" s="602"/>
      <c r="J569" s="602"/>
      <c r="K569" s="602"/>
      <c r="L569" s="602"/>
      <c r="M569" s="622"/>
    </row>
    <row r="570" spans="2:13" s="322" customFormat="1" x14ac:dyDescent="0.2">
      <c r="B570" s="602"/>
      <c r="C570" s="602"/>
      <c r="D570" s="602"/>
      <c r="E570" s="602"/>
      <c r="F570" s="602"/>
      <c r="G570" s="602"/>
      <c r="H570" s="602"/>
      <c r="I570" s="602"/>
      <c r="J570" s="602"/>
      <c r="K570" s="602"/>
      <c r="L570" s="602"/>
      <c r="M570" s="622"/>
    </row>
    <row r="571" spans="2:13" s="322" customFormat="1" x14ac:dyDescent="0.2">
      <c r="B571" s="602"/>
      <c r="C571" s="602"/>
      <c r="D571" s="602"/>
      <c r="E571" s="602"/>
      <c r="F571" s="602"/>
      <c r="G571" s="602"/>
      <c r="H571" s="602"/>
      <c r="I571" s="602"/>
      <c r="J571" s="602"/>
      <c r="K571" s="602"/>
      <c r="L571" s="602"/>
      <c r="M571" s="622"/>
    </row>
    <row r="572" spans="2:13" s="322" customFormat="1" x14ac:dyDescent="0.2">
      <c r="B572" s="602"/>
      <c r="C572" s="602"/>
      <c r="D572" s="602"/>
      <c r="E572" s="602"/>
      <c r="F572" s="602"/>
      <c r="G572" s="602"/>
      <c r="H572" s="602"/>
      <c r="I572" s="602"/>
      <c r="J572" s="602"/>
      <c r="K572" s="602"/>
      <c r="L572" s="602"/>
      <c r="M572" s="622"/>
    </row>
    <row r="573" spans="2:13" s="322" customFormat="1" x14ac:dyDescent="0.2">
      <c r="B573" s="602"/>
      <c r="C573" s="602"/>
      <c r="D573" s="602"/>
      <c r="E573" s="602"/>
      <c r="F573" s="602"/>
      <c r="G573" s="602"/>
      <c r="H573" s="602"/>
      <c r="I573" s="602"/>
      <c r="J573" s="602"/>
      <c r="K573" s="602"/>
      <c r="L573" s="602"/>
      <c r="M573" s="622"/>
    </row>
    <row r="574" spans="2:13" s="322" customFormat="1" x14ac:dyDescent="0.2">
      <c r="B574" s="602"/>
      <c r="C574" s="602"/>
      <c r="D574" s="602"/>
      <c r="E574" s="602"/>
      <c r="F574" s="602"/>
      <c r="G574" s="602"/>
      <c r="H574" s="602"/>
      <c r="I574" s="602"/>
      <c r="J574" s="602"/>
      <c r="K574" s="602"/>
      <c r="L574" s="602"/>
      <c r="M574" s="622"/>
    </row>
    <row r="575" spans="2:13" s="322" customFormat="1" x14ac:dyDescent="0.2">
      <c r="B575" s="602"/>
      <c r="C575" s="602"/>
      <c r="D575" s="602"/>
      <c r="E575" s="602"/>
      <c r="F575" s="602"/>
      <c r="G575" s="602"/>
      <c r="H575" s="602"/>
      <c r="I575" s="602"/>
      <c r="J575" s="602"/>
      <c r="K575" s="602"/>
      <c r="L575" s="602"/>
      <c r="M575" s="622"/>
    </row>
    <row r="576" spans="2:13" s="322" customFormat="1" x14ac:dyDescent="0.2">
      <c r="B576" s="602"/>
      <c r="C576" s="602"/>
      <c r="D576" s="602"/>
      <c r="E576" s="602"/>
      <c r="F576" s="602"/>
      <c r="G576" s="602"/>
      <c r="H576" s="602"/>
      <c r="I576" s="602"/>
      <c r="J576" s="602"/>
      <c r="K576" s="602"/>
      <c r="L576" s="602"/>
      <c r="M576" s="622"/>
    </row>
    <row r="577" spans="2:13" s="322" customFormat="1" x14ac:dyDescent="0.2">
      <c r="B577" s="602"/>
      <c r="C577" s="602"/>
      <c r="D577" s="602"/>
      <c r="E577" s="602"/>
      <c r="F577" s="602"/>
      <c r="G577" s="602"/>
      <c r="H577" s="602"/>
      <c r="I577" s="602"/>
      <c r="J577" s="602"/>
      <c r="K577" s="602"/>
      <c r="L577" s="602"/>
      <c r="M577" s="622"/>
    </row>
    <row r="578" spans="2:13" s="322" customFormat="1" x14ac:dyDescent="0.2">
      <c r="B578" s="602"/>
      <c r="C578" s="602"/>
      <c r="D578" s="602"/>
      <c r="E578" s="602"/>
      <c r="F578" s="602"/>
      <c r="G578" s="602"/>
      <c r="H578" s="602"/>
      <c r="I578" s="602"/>
      <c r="J578" s="602"/>
      <c r="K578" s="602"/>
      <c r="L578" s="602"/>
      <c r="M578" s="622"/>
    </row>
    <row r="579" spans="2:13" s="322" customFormat="1" x14ac:dyDescent="0.2">
      <c r="B579" s="602"/>
      <c r="C579" s="602"/>
      <c r="D579" s="602"/>
      <c r="E579" s="602"/>
      <c r="F579" s="602"/>
      <c r="G579" s="602"/>
      <c r="H579" s="602"/>
      <c r="I579" s="602"/>
      <c r="J579" s="602"/>
      <c r="K579" s="602"/>
      <c r="L579" s="602"/>
      <c r="M579" s="622"/>
    </row>
    <row r="580" spans="2:13" s="322" customFormat="1" x14ac:dyDescent="0.2">
      <c r="B580" s="602"/>
      <c r="C580" s="602"/>
      <c r="D580" s="602"/>
      <c r="E580" s="602"/>
      <c r="F580" s="602"/>
      <c r="G580" s="602"/>
      <c r="H580" s="602"/>
      <c r="I580" s="602"/>
      <c r="J580" s="602"/>
      <c r="K580" s="602"/>
      <c r="L580" s="602"/>
      <c r="M580" s="622"/>
    </row>
    <row r="581" spans="2:13" s="322" customFormat="1" x14ac:dyDescent="0.2">
      <c r="B581" s="602"/>
      <c r="C581" s="602"/>
      <c r="D581" s="602"/>
      <c r="E581" s="602"/>
      <c r="F581" s="602"/>
      <c r="G581" s="602"/>
      <c r="H581" s="602"/>
      <c r="I581" s="602"/>
      <c r="J581" s="602"/>
      <c r="K581" s="602"/>
      <c r="L581" s="602"/>
      <c r="M581" s="622"/>
    </row>
    <row r="582" spans="2:13" s="322" customFormat="1" x14ac:dyDescent="0.2">
      <c r="B582" s="602"/>
      <c r="C582" s="602"/>
      <c r="D582" s="602"/>
      <c r="E582" s="602"/>
      <c r="F582" s="602"/>
      <c r="G582" s="602"/>
      <c r="H582" s="602"/>
      <c r="I582" s="602"/>
      <c r="J582" s="602"/>
      <c r="K582" s="602"/>
      <c r="L582" s="602"/>
      <c r="M582" s="622"/>
    </row>
    <row r="583" spans="2:13" s="322" customFormat="1" x14ac:dyDescent="0.2">
      <c r="B583" s="602"/>
      <c r="C583" s="602"/>
      <c r="D583" s="602"/>
      <c r="E583" s="602"/>
      <c r="F583" s="602"/>
      <c r="G583" s="602"/>
      <c r="H583" s="602"/>
      <c r="I583" s="602"/>
      <c r="J583" s="602"/>
      <c r="K583" s="602"/>
      <c r="L583" s="602"/>
      <c r="M583" s="622"/>
    </row>
    <row r="584" spans="2:13" s="322" customFormat="1" x14ac:dyDescent="0.2">
      <c r="B584" s="602"/>
      <c r="C584" s="602"/>
      <c r="D584" s="602"/>
      <c r="E584" s="602"/>
      <c r="F584" s="602"/>
      <c r="G584" s="602"/>
      <c r="H584" s="602"/>
      <c r="I584" s="602"/>
      <c r="J584" s="602"/>
      <c r="K584" s="602"/>
      <c r="L584" s="602"/>
      <c r="M584" s="622"/>
    </row>
    <row r="585" spans="2:13" s="322" customFormat="1" x14ac:dyDescent="0.2">
      <c r="B585" s="602"/>
      <c r="C585" s="602"/>
      <c r="D585" s="602"/>
      <c r="E585" s="602"/>
      <c r="F585" s="602"/>
      <c r="G585" s="602"/>
      <c r="H585" s="602"/>
      <c r="I585" s="602"/>
      <c r="J585" s="602"/>
      <c r="K585" s="602"/>
      <c r="L585" s="602"/>
      <c r="M585" s="622"/>
    </row>
    <row r="586" spans="2:13" s="322" customFormat="1" x14ac:dyDescent="0.2">
      <c r="B586" s="602"/>
      <c r="C586" s="602"/>
      <c r="D586" s="602"/>
      <c r="E586" s="602"/>
      <c r="F586" s="602"/>
      <c r="G586" s="602"/>
      <c r="H586" s="602"/>
      <c r="I586" s="602"/>
      <c r="J586" s="602"/>
      <c r="K586" s="602"/>
      <c r="L586" s="602"/>
      <c r="M586" s="622"/>
    </row>
    <row r="587" spans="2:13" s="322" customFormat="1" x14ac:dyDescent="0.2">
      <c r="B587" s="602"/>
      <c r="C587" s="602"/>
      <c r="D587" s="602"/>
      <c r="E587" s="602"/>
      <c r="F587" s="602"/>
      <c r="G587" s="602"/>
      <c r="H587" s="602"/>
      <c r="I587" s="602"/>
      <c r="J587" s="602"/>
      <c r="K587" s="602"/>
      <c r="L587" s="602"/>
      <c r="M587" s="622"/>
    </row>
    <row r="588" spans="2:13" s="322" customFormat="1" x14ac:dyDescent="0.2">
      <c r="B588" s="602"/>
      <c r="C588" s="602"/>
      <c r="D588" s="602"/>
      <c r="E588" s="602"/>
      <c r="F588" s="602"/>
      <c r="G588" s="602"/>
      <c r="H588" s="602"/>
      <c r="I588" s="602"/>
      <c r="J588" s="602"/>
      <c r="K588" s="602"/>
      <c r="L588" s="602"/>
      <c r="M588" s="622"/>
    </row>
    <row r="589" spans="2:13" s="322" customFormat="1" x14ac:dyDescent="0.2">
      <c r="B589" s="602"/>
      <c r="C589" s="602"/>
      <c r="D589" s="602"/>
      <c r="E589" s="602"/>
      <c r="F589" s="602"/>
      <c r="G589" s="602"/>
      <c r="H589" s="602"/>
      <c r="I589" s="602"/>
      <c r="J589" s="602"/>
      <c r="K589" s="602"/>
      <c r="L589" s="602"/>
      <c r="M589" s="622"/>
    </row>
    <row r="590" spans="2:13" s="322" customFormat="1" x14ac:dyDescent="0.2">
      <c r="B590" s="602"/>
      <c r="C590" s="602"/>
      <c r="D590" s="602"/>
      <c r="E590" s="602"/>
      <c r="F590" s="602"/>
      <c r="G590" s="602"/>
      <c r="H590" s="602"/>
      <c r="I590" s="602"/>
      <c r="J590" s="602"/>
      <c r="K590" s="602"/>
      <c r="L590" s="602"/>
      <c r="M590" s="622"/>
    </row>
    <row r="591" spans="2:13" s="322" customFormat="1" x14ac:dyDescent="0.2">
      <c r="B591" s="602"/>
      <c r="C591" s="602"/>
      <c r="D591" s="602"/>
      <c r="E591" s="602"/>
      <c r="F591" s="602"/>
      <c r="G591" s="602"/>
      <c r="H591" s="602"/>
      <c r="I591" s="602"/>
      <c r="J591" s="602"/>
      <c r="K591" s="602"/>
      <c r="L591" s="602"/>
      <c r="M591" s="622"/>
    </row>
    <row r="592" spans="2:13" s="322" customFormat="1" x14ac:dyDescent="0.2">
      <c r="B592" s="602"/>
      <c r="C592" s="602"/>
      <c r="D592" s="602"/>
      <c r="E592" s="602"/>
      <c r="F592" s="602"/>
      <c r="G592" s="602"/>
      <c r="H592" s="602"/>
      <c r="I592" s="602"/>
      <c r="J592" s="602"/>
      <c r="K592" s="602"/>
      <c r="L592" s="602"/>
      <c r="M592" s="622"/>
    </row>
    <row r="593" spans="2:13" s="322" customFormat="1" x14ac:dyDescent="0.2">
      <c r="B593" s="602"/>
      <c r="C593" s="602"/>
      <c r="D593" s="602"/>
      <c r="E593" s="602"/>
      <c r="F593" s="602"/>
      <c r="G593" s="602"/>
      <c r="H593" s="602"/>
      <c r="I593" s="602"/>
      <c r="J593" s="602"/>
      <c r="K593" s="602"/>
      <c r="L593" s="602"/>
      <c r="M593" s="622"/>
    </row>
    <row r="594" spans="2:13" s="322" customFormat="1" x14ac:dyDescent="0.2">
      <c r="B594" s="602"/>
      <c r="C594" s="602"/>
      <c r="D594" s="602"/>
      <c r="E594" s="602"/>
      <c r="F594" s="602"/>
      <c r="G594" s="602"/>
      <c r="H594" s="602"/>
      <c r="I594" s="602"/>
      <c r="J594" s="602"/>
      <c r="K594" s="602"/>
      <c r="L594" s="602"/>
      <c r="M594" s="622"/>
    </row>
    <row r="595" spans="2:13" s="322" customFormat="1" x14ac:dyDescent="0.2">
      <c r="B595" s="602"/>
      <c r="C595" s="602"/>
      <c r="D595" s="602"/>
      <c r="E595" s="602"/>
      <c r="F595" s="602"/>
      <c r="G595" s="602"/>
      <c r="H595" s="602"/>
      <c r="I595" s="602"/>
      <c r="J595" s="602"/>
      <c r="K595" s="602"/>
      <c r="L595" s="602"/>
      <c r="M595" s="622"/>
    </row>
    <row r="596" spans="2:13" s="322" customFormat="1" x14ac:dyDescent="0.2">
      <c r="B596" s="602"/>
      <c r="C596" s="602"/>
      <c r="D596" s="602"/>
      <c r="E596" s="602"/>
      <c r="F596" s="602"/>
      <c r="G596" s="602"/>
      <c r="H596" s="602"/>
      <c r="I596" s="602"/>
      <c r="J596" s="602"/>
      <c r="K596" s="602"/>
      <c r="L596" s="602"/>
      <c r="M596" s="622"/>
    </row>
    <row r="597" spans="2:13" s="322" customFormat="1" x14ac:dyDescent="0.2">
      <c r="B597" s="602"/>
      <c r="C597" s="602"/>
      <c r="D597" s="602"/>
      <c r="E597" s="602"/>
      <c r="F597" s="602"/>
      <c r="G597" s="602"/>
      <c r="H597" s="602"/>
      <c r="I597" s="602"/>
      <c r="J597" s="602"/>
      <c r="K597" s="602"/>
      <c r="L597" s="602"/>
      <c r="M597" s="622"/>
    </row>
    <row r="598" spans="2:13" s="322" customFormat="1" x14ac:dyDescent="0.2">
      <c r="B598" s="602"/>
      <c r="C598" s="602"/>
      <c r="D598" s="602"/>
      <c r="E598" s="602"/>
      <c r="F598" s="602"/>
      <c r="G598" s="602"/>
      <c r="H598" s="602"/>
      <c r="I598" s="602"/>
      <c r="J598" s="602"/>
      <c r="K598" s="602"/>
      <c r="L598" s="602"/>
      <c r="M598" s="622"/>
    </row>
    <row r="599" spans="2:13" s="322" customFormat="1" x14ac:dyDescent="0.2">
      <c r="B599" s="602"/>
      <c r="C599" s="602"/>
      <c r="D599" s="602"/>
      <c r="E599" s="602"/>
      <c r="F599" s="602"/>
      <c r="G599" s="602"/>
      <c r="H599" s="602"/>
      <c r="I599" s="602"/>
      <c r="J599" s="602"/>
      <c r="K599" s="602"/>
      <c r="L599" s="602"/>
      <c r="M599" s="622"/>
    </row>
    <row r="600" spans="2:13" s="322" customFormat="1" x14ac:dyDescent="0.2">
      <c r="B600" s="602"/>
      <c r="C600" s="602"/>
      <c r="D600" s="602"/>
      <c r="E600" s="602"/>
      <c r="F600" s="602"/>
      <c r="G600" s="602"/>
      <c r="H600" s="602"/>
      <c r="I600" s="602"/>
      <c r="J600" s="602"/>
      <c r="K600" s="602"/>
      <c r="L600" s="602"/>
      <c r="M600" s="622"/>
    </row>
    <row r="601" spans="2:13" s="322" customFormat="1" x14ac:dyDescent="0.2">
      <c r="B601" s="602"/>
      <c r="C601" s="602"/>
      <c r="D601" s="602"/>
      <c r="E601" s="602"/>
      <c r="F601" s="602"/>
      <c r="G601" s="602"/>
      <c r="H601" s="602"/>
      <c r="I601" s="602"/>
      <c r="J601" s="602"/>
      <c r="K601" s="602"/>
      <c r="L601" s="602"/>
      <c r="M601" s="622"/>
    </row>
    <row r="602" spans="2:13" s="322" customFormat="1" x14ac:dyDescent="0.2">
      <c r="B602" s="602"/>
      <c r="C602" s="602"/>
      <c r="D602" s="602"/>
      <c r="E602" s="602"/>
      <c r="F602" s="602"/>
      <c r="G602" s="602"/>
      <c r="H602" s="602"/>
      <c r="I602" s="602"/>
      <c r="J602" s="602"/>
      <c r="K602" s="602"/>
      <c r="L602" s="602"/>
      <c r="M602" s="622"/>
    </row>
    <row r="603" spans="2:13" s="322" customFormat="1" x14ac:dyDescent="0.2">
      <c r="B603" s="602"/>
      <c r="C603" s="602"/>
      <c r="D603" s="602"/>
      <c r="E603" s="602"/>
      <c r="F603" s="602"/>
      <c r="G603" s="602"/>
      <c r="H603" s="602"/>
      <c r="I603" s="602"/>
      <c r="J603" s="602"/>
      <c r="K603" s="602"/>
      <c r="L603" s="602"/>
      <c r="M603" s="622"/>
    </row>
    <row r="604" spans="2:13" s="322" customFormat="1" x14ac:dyDescent="0.2">
      <c r="B604" s="602"/>
      <c r="C604" s="602"/>
      <c r="D604" s="602"/>
      <c r="E604" s="602"/>
      <c r="F604" s="602"/>
      <c r="G604" s="602"/>
      <c r="H604" s="602"/>
      <c r="I604" s="602"/>
      <c r="J604" s="602"/>
      <c r="K604" s="602"/>
      <c r="L604" s="602"/>
      <c r="M604" s="622"/>
    </row>
    <row r="605" spans="2:13" s="322" customFormat="1" x14ac:dyDescent="0.2">
      <c r="B605" s="602"/>
      <c r="C605" s="602"/>
      <c r="D605" s="602"/>
      <c r="E605" s="602"/>
      <c r="F605" s="602"/>
      <c r="G605" s="602"/>
      <c r="H605" s="602"/>
      <c r="I605" s="602"/>
      <c r="J605" s="602"/>
      <c r="K605" s="602"/>
      <c r="L605" s="602"/>
      <c r="M605" s="622"/>
    </row>
    <row r="606" spans="2:13" s="322" customFormat="1" x14ac:dyDescent="0.2">
      <c r="B606" s="602"/>
      <c r="C606" s="602"/>
      <c r="D606" s="602"/>
      <c r="E606" s="602"/>
      <c r="F606" s="602"/>
      <c r="G606" s="602"/>
      <c r="H606" s="602"/>
      <c r="I606" s="602"/>
      <c r="J606" s="602"/>
      <c r="K606" s="602"/>
      <c r="L606" s="602"/>
      <c r="M606" s="622"/>
    </row>
    <row r="607" spans="2:13" s="322" customFormat="1" x14ac:dyDescent="0.2">
      <c r="B607" s="602"/>
      <c r="C607" s="602"/>
      <c r="D607" s="602"/>
      <c r="E607" s="602"/>
      <c r="F607" s="602"/>
      <c r="G607" s="602"/>
      <c r="H607" s="602"/>
      <c r="I607" s="602"/>
      <c r="J607" s="602"/>
      <c r="K607" s="602"/>
      <c r="L607" s="602"/>
      <c r="M607" s="622"/>
    </row>
    <row r="608" spans="2:13" s="322" customFormat="1" x14ac:dyDescent="0.2">
      <c r="B608" s="602"/>
      <c r="C608" s="602"/>
      <c r="D608" s="602"/>
      <c r="E608" s="602"/>
      <c r="F608" s="602"/>
      <c r="G608" s="602"/>
      <c r="H608" s="602"/>
      <c r="I608" s="602"/>
      <c r="J608" s="602"/>
      <c r="K608" s="602"/>
      <c r="L608" s="602"/>
      <c r="M608" s="622"/>
    </row>
    <row r="609" spans="2:13" s="322" customFormat="1" x14ac:dyDescent="0.2">
      <c r="B609" s="602"/>
      <c r="C609" s="602"/>
      <c r="D609" s="602"/>
      <c r="E609" s="602"/>
      <c r="F609" s="602"/>
      <c r="G609" s="602"/>
      <c r="H609" s="602"/>
      <c r="I609" s="602"/>
      <c r="J609" s="602"/>
      <c r="K609" s="602"/>
      <c r="L609" s="602"/>
      <c r="M609" s="622"/>
    </row>
    <row r="610" spans="2:13" s="322" customFormat="1" x14ac:dyDescent="0.2">
      <c r="B610" s="602"/>
      <c r="C610" s="602"/>
      <c r="D610" s="602"/>
      <c r="E610" s="602"/>
      <c r="F610" s="602"/>
      <c r="G610" s="602"/>
      <c r="H610" s="602"/>
      <c r="I610" s="602"/>
      <c r="J610" s="602"/>
      <c r="K610" s="602"/>
      <c r="L610" s="602"/>
      <c r="M610" s="622"/>
    </row>
    <row r="611" spans="2:13" s="322" customFormat="1" x14ac:dyDescent="0.2">
      <c r="B611" s="602"/>
      <c r="C611" s="602"/>
      <c r="D611" s="602"/>
      <c r="E611" s="602"/>
      <c r="F611" s="602"/>
      <c r="G611" s="602"/>
      <c r="H611" s="602"/>
      <c r="I611" s="602"/>
      <c r="J611" s="602"/>
      <c r="K611" s="602"/>
      <c r="L611" s="602"/>
      <c r="M611" s="622"/>
    </row>
    <row r="612" spans="2:13" s="322" customFormat="1" x14ac:dyDescent="0.2">
      <c r="B612" s="602"/>
      <c r="C612" s="602"/>
      <c r="D612" s="602"/>
      <c r="E612" s="602"/>
      <c r="F612" s="602"/>
      <c r="G612" s="602"/>
      <c r="H612" s="602"/>
      <c r="I612" s="602"/>
      <c r="J612" s="602"/>
      <c r="K612" s="602"/>
      <c r="L612" s="602"/>
      <c r="M612" s="622"/>
    </row>
    <row r="613" spans="2:13" s="322" customFormat="1" x14ac:dyDescent="0.2">
      <c r="B613" s="602"/>
      <c r="C613" s="602"/>
      <c r="D613" s="602"/>
      <c r="E613" s="602"/>
      <c r="F613" s="602"/>
      <c r="G613" s="602"/>
      <c r="H613" s="602"/>
      <c r="I613" s="602"/>
      <c r="J613" s="602"/>
      <c r="K613" s="602"/>
      <c r="L613" s="602"/>
      <c r="M613" s="622"/>
    </row>
    <row r="614" spans="2:13" s="322" customFormat="1" x14ac:dyDescent="0.2">
      <c r="B614" s="602"/>
      <c r="C614" s="602"/>
      <c r="D614" s="602"/>
      <c r="E614" s="602"/>
      <c r="F614" s="602"/>
      <c r="G614" s="602"/>
      <c r="H614" s="602"/>
      <c r="I614" s="602"/>
      <c r="J614" s="602"/>
      <c r="K614" s="602"/>
      <c r="L614" s="602"/>
      <c r="M614" s="622"/>
    </row>
    <row r="615" spans="2:13" s="322" customFormat="1" x14ac:dyDescent="0.2">
      <c r="B615" s="602"/>
      <c r="C615" s="602"/>
      <c r="D615" s="602"/>
      <c r="E615" s="602"/>
      <c r="F615" s="602"/>
      <c r="G615" s="602"/>
      <c r="H615" s="602"/>
      <c r="I615" s="602"/>
      <c r="J615" s="602"/>
      <c r="K615" s="602"/>
      <c r="L615" s="602"/>
      <c r="M615" s="622"/>
    </row>
    <row r="616" spans="2:13" s="322" customFormat="1" x14ac:dyDescent="0.2">
      <c r="B616" s="602"/>
      <c r="C616" s="602"/>
      <c r="D616" s="602"/>
      <c r="E616" s="602"/>
      <c r="F616" s="602"/>
      <c r="G616" s="602"/>
      <c r="H616" s="602"/>
      <c r="I616" s="602"/>
      <c r="J616" s="602"/>
      <c r="K616" s="602"/>
      <c r="L616" s="602"/>
      <c r="M616" s="622"/>
    </row>
    <row r="617" spans="2:13" s="322" customFormat="1" x14ac:dyDescent="0.2">
      <c r="B617" s="602"/>
      <c r="C617" s="602"/>
      <c r="D617" s="602"/>
      <c r="E617" s="602"/>
      <c r="F617" s="602"/>
      <c r="G617" s="602"/>
      <c r="H617" s="602"/>
      <c r="I617" s="602"/>
      <c r="J617" s="602"/>
      <c r="K617" s="602"/>
      <c r="L617" s="602"/>
      <c r="M617" s="622"/>
    </row>
    <row r="618" spans="2:13" s="322" customFormat="1" x14ac:dyDescent="0.2">
      <c r="B618" s="602"/>
      <c r="C618" s="602"/>
      <c r="D618" s="602"/>
      <c r="E618" s="602"/>
      <c r="F618" s="602"/>
      <c r="G618" s="602"/>
      <c r="H618" s="602"/>
      <c r="I618" s="602"/>
      <c r="J618" s="602"/>
      <c r="K618" s="602"/>
      <c r="L618" s="602"/>
      <c r="M618" s="622"/>
    </row>
    <row r="619" spans="2:13" s="322" customFormat="1" x14ac:dyDescent="0.2">
      <c r="B619" s="602"/>
      <c r="C619" s="602"/>
      <c r="D619" s="602"/>
      <c r="E619" s="602"/>
      <c r="F619" s="602"/>
      <c r="G619" s="602"/>
      <c r="H619" s="602"/>
      <c r="I619" s="602"/>
      <c r="J619" s="602"/>
      <c r="K619" s="602"/>
      <c r="L619" s="602"/>
      <c r="M619" s="622"/>
    </row>
    <row r="620" spans="2:13" s="322" customFormat="1" x14ac:dyDescent="0.2">
      <c r="B620" s="602"/>
      <c r="C620" s="602"/>
      <c r="D620" s="602"/>
      <c r="E620" s="602"/>
      <c r="F620" s="602"/>
      <c r="G620" s="602"/>
      <c r="H620" s="602"/>
      <c r="I620" s="602"/>
      <c r="J620" s="602"/>
      <c r="K620" s="602"/>
      <c r="L620" s="602"/>
      <c r="M620" s="622"/>
    </row>
    <row r="621" spans="2:13" s="322" customFormat="1" x14ac:dyDescent="0.2">
      <c r="B621" s="602"/>
      <c r="C621" s="602"/>
      <c r="D621" s="602"/>
      <c r="E621" s="602"/>
      <c r="F621" s="602"/>
      <c r="G621" s="602"/>
      <c r="H621" s="602"/>
      <c r="I621" s="602"/>
      <c r="J621" s="602"/>
      <c r="K621" s="602"/>
      <c r="L621" s="602"/>
      <c r="M621" s="622"/>
    </row>
    <row r="622" spans="2:13" s="322" customFormat="1" x14ac:dyDescent="0.2">
      <c r="B622" s="602"/>
      <c r="C622" s="602"/>
      <c r="D622" s="602"/>
      <c r="E622" s="602"/>
      <c r="F622" s="602"/>
      <c r="G622" s="602"/>
      <c r="H622" s="602"/>
      <c r="I622" s="602"/>
      <c r="J622" s="602"/>
      <c r="K622" s="602"/>
      <c r="L622" s="602"/>
      <c r="M622" s="622"/>
    </row>
    <row r="623" spans="2:13" s="322" customFormat="1" x14ac:dyDescent="0.2">
      <c r="B623" s="602"/>
      <c r="C623" s="602"/>
      <c r="D623" s="602"/>
      <c r="E623" s="602"/>
      <c r="F623" s="602"/>
      <c r="G623" s="602"/>
      <c r="H623" s="602"/>
      <c r="I623" s="602"/>
      <c r="J623" s="602"/>
      <c r="K623" s="602"/>
      <c r="L623" s="602"/>
      <c r="M623" s="622"/>
    </row>
    <row r="624" spans="2:13" s="322" customFormat="1" x14ac:dyDescent="0.2">
      <c r="B624" s="602"/>
      <c r="C624" s="602"/>
      <c r="D624" s="602"/>
      <c r="E624" s="602"/>
      <c r="F624" s="602"/>
      <c r="G624" s="602"/>
      <c r="H624" s="602"/>
      <c r="I624" s="602"/>
      <c r="J624" s="602"/>
      <c r="K624" s="602"/>
      <c r="L624" s="602"/>
      <c r="M624" s="622"/>
    </row>
    <row r="625" spans="2:13" s="322" customFormat="1" x14ac:dyDescent="0.2">
      <c r="B625" s="602"/>
      <c r="C625" s="602"/>
      <c r="D625" s="602"/>
      <c r="E625" s="602"/>
      <c r="F625" s="602"/>
      <c r="G625" s="602"/>
      <c r="H625" s="602"/>
      <c r="I625" s="602"/>
      <c r="J625" s="602"/>
      <c r="K625" s="602"/>
      <c r="L625" s="602"/>
      <c r="M625" s="622"/>
    </row>
    <row r="626" spans="2:13" s="322" customFormat="1" x14ac:dyDescent="0.2">
      <c r="B626" s="602"/>
      <c r="C626" s="602"/>
      <c r="D626" s="602"/>
      <c r="E626" s="602"/>
      <c r="F626" s="602"/>
      <c r="G626" s="602"/>
      <c r="H626" s="602"/>
      <c r="I626" s="602"/>
      <c r="J626" s="602"/>
      <c r="K626" s="602"/>
      <c r="L626" s="602"/>
      <c r="M626" s="622"/>
    </row>
    <row r="627" spans="2:13" s="322" customFormat="1" x14ac:dyDescent="0.2">
      <c r="B627" s="602"/>
      <c r="C627" s="602"/>
      <c r="D627" s="602"/>
      <c r="E627" s="602"/>
      <c r="F627" s="602"/>
      <c r="G627" s="602"/>
      <c r="H627" s="602"/>
      <c r="I627" s="602"/>
      <c r="J627" s="602"/>
      <c r="K627" s="602"/>
      <c r="L627" s="602"/>
      <c r="M627" s="622"/>
    </row>
    <row r="628" spans="2:13" s="322" customFormat="1" x14ac:dyDescent="0.2">
      <c r="B628" s="602"/>
      <c r="C628" s="602"/>
      <c r="D628" s="602"/>
      <c r="E628" s="602"/>
      <c r="F628" s="602"/>
      <c r="G628" s="602"/>
      <c r="H628" s="602"/>
      <c r="I628" s="602"/>
      <c r="J628" s="602"/>
      <c r="K628" s="602"/>
      <c r="L628" s="602"/>
      <c r="M628" s="622"/>
    </row>
    <row r="629" spans="2:13" s="322" customFormat="1" x14ac:dyDescent="0.2">
      <c r="B629" s="602"/>
      <c r="C629" s="602"/>
      <c r="D629" s="602"/>
      <c r="E629" s="602"/>
      <c r="F629" s="602"/>
      <c r="G629" s="602"/>
      <c r="H629" s="602"/>
      <c r="I629" s="602"/>
      <c r="J629" s="602"/>
      <c r="K629" s="602"/>
      <c r="L629" s="602"/>
      <c r="M629" s="622"/>
    </row>
    <row r="630" spans="2:13" s="322" customFormat="1" x14ac:dyDescent="0.2">
      <c r="B630" s="602"/>
      <c r="C630" s="602"/>
      <c r="D630" s="602"/>
      <c r="E630" s="602"/>
      <c r="F630" s="602"/>
      <c r="G630" s="602"/>
      <c r="H630" s="602"/>
      <c r="I630" s="602"/>
      <c r="J630" s="602"/>
      <c r="K630" s="602"/>
      <c r="L630" s="602"/>
      <c r="M630" s="622"/>
    </row>
    <row r="631" spans="2:13" s="322" customFormat="1" x14ac:dyDescent="0.2">
      <c r="B631" s="602"/>
      <c r="C631" s="602"/>
      <c r="D631" s="602"/>
      <c r="E631" s="602"/>
      <c r="F631" s="602"/>
      <c r="G631" s="602"/>
      <c r="H631" s="602"/>
      <c r="I631" s="602"/>
      <c r="J631" s="602"/>
      <c r="K631" s="602"/>
      <c r="L631" s="602"/>
      <c r="M631" s="622"/>
    </row>
    <row r="632" spans="2:13" s="322" customFormat="1" x14ac:dyDescent="0.2">
      <c r="B632" s="602"/>
      <c r="C632" s="602"/>
      <c r="D632" s="602"/>
      <c r="E632" s="602"/>
      <c r="F632" s="602"/>
      <c r="G632" s="602"/>
      <c r="H632" s="602"/>
      <c r="I632" s="602"/>
      <c r="J632" s="602"/>
      <c r="K632" s="602"/>
      <c r="L632" s="602"/>
      <c r="M632" s="622"/>
    </row>
    <row r="633" spans="2:13" s="322" customFormat="1" x14ac:dyDescent="0.2">
      <c r="B633" s="602"/>
      <c r="C633" s="602"/>
      <c r="D633" s="602"/>
      <c r="E633" s="602"/>
      <c r="F633" s="602"/>
      <c r="G633" s="602"/>
      <c r="H633" s="602"/>
      <c r="I633" s="602"/>
      <c r="J633" s="602"/>
      <c r="K633" s="602"/>
      <c r="L633" s="602"/>
      <c r="M633" s="622"/>
    </row>
    <row r="634" spans="2:13" s="322" customFormat="1" x14ac:dyDescent="0.2">
      <c r="B634" s="602"/>
      <c r="C634" s="602"/>
      <c r="D634" s="602"/>
      <c r="E634" s="602"/>
      <c r="F634" s="602"/>
      <c r="G634" s="602"/>
      <c r="H634" s="602"/>
      <c r="I634" s="602"/>
      <c r="J634" s="602"/>
      <c r="K634" s="602"/>
      <c r="L634" s="602"/>
      <c r="M634" s="622"/>
    </row>
    <row r="635" spans="2:13" s="322" customFormat="1" x14ac:dyDescent="0.2">
      <c r="B635" s="602"/>
      <c r="C635" s="602"/>
      <c r="D635" s="602"/>
      <c r="E635" s="602"/>
      <c r="F635" s="602"/>
      <c r="G635" s="602"/>
      <c r="H635" s="602"/>
      <c r="I635" s="602"/>
      <c r="J635" s="602"/>
      <c r="K635" s="602"/>
      <c r="L635" s="602"/>
      <c r="M635" s="622"/>
    </row>
    <row r="636" spans="2:13" s="322" customFormat="1" x14ac:dyDescent="0.2">
      <c r="B636" s="602"/>
      <c r="C636" s="602"/>
      <c r="D636" s="602"/>
      <c r="E636" s="602"/>
      <c r="F636" s="602"/>
      <c r="G636" s="602"/>
      <c r="H636" s="602"/>
      <c r="I636" s="602"/>
      <c r="J636" s="602"/>
      <c r="K636" s="602"/>
      <c r="L636" s="602"/>
      <c r="M636" s="622"/>
    </row>
    <row r="637" spans="2:13" s="322" customFormat="1" x14ac:dyDescent="0.2">
      <c r="B637" s="602"/>
      <c r="C637" s="602"/>
      <c r="D637" s="602"/>
      <c r="E637" s="602"/>
      <c r="F637" s="602"/>
      <c r="G637" s="602"/>
      <c r="H637" s="602"/>
      <c r="I637" s="602"/>
      <c r="J637" s="602"/>
      <c r="K637" s="602"/>
      <c r="L637" s="602"/>
      <c r="M637" s="622"/>
    </row>
    <row r="638" spans="2:13" s="322" customFormat="1" x14ac:dyDescent="0.2">
      <c r="B638" s="602"/>
      <c r="C638" s="602"/>
      <c r="D638" s="602"/>
      <c r="E638" s="602"/>
      <c r="F638" s="602"/>
      <c r="G638" s="602"/>
      <c r="H638" s="602"/>
      <c r="I638" s="602"/>
      <c r="J638" s="602"/>
      <c r="K638" s="602"/>
      <c r="L638" s="602"/>
      <c r="M638" s="622"/>
    </row>
    <row r="639" spans="2:13" s="322" customFormat="1" x14ac:dyDescent="0.2">
      <c r="B639" s="602"/>
      <c r="C639" s="602"/>
      <c r="D639" s="602"/>
      <c r="E639" s="602"/>
      <c r="F639" s="602"/>
      <c r="G639" s="602"/>
      <c r="H639" s="602"/>
      <c r="I639" s="602"/>
      <c r="J639" s="602"/>
      <c r="K639" s="602"/>
      <c r="L639" s="602"/>
      <c r="M639" s="622"/>
    </row>
    <row r="640" spans="2:13" s="322" customFormat="1" x14ac:dyDescent="0.2">
      <c r="B640" s="602"/>
      <c r="C640" s="602"/>
      <c r="D640" s="602"/>
      <c r="E640" s="602"/>
      <c r="F640" s="602"/>
      <c r="G640" s="602"/>
      <c r="H640" s="602"/>
      <c r="I640" s="602"/>
      <c r="J640" s="602"/>
      <c r="K640" s="602"/>
      <c r="L640" s="602"/>
      <c r="M640" s="622"/>
    </row>
    <row r="641" spans="2:13" s="322" customFormat="1" x14ac:dyDescent="0.2">
      <c r="B641" s="602"/>
      <c r="C641" s="602"/>
      <c r="D641" s="602"/>
      <c r="E641" s="602"/>
      <c r="F641" s="602"/>
      <c r="G641" s="602"/>
      <c r="H641" s="602"/>
      <c r="I641" s="602"/>
      <c r="J641" s="602"/>
      <c r="K641" s="602"/>
      <c r="L641" s="602"/>
      <c r="M641" s="622"/>
    </row>
    <row r="642" spans="2:13" s="322" customFormat="1" x14ac:dyDescent="0.2">
      <c r="B642" s="602"/>
      <c r="C642" s="602"/>
      <c r="D642" s="602"/>
      <c r="E642" s="602"/>
      <c r="F642" s="602"/>
      <c r="G642" s="602"/>
      <c r="H642" s="602"/>
      <c r="I642" s="602"/>
      <c r="J642" s="602"/>
      <c r="K642" s="602"/>
      <c r="L642" s="602"/>
      <c r="M642" s="622"/>
    </row>
    <row r="643" spans="2:13" s="322" customFormat="1" x14ac:dyDescent="0.2">
      <c r="B643" s="602"/>
      <c r="C643" s="602"/>
      <c r="D643" s="602"/>
      <c r="E643" s="602"/>
      <c r="F643" s="602"/>
      <c r="G643" s="602"/>
      <c r="H643" s="602"/>
      <c r="I643" s="602"/>
      <c r="J643" s="602"/>
      <c r="K643" s="602"/>
      <c r="L643" s="602"/>
      <c r="M643" s="622"/>
    </row>
    <row r="644" spans="2:13" s="322" customFormat="1" x14ac:dyDescent="0.2">
      <c r="B644" s="602"/>
      <c r="C644" s="602"/>
      <c r="D644" s="602"/>
      <c r="E644" s="602"/>
      <c r="F644" s="602"/>
      <c r="G644" s="602"/>
      <c r="H644" s="602"/>
      <c r="I644" s="602"/>
      <c r="J644" s="602"/>
      <c r="K644" s="602"/>
      <c r="L644" s="602"/>
      <c r="M644" s="622"/>
    </row>
    <row r="645" spans="2:13" s="322" customFormat="1" x14ac:dyDescent="0.2">
      <c r="B645" s="602"/>
      <c r="C645" s="602"/>
      <c r="D645" s="602"/>
      <c r="E645" s="602"/>
      <c r="F645" s="602"/>
      <c r="G645" s="602"/>
      <c r="H645" s="602"/>
      <c r="I645" s="602"/>
      <c r="J645" s="602"/>
      <c r="K645" s="602"/>
      <c r="L645" s="602"/>
      <c r="M645" s="622"/>
    </row>
    <row r="646" spans="2:13" s="322" customFormat="1" x14ac:dyDescent="0.2">
      <c r="B646" s="602"/>
      <c r="C646" s="602"/>
      <c r="D646" s="602"/>
      <c r="E646" s="602"/>
      <c r="F646" s="602"/>
      <c r="G646" s="602"/>
      <c r="H646" s="602"/>
      <c r="I646" s="602"/>
      <c r="J646" s="602"/>
      <c r="K646" s="602"/>
      <c r="L646" s="602"/>
      <c r="M646" s="622"/>
    </row>
    <row r="647" spans="2:13" s="322" customFormat="1" x14ac:dyDescent="0.2">
      <c r="B647" s="602"/>
      <c r="C647" s="602"/>
      <c r="D647" s="602"/>
      <c r="E647" s="602"/>
      <c r="F647" s="602"/>
      <c r="G647" s="602"/>
      <c r="H647" s="602"/>
      <c r="I647" s="602"/>
      <c r="J647" s="602"/>
      <c r="K647" s="602"/>
      <c r="L647" s="602"/>
      <c r="M647" s="622"/>
    </row>
    <row r="648" spans="2:13" s="322" customFormat="1" x14ac:dyDescent="0.2">
      <c r="B648" s="602"/>
      <c r="C648" s="602"/>
      <c r="D648" s="602"/>
      <c r="E648" s="602"/>
      <c r="F648" s="602"/>
      <c r="G648" s="602"/>
      <c r="H648" s="602"/>
      <c r="I648" s="602"/>
      <c r="J648" s="602"/>
      <c r="K648" s="602"/>
      <c r="L648" s="602"/>
      <c r="M648" s="622"/>
    </row>
    <row r="649" spans="2:13" s="322" customFormat="1" x14ac:dyDescent="0.2">
      <c r="B649" s="602"/>
      <c r="C649" s="602"/>
      <c r="D649" s="602"/>
      <c r="E649" s="602"/>
      <c r="F649" s="602"/>
      <c r="G649" s="602"/>
      <c r="H649" s="602"/>
      <c r="I649" s="602"/>
      <c r="J649" s="602"/>
      <c r="K649" s="602"/>
      <c r="L649" s="602"/>
      <c r="M649" s="622"/>
    </row>
    <row r="650" spans="2:13" s="322" customFormat="1" x14ac:dyDescent="0.2">
      <c r="B650" s="602"/>
      <c r="C650" s="602"/>
      <c r="D650" s="602"/>
      <c r="E650" s="602"/>
      <c r="F650" s="602"/>
      <c r="G650" s="602"/>
      <c r="H650" s="602"/>
      <c r="I650" s="602"/>
      <c r="J650" s="602"/>
      <c r="K650" s="602"/>
      <c r="L650" s="602"/>
      <c r="M650" s="622"/>
    </row>
    <row r="651" spans="2:13" s="322" customFormat="1" x14ac:dyDescent="0.2">
      <c r="B651" s="602"/>
      <c r="C651" s="602"/>
      <c r="D651" s="602"/>
      <c r="E651" s="602"/>
      <c r="F651" s="602"/>
      <c r="G651" s="602"/>
      <c r="H651" s="602"/>
      <c r="I651" s="602"/>
      <c r="J651" s="602"/>
      <c r="K651" s="602"/>
      <c r="L651" s="602"/>
      <c r="M651" s="622"/>
    </row>
    <row r="652" spans="2:13" s="322" customFormat="1" x14ac:dyDescent="0.2">
      <c r="B652" s="602"/>
      <c r="C652" s="602"/>
      <c r="D652" s="602"/>
      <c r="E652" s="602"/>
      <c r="F652" s="602"/>
      <c r="G652" s="602"/>
      <c r="H652" s="602"/>
      <c r="I652" s="602"/>
      <c r="J652" s="602"/>
      <c r="K652" s="602"/>
      <c r="L652" s="602"/>
      <c r="M652" s="622"/>
    </row>
    <row r="653" spans="2:13" s="322" customFormat="1" x14ac:dyDescent="0.2">
      <c r="B653" s="602"/>
      <c r="C653" s="602"/>
      <c r="D653" s="602"/>
      <c r="E653" s="602"/>
      <c r="F653" s="602"/>
      <c r="G653" s="602"/>
      <c r="H653" s="602"/>
      <c r="I653" s="602"/>
      <c r="J653" s="602"/>
      <c r="K653" s="602"/>
      <c r="L653" s="602"/>
      <c r="M653" s="622"/>
    </row>
    <row r="654" spans="2:13" s="322" customFormat="1" x14ac:dyDescent="0.2">
      <c r="B654" s="602"/>
      <c r="C654" s="602"/>
      <c r="D654" s="602"/>
      <c r="E654" s="602"/>
      <c r="F654" s="602"/>
      <c r="G654" s="602"/>
      <c r="H654" s="602"/>
      <c r="I654" s="602"/>
      <c r="J654" s="602"/>
      <c r="K654" s="602"/>
      <c r="L654" s="602"/>
      <c r="M654" s="622"/>
    </row>
    <row r="655" spans="2:13" s="322" customFormat="1" x14ac:dyDescent="0.2">
      <c r="B655" s="602"/>
      <c r="C655" s="602"/>
      <c r="D655" s="602"/>
      <c r="E655" s="602"/>
      <c r="F655" s="602"/>
      <c r="G655" s="602"/>
      <c r="H655" s="602"/>
      <c r="I655" s="602"/>
      <c r="J655" s="602"/>
      <c r="K655" s="602"/>
      <c r="L655" s="602"/>
      <c r="M655" s="622"/>
    </row>
    <row r="656" spans="2:13" s="322" customFormat="1" x14ac:dyDescent="0.2">
      <c r="B656" s="602"/>
      <c r="C656" s="602"/>
      <c r="D656" s="602"/>
      <c r="E656" s="602"/>
      <c r="F656" s="602"/>
      <c r="G656" s="602"/>
      <c r="H656" s="602"/>
      <c r="I656" s="602"/>
      <c r="J656" s="602"/>
      <c r="K656" s="602"/>
      <c r="L656" s="602"/>
      <c r="M656" s="622"/>
    </row>
    <row r="657" spans="2:13" s="322" customFormat="1" x14ac:dyDescent="0.2">
      <c r="B657" s="602"/>
      <c r="C657" s="602"/>
      <c r="D657" s="602"/>
      <c r="E657" s="602"/>
      <c r="F657" s="602"/>
      <c r="G657" s="602"/>
      <c r="H657" s="602"/>
      <c r="I657" s="602"/>
      <c r="J657" s="602"/>
      <c r="K657" s="602"/>
      <c r="L657" s="602"/>
      <c r="M657" s="622"/>
    </row>
    <row r="658" spans="2:13" s="322" customFormat="1" x14ac:dyDescent="0.2">
      <c r="B658" s="602"/>
      <c r="C658" s="602"/>
      <c r="D658" s="602"/>
      <c r="E658" s="602"/>
      <c r="F658" s="602"/>
      <c r="G658" s="602"/>
      <c r="H658" s="602"/>
      <c r="I658" s="602"/>
      <c r="J658" s="602"/>
      <c r="K658" s="602"/>
      <c r="L658" s="602"/>
      <c r="M658" s="622"/>
    </row>
    <row r="659" spans="2:13" s="322" customFormat="1" x14ac:dyDescent="0.2">
      <c r="B659" s="602"/>
      <c r="C659" s="602"/>
      <c r="D659" s="602"/>
      <c r="E659" s="602"/>
      <c r="F659" s="602"/>
      <c r="G659" s="602"/>
      <c r="H659" s="602"/>
      <c r="I659" s="602"/>
      <c r="J659" s="602"/>
      <c r="K659" s="602"/>
      <c r="L659" s="602"/>
      <c r="M659" s="622"/>
    </row>
    <row r="660" spans="2:13" s="322" customFormat="1" x14ac:dyDescent="0.2">
      <c r="B660" s="602"/>
      <c r="C660" s="602"/>
      <c r="D660" s="602"/>
      <c r="E660" s="602"/>
      <c r="F660" s="602"/>
      <c r="G660" s="602"/>
      <c r="H660" s="602"/>
      <c r="I660" s="602"/>
      <c r="J660" s="602"/>
      <c r="K660" s="602"/>
      <c r="L660" s="602"/>
      <c r="M660" s="622"/>
    </row>
    <row r="661" spans="2:13" s="322" customFormat="1" x14ac:dyDescent="0.2">
      <c r="B661" s="602"/>
      <c r="C661" s="602"/>
      <c r="D661" s="602"/>
      <c r="E661" s="602"/>
      <c r="F661" s="602"/>
      <c r="G661" s="602"/>
      <c r="H661" s="602"/>
      <c r="I661" s="602"/>
      <c r="J661" s="602"/>
      <c r="K661" s="602"/>
      <c r="L661" s="602"/>
      <c r="M661" s="622"/>
    </row>
    <row r="662" spans="2:13" s="322" customFormat="1" x14ac:dyDescent="0.2">
      <c r="B662" s="602"/>
      <c r="C662" s="602"/>
      <c r="D662" s="602"/>
      <c r="E662" s="602"/>
      <c r="F662" s="602"/>
      <c r="G662" s="602"/>
      <c r="H662" s="602"/>
      <c r="I662" s="602"/>
      <c r="J662" s="602"/>
      <c r="K662" s="602"/>
      <c r="L662" s="602"/>
      <c r="M662" s="622"/>
    </row>
    <row r="663" spans="2:13" s="322" customFormat="1" x14ac:dyDescent="0.2">
      <c r="B663" s="602"/>
      <c r="C663" s="602"/>
      <c r="D663" s="602"/>
      <c r="E663" s="602"/>
      <c r="F663" s="602"/>
      <c r="G663" s="602"/>
      <c r="H663" s="602"/>
      <c r="I663" s="602"/>
      <c r="J663" s="602"/>
      <c r="K663" s="602"/>
      <c r="L663" s="602"/>
      <c r="M663" s="622"/>
    </row>
    <row r="664" spans="2:13" s="322" customFormat="1" x14ac:dyDescent="0.2">
      <c r="B664" s="602"/>
      <c r="C664" s="602"/>
      <c r="D664" s="602"/>
      <c r="E664" s="602"/>
      <c r="F664" s="602"/>
      <c r="G664" s="602"/>
      <c r="H664" s="602"/>
      <c r="I664" s="602"/>
      <c r="J664" s="602"/>
      <c r="K664" s="602"/>
      <c r="L664" s="602"/>
      <c r="M664" s="622"/>
    </row>
    <row r="665" spans="2:13" s="322" customFormat="1" x14ac:dyDescent="0.2">
      <c r="B665" s="602"/>
      <c r="C665" s="602"/>
      <c r="D665" s="602"/>
      <c r="E665" s="602"/>
      <c r="F665" s="602"/>
      <c r="G665" s="602"/>
      <c r="H665" s="602"/>
      <c r="I665" s="602"/>
      <c r="J665" s="602"/>
      <c r="K665" s="602"/>
      <c r="L665" s="602"/>
      <c r="M665" s="622"/>
    </row>
    <row r="666" spans="2:13" s="322" customFormat="1" x14ac:dyDescent="0.2">
      <c r="B666" s="602"/>
      <c r="C666" s="602"/>
      <c r="D666" s="602"/>
      <c r="E666" s="602"/>
      <c r="F666" s="602"/>
      <c r="G666" s="602"/>
      <c r="H666" s="602"/>
      <c r="I666" s="602"/>
      <c r="J666" s="602"/>
      <c r="K666" s="602"/>
      <c r="L666" s="602"/>
      <c r="M666" s="622"/>
    </row>
    <row r="667" spans="2:13" s="322" customFormat="1" x14ac:dyDescent="0.2">
      <c r="B667" s="602"/>
      <c r="C667" s="602"/>
      <c r="D667" s="602"/>
      <c r="E667" s="602"/>
      <c r="F667" s="602"/>
      <c r="G667" s="602"/>
      <c r="H667" s="602"/>
      <c r="I667" s="602"/>
      <c r="J667" s="602"/>
      <c r="K667" s="602"/>
      <c r="L667" s="602"/>
      <c r="M667" s="622"/>
    </row>
    <row r="668" spans="2:13" s="322" customFormat="1" x14ac:dyDescent="0.2">
      <c r="B668" s="602"/>
      <c r="C668" s="602"/>
      <c r="D668" s="602"/>
      <c r="E668" s="602"/>
      <c r="F668" s="602"/>
      <c r="G668" s="602"/>
      <c r="H668" s="602"/>
      <c r="I668" s="602"/>
      <c r="J668" s="602"/>
      <c r="K668" s="602"/>
      <c r="L668" s="602"/>
      <c r="M668" s="622"/>
    </row>
    <row r="669" spans="2:13" s="322" customFormat="1" x14ac:dyDescent="0.2">
      <c r="B669" s="602"/>
      <c r="C669" s="602"/>
      <c r="D669" s="602"/>
      <c r="E669" s="602"/>
      <c r="F669" s="602"/>
      <c r="G669" s="602"/>
      <c r="H669" s="602"/>
      <c r="I669" s="602"/>
      <c r="J669" s="602"/>
      <c r="K669" s="602"/>
      <c r="L669" s="602"/>
      <c r="M669" s="622"/>
    </row>
    <row r="670" spans="2:13" s="322" customFormat="1" x14ac:dyDescent="0.2">
      <c r="B670" s="602"/>
      <c r="C670" s="602"/>
      <c r="D670" s="602"/>
      <c r="E670" s="602"/>
      <c r="F670" s="602"/>
      <c r="G670" s="602"/>
      <c r="H670" s="602"/>
      <c r="I670" s="602"/>
      <c r="J670" s="602"/>
      <c r="K670" s="602"/>
      <c r="L670" s="602"/>
      <c r="M670" s="622"/>
    </row>
    <row r="671" spans="2:13" s="322" customFormat="1" x14ac:dyDescent="0.2">
      <c r="B671" s="602"/>
      <c r="C671" s="602"/>
      <c r="D671" s="602"/>
      <c r="E671" s="602"/>
      <c r="F671" s="602"/>
      <c r="G671" s="602"/>
      <c r="H671" s="602"/>
      <c r="I671" s="602"/>
      <c r="J671" s="602"/>
      <c r="K671" s="602"/>
      <c r="L671" s="602"/>
      <c r="M671" s="622"/>
    </row>
    <row r="672" spans="2:13" s="322" customFormat="1" x14ac:dyDescent="0.2">
      <c r="B672" s="602"/>
      <c r="C672" s="602"/>
      <c r="D672" s="602"/>
      <c r="E672" s="602"/>
      <c r="F672" s="602"/>
      <c r="G672" s="602"/>
      <c r="H672" s="602"/>
      <c r="I672" s="602"/>
      <c r="J672" s="602"/>
      <c r="K672" s="602"/>
      <c r="L672" s="602"/>
      <c r="M672" s="622"/>
    </row>
    <row r="673" spans="2:13" s="322" customFormat="1" x14ac:dyDescent="0.2">
      <c r="B673" s="602"/>
      <c r="C673" s="602"/>
      <c r="D673" s="602"/>
      <c r="E673" s="602"/>
      <c r="F673" s="602"/>
      <c r="G673" s="602"/>
      <c r="H673" s="602"/>
      <c r="I673" s="602"/>
      <c r="J673" s="602"/>
      <c r="K673" s="602"/>
      <c r="L673" s="602"/>
      <c r="M673" s="622"/>
    </row>
    <row r="674" spans="2:13" s="322" customFormat="1" x14ac:dyDescent="0.2">
      <c r="B674" s="602"/>
      <c r="C674" s="602"/>
      <c r="D674" s="602"/>
      <c r="E674" s="602"/>
      <c r="F674" s="602"/>
      <c r="G674" s="602"/>
      <c r="H674" s="602"/>
      <c r="I674" s="602"/>
      <c r="J674" s="602"/>
      <c r="K674" s="602"/>
      <c r="L674" s="602"/>
      <c r="M674" s="622"/>
    </row>
    <row r="675" spans="2:13" s="322" customFormat="1" x14ac:dyDescent="0.2">
      <c r="B675" s="602"/>
      <c r="C675" s="602"/>
      <c r="D675" s="602"/>
      <c r="E675" s="602"/>
      <c r="F675" s="602"/>
      <c r="G675" s="602"/>
      <c r="H675" s="602"/>
      <c r="I675" s="602"/>
      <c r="J675" s="602"/>
      <c r="K675" s="602"/>
      <c r="L675" s="602"/>
      <c r="M675" s="622"/>
    </row>
    <row r="676" spans="2:13" s="322" customFormat="1" x14ac:dyDescent="0.2">
      <c r="B676" s="602"/>
      <c r="C676" s="602"/>
      <c r="D676" s="602"/>
      <c r="E676" s="602"/>
      <c r="F676" s="602"/>
      <c r="G676" s="602"/>
      <c r="H676" s="602"/>
      <c r="I676" s="602"/>
      <c r="J676" s="602"/>
      <c r="K676" s="602"/>
      <c r="L676" s="602"/>
      <c r="M676" s="622"/>
    </row>
    <row r="677" spans="2:13" s="322" customFormat="1" x14ac:dyDescent="0.2">
      <c r="B677" s="602"/>
      <c r="C677" s="602"/>
      <c r="D677" s="602"/>
      <c r="E677" s="602"/>
      <c r="F677" s="602"/>
      <c r="G677" s="602"/>
      <c r="H677" s="602"/>
      <c r="I677" s="602"/>
      <c r="J677" s="602"/>
      <c r="K677" s="602"/>
      <c r="L677" s="602"/>
      <c r="M677" s="622"/>
    </row>
    <row r="678" spans="2:13" s="322" customFormat="1" x14ac:dyDescent="0.2">
      <c r="B678" s="602"/>
      <c r="C678" s="602"/>
      <c r="D678" s="602"/>
      <c r="E678" s="602"/>
      <c r="F678" s="602"/>
      <c r="G678" s="602"/>
      <c r="H678" s="602"/>
      <c r="I678" s="602"/>
      <c r="J678" s="602"/>
      <c r="K678" s="602"/>
      <c r="L678" s="602"/>
      <c r="M678" s="622"/>
    </row>
    <row r="679" spans="2:13" s="322" customFormat="1" x14ac:dyDescent="0.2">
      <c r="B679" s="602"/>
      <c r="C679" s="602"/>
      <c r="D679" s="602"/>
      <c r="E679" s="602"/>
      <c r="F679" s="602"/>
      <c r="G679" s="602"/>
      <c r="H679" s="602"/>
      <c r="I679" s="602"/>
      <c r="J679" s="602"/>
      <c r="K679" s="602"/>
      <c r="L679" s="602"/>
      <c r="M679" s="622"/>
    </row>
    <row r="680" spans="2:13" s="322" customFormat="1" x14ac:dyDescent="0.2">
      <c r="B680" s="602"/>
      <c r="C680" s="602"/>
      <c r="D680" s="602"/>
      <c r="E680" s="602"/>
      <c r="F680" s="602"/>
      <c r="G680" s="602"/>
      <c r="H680" s="602"/>
      <c r="I680" s="602"/>
      <c r="J680" s="602"/>
      <c r="K680" s="602"/>
      <c r="L680" s="602"/>
      <c r="M680" s="622"/>
    </row>
    <row r="681" spans="2:13" s="322" customFormat="1" x14ac:dyDescent="0.2">
      <c r="B681" s="602"/>
      <c r="C681" s="602"/>
      <c r="D681" s="602"/>
      <c r="E681" s="602"/>
      <c r="F681" s="602"/>
      <c r="G681" s="602"/>
      <c r="H681" s="602"/>
      <c r="I681" s="602"/>
      <c r="J681" s="602"/>
      <c r="K681" s="602"/>
      <c r="L681" s="602"/>
      <c r="M681" s="622"/>
    </row>
    <row r="682" spans="2:13" s="322" customFormat="1" x14ac:dyDescent="0.2">
      <c r="B682" s="602"/>
      <c r="C682" s="602"/>
      <c r="D682" s="602"/>
      <c r="E682" s="602"/>
      <c r="F682" s="602"/>
      <c r="G682" s="602"/>
      <c r="H682" s="602"/>
      <c r="I682" s="602"/>
      <c r="J682" s="602"/>
      <c r="K682" s="602"/>
      <c r="L682" s="602"/>
      <c r="M682" s="622"/>
    </row>
    <row r="683" spans="2:13" s="322" customFormat="1" x14ac:dyDescent="0.2">
      <c r="B683" s="602"/>
      <c r="C683" s="602"/>
      <c r="D683" s="602"/>
      <c r="E683" s="602"/>
      <c r="F683" s="602"/>
      <c r="G683" s="602"/>
      <c r="H683" s="602"/>
      <c r="I683" s="602"/>
      <c r="J683" s="602"/>
      <c r="K683" s="602"/>
      <c r="L683" s="602"/>
      <c r="M683" s="622"/>
    </row>
    <row r="684" spans="2:13" s="322" customFormat="1" x14ac:dyDescent="0.2">
      <c r="B684" s="602"/>
      <c r="C684" s="602"/>
      <c r="D684" s="602"/>
      <c r="E684" s="602"/>
      <c r="F684" s="602"/>
      <c r="G684" s="602"/>
      <c r="H684" s="602"/>
      <c r="I684" s="602"/>
      <c r="J684" s="602"/>
      <c r="K684" s="602"/>
      <c r="L684" s="602"/>
      <c r="M684" s="622"/>
    </row>
    <row r="685" spans="2:13" s="322" customFormat="1" x14ac:dyDescent="0.2">
      <c r="B685" s="602"/>
      <c r="C685" s="602"/>
      <c r="D685" s="602"/>
      <c r="E685" s="602"/>
      <c r="F685" s="602"/>
      <c r="G685" s="602"/>
      <c r="H685" s="602"/>
      <c r="I685" s="602"/>
      <c r="J685" s="602"/>
      <c r="K685" s="602"/>
      <c r="L685" s="602"/>
      <c r="M685" s="622"/>
    </row>
    <row r="686" spans="2:13" s="322" customFormat="1" x14ac:dyDescent="0.2">
      <c r="B686" s="602"/>
      <c r="C686" s="602"/>
      <c r="D686" s="602"/>
      <c r="E686" s="602"/>
      <c r="F686" s="602"/>
      <c r="G686" s="602"/>
      <c r="H686" s="602"/>
      <c r="I686" s="602"/>
      <c r="J686" s="602"/>
      <c r="K686" s="602"/>
      <c r="L686" s="602"/>
      <c r="M686" s="622"/>
    </row>
    <row r="687" spans="2:13" s="322" customFormat="1" x14ac:dyDescent="0.2">
      <c r="B687" s="602"/>
      <c r="C687" s="602"/>
      <c r="D687" s="602"/>
      <c r="E687" s="602"/>
      <c r="F687" s="602"/>
      <c r="G687" s="602"/>
      <c r="H687" s="602"/>
      <c r="I687" s="602"/>
      <c r="J687" s="602"/>
      <c r="K687" s="602"/>
      <c r="L687" s="602"/>
      <c r="M687" s="622"/>
    </row>
    <row r="688" spans="2:13" s="322" customFormat="1" x14ac:dyDescent="0.2">
      <c r="B688" s="602"/>
      <c r="C688" s="602"/>
      <c r="D688" s="602"/>
      <c r="E688" s="602"/>
      <c r="F688" s="602"/>
      <c r="G688" s="602"/>
      <c r="H688" s="602"/>
      <c r="I688" s="602"/>
      <c r="J688" s="602"/>
      <c r="K688" s="602"/>
      <c r="L688" s="602"/>
      <c r="M688" s="622"/>
    </row>
    <row r="689" spans="2:13" s="322" customFormat="1" x14ac:dyDescent="0.2">
      <c r="B689" s="602"/>
      <c r="C689" s="602"/>
      <c r="D689" s="602"/>
      <c r="E689" s="602"/>
      <c r="F689" s="602"/>
      <c r="G689" s="602"/>
      <c r="H689" s="602"/>
      <c r="I689" s="602"/>
      <c r="J689" s="602"/>
      <c r="K689" s="602"/>
      <c r="L689" s="602"/>
      <c r="M689" s="622"/>
    </row>
    <row r="690" spans="2:13" s="322" customFormat="1" x14ac:dyDescent="0.2">
      <c r="B690" s="602"/>
      <c r="C690" s="602"/>
      <c r="D690" s="602"/>
      <c r="E690" s="602"/>
      <c r="F690" s="602"/>
      <c r="G690" s="602"/>
      <c r="H690" s="602"/>
      <c r="I690" s="602"/>
      <c r="J690" s="602"/>
      <c r="K690" s="602"/>
      <c r="L690" s="602"/>
      <c r="M690" s="622"/>
    </row>
    <row r="691" spans="2:13" s="322" customFormat="1" x14ac:dyDescent="0.2">
      <c r="B691" s="602"/>
      <c r="C691" s="602"/>
      <c r="D691" s="602"/>
      <c r="E691" s="602"/>
      <c r="F691" s="602"/>
      <c r="G691" s="602"/>
      <c r="H691" s="602"/>
      <c r="I691" s="602"/>
      <c r="J691" s="602"/>
      <c r="K691" s="602"/>
      <c r="L691" s="602"/>
      <c r="M691" s="622"/>
    </row>
    <row r="692" spans="2:13" s="322" customFormat="1" x14ac:dyDescent="0.2">
      <c r="B692" s="602"/>
      <c r="C692" s="602"/>
      <c r="D692" s="602"/>
      <c r="E692" s="602"/>
      <c r="F692" s="602"/>
      <c r="G692" s="602"/>
      <c r="H692" s="602"/>
      <c r="I692" s="602"/>
      <c r="J692" s="602"/>
      <c r="K692" s="602"/>
      <c r="L692" s="602"/>
      <c r="M692" s="622"/>
    </row>
    <row r="693" spans="2:13" s="322" customFormat="1" x14ac:dyDescent="0.2">
      <c r="B693" s="602"/>
      <c r="C693" s="602"/>
      <c r="D693" s="602"/>
      <c r="E693" s="602"/>
      <c r="F693" s="602"/>
      <c r="G693" s="602"/>
      <c r="H693" s="602"/>
      <c r="I693" s="602"/>
      <c r="J693" s="602"/>
      <c r="K693" s="602"/>
      <c r="L693" s="602"/>
      <c r="M693" s="622"/>
    </row>
    <row r="694" spans="2:13" s="322" customFormat="1" x14ac:dyDescent="0.2">
      <c r="B694" s="602"/>
      <c r="C694" s="602"/>
      <c r="D694" s="602"/>
      <c r="E694" s="602"/>
      <c r="F694" s="602"/>
      <c r="G694" s="602"/>
      <c r="H694" s="602"/>
      <c r="I694" s="602"/>
      <c r="J694" s="602"/>
      <c r="K694" s="602"/>
      <c r="L694" s="602"/>
      <c r="M694" s="622"/>
    </row>
    <row r="695" spans="2:13" s="322" customFormat="1" x14ac:dyDescent="0.2">
      <c r="B695" s="602"/>
      <c r="C695" s="602"/>
      <c r="D695" s="602"/>
      <c r="E695" s="602"/>
      <c r="F695" s="602"/>
      <c r="G695" s="602"/>
      <c r="H695" s="602"/>
      <c r="I695" s="602"/>
      <c r="J695" s="602"/>
      <c r="K695" s="602"/>
      <c r="L695" s="602"/>
      <c r="M695" s="622"/>
    </row>
    <row r="696" spans="2:13" s="322" customFormat="1" x14ac:dyDescent="0.2">
      <c r="B696" s="602"/>
      <c r="C696" s="602"/>
      <c r="D696" s="602"/>
      <c r="E696" s="602"/>
      <c r="F696" s="602"/>
      <c r="G696" s="602"/>
      <c r="H696" s="602"/>
      <c r="I696" s="602"/>
      <c r="J696" s="602"/>
      <c r="K696" s="602"/>
      <c r="L696" s="602"/>
      <c r="M696" s="622"/>
    </row>
    <row r="697" spans="2:13" s="322" customFormat="1" x14ac:dyDescent="0.2">
      <c r="B697" s="602"/>
      <c r="C697" s="602"/>
      <c r="D697" s="602"/>
      <c r="E697" s="602"/>
      <c r="F697" s="602"/>
      <c r="G697" s="602"/>
      <c r="H697" s="602"/>
      <c r="I697" s="602"/>
      <c r="J697" s="602"/>
      <c r="K697" s="602"/>
      <c r="L697" s="602"/>
      <c r="M697" s="622"/>
    </row>
    <row r="698" spans="2:13" s="322" customFormat="1" x14ac:dyDescent="0.2">
      <c r="B698" s="602"/>
      <c r="C698" s="602"/>
      <c r="D698" s="602"/>
      <c r="E698" s="602"/>
      <c r="F698" s="602"/>
      <c r="G698" s="602"/>
      <c r="H698" s="602"/>
      <c r="I698" s="602"/>
      <c r="J698" s="602"/>
      <c r="K698" s="602"/>
      <c r="L698" s="602"/>
      <c r="M698" s="622"/>
    </row>
    <row r="699" spans="2:13" s="322" customFormat="1" x14ac:dyDescent="0.2">
      <c r="B699" s="602"/>
      <c r="C699" s="602"/>
      <c r="D699" s="602"/>
      <c r="E699" s="602"/>
      <c r="F699" s="602"/>
      <c r="G699" s="602"/>
      <c r="H699" s="602"/>
      <c r="I699" s="602"/>
      <c r="J699" s="602"/>
      <c r="K699" s="602"/>
      <c r="L699" s="602"/>
      <c r="M699" s="622"/>
    </row>
    <row r="700" spans="2:13" s="322" customFormat="1" x14ac:dyDescent="0.2">
      <c r="B700" s="602"/>
      <c r="C700" s="602"/>
      <c r="D700" s="602"/>
      <c r="E700" s="602"/>
      <c r="F700" s="602"/>
      <c r="G700" s="602"/>
      <c r="H700" s="602"/>
      <c r="I700" s="602"/>
      <c r="J700" s="602"/>
      <c r="K700" s="602"/>
      <c r="L700" s="602"/>
      <c r="M700" s="622"/>
    </row>
    <row r="701" spans="2:13" s="322" customFormat="1" x14ac:dyDescent="0.2">
      <c r="B701" s="602"/>
      <c r="C701" s="602"/>
      <c r="D701" s="602"/>
      <c r="E701" s="602"/>
      <c r="F701" s="602"/>
      <c r="G701" s="602"/>
      <c r="H701" s="602"/>
      <c r="I701" s="602"/>
      <c r="J701" s="602"/>
      <c r="K701" s="602"/>
      <c r="L701" s="602"/>
      <c r="M701" s="622"/>
    </row>
    <row r="702" spans="2:13" s="322" customFormat="1" x14ac:dyDescent="0.2">
      <c r="B702" s="602"/>
      <c r="C702" s="602"/>
      <c r="D702" s="602"/>
      <c r="E702" s="602"/>
      <c r="F702" s="602"/>
      <c r="G702" s="602"/>
      <c r="H702" s="602"/>
      <c r="I702" s="602"/>
      <c r="J702" s="602"/>
      <c r="K702" s="602"/>
      <c r="L702" s="602"/>
      <c r="M702" s="622"/>
    </row>
    <row r="703" spans="2:13" s="322" customFormat="1" x14ac:dyDescent="0.2">
      <c r="B703" s="602"/>
      <c r="C703" s="602"/>
      <c r="D703" s="602"/>
      <c r="E703" s="602"/>
      <c r="F703" s="602"/>
      <c r="G703" s="602"/>
      <c r="H703" s="602"/>
      <c r="I703" s="602"/>
      <c r="J703" s="602"/>
      <c r="K703" s="602"/>
      <c r="L703" s="602"/>
      <c r="M703" s="622"/>
    </row>
    <row r="704" spans="2:13" s="322" customFormat="1" x14ac:dyDescent="0.2">
      <c r="B704" s="602"/>
      <c r="C704" s="602"/>
      <c r="D704" s="602"/>
      <c r="E704" s="602"/>
      <c r="F704" s="602"/>
      <c r="G704" s="602"/>
      <c r="H704" s="602"/>
      <c r="I704" s="602"/>
      <c r="J704" s="602"/>
      <c r="K704" s="602"/>
      <c r="L704" s="602"/>
      <c r="M704" s="622"/>
    </row>
    <row r="705" spans="2:13" s="322" customFormat="1" x14ac:dyDescent="0.2">
      <c r="B705" s="602"/>
      <c r="C705" s="602"/>
      <c r="D705" s="602"/>
      <c r="E705" s="602"/>
      <c r="F705" s="602"/>
      <c r="G705" s="602"/>
      <c r="H705" s="602"/>
      <c r="I705" s="602"/>
      <c r="J705" s="602"/>
      <c r="K705" s="602"/>
      <c r="L705" s="602"/>
      <c r="M705" s="622"/>
    </row>
    <row r="706" spans="2:13" s="322" customFormat="1" x14ac:dyDescent="0.2">
      <c r="B706" s="602"/>
      <c r="C706" s="602"/>
      <c r="D706" s="602"/>
      <c r="E706" s="602"/>
      <c r="F706" s="602"/>
      <c r="G706" s="602"/>
      <c r="H706" s="602"/>
      <c r="I706" s="602"/>
      <c r="J706" s="602"/>
      <c r="K706" s="602"/>
      <c r="L706" s="602"/>
      <c r="M706" s="622"/>
    </row>
    <row r="707" spans="2:13" s="322" customFormat="1" x14ac:dyDescent="0.2">
      <c r="B707" s="602"/>
      <c r="C707" s="602"/>
      <c r="D707" s="602"/>
      <c r="E707" s="602"/>
      <c r="F707" s="602"/>
      <c r="G707" s="602"/>
      <c r="H707" s="602"/>
      <c r="I707" s="602"/>
      <c r="J707" s="602"/>
      <c r="K707" s="602"/>
      <c r="L707" s="602"/>
      <c r="M707" s="622"/>
    </row>
    <row r="708" spans="2:13" s="322" customFormat="1" x14ac:dyDescent="0.2">
      <c r="B708" s="602"/>
      <c r="C708" s="602"/>
      <c r="D708" s="602"/>
      <c r="E708" s="602"/>
      <c r="F708" s="602"/>
      <c r="G708" s="602"/>
      <c r="H708" s="602"/>
      <c r="I708" s="602"/>
      <c r="J708" s="602"/>
      <c r="K708" s="602"/>
      <c r="L708" s="602"/>
      <c r="M708" s="622"/>
    </row>
    <row r="709" spans="2:13" s="322" customFormat="1" x14ac:dyDescent="0.2">
      <c r="B709" s="602"/>
      <c r="C709" s="602"/>
      <c r="D709" s="602"/>
      <c r="E709" s="602"/>
      <c r="F709" s="602"/>
      <c r="G709" s="602"/>
      <c r="H709" s="602"/>
      <c r="I709" s="602"/>
      <c r="J709" s="602"/>
      <c r="K709" s="602"/>
      <c r="L709" s="602"/>
      <c r="M709" s="622"/>
    </row>
    <row r="710" spans="2:13" s="322" customFormat="1" x14ac:dyDescent="0.2">
      <c r="B710" s="602"/>
      <c r="C710" s="602"/>
      <c r="D710" s="602"/>
      <c r="E710" s="602"/>
      <c r="F710" s="602"/>
      <c r="G710" s="602"/>
      <c r="H710" s="602"/>
      <c r="I710" s="602"/>
      <c r="J710" s="602"/>
      <c r="K710" s="602"/>
      <c r="L710" s="602"/>
      <c r="M710" s="622"/>
    </row>
    <row r="711" spans="2:13" s="322" customFormat="1" x14ac:dyDescent="0.2">
      <c r="B711" s="602"/>
      <c r="C711" s="602"/>
      <c r="D711" s="602"/>
      <c r="E711" s="602"/>
      <c r="F711" s="602"/>
      <c r="G711" s="602"/>
      <c r="H711" s="602"/>
      <c r="I711" s="602"/>
      <c r="J711" s="602"/>
      <c r="K711" s="602"/>
      <c r="L711" s="602"/>
      <c r="M711" s="622"/>
    </row>
    <row r="712" spans="2:13" s="322" customFormat="1" x14ac:dyDescent="0.2">
      <c r="B712" s="602"/>
      <c r="C712" s="602"/>
      <c r="D712" s="602"/>
      <c r="E712" s="602"/>
      <c r="F712" s="602"/>
      <c r="G712" s="602"/>
      <c r="H712" s="602"/>
      <c r="I712" s="602"/>
      <c r="J712" s="602"/>
      <c r="K712" s="602"/>
      <c r="L712" s="602"/>
      <c r="M712" s="622"/>
    </row>
    <row r="713" spans="2:13" s="322" customFormat="1" x14ac:dyDescent="0.2">
      <c r="B713" s="602"/>
      <c r="C713" s="602"/>
      <c r="D713" s="602"/>
      <c r="E713" s="602"/>
      <c r="F713" s="602"/>
      <c r="G713" s="602"/>
      <c r="H713" s="602"/>
      <c r="I713" s="602"/>
      <c r="J713" s="602"/>
      <c r="K713" s="602"/>
      <c r="L713" s="602"/>
      <c r="M713" s="622"/>
    </row>
    <row r="714" spans="2:13" s="322" customFormat="1" x14ac:dyDescent="0.2">
      <c r="B714" s="602"/>
      <c r="C714" s="602"/>
      <c r="D714" s="602"/>
      <c r="E714" s="602"/>
      <c r="F714" s="602"/>
      <c r="G714" s="602"/>
      <c r="H714" s="602"/>
      <c r="I714" s="602"/>
      <c r="J714" s="602"/>
      <c r="K714" s="602"/>
      <c r="L714" s="602"/>
      <c r="M714" s="622"/>
    </row>
    <row r="715" spans="2:13" s="322" customFormat="1" x14ac:dyDescent="0.2">
      <c r="B715" s="602"/>
      <c r="C715" s="602"/>
      <c r="D715" s="602"/>
      <c r="E715" s="602"/>
      <c r="F715" s="602"/>
      <c r="G715" s="602"/>
      <c r="H715" s="602"/>
      <c r="I715" s="602"/>
      <c r="J715" s="602"/>
      <c r="K715" s="602"/>
      <c r="L715" s="602"/>
      <c r="M715" s="622"/>
    </row>
    <row r="716" spans="2:13" s="322" customFormat="1" x14ac:dyDescent="0.2">
      <c r="B716" s="602"/>
      <c r="C716" s="602"/>
      <c r="D716" s="602"/>
      <c r="E716" s="602"/>
      <c r="F716" s="602"/>
      <c r="G716" s="602"/>
      <c r="H716" s="602"/>
      <c r="I716" s="602"/>
      <c r="J716" s="602"/>
      <c r="K716" s="602"/>
      <c r="L716" s="602"/>
      <c r="M716" s="622"/>
    </row>
    <row r="717" spans="2:13" s="322" customFormat="1" x14ac:dyDescent="0.2">
      <c r="B717" s="602"/>
      <c r="C717" s="602"/>
      <c r="D717" s="602"/>
      <c r="E717" s="602"/>
      <c r="F717" s="602"/>
      <c r="G717" s="602"/>
      <c r="H717" s="602"/>
      <c r="I717" s="602"/>
      <c r="J717" s="602"/>
      <c r="K717" s="602"/>
      <c r="L717" s="602"/>
      <c r="M717" s="622"/>
    </row>
    <row r="718" spans="2:13" s="322" customFormat="1" x14ac:dyDescent="0.2">
      <c r="B718" s="602"/>
      <c r="C718" s="602"/>
      <c r="D718" s="602"/>
      <c r="E718" s="602"/>
      <c r="F718" s="602"/>
      <c r="G718" s="602"/>
      <c r="H718" s="602"/>
      <c r="I718" s="602"/>
      <c r="J718" s="602"/>
      <c r="K718" s="602"/>
      <c r="L718" s="602"/>
      <c r="M718" s="622"/>
    </row>
    <row r="719" spans="2:13" s="322" customFormat="1" x14ac:dyDescent="0.2">
      <c r="B719" s="602"/>
      <c r="C719" s="602"/>
      <c r="D719" s="602"/>
      <c r="E719" s="602"/>
      <c r="F719" s="602"/>
      <c r="G719" s="602"/>
      <c r="H719" s="602"/>
      <c r="I719" s="602"/>
      <c r="J719" s="602"/>
      <c r="K719" s="602"/>
      <c r="L719" s="602"/>
      <c r="M719" s="622"/>
    </row>
    <row r="720" spans="2:13" s="322" customFormat="1" x14ac:dyDescent="0.2">
      <c r="B720" s="602"/>
      <c r="C720" s="602"/>
      <c r="D720" s="602"/>
      <c r="E720" s="602"/>
      <c r="F720" s="602"/>
      <c r="G720" s="602"/>
      <c r="H720" s="602"/>
      <c r="I720" s="602"/>
      <c r="J720" s="602"/>
      <c r="K720" s="602"/>
      <c r="L720" s="602"/>
      <c r="M720" s="622"/>
    </row>
    <row r="721" spans="2:13" s="322" customFormat="1" x14ac:dyDescent="0.2">
      <c r="B721" s="602"/>
      <c r="C721" s="602"/>
      <c r="D721" s="602"/>
      <c r="E721" s="602"/>
      <c r="F721" s="602"/>
      <c r="G721" s="602"/>
      <c r="H721" s="602"/>
      <c r="I721" s="602"/>
      <c r="J721" s="602"/>
      <c r="K721" s="602"/>
      <c r="L721" s="602"/>
      <c r="M721" s="622"/>
    </row>
    <row r="722" spans="2:13" s="322" customFormat="1" x14ac:dyDescent="0.2">
      <c r="B722" s="602"/>
      <c r="C722" s="602"/>
      <c r="D722" s="602"/>
      <c r="E722" s="602"/>
      <c r="F722" s="602"/>
      <c r="G722" s="602"/>
      <c r="H722" s="602"/>
      <c r="I722" s="602"/>
      <c r="J722" s="602"/>
      <c r="K722" s="602"/>
      <c r="L722" s="602"/>
      <c r="M722" s="622"/>
    </row>
    <row r="723" spans="2:13" s="322" customFormat="1" x14ac:dyDescent="0.2">
      <c r="B723" s="602"/>
      <c r="C723" s="602"/>
      <c r="D723" s="602"/>
      <c r="E723" s="602"/>
      <c r="F723" s="602"/>
      <c r="G723" s="602"/>
      <c r="H723" s="602"/>
      <c r="I723" s="602"/>
      <c r="J723" s="602"/>
      <c r="K723" s="602"/>
      <c r="L723" s="602"/>
      <c r="M723" s="622"/>
    </row>
    <row r="724" spans="2:13" s="322" customFormat="1" x14ac:dyDescent="0.2">
      <c r="B724" s="602"/>
      <c r="C724" s="602"/>
      <c r="D724" s="602"/>
      <c r="E724" s="602"/>
      <c r="F724" s="602"/>
      <c r="G724" s="602"/>
      <c r="H724" s="602"/>
      <c r="I724" s="602"/>
      <c r="J724" s="602"/>
      <c r="K724" s="602"/>
      <c r="L724" s="602"/>
      <c r="M724" s="622"/>
    </row>
    <row r="725" spans="2:13" s="322" customFormat="1" x14ac:dyDescent="0.2">
      <c r="B725" s="602"/>
      <c r="C725" s="602"/>
      <c r="D725" s="602"/>
      <c r="E725" s="602"/>
      <c r="F725" s="602"/>
      <c r="G725" s="602"/>
      <c r="H725" s="602"/>
      <c r="I725" s="602"/>
      <c r="J725" s="602"/>
      <c r="K725" s="602"/>
      <c r="L725" s="602"/>
      <c r="M725" s="622"/>
    </row>
    <row r="726" spans="2:13" s="322" customFormat="1" x14ac:dyDescent="0.2">
      <c r="B726" s="602"/>
      <c r="C726" s="602"/>
      <c r="D726" s="602"/>
      <c r="E726" s="602"/>
      <c r="F726" s="602"/>
      <c r="G726" s="602"/>
      <c r="H726" s="602"/>
      <c r="I726" s="602"/>
      <c r="J726" s="602"/>
      <c r="K726" s="602"/>
      <c r="L726" s="602"/>
      <c r="M726" s="622"/>
    </row>
    <row r="727" spans="2:13" s="322" customFormat="1" x14ac:dyDescent="0.2">
      <c r="B727" s="602"/>
      <c r="C727" s="602"/>
      <c r="D727" s="602"/>
      <c r="E727" s="602"/>
      <c r="F727" s="602"/>
      <c r="G727" s="602"/>
      <c r="H727" s="602"/>
      <c r="I727" s="602"/>
      <c r="J727" s="602"/>
      <c r="K727" s="602"/>
      <c r="L727" s="602"/>
      <c r="M727" s="622"/>
    </row>
    <row r="728" spans="2:13" s="322" customFormat="1" x14ac:dyDescent="0.2">
      <c r="B728" s="602"/>
      <c r="C728" s="602"/>
      <c r="D728" s="602"/>
      <c r="E728" s="602"/>
      <c r="F728" s="602"/>
      <c r="G728" s="602"/>
      <c r="H728" s="602"/>
      <c r="I728" s="602"/>
      <c r="J728" s="602"/>
      <c r="K728" s="602"/>
      <c r="L728" s="602"/>
      <c r="M728" s="622"/>
    </row>
    <row r="729" spans="2:13" s="322" customFormat="1" x14ac:dyDescent="0.2">
      <c r="B729" s="602"/>
      <c r="C729" s="602"/>
      <c r="D729" s="602"/>
      <c r="E729" s="602"/>
      <c r="F729" s="602"/>
      <c r="G729" s="602"/>
      <c r="H729" s="602"/>
      <c r="I729" s="602"/>
      <c r="J729" s="602"/>
      <c r="K729" s="602"/>
      <c r="L729" s="602"/>
      <c r="M729" s="622"/>
    </row>
    <row r="730" spans="2:13" s="322" customFormat="1" x14ac:dyDescent="0.2">
      <c r="B730" s="602"/>
      <c r="C730" s="602"/>
      <c r="D730" s="602"/>
      <c r="E730" s="602"/>
      <c r="F730" s="602"/>
      <c r="G730" s="602"/>
      <c r="H730" s="602"/>
      <c r="I730" s="602"/>
      <c r="J730" s="602"/>
      <c r="K730" s="602"/>
      <c r="L730" s="602"/>
      <c r="M730" s="622"/>
    </row>
    <row r="731" spans="2:13" s="322" customFormat="1" x14ac:dyDescent="0.2">
      <c r="B731" s="602"/>
      <c r="C731" s="602"/>
      <c r="D731" s="602"/>
      <c r="E731" s="602"/>
      <c r="F731" s="602"/>
      <c r="G731" s="602"/>
      <c r="H731" s="602"/>
      <c r="I731" s="602"/>
      <c r="J731" s="602"/>
      <c r="K731" s="602"/>
      <c r="L731" s="602"/>
      <c r="M731" s="622"/>
    </row>
    <row r="732" spans="2:13" s="322" customFormat="1" x14ac:dyDescent="0.2">
      <c r="B732" s="602"/>
      <c r="C732" s="602"/>
      <c r="D732" s="602"/>
      <c r="E732" s="602"/>
      <c r="F732" s="602"/>
      <c r="G732" s="602"/>
      <c r="H732" s="602"/>
      <c r="I732" s="602"/>
      <c r="J732" s="602"/>
      <c r="K732" s="602"/>
      <c r="L732" s="602"/>
      <c r="M732" s="622"/>
    </row>
    <row r="733" spans="2:13" s="322" customFormat="1" x14ac:dyDescent="0.2">
      <c r="B733" s="602"/>
      <c r="C733" s="602"/>
      <c r="D733" s="602"/>
      <c r="E733" s="602"/>
      <c r="F733" s="602"/>
      <c r="G733" s="602"/>
      <c r="H733" s="602"/>
      <c r="I733" s="602"/>
      <c r="J733" s="602"/>
      <c r="K733" s="602"/>
      <c r="L733" s="602"/>
      <c r="M733" s="622"/>
    </row>
    <row r="734" spans="2:13" s="322" customFormat="1" x14ac:dyDescent="0.2">
      <c r="B734" s="602"/>
      <c r="C734" s="602"/>
      <c r="D734" s="602"/>
      <c r="E734" s="602"/>
      <c r="F734" s="602"/>
      <c r="G734" s="602"/>
      <c r="H734" s="602"/>
      <c r="I734" s="602"/>
      <c r="J734" s="602"/>
      <c r="K734" s="602"/>
      <c r="L734" s="602"/>
      <c r="M734" s="622"/>
    </row>
    <row r="735" spans="2:13" s="322" customFormat="1" x14ac:dyDescent="0.2">
      <c r="B735" s="602"/>
      <c r="C735" s="602"/>
      <c r="D735" s="602"/>
      <c r="E735" s="602"/>
      <c r="F735" s="602"/>
      <c r="G735" s="602"/>
      <c r="H735" s="602"/>
      <c r="I735" s="602"/>
      <c r="J735" s="602"/>
      <c r="K735" s="602"/>
      <c r="L735" s="602"/>
      <c r="M735" s="622"/>
    </row>
    <row r="736" spans="2:13" s="322" customFormat="1" x14ac:dyDescent="0.2">
      <c r="B736" s="602"/>
      <c r="C736" s="602"/>
      <c r="D736" s="602"/>
      <c r="E736" s="602"/>
      <c r="F736" s="602"/>
      <c r="G736" s="602"/>
      <c r="H736" s="602"/>
      <c r="I736" s="602"/>
      <c r="J736" s="602"/>
      <c r="K736" s="602"/>
      <c r="L736" s="602"/>
      <c r="M736" s="622"/>
    </row>
    <row r="737" spans="2:13" s="322" customFormat="1" x14ac:dyDescent="0.2">
      <c r="B737" s="602"/>
      <c r="C737" s="602"/>
      <c r="D737" s="602"/>
      <c r="E737" s="602"/>
      <c r="F737" s="602"/>
      <c r="G737" s="602"/>
      <c r="H737" s="602"/>
      <c r="I737" s="602"/>
      <c r="J737" s="602"/>
      <c r="K737" s="602"/>
      <c r="L737" s="602"/>
      <c r="M737" s="622"/>
    </row>
    <row r="738" spans="2:13" s="322" customFormat="1" x14ac:dyDescent="0.2">
      <c r="B738" s="602"/>
      <c r="C738" s="602"/>
      <c r="D738" s="602"/>
      <c r="E738" s="602"/>
      <c r="F738" s="602"/>
      <c r="G738" s="602"/>
      <c r="H738" s="602"/>
      <c r="I738" s="602"/>
      <c r="J738" s="602"/>
      <c r="K738" s="602"/>
      <c r="L738" s="602"/>
      <c r="M738" s="622"/>
    </row>
    <row r="739" spans="2:13" s="322" customFormat="1" x14ac:dyDescent="0.2">
      <c r="B739" s="602"/>
      <c r="C739" s="602"/>
      <c r="D739" s="602"/>
      <c r="E739" s="602"/>
      <c r="F739" s="602"/>
      <c r="G739" s="602"/>
      <c r="H739" s="602"/>
      <c r="I739" s="602"/>
      <c r="J739" s="602"/>
      <c r="K739" s="602"/>
      <c r="L739" s="602"/>
      <c r="M739" s="622"/>
    </row>
    <row r="740" spans="2:13" s="322" customFormat="1" x14ac:dyDescent="0.2">
      <c r="B740" s="602"/>
      <c r="C740" s="602"/>
      <c r="D740" s="602"/>
      <c r="E740" s="602"/>
      <c r="F740" s="602"/>
      <c r="G740" s="602"/>
      <c r="H740" s="602"/>
      <c r="I740" s="602"/>
      <c r="J740" s="602"/>
      <c r="K740" s="602"/>
      <c r="L740" s="602"/>
      <c r="M740" s="622"/>
    </row>
    <row r="741" spans="2:13" s="322" customFormat="1" x14ac:dyDescent="0.2">
      <c r="B741" s="602"/>
      <c r="C741" s="602"/>
      <c r="D741" s="602"/>
      <c r="E741" s="602"/>
      <c r="F741" s="602"/>
      <c r="G741" s="602"/>
      <c r="H741" s="602"/>
      <c r="I741" s="602"/>
      <c r="J741" s="602"/>
      <c r="K741" s="602"/>
      <c r="L741" s="602"/>
      <c r="M741" s="622"/>
    </row>
    <row r="742" spans="2:13" s="322" customFormat="1" x14ac:dyDescent="0.2">
      <c r="B742" s="602"/>
      <c r="C742" s="602"/>
      <c r="D742" s="602"/>
      <c r="E742" s="602"/>
      <c r="F742" s="602"/>
      <c r="G742" s="602"/>
      <c r="H742" s="602"/>
      <c r="I742" s="602"/>
      <c r="J742" s="602"/>
      <c r="K742" s="602"/>
      <c r="L742" s="602"/>
      <c r="M742" s="622"/>
    </row>
    <row r="743" spans="2:13" s="322" customFormat="1" x14ac:dyDescent="0.2">
      <c r="B743" s="602"/>
      <c r="C743" s="602"/>
      <c r="D743" s="602"/>
      <c r="E743" s="602"/>
      <c r="F743" s="602"/>
      <c r="G743" s="602"/>
      <c r="H743" s="602"/>
      <c r="I743" s="602"/>
      <c r="J743" s="602"/>
      <c r="K743" s="602"/>
      <c r="L743" s="602"/>
      <c r="M743" s="622"/>
    </row>
    <row r="744" spans="2:13" s="322" customFormat="1" x14ac:dyDescent="0.2">
      <c r="B744" s="602"/>
      <c r="C744" s="602"/>
      <c r="D744" s="602"/>
      <c r="E744" s="602"/>
      <c r="F744" s="602"/>
      <c r="G744" s="602"/>
      <c r="H744" s="602"/>
      <c r="I744" s="602"/>
      <c r="J744" s="602"/>
      <c r="K744" s="602"/>
      <c r="L744" s="602"/>
      <c r="M744" s="622"/>
    </row>
    <row r="745" spans="2:13" s="322" customFormat="1" x14ac:dyDescent="0.2">
      <c r="B745" s="602"/>
      <c r="C745" s="602"/>
      <c r="D745" s="602"/>
      <c r="E745" s="602"/>
      <c r="F745" s="602"/>
      <c r="G745" s="602"/>
      <c r="H745" s="602"/>
      <c r="I745" s="602"/>
      <c r="J745" s="602"/>
      <c r="K745" s="602"/>
      <c r="L745" s="602"/>
      <c r="M745" s="622"/>
    </row>
    <row r="746" spans="2:13" s="322" customFormat="1" x14ac:dyDescent="0.2">
      <c r="B746" s="602"/>
      <c r="C746" s="602"/>
      <c r="D746" s="602"/>
      <c r="E746" s="602"/>
      <c r="F746" s="602"/>
      <c r="G746" s="602"/>
      <c r="H746" s="602"/>
      <c r="I746" s="602"/>
      <c r="J746" s="602"/>
      <c r="K746" s="602"/>
      <c r="L746" s="602"/>
      <c r="M746" s="622"/>
    </row>
    <row r="747" spans="2:13" s="322" customFormat="1" x14ac:dyDescent="0.2">
      <c r="B747" s="602"/>
      <c r="C747" s="602"/>
      <c r="D747" s="602"/>
      <c r="E747" s="602"/>
      <c r="F747" s="602"/>
      <c r="G747" s="602"/>
      <c r="H747" s="602"/>
      <c r="I747" s="602"/>
      <c r="J747" s="602"/>
      <c r="K747" s="602"/>
      <c r="L747" s="602"/>
      <c r="M747" s="622"/>
    </row>
    <row r="748" spans="2:13" s="322" customFormat="1" x14ac:dyDescent="0.2">
      <c r="B748" s="602"/>
      <c r="C748" s="602"/>
      <c r="D748" s="602"/>
      <c r="E748" s="602"/>
      <c r="F748" s="602"/>
      <c r="G748" s="602"/>
      <c r="H748" s="602"/>
      <c r="I748" s="602"/>
      <c r="J748" s="602"/>
      <c r="K748" s="602"/>
      <c r="L748" s="602"/>
      <c r="M748" s="622"/>
    </row>
    <row r="749" spans="2:13" s="322" customFormat="1" x14ac:dyDescent="0.2">
      <c r="B749" s="602"/>
      <c r="C749" s="602"/>
      <c r="D749" s="602"/>
      <c r="E749" s="602"/>
      <c r="F749" s="602"/>
      <c r="G749" s="602"/>
      <c r="H749" s="602"/>
      <c r="I749" s="602"/>
      <c r="J749" s="602"/>
      <c r="K749" s="602"/>
      <c r="L749" s="602"/>
      <c r="M749" s="622"/>
    </row>
    <row r="750" spans="2:13" s="322" customFormat="1" x14ac:dyDescent="0.2">
      <c r="B750" s="602"/>
      <c r="C750" s="602"/>
      <c r="D750" s="602"/>
      <c r="E750" s="602"/>
      <c r="F750" s="602"/>
      <c r="G750" s="602"/>
      <c r="H750" s="602"/>
      <c r="I750" s="602"/>
      <c r="J750" s="602"/>
      <c r="K750" s="602"/>
      <c r="L750" s="602"/>
      <c r="M750" s="622"/>
    </row>
    <row r="751" spans="2:13" s="322" customFormat="1" x14ac:dyDescent="0.2">
      <c r="B751" s="602"/>
      <c r="C751" s="602"/>
      <c r="D751" s="602"/>
      <c r="E751" s="602"/>
      <c r="F751" s="602"/>
      <c r="G751" s="602"/>
      <c r="H751" s="602"/>
      <c r="I751" s="602"/>
      <c r="J751" s="602"/>
      <c r="K751" s="602"/>
      <c r="L751" s="602"/>
      <c r="M751" s="622"/>
    </row>
    <row r="752" spans="2:13" s="322" customFormat="1" x14ac:dyDescent="0.2">
      <c r="B752" s="602"/>
      <c r="C752" s="602"/>
      <c r="D752" s="602"/>
      <c r="E752" s="602"/>
      <c r="F752" s="602"/>
      <c r="G752" s="602"/>
      <c r="H752" s="602"/>
      <c r="I752" s="602"/>
      <c r="J752" s="602"/>
      <c r="K752" s="602"/>
      <c r="L752" s="602"/>
      <c r="M752" s="622"/>
    </row>
    <row r="753" spans="2:13" s="322" customFormat="1" x14ac:dyDescent="0.2">
      <c r="B753" s="602"/>
      <c r="C753" s="602"/>
      <c r="D753" s="602"/>
      <c r="E753" s="602"/>
      <c r="F753" s="602"/>
      <c r="G753" s="602"/>
      <c r="H753" s="602"/>
      <c r="I753" s="602"/>
      <c r="J753" s="602"/>
      <c r="K753" s="602"/>
      <c r="L753" s="602"/>
      <c r="M753" s="622"/>
    </row>
    <row r="754" spans="2:13" s="322" customFormat="1" x14ac:dyDescent="0.2">
      <c r="B754" s="602"/>
      <c r="C754" s="602"/>
      <c r="D754" s="602"/>
      <c r="E754" s="602"/>
      <c r="F754" s="602"/>
      <c r="G754" s="602"/>
      <c r="H754" s="602"/>
      <c r="I754" s="602"/>
      <c r="J754" s="602"/>
      <c r="K754" s="602"/>
      <c r="L754" s="602"/>
      <c r="M754" s="622"/>
    </row>
    <row r="755" spans="2:13" s="322" customFormat="1" x14ac:dyDescent="0.2">
      <c r="B755" s="602"/>
      <c r="C755" s="602"/>
      <c r="D755" s="602"/>
      <c r="E755" s="602"/>
      <c r="F755" s="602"/>
      <c r="G755" s="602"/>
      <c r="H755" s="602"/>
      <c r="I755" s="602"/>
      <c r="J755" s="602"/>
      <c r="K755" s="602"/>
      <c r="L755" s="602"/>
      <c r="M755" s="622"/>
    </row>
    <row r="756" spans="2:13" s="322" customFormat="1" x14ac:dyDescent="0.2">
      <c r="B756" s="602"/>
      <c r="C756" s="602"/>
      <c r="D756" s="602"/>
      <c r="E756" s="602"/>
      <c r="F756" s="602"/>
      <c r="G756" s="602"/>
      <c r="H756" s="602"/>
      <c r="I756" s="602"/>
      <c r="J756" s="602"/>
      <c r="K756" s="602"/>
      <c r="L756" s="602"/>
      <c r="M756" s="622"/>
    </row>
    <row r="757" spans="2:13" s="322" customFormat="1" x14ac:dyDescent="0.2">
      <c r="B757" s="602"/>
      <c r="C757" s="602"/>
      <c r="D757" s="602"/>
      <c r="E757" s="602"/>
      <c r="F757" s="602"/>
      <c r="G757" s="602"/>
      <c r="H757" s="602"/>
      <c r="I757" s="602"/>
      <c r="J757" s="602"/>
      <c r="K757" s="602"/>
      <c r="L757" s="602"/>
      <c r="M757" s="622"/>
    </row>
    <row r="758" spans="2:13" s="322" customFormat="1" x14ac:dyDescent="0.2">
      <c r="B758" s="602"/>
      <c r="C758" s="602"/>
      <c r="D758" s="602"/>
      <c r="E758" s="602"/>
      <c r="F758" s="602"/>
      <c r="G758" s="602"/>
      <c r="H758" s="602"/>
      <c r="I758" s="602"/>
      <c r="J758" s="602"/>
      <c r="K758" s="602"/>
      <c r="L758" s="602"/>
      <c r="M758" s="622"/>
    </row>
    <row r="759" spans="2:13" s="322" customFormat="1" x14ac:dyDescent="0.2">
      <c r="B759" s="602"/>
      <c r="C759" s="602"/>
      <c r="D759" s="602"/>
      <c r="E759" s="602"/>
      <c r="F759" s="602"/>
      <c r="G759" s="602"/>
      <c r="H759" s="602"/>
      <c r="I759" s="602"/>
      <c r="J759" s="602"/>
      <c r="K759" s="602"/>
      <c r="L759" s="602"/>
      <c r="M759" s="622"/>
    </row>
    <row r="760" spans="2:13" s="322" customFormat="1" x14ac:dyDescent="0.2">
      <c r="B760" s="602"/>
      <c r="C760" s="602"/>
      <c r="D760" s="602"/>
      <c r="E760" s="602"/>
      <c r="F760" s="602"/>
      <c r="G760" s="602"/>
      <c r="H760" s="602"/>
      <c r="I760" s="602"/>
      <c r="J760" s="602"/>
      <c r="K760" s="602"/>
      <c r="L760" s="602"/>
      <c r="M760" s="622"/>
    </row>
    <row r="761" spans="2:13" s="322" customFormat="1" x14ac:dyDescent="0.2">
      <c r="B761" s="602"/>
      <c r="C761" s="602"/>
      <c r="D761" s="602"/>
      <c r="E761" s="602"/>
      <c r="F761" s="602"/>
      <c r="G761" s="602"/>
      <c r="H761" s="602"/>
      <c r="I761" s="602"/>
      <c r="J761" s="602"/>
      <c r="K761" s="602"/>
      <c r="L761" s="602"/>
      <c r="M761" s="622"/>
    </row>
    <row r="762" spans="2:13" s="322" customFormat="1" x14ac:dyDescent="0.2">
      <c r="B762" s="602"/>
      <c r="C762" s="602"/>
      <c r="D762" s="602"/>
      <c r="E762" s="602"/>
      <c r="F762" s="602"/>
      <c r="G762" s="602"/>
      <c r="H762" s="602"/>
      <c r="I762" s="602"/>
      <c r="J762" s="602"/>
      <c r="K762" s="602"/>
      <c r="L762" s="602"/>
      <c r="M762" s="622"/>
    </row>
    <row r="763" spans="2:13" s="322" customFormat="1" x14ac:dyDescent="0.2">
      <c r="B763" s="602"/>
      <c r="C763" s="602"/>
      <c r="D763" s="602"/>
      <c r="E763" s="602"/>
      <c r="F763" s="602"/>
      <c r="G763" s="602"/>
      <c r="H763" s="602"/>
      <c r="I763" s="602"/>
      <c r="J763" s="602"/>
      <c r="K763" s="602"/>
      <c r="L763" s="602"/>
      <c r="M763" s="622"/>
    </row>
    <row r="764" spans="2:13" s="322" customFormat="1" x14ac:dyDescent="0.2">
      <c r="B764" s="602"/>
      <c r="C764" s="602"/>
      <c r="D764" s="602"/>
      <c r="E764" s="602"/>
      <c r="F764" s="602"/>
      <c r="G764" s="602"/>
      <c r="H764" s="602"/>
      <c r="I764" s="602"/>
      <c r="J764" s="602"/>
      <c r="K764" s="602"/>
      <c r="L764" s="602"/>
      <c r="M764" s="622"/>
    </row>
    <row r="765" spans="2:13" s="322" customFormat="1" x14ac:dyDescent="0.2">
      <c r="B765" s="602"/>
      <c r="C765" s="602"/>
      <c r="D765" s="602"/>
      <c r="E765" s="602"/>
      <c r="F765" s="602"/>
      <c r="G765" s="602"/>
      <c r="H765" s="602"/>
      <c r="I765" s="602"/>
      <c r="J765" s="602"/>
      <c r="K765" s="602"/>
      <c r="L765" s="602"/>
      <c r="M765" s="622"/>
    </row>
    <row r="766" spans="2:13" s="322" customFormat="1" x14ac:dyDescent="0.2">
      <c r="B766" s="602"/>
      <c r="C766" s="602"/>
      <c r="D766" s="602"/>
      <c r="E766" s="602"/>
      <c r="F766" s="602"/>
      <c r="G766" s="602"/>
      <c r="H766" s="602"/>
      <c r="I766" s="602"/>
      <c r="J766" s="602"/>
      <c r="K766" s="602"/>
      <c r="L766" s="602"/>
      <c r="M766" s="622"/>
    </row>
    <row r="767" spans="2:13" s="322" customFormat="1" x14ac:dyDescent="0.2">
      <c r="B767" s="602"/>
      <c r="C767" s="602"/>
      <c r="D767" s="602"/>
      <c r="E767" s="602"/>
      <c r="F767" s="602"/>
      <c r="G767" s="602"/>
      <c r="H767" s="602"/>
      <c r="I767" s="602"/>
      <c r="J767" s="602"/>
      <c r="K767" s="602"/>
      <c r="L767" s="602"/>
      <c r="M767" s="622"/>
    </row>
    <row r="768" spans="2:13" s="322" customFormat="1" x14ac:dyDescent="0.2">
      <c r="B768" s="602"/>
      <c r="C768" s="602"/>
      <c r="D768" s="602"/>
      <c r="E768" s="602"/>
      <c r="F768" s="602"/>
      <c r="G768" s="602"/>
      <c r="H768" s="602"/>
      <c r="I768" s="602"/>
      <c r="J768" s="602"/>
      <c r="K768" s="602"/>
      <c r="L768" s="602"/>
      <c r="M768" s="622"/>
    </row>
    <row r="769" spans="2:13" s="322" customFormat="1" x14ac:dyDescent="0.2">
      <c r="B769" s="602"/>
      <c r="C769" s="602"/>
      <c r="D769" s="602"/>
      <c r="E769" s="602"/>
      <c r="F769" s="602"/>
      <c r="G769" s="602"/>
      <c r="H769" s="602"/>
      <c r="I769" s="602"/>
      <c r="J769" s="602"/>
      <c r="K769" s="602"/>
      <c r="L769" s="602"/>
      <c r="M769" s="622"/>
    </row>
    <row r="770" spans="2:13" s="322" customFormat="1" x14ac:dyDescent="0.2">
      <c r="B770" s="602"/>
      <c r="C770" s="602"/>
      <c r="D770" s="602"/>
      <c r="E770" s="602"/>
      <c r="F770" s="602"/>
      <c r="G770" s="602"/>
      <c r="H770" s="602"/>
      <c r="I770" s="602"/>
      <c r="J770" s="602"/>
      <c r="K770" s="602"/>
      <c r="L770" s="602"/>
      <c r="M770" s="622"/>
    </row>
    <row r="771" spans="2:13" s="322" customFormat="1" x14ac:dyDescent="0.2">
      <c r="B771" s="602"/>
      <c r="C771" s="602"/>
      <c r="D771" s="602"/>
      <c r="E771" s="602"/>
      <c r="F771" s="602"/>
      <c r="G771" s="602"/>
      <c r="H771" s="602"/>
      <c r="I771" s="602"/>
      <c r="J771" s="602"/>
      <c r="K771" s="602"/>
      <c r="L771" s="602"/>
      <c r="M771" s="622"/>
    </row>
    <row r="772" spans="2:13" s="322" customFormat="1" x14ac:dyDescent="0.2">
      <c r="B772" s="602"/>
      <c r="C772" s="602"/>
      <c r="D772" s="602"/>
      <c r="E772" s="602"/>
      <c r="F772" s="602"/>
      <c r="G772" s="602"/>
      <c r="H772" s="602"/>
      <c r="I772" s="602"/>
      <c r="J772" s="602"/>
      <c r="K772" s="602"/>
      <c r="L772" s="602"/>
      <c r="M772" s="622"/>
    </row>
    <row r="773" spans="2:13" s="322" customFormat="1" x14ac:dyDescent="0.2">
      <c r="B773" s="602"/>
      <c r="C773" s="602"/>
      <c r="D773" s="602"/>
      <c r="E773" s="602"/>
      <c r="F773" s="602"/>
      <c r="G773" s="602"/>
      <c r="H773" s="602"/>
      <c r="I773" s="602"/>
      <c r="J773" s="602"/>
      <c r="K773" s="602"/>
      <c r="L773" s="602"/>
      <c r="M773" s="622"/>
    </row>
    <row r="774" spans="2:13" s="322" customFormat="1" x14ac:dyDescent="0.2">
      <c r="B774" s="602"/>
      <c r="C774" s="602"/>
      <c r="D774" s="602"/>
      <c r="E774" s="602"/>
      <c r="F774" s="602"/>
      <c r="G774" s="602"/>
      <c r="H774" s="602"/>
      <c r="I774" s="602"/>
      <c r="J774" s="602"/>
      <c r="K774" s="602"/>
      <c r="L774" s="602"/>
      <c r="M774" s="622"/>
    </row>
    <row r="775" spans="2:13" s="322" customFormat="1" x14ac:dyDescent="0.2">
      <c r="B775" s="602"/>
      <c r="C775" s="602"/>
      <c r="D775" s="602"/>
      <c r="E775" s="602"/>
      <c r="F775" s="602"/>
      <c r="G775" s="602"/>
      <c r="H775" s="602"/>
      <c r="I775" s="602"/>
      <c r="J775" s="602"/>
      <c r="K775" s="602"/>
      <c r="L775" s="602"/>
      <c r="M775" s="622"/>
    </row>
    <row r="776" spans="2:13" s="322" customFormat="1" x14ac:dyDescent="0.2">
      <c r="B776" s="602"/>
      <c r="C776" s="602"/>
      <c r="D776" s="602"/>
      <c r="E776" s="602"/>
      <c r="F776" s="602"/>
      <c r="G776" s="602"/>
      <c r="H776" s="602"/>
      <c r="I776" s="602"/>
      <c r="J776" s="602"/>
      <c r="K776" s="602"/>
      <c r="L776" s="602"/>
      <c r="M776" s="622"/>
    </row>
    <row r="777" spans="2:13" s="322" customFormat="1" x14ac:dyDescent="0.2">
      <c r="B777" s="602"/>
      <c r="C777" s="602"/>
      <c r="D777" s="602"/>
      <c r="E777" s="602"/>
      <c r="F777" s="602"/>
      <c r="G777" s="602"/>
      <c r="H777" s="602"/>
      <c r="I777" s="602"/>
      <c r="J777" s="602"/>
      <c r="K777" s="602"/>
      <c r="L777" s="602"/>
      <c r="M777" s="622"/>
    </row>
    <row r="778" spans="2:13" s="322" customFormat="1" x14ac:dyDescent="0.2">
      <c r="B778" s="602"/>
      <c r="C778" s="602"/>
      <c r="D778" s="602"/>
      <c r="E778" s="602"/>
      <c r="F778" s="602"/>
      <c r="G778" s="602"/>
      <c r="H778" s="602"/>
      <c r="I778" s="602"/>
      <c r="J778" s="602"/>
      <c r="K778" s="602"/>
      <c r="L778" s="602"/>
      <c r="M778" s="622"/>
    </row>
    <row r="779" spans="2:13" s="322" customFormat="1" x14ac:dyDescent="0.2">
      <c r="B779" s="602"/>
      <c r="C779" s="602"/>
      <c r="D779" s="602"/>
      <c r="E779" s="602"/>
      <c r="F779" s="602"/>
      <c r="G779" s="602"/>
      <c r="H779" s="602"/>
      <c r="I779" s="602"/>
      <c r="J779" s="602"/>
      <c r="K779" s="602"/>
      <c r="L779" s="602"/>
      <c r="M779" s="622"/>
    </row>
    <row r="780" spans="2:13" s="322" customFormat="1" x14ac:dyDescent="0.2">
      <c r="B780" s="602"/>
      <c r="C780" s="602"/>
      <c r="D780" s="602"/>
      <c r="E780" s="602"/>
      <c r="F780" s="602"/>
      <c r="G780" s="602"/>
      <c r="H780" s="602"/>
      <c r="I780" s="602"/>
      <c r="J780" s="602"/>
      <c r="K780" s="602"/>
      <c r="L780" s="602"/>
      <c r="M780" s="622"/>
    </row>
    <row r="781" spans="2:13" s="322" customFormat="1" x14ac:dyDescent="0.2">
      <c r="B781" s="602"/>
      <c r="C781" s="602"/>
      <c r="D781" s="602"/>
      <c r="E781" s="602"/>
      <c r="F781" s="602"/>
      <c r="G781" s="602"/>
      <c r="H781" s="602"/>
      <c r="I781" s="602"/>
      <c r="J781" s="602"/>
      <c r="K781" s="602"/>
      <c r="L781" s="602"/>
      <c r="M781" s="622"/>
    </row>
    <row r="782" spans="2:13" s="322" customFormat="1" x14ac:dyDescent="0.2">
      <c r="B782" s="602"/>
      <c r="C782" s="602"/>
      <c r="D782" s="602"/>
      <c r="E782" s="602"/>
      <c r="F782" s="602"/>
      <c r="G782" s="602"/>
      <c r="H782" s="602"/>
      <c r="I782" s="602"/>
      <c r="J782" s="602"/>
      <c r="K782" s="602"/>
      <c r="L782" s="602"/>
      <c r="M782" s="622"/>
    </row>
    <row r="783" spans="2:13" s="322" customFormat="1" x14ac:dyDescent="0.2">
      <c r="B783" s="602"/>
      <c r="C783" s="602"/>
      <c r="D783" s="602"/>
      <c r="E783" s="602"/>
      <c r="F783" s="602"/>
      <c r="G783" s="602"/>
      <c r="H783" s="602"/>
      <c r="I783" s="602"/>
      <c r="J783" s="602"/>
      <c r="K783" s="602"/>
      <c r="L783" s="602"/>
      <c r="M783" s="622"/>
    </row>
    <row r="784" spans="2:13" s="322" customFormat="1" x14ac:dyDescent="0.2">
      <c r="B784" s="602"/>
      <c r="C784" s="602"/>
      <c r="D784" s="602"/>
      <c r="E784" s="602"/>
      <c r="F784" s="602"/>
      <c r="G784" s="602"/>
      <c r="H784" s="602"/>
      <c r="I784" s="602"/>
      <c r="J784" s="602"/>
      <c r="K784" s="602"/>
      <c r="L784" s="602"/>
      <c r="M784" s="622"/>
    </row>
    <row r="785" spans="2:13" s="322" customFormat="1" x14ac:dyDescent="0.2">
      <c r="B785" s="602"/>
      <c r="C785" s="602"/>
      <c r="D785" s="602"/>
      <c r="E785" s="602"/>
      <c r="F785" s="602"/>
      <c r="G785" s="602"/>
      <c r="H785" s="602"/>
      <c r="I785" s="602"/>
      <c r="J785" s="602"/>
      <c r="K785" s="602"/>
      <c r="L785" s="602"/>
      <c r="M785" s="622"/>
    </row>
    <row r="786" spans="2:13" s="322" customFormat="1" x14ac:dyDescent="0.2">
      <c r="B786" s="602"/>
      <c r="C786" s="602"/>
      <c r="D786" s="602"/>
      <c r="E786" s="602"/>
      <c r="F786" s="602"/>
      <c r="G786" s="602"/>
      <c r="H786" s="602"/>
      <c r="I786" s="602"/>
      <c r="J786" s="602"/>
      <c r="K786" s="602"/>
      <c r="L786" s="602"/>
      <c r="M786" s="622"/>
    </row>
    <row r="787" spans="2:13" s="322" customFormat="1" x14ac:dyDescent="0.2">
      <c r="B787" s="602"/>
      <c r="C787" s="602"/>
      <c r="D787" s="602"/>
      <c r="E787" s="602"/>
      <c r="F787" s="602"/>
      <c r="G787" s="602"/>
      <c r="H787" s="602"/>
      <c r="I787" s="602"/>
      <c r="J787" s="602"/>
      <c r="K787" s="602"/>
      <c r="L787" s="602"/>
      <c r="M787" s="622"/>
    </row>
    <row r="788" spans="2:13" s="322" customFormat="1" x14ac:dyDescent="0.2">
      <c r="B788" s="602"/>
      <c r="C788" s="602"/>
      <c r="D788" s="602"/>
      <c r="E788" s="602"/>
      <c r="F788" s="602"/>
      <c r="G788" s="602"/>
      <c r="H788" s="602"/>
      <c r="I788" s="602"/>
      <c r="J788" s="602"/>
      <c r="K788" s="602"/>
      <c r="L788" s="602"/>
      <c r="M788" s="622"/>
    </row>
    <row r="789" spans="2:13" s="322" customFormat="1" x14ac:dyDescent="0.2">
      <c r="B789" s="602"/>
      <c r="C789" s="602"/>
      <c r="D789" s="602"/>
      <c r="E789" s="602"/>
      <c r="F789" s="602"/>
      <c r="G789" s="602"/>
      <c r="H789" s="602"/>
      <c r="I789" s="602"/>
      <c r="J789" s="602"/>
      <c r="K789" s="602"/>
      <c r="L789" s="602"/>
      <c r="M789" s="622"/>
    </row>
    <row r="790" spans="2:13" s="322" customFormat="1" x14ac:dyDescent="0.2">
      <c r="B790" s="602"/>
      <c r="C790" s="602"/>
      <c r="D790" s="602"/>
      <c r="E790" s="602"/>
      <c r="F790" s="602"/>
      <c r="G790" s="602"/>
      <c r="H790" s="602"/>
      <c r="I790" s="602"/>
      <c r="J790" s="602"/>
      <c r="K790" s="602"/>
      <c r="L790" s="602"/>
      <c r="M790" s="622"/>
    </row>
    <row r="791" spans="2:13" s="322" customFormat="1" x14ac:dyDescent="0.2">
      <c r="B791" s="602"/>
      <c r="C791" s="602"/>
      <c r="D791" s="602"/>
      <c r="E791" s="602"/>
      <c r="F791" s="602"/>
      <c r="G791" s="602"/>
      <c r="H791" s="602"/>
      <c r="I791" s="602"/>
      <c r="J791" s="602"/>
      <c r="K791" s="602"/>
      <c r="L791" s="602"/>
      <c r="M791" s="622"/>
    </row>
    <row r="792" spans="2:13" s="322" customFormat="1" x14ac:dyDescent="0.2">
      <c r="B792" s="602"/>
      <c r="C792" s="602"/>
      <c r="D792" s="602"/>
      <c r="E792" s="602"/>
      <c r="F792" s="602"/>
      <c r="G792" s="602"/>
      <c r="H792" s="602"/>
      <c r="I792" s="602"/>
      <c r="J792" s="602"/>
      <c r="K792" s="602"/>
      <c r="L792" s="602"/>
      <c r="M792" s="622"/>
    </row>
    <row r="793" spans="2:13" s="322" customFormat="1" x14ac:dyDescent="0.2">
      <c r="B793" s="602"/>
      <c r="C793" s="602"/>
      <c r="D793" s="602"/>
      <c r="E793" s="602"/>
      <c r="F793" s="602"/>
      <c r="G793" s="602"/>
      <c r="H793" s="602"/>
      <c r="I793" s="602"/>
      <c r="J793" s="602"/>
      <c r="K793" s="602"/>
      <c r="L793" s="602"/>
      <c r="M793" s="622"/>
    </row>
    <row r="794" spans="2:13" s="322" customFormat="1" x14ac:dyDescent="0.2">
      <c r="B794" s="602"/>
      <c r="C794" s="602"/>
      <c r="D794" s="602"/>
      <c r="E794" s="602"/>
      <c r="F794" s="602"/>
      <c r="G794" s="602"/>
      <c r="H794" s="602"/>
      <c r="I794" s="602"/>
      <c r="J794" s="602"/>
      <c r="K794" s="602"/>
      <c r="L794" s="602"/>
      <c r="M794" s="622"/>
    </row>
    <row r="795" spans="2:13" s="322" customFormat="1" x14ac:dyDescent="0.2">
      <c r="B795" s="602"/>
      <c r="C795" s="602"/>
      <c r="D795" s="602"/>
      <c r="E795" s="602"/>
      <c r="F795" s="602"/>
      <c r="G795" s="602"/>
      <c r="H795" s="602"/>
      <c r="I795" s="602"/>
      <c r="J795" s="602"/>
      <c r="K795" s="602"/>
      <c r="L795" s="602"/>
      <c r="M795" s="622"/>
    </row>
    <row r="796" spans="2:13" s="322" customFormat="1" x14ac:dyDescent="0.2">
      <c r="B796" s="602"/>
      <c r="C796" s="602"/>
      <c r="D796" s="602"/>
      <c r="E796" s="602"/>
      <c r="F796" s="602"/>
      <c r="G796" s="602"/>
      <c r="H796" s="602"/>
      <c r="I796" s="602"/>
      <c r="J796" s="602"/>
      <c r="K796" s="602"/>
      <c r="L796" s="602"/>
      <c r="M796" s="622"/>
    </row>
    <row r="797" spans="2:13" s="322" customFormat="1" x14ac:dyDescent="0.2">
      <c r="B797" s="602"/>
      <c r="C797" s="602"/>
      <c r="D797" s="602"/>
      <c r="E797" s="602"/>
      <c r="F797" s="602"/>
      <c r="G797" s="602"/>
      <c r="H797" s="602"/>
      <c r="I797" s="602"/>
      <c r="J797" s="602"/>
      <c r="K797" s="602"/>
      <c r="L797" s="602"/>
      <c r="M797" s="622"/>
    </row>
    <row r="798" spans="2:13" s="322" customFormat="1" x14ac:dyDescent="0.2">
      <c r="B798" s="602"/>
      <c r="C798" s="602"/>
      <c r="D798" s="602"/>
      <c r="E798" s="602"/>
      <c r="F798" s="602"/>
      <c r="G798" s="602"/>
      <c r="H798" s="602"/>
      <c r="I798" s="602"/>
      <c r="J798" s="602"/>
      <c r="K798" s="602"/>
      <c r="L798" s="602"/>
      <c r="M798" s="622"/>
    </row>
    <row r="799" spans="2:13" s="322" customFormat="1" x14ac:dyDescent="0.2">
      <c r="B799" s="602"/>
      <c r="C799" s="602"/>
      <c r="D799" s="602"/>
      <c r="E799" s="602"/>
      <c r="F799" s="602"/>
      <c r="G799" s="602"/>
      <c r="H799" s="602"/>
      <c r="I799" s="602"/>
      <c r="J799" s="602"/>
      <c r="K799" s="602"/>
      <c r="L799" s="602"/>
      <c r="M799" s="622"/>
    </row>
    <row r="800" spans="2:13" s="322" customFormat="1" x14ac:dyDescent="0.2">
      <c r="B800" s="602"/>
      <c r="C800" s="602"/>
      <c r="D800" s="602"/>
      <c r="E800" s="602"/>
      <c r="F800" s="602"/>
      <c r="G800" s="602"/>
      <c r="H800" s="602"/>
      <c r="I800" s="602"/>
      <c r="J800" s="602"/>
      <c r="K800" s="602"/>
      <c r="L800" s="602"/>
      <c r="M800" s="622"/>
    </row>
    <row r="801" spans="2:13" s="322" customFormat="1" x14ac:dyDescent="0.2">
      <c r="B801" s="602"/>
      <c r="C801" s="602"/>
      <c r="D801" s="602"/>
      <c r="E801" s="602"/>
      <c r="F801" s="602"/>
      <c r="G801" s="602"/>
      <c r="H801" s="602"/>
      <c r="I801" s="602"/>
      <c r="J801" s="602"/>
      <c r="K801" s="602"/>
      <c r="L801" s="602"/>
      <c r="M801" s="622"/>
    </row>
    <row r="802" spans="2:13" s="322" customFormat="1" x14ac:dyDescent="0.2">
      <c r="B802" s="602"/>
      <c r="C802" s="602"/>
      <c r="D802" s="602"/>
      <c r="E802" s="602"/>
      <c r="F802" s="602"/>
      <c r="G802" s="602"/>
      <c r="H802" s="602"/>
      <c r="I802" s="602"/>
      <c r="J802" s="602"/>
      <c r="K802" s="602"/>
      <c r="L802" s="602"/>
      <c r="M802" s="622"/>
    </row>
    <row r="803" spans="2:13" s="322" customFormat="1" x14ac:dyDescent="0.2">
      <c r="B803" s="602"/>
      <c r="C803" s="602"/>
      <c r="D803" s="602"/>
      <c r="E803" s="602"/>
      <c r="F803" s="602"/>
      <c r="G803" s="602"/>
      <c r="H803" s="602"/>
      <c r="I803" s="602"/>
      <c r="J803" s="602"/>
      <c r="K803" s="602"/>
      <c r="L803" s="602"/>
      <c r="M803" s="622"/>
    </row>
    <row r="804" spans="2:13" s="322" customFormat="1" x14ac:dyDescent="0.2">
      <c r="B804" s="602"/>
      <c r="C804" s="602"/>
      <c r="D804" s="602"/>
      <c r="E804" s="602"/>
      <c r="F804" s="602"/>
      <c r="G804" s="602"/>
      <c r="H804" s="602"/>
      <c r="I804" s="602"/>
      <c r="J804" s="602"/>
      <c r="K804" s="602"/>
      <c r="L804" s="602"/>
      <c r="M804" s="622"/>
    </row>
    <row r="805" spans="2:13" s="322" customFormat="1" x14ac:dyDescent="0.2">
      <c r="B805" s="602"/>
      <c r="C805" s="602"/>
      <c r="D805" s="602"/>
      <c r="E805" s="602"/>
      <c r="F805" s="602"/>
      <c r="G805" s="602"/>
      <c r="H805" s="602"/>
      <c r="I805" s="602"/>
      <c r="J805" s="602"/>
      <c r="K805" s="602"/>
      <c r="L805" s="602"/>
      <c r="M805" s="622"/>
    </row>
    <row r="806" spans="2:13" s="322" customFormat="1" x14ac:dyDescent="0.2">
      <c r="B806" s="602"/>
      <c r="C806" s="602"/>
      <c r="D806" s="602"/>
      <c r="E806" s="602"/>
      <c r="F806" s="602"/>
      <c r="G806" s="602"/>
      <c r="H806" s="602"/>
      <c r="I806" s="602"/>
      <c r="J806" s="602"/>
      <c r="K806" s="602"/>
      <c r="L806" s="602"/>
      <c r="M806" s="622"/>
    </row>
    <row r="807" spans="2:13" s="322" customFormat="1" x14ac:dyDescent="0.2">
      <c r="B807" s="602"/>
      <c r="C807" s="602"/>
      <c r="D807" s="602"/>
      <c r="E807" s="602"/>
      <c r="F807" s="602"/>
      <c r="G807" s="602"/>
      <c r="H807" s="602"/>
      <c r="I807" s="602"/>
      <c r="J807" s="602"/>
      <c r="K807" s="602"/>
      <c r="L807" s="602"/>
      <c r="M807" s="622"/>
    </row>
    <row r="808" spans="2:13" s="322" customFormat="1" x14ac:dyDescent="0.2">
      <c r="B808" s="602"/>
      <c r="C808" s="602"/>
      <c r="D808" s="602"/>
      <c r="E808" s="602"/>
      <c r="F808" s="602"/>
      <c r="G808" s="602"/>
      <c r="H808" s="602"/>
      <c r="I808" s="602"/>
      <c r="J808" s="602"/>
      <c r="K808" s="602"/>
      <c r="L808" s="602"/>
      <c r="M808" s="622"/>
    </row>
    <row r="809" spans="2:13" s="322" customFormat="1" x14ac:dyDescent="0.2">
      <c r="B809" s="602"/>
      <c r="C809" s="602"/>
      <c r="D809" s="602"/>
      <c r="E809" s="602"/>
      <c r="F809" s="602"/>
      <c r="G809" s="602"/>
      <c r="H809" s="602"/>
      <c r="I809" s="602"/>
      <c r="J809" s="602"/>
      <c r="K809" s="602"/>
      <c r="L809" s="602"/>
      <c r="M809" s="622"/>
    </row>
    <row r="810" spans="2:13" s="322" customFormat="1" x14ac:dyDescent="0.2">
      <c r="B810" s="602"/>
      <c r="C810" s="602"/>
      <c r="D810" s="602"/>
      <c r="E810" s="602"/>
      <c r="F810" s="602"/>
      <c r="G810" s="602"/>
      <c r="H810" s="602"/>
      <c r="I810" s="602"/>
      <c r="J810" s="602"/>
      <c r="K810" s="602"/>
      <c r="L810" s="602"/>
      <c r="M810" s="622"/>
    </row>
    <row r="811" spans="2:13" s="322" customFormat="1" x14ac:dyDescent="0.2">
      <c r="B811" s="602"/>
      <c r="C811" s="602"/>
      <c r="D811" s="602"/>
      <c r="E811" s="602"/>
      <c r="F811" s="602"/>
      <c r="G811" s="602"/>
      <c r="H811" s="602"/>
      <c r="I811" s="602"/>
      <c r="J811" s="602"/>
      <c r="K811" s="602"/>
      <c r="L811" s="602"/>
      <c r="M811" s="622"/>
    </row>
    <row r="812" spans="2:13" s="322" customFormat="1" x14ac:dyDescent="0.2">
      <c r="B812" s="602"/>
      <c r="C812" s="602"/>
      <c r="D812" s="602"/>
      <c r="E812" s="602"/>
      <c r="F812" s="602"/>
      <c r="G812" s="602"/>
      <c r="H812" s="602"/>
      <c r="I812" s="602"/>
      <c r="J812" s="602"/>
      <c r="K812" s="602"/>
      <c r="L812" s="602"/>
      <c r="M812" s="622"/>
    </row>
    <row r="813" spans="2:13" s="322" customFormat="1" x14ac:dyDescent="0.2">
      <c r="B813" s="602"/>
      <c r="C813" s="602"/>
      <c r="D813" s="602"/>
      <c r="E813" s="602"/>
      <c r="F813" s="602"/>
      <c r="G813" s="602"/>
      <c r="H813" s="602"/>
      <c r="I813" s="602"/>
      <c r="J813" s="602"/>
      <c r="K813" s="602"/>
      <c r="L813" s="602"/>
      <c r="M813" s="622"/>
    </row>
    <row r="814" spans="2:13" s="322" customFormat="1" x14ac:dyDescent="0.2">
      <c r="B814" s="602"/>
      <c r="C814" s="602"/>
      <c r="D814" s="602"/>
      <c r="E814" s="602"/>
      <c r="F814" s="602"/>
      <c r="G814" s="602"/>
      <c r="H814" s="602"/>
      <c r="I814" s="602"/>
      <c r="J814" s="602"/>
      <c r="K814" s="602"/>
      <c r="L814" s="602"/>
      <c r="M814" s="622"/>
    </row>
    <row r="815" spans="2:13" s="322" customFormat="1" x14ac:dyDescent="0.2">
      <c r="B815" s="602"/>
      <c r="C815" s="602"/>
      <c r="D815" s="602"/>
      <c r="E815" s="602"/>
      <c r="F815" s="602"/>
      <c r="G815" s="602"/>
      <c r="H815" s="602"/>
      <c r="I815" s="602"/>
      <c r="J815" s="602"/>
      <c r="K815" s="602"/>
      <c r="L815" s="602"/>
      <c r="M815" s="622"/>
    </row>
    <row r="816" spans="2:13" s="322" customFormat="1" x14ac:dyDescent="0.2">
      <c r="B816" s="602"/>
      <c r="C816" s="602"/>
      <c r="D816" s="602"/>
      <c r="E816" s="602"/>
      <c r="F816" s="602"/>
      <c r="G816" s="602"/>
      <c r="H816" s="602"/>
      <c r="I816" s="602"/>
      <c r="J816" s="602"/>
      <c r="K816" s="602"/>
      <c r="L816" s="602"/>
      <c r="M816" s="622"/>
    </row>
    <row r="817" spans="2:13" s="322" customFormat="1" x14ac:dyDescent="0.2">
      <c r="B817" s="602"/>
      <c r="C817" s="602"/>
      <c r="D817" s="602"/>
      <c r="E817" s="602"/>
      <c r="F817" s="602"/>
      <c r="G817" s="602"/>
      <c r="H817" s="602"/>
      <c r="I817" s="602"/>
      <c r="J817" s="602"/>
      <c r="K817" s="602"/>
      <c r="L817" s="602"/>
      <c r="M817" s="622"/>
    </row>
    <row r="818" spans="2:13" s="322" customFormat="1" x14ac:dyDescent="0.2">
      <c r="B818" s="602"/>
      <c r="C818" s="602"/>
      <c r="D818" s="602"/>
      <c r="E818" s="602"/>
      <c r="F818" s="602"/>
      <c r="G818" s="602"/>
      <c r="H818" s="602"/>
      <c r="I818" s="602"/>
      <c r="J818" s="602"/>
      <c r="K818" s="602"/>
      <c r="L818" s="602"/>
      <c r="M818" s="622"/>
    </row>
    <row r="819" spans="2:13" s="322" customFormat="1" x14ac:dyDescent="0.2">
      <c r="B819" s="602"/>
      <c r="C819" s="602"/>
      <c r="D819" s="602"/>
      <c r="E819" s="602"/>
      <c r="F819" s="602"/>
      <c r="G819" s="602"/>
      <c r="H819" s="602"/>
      <c r="I819" s="602"/>
      <c r="J819" s="602"/>
      <c r="K819" s="602"/>
      <c r="L819" s="602"/>
      <c r="M819" s="622"/>
    </row>
    <row r="820" spans="2:13" s="322" customFormat="1" x14ac:dyDescent="0.2">
      <c r="B820" s="602"/>
      <c r="C820" s="602"/>
      <c r="D820" s="602"/>
      <c r="E820" s="602"/>
      <c r="F820" s="602"/>
      <c r="G820" s="602"/>
      <c r="H820" s="602"/>
      <c r="I820" s="602"/>
      <c r="J820" s="602"/>
      <c r="K820" s="602"/>
      <c r="L820" s="602"/>
      <c r="M820" s="622"/>
    </row>
    <row r="821" spans="2:13" s="322" customFormat="1" x14ac:dyDescent="0.2">
      <c r="B821" s="602"/>
      <c r="C821" s="602"/>
      <c r="D821" s="602"/>
      <c r="E821" s="602"/>
      <c r="F821" s="602"/>
      <c r="G821" s="602"/>
      <c r="H821" s="602"/>
      <c r="I821" s="602"/>
      <c r="J821" s="602"/>
      <c r="K821" s="602"/>
      <c r="L821" s="602"/>
      <c r="M821" s="622"/>
    </row>
    <row r="822" spans="2:13" s="322" customFormat="1" x14ac:dyDescent="0.2">
      <c r="B822" s="602"/>
      <c r="C822" s="602"/>
      <c r="D822" s="602"/>
      <c r="E822" s="602"/>
      <c r="F822" s="602"/>
      <c r="G822" s="602"/>
      <c r="H822" s="602"/>
      <c r="I822" s="602"/>
      <c r="J822" s="602"/>
      <c r="K822" s="602"/>
      <c r="L822" s="602"/>
      <c r="M822" s="622"/>
    </row>
    <row r="823" spans="2:13" s="322" customFormat="1" x14ac:dyDescent="0.2">
      <c r="B823" s="602"/>
      <c r="C823" s="602"/>
      <c r="D823" s="602"/>
      <c r="E823" s="602"/>
      <c r="F823" s="602"/>
      <c r="G823" s="602"/>
      <c r="H823" s="602"/>
      <c r="I823" s="602"/>
      <c r="J823" s="602"/>
      <c r="K823" s="602"/>
      <c r="L823" s="602"/>
      <c r="M823" s="622"/>
    </row>
    <row r="824" spans="2:13" s="322" customFormat="1" x14ac:dyDescent="0.2">
      <c r="B824" s="602"/>
      <c r="C824" s="602"/>
      <c r="D824" s="602"/>
      <c r="E824" s="602"/>
      <c r="F824" s="602"/>
      <c r="G824" s="602"/>
      <c r="H824" s="602"/>
      <c r="I824" s="602"/>
      <c r="J824" s="602"/>
      <c r="K824" s="602"/>
      <c r="L824" s="602"/>
      <c r="M824" s="622"/>
    </row>
    <row r="825" spans="2:13" s="322" customFormat="1" x14ac:dyDescent="0.2">
      <c r="B825" s="602"/>
      <c r="C825" s="602"/>
      <c r="D825" s="602"/>
      <c r="E825" s="602"/>
      <c r="F825" s="602"/>
      <c r="G825" s="602"/>
      <c r="H825" s="602"/>
      <c r="I825" s="602"/>
      <c r="J825" s="602"/>
      <c r="K825" s="602"/>
      <c r="L825" s="602"/>
      <c r="M825" s="622"/>
    </row>
    <row r="826" spans="2:13" s="322" customFormat="1" x14ac:dyDescent="0.2">
      <c r="B826" s="602"/>
      <c r="C826" s="602"/>
      <c r="D826" s="602"/>
      <c r="E826" s="602"/>
      <c r="F826" s="602"/>
      <c r="G826" s="602"/>
      <c r="H826" s="602"/>
      <c r="I826" s="602"/>
      <c r="J826" s="602"/>
      <c r="K826" s="602"/>
      <c r="L826" s="602"/>
      <c r="M826" s="622"/>
    </row>
    <row r="827" spans="2:13" s="322" customFormat="1" x14ac:dyDescent="0.2">
      <c r="B827" s="602"/>
      <c r="C827" s="602"/>
      <c r="D827" s="602"/>
      <c r="E827" s="602"/>
      <c r="F827" s="602"/>
      <c r="G827" s="602"/>
      <c r="H827" s="602"/>
      <c r="I827" s="602"/>
      <c r="J827" s="602"/>
      <c r="K827" s="602"/>
      <c r="L827" s="602"/>
      <c r="M827" s="622"/>
    </row>
    <row r="828" spans="2:13" s="322" customFormat="1" x14ac:dyDescent="0.2">
      <c r="B828" s="602"/>
      <c r="C828" s="602"/>
      <c r="D828" s="602"/>
      <c r="E828" s="602"/>
      <c r="F828" s="602"/>
      <c r="G828" s="602"/>
      <c r="H828" s="602"/>
      <c r="I828" s="602"/>
      <c r="J828" s="602"/>
      <c r="K828" s="602"/>
      <c r="L828" s="602"/>
      <c r="M828" s="622"/>
    </row>
    <row r="829" spans="2:13" s="322" customFormat="1" x14ac:dyDescent="0.2">
      <c r="B829" s="602"/>
      <c r="C829" s="602"/>
      <c r="D829" s="602"/>
      <c r="E829" s="602"/>
      <c r="F829" s="602"/>
      <c r="G829" s="602"/>
      <c r="H829" s="602"/>
      <c r="I829" s="602"/>
      <c r="J829" s="602"/>
      <c r="K829" s="602"/>
      <c r="L829" s="602"/>
      <c r="M829" s="622"/>
    </row>
    <row r="830" spans="2:13" s="322" customFormat="1" x14ac:dyDescent="0.2">
      <c r="B830" s="602"/>
      <c r="C830" s="602"/>
      <c r="D830" s="602"/>
      <c r="E830" s="602"/>
      <c r="F830" s="602"/>
      <c r="G830" s="602"/>
      <c r="H830" s="602"/>
      <c r="I830" s="602"/>
      <c r="J830" s="602"/>
      <c r="K830" s="602"/>
      <c r="L830" s="602"/>
      <c r="M830" s="622"/>
    </row>
    <row r="831" spans="2:13" s="322" customFormat="1" x14ac:dyDescent="0.2">
      <c r="B831" s="602"/>
      <c r="C831" s="602"/>
      <c r="D831" s="602"/>
      <c r="E831" s="602"/>
      <c r="F831" s="602"/>
      <c r="G831" s="602"/>
      <c r="H831" s="602"/>
      <c r="I831" s="602"/>
      <c r="J831" s="602"/>
      <c r="K831" s="602"/>
      <c r="L831" s="602"/>
      <c r="M831" s="622"/>
    </row>
    <row r="832" spans="2:13" s="322" customFormat="1" x14ac:dyDescent="0.2">
      <c r="B832" s="602"/>
      <c r="C832" s="602"/>
      <c r="D832" s="602"/>
      <c r="E832" s="602"/>
      <c r="F832" s="602"/>
      <c r="G832" s="602"/>
      <c r="H832" s="602"/>
      <c r="I832" s="602"/>
      <c r="J832" s="602"/>
      <c r="K832" s="602"/>
      <c r="L832" s="602"/>
      <c r="M832" s="622"/>
    </row>
    <row r="833" spans="2:13" s="322" customFormat="1" x14ac:dyDescent="0.2">
      <c r="B833" s="602"/>
      <c r="C833" s="602"/>
      <c r="D833" s="602"/>
      <c r="E833" s="602"/>
      <c r="F833" s="602"/>
      <c r="G833" s="602"/>
      <c r="H833" s="602"/>
      <c r="I833" s="602"/>
      <c r="J833" s="602"/>
      <c r="K833" s="602"/>
      <c r="L833" s="602"/>
      <c r="M833" s="622"/>
    </row>
    <row r="834" spans="2:13" s="322" customFormat="1" x14ac:dyDescent="0.2">
      <c r="B834" s="602"/>
      <c r="C834" s="602"/>
      <c r="D834" s="602"/>
      <c r="E834" s="602"/>
      <c r="F834" s="602"/>
      <c r="G834" s="602"/>
      <c r="H834" s="602"/>
      <c r="I834" s="602"/>
      <c r="J834" s="602"/>
      <c r="K834" s="602"/>
      <c r="L834" s="602"/>
      <c r="M834" s="622"/>
    </row>
    <row r="835" spans="2:13" s="322" customFormat="1" x14ac:dyDescent="0.2">
      <c r="B835" s="602"/>
      <c r="C835" s="602"/>
      <c r="D835" s="602"/>
      <c r="E835" s="602"/>
      <c r="F835" s="602"/>
      <c r="G835" s="602"/>
      <c r="H835" s="602"/>
      <c r="I835" s="602"/>
      <c r="J835" s="602"/>
      <c r="K835" s="602"/>
      <c r="L835" s="602"/>
      <c r="M835" s="622"/>
    </row>
    <row r="836" spans="2:13" s="322" customFormat="1" x14ac:dyDescent="0.2">
      <c r="B836" s="602"/>
      <c r="C836" s="602"/>
      <c r="D836" s="602"/>
      <c r="E836" s="602"/>
      <c r="F836" s="602"/>
      <c r="G836" s="602"/>
      <c r="H836" s="602"/>
      <c r="I836" s="602"/>
      <c r="J836" s="602"/>
      <c r="K836" s="602"/>
      <c r="L836" s="602"/>
      <c r="M836" s="622"/>
    </row>
    <row r="837" spans="2:13" s="322" customFormat="1" x14ac:dyDescent="0.2">
      <c r="B837" s="602"/>
      <c r="C837" s="602"/>
      <c r="D837" s="602"/>
      <c r="E837" s="602"/>
      <c r="F837" s="602"/>
      <c r="G837" s="602"/>
      <c r="H837" s="602"/>
      <c r="I837" s="602"/>
      <c r="J837" s="602"/>
      <c r="K837" s="602"/>
      <c r="L837" s="602"/>
      <c r="M837" s="622"/>
    </row>
    <row r="838" spans="2:13" s="322" customFormat="1" x14ac:dyDescent="0.2">
      <c r="B838" s="602"/>
      <c r="C838" s="602"/>
      <c r="D838" s="602"/>
      <c r="E838" s="602"/>
      <c r="F838" s="602"/>
      <c r="G838" s="602"/>
      <c r="H838" s="602"/>
      <c r="I838" s="602"/>
      <c r="J838" s="602"/>
      <c r="K838" s="602"/>
      <c r="L838" s="602"/>
      <c r="M838" s="622"/>
    </row>
    <row r="839" spans="2:13" s="322" customFormat="1" x14ac:dyDescent="0.2">
      <c r="B839" s="602"/>
      <c r="C839" s="602"/>
      <c r="D839" s="602"/>
      <c r="E839" s="602"/>
      <c r="F839" s="602"/>
      <c r="G839" s="602"/>
      <c r="H839" s="602"/>
      <c r="I839" s="602"/>
      <c r="J839" s="602"/>
      <c r="K839" s="602"/>
      <c r="L839" s="602"/>
      <c r="M839" s="622"/>
    </row>
    <row r="840" spans="2:13" s="322" customFormat="1" x14ac:dyDescent="0.2">
      <c r="B840" s="602"/>
      <c r="C840" s="602"/>
      <c r="D840" s="602"/>
      <c r="E840" s="602"/>
      <c r="F840" s="602"/>
      <c r="G840" s="602"/>
      <c r="H840" s="602"/>
      <c r="I840" s="602"/>
      <c r="J840" s="602"/>
      <c r="K840" s="602"/>
      <c r="L840" s="602"/>
      <c r="M840" s="622"/>
    </row>
    <row r="841" spans="2:13" s="322" customFormat="1" x14ac:dyDescent="0.2">
      <c r="B841" s="602"/>
      <c r="C841" s="602"/>
      <c r="D841" s="602"/>
      <c r="E841" s="602"/>
      <c r="F841" s="602"/>
      <c r="G841" s="602"/>
      <c r="H841" s="602"/>
      <c r="I841" s="602"/>
      <c r="J841" s="602"/>
      <c r="K841" s="602"/>
      <c r="L841" s="602"/>
      <c r="M841" s="622"/>
    </row>
    <row r="842" spans="2:13" s="322" customFormat="1" x14ac:dyDescent="0.2">
      <c r="B842" s="602"/>
      <c r="C842" s="602"/>
      <c r="D842" s="602"/>
      <c r="E842" s="602"/>
      <c r="F842" s="602"/>
      <c r="G842" s="602"/>
      <c r="H842" s="602"/>
      <c r="I842" s="602"/>
      <c r="J842" s="602"/>
      <c r="K842" s="602"/>
      <c r="L842" s="602"/>
      <c r="M842" s="622"/>
    </row>
    <row r="843" spans="2:13" s="322" customFormat="1" x14ac:dyDescent="0.2">
      <c r="B843" s="602"/>
      <c r="C843" s="602"/>
      <c r="D843" s="602"/>
      <c r="E843" s="602"/>
      <c r="F843" s="602"/>
      <c r="G843" s="602"/>
      <c r="H843" s="602"/>
      <c r="I843" s="602"/>
      <c r="J843" s="602"/>
      <c r="K843" s="602"/>
      <c r="L843" s="602"/>
      <c r="M843" s="622"/>
    </row>
    <row r="844" spans="2:13" s="322" customFormat="1" x14ac:dyDescent="0.2">
      <c r="B844" s="602"/>
      <c r="C844" s="602"/>
      <c r="D844" s="602"/>
      <c r="E844" s="602"/>
      <c r="F844" s="602"/>
      <c r="G844" s="602"/>
      <c r="H844" s="602"/>
      <c r="I844" s="602"/>
      <c r="J844" s="602"/>
      <c r="K844" s="602"/>
      <c r="L844" s="602"/>
      <c r="M844" s="622"/>
    </row>
    <row r="845" spans="2:13" s="322" customFormat="1" x14ac:dyDescent="0.2">
      <c r="B845" s="602"/>
      <c r="C845" s="602"/>
      <c r="D845" s="602"/>
      <c r="E845" s="602"/>
      <c r="F845" s="602"/>
      <c r="G845" s="602"/>
      <c r="H845" s="602"/>
      <c r="I845" s="602"/>
      <c r="J845" s="602"/>
      <c r="K845" s="602"/>
      <c r="L845" s="602"/>
      <c r="M845" s="622"/>
    </row>
    <row r="846" spans="2:13" s="322" customFormat="1" x14ac:dyDescent="0.2">
      <c r="B846" s="602"/>
      <c r="C846" s="602"/>
      <c r="D846" s="602"/>
      <c r="E846" s="602"/>
      <c r="F846" s="602"/>
      <c r="G846" s="602"/>
      <c r="H846" s="602"/>
      <c r="I846" s="602"/>
      <c r="J846" s="602"/>
      <c r="K846" s="602"/>
      <c r="L846" s="602"/>
      <c r="M846" s="622"/>
    </row>
    <row r="847" spans="2:13" s="322" customFormat="1" x14ac:dyDescent="0.2">
      <c r="B847" s="602"/>
      <c r="C847" s="602"/>
      <c r="D847" s="602"/>
      <c r="E847" s="602"/>
      <c r="F847" s="602"/>
      <c r="G847" s="602"/>
      <c r="H847" s="602"/>
      <c r="I847" s="602"/>
      <c r="J847" s="602"/>
      <c r="K847" s="602"/>
      <c r="L847" s="602"/>
      <c r="M847" s="622"/>
    </row>
    <row r="848" spans="2:13" s="322" customFormat="1" x14ac:dyDescent="0.2">
      <c r="B848" s="602"/>
      <c r="C848" s="602"/>
      <c r="D848" s="602"/>
      <c r="E848" s="602"/>
      <c r="F848" s="602"/>
      <c r="G848" s="602"/>
      <c r="H848" s="602"/>
      <c r="I848" s="602"/>
      <c r="J848" s="602"/>
      <c r="K848" s="602"/>
      <c r="L848" s="602"/>
      <c r="M848" s="622"/>
    </row>
    <row r="849" spans="2:13" s="322" customFormat="1" x14ac:dyDescent="0.2">
      <c r="B849" s="602"/>
      <c r="C849" s="602"/>
      <c r="D849" s="602"/>
      <c r="E849" s="602"/>
      <c r="F849" s="602"/>
      <c r="G849" s="602"/>
      <c r="H849" s="602"/>
      <c r="I849" s="602"/>
      <c r="J849" s="602"/>
      <c r="K849" s="602"/>
      <c r="L849" s="602"/>
      <c r="M849" s="622"/>
    </row>
    <row r="850" spans="2:13" s="322" customFormat="1" x14ac:dyDescent="0.2">
      <c r="B850" s="602"/>
      <c r="C850" s="602"/>
      <c r="D850" s="602"/>
      <c r="E850" s="602"/>
      <c r="F850" s="602"/>
      <c r="G850" s="602"/>
      <c r="H850" s="602"/>
      <c r="I850" s="602"/>
      <c r="J850" s="602"/>
      <c r="K850" s="602"/>
      <c r="L850" s="602"/>
      <c r="M850" s="622"/>
    </row>
    <row r="851" spans="2:13" s="322" customFormat="1" x14ac:dyDescent="0.2">
      <c r="B851" s="602"/>
      <c r="C851" s="602"/>
      <c r="D851" s="602"/>
      <c r="E851" s="602"/>
      <c r="F851" s="602"/>
      <c r="G851" s="602"/>
      <c r="H851" s="602"/>
      <c r="I851" s="602"/>
      <c r="J851" s="602"/>
      <c r="K851" s="602"/>
      <c r="L851" s="602"/>
      <c r="M851" s="622"/>
    </row>
    <row r="852" spans="2:13" s="322" customFormat="1" x14ac:dyDescent="0.2">
      <c r="B852" s="602"/>
      <c r="C852" s="602"/>
      <c r="D852" s="602"/>
      <c r="E852" s="602"/>
      <c r="F852" s="602"/>
      <c r="G852" s="602"/>
      <c r="H852" s="602"/>
      <c r="I852" s="602"/>
      <c r="J852" s="602"/>
      <c r="K852" s="602"/>
      <c r="L852" s="602"/>
      <c r="M852" s="622"/>
    </row>
    <row r="853" spans="2:13" s="322" customFormat="1" x14ac:dyDescent="0.2">
      <c r="B853" s="602"/>
      <c r="C853" s="602"/>
      <c r="D853" s="602"/>
      <c r="E853" s="602"/>
      <c r="F853" s="602"/>
      <c r="G853" s="602"/>
      <c r="H853" s="602"/>
      <c r="I853" s="602"/>
      <c r="J853" s="602"/>
      <c r="K853" s="602"/>
      <c r="L853" s="602"/>
      <c r="M853" s="622"/>
    </row>
    <row r="854" spans="2:13" s="322" customFormat="1" x14ac:dyDescent="0.2">
      <c r="B854" s="602"/>
      <c r="C854" s="602"/>
      <c r="D854" s="602"/>
      <c r="E854" s="602"/>
      <c r="F854" s="602"/>
      <c r="G854" s="602"/>
      <c r="H854" s="602"/>
      <c r="I854" s="602"/>
      <c r="J854" s="602"/>
      <c r="K854" s="602"/>
      <c r="L854" s="602"/>
      <c r="M854" s="622"/>
    </row>
    <row r="855" spans="2:13" s="322" customFormat="1" x14ac:dyDescent="0.2">
      <c r="B855" s="602"/>
      <c r="C855" s="602"/>
      <c r="D855" s="602"/>
      <c r="E855" s="602"/>
      <c r="F855" s="602"/>
      <c r="G855" s="602"/>
      <c r="H855" s="602"/>
      <c r="I855" s="602"/>
      <c r="J855" s="602"/>
      <c r="K855" s="602"/>
      <c r="L855" s="602"/>
      <c r="M855" s="622"/>
    </row>
    <row r="856" spans="2:13" s="322" customFormat="1" x14ac:dyDescent="0.2">
      <c r="B856" s="602"/>
      <c r="C856" s="602"/>
      <c r="D856" s="602"/>
      <c r="E856" s="602"/>
      <c r="F856" s="602"/>
      <c r="G856" s="602"/>
      <c r="H856" s="602"/>
      <c r="I856" s="602"/>
      <c r="J856" s="602"/>
      <c r="K856" s="602"/>
      <c r="L856" s="602"/>
      <c r="M856" s="622"/>
    </row>
    <row r="857" spans="2:13" s="322" customFormat="1" x14ac:dyDescent="0.2">
      <c r="B857" s="602"/>
      <c r="C857" s="602"/>
      <c r="D857" s="602"/>
      <c r="E857" s="602"/>
      <c r="F857" s="602"/>
      <c r="G857" s="602"/>
      <c r="H857" s="602"/>
      <c r="I857" s="602"/>
      <c r="J857" s="602"/>
      <c r="K857" s="602"/>
      <c r="L857" s="602"/>
      <c r="M857" s="622"/>
    </row>
    <row r="858" spans="2:13" s="322" customFormat="1" x14ac:dyDescent="0.2">
      <c r="B858" s="602"/>
      <c r="C858" s="602"/>
      <c r="D858" s="602"/>
      <c r="E858" s="602"/>
      <c r="F858" s="602"/>
      <c r="G858" s="602"/>
      <c r="H858" s="602"/>
      <c r="I858" s="602"/>
      <c r="J858" s="602"/>
      <c r="K858" s="602"/>
      <c r="L858" s="602"/>
      <c r="M858" s="622"/>
    </row>
    <row r="859" spans="2:13" s="322" customFormat="1" x14ac:dyDescent="0.2">
      <c r="B859" s="602"/>
      <c r="C859" s="602"/>
      <c r="D859" s="602"/>
      <c r="E859" s="602"/>
      <c r="F859" s="602"/>
      <c r="G859" s="602"/>
      <c r="H859" s="602"/>
      <c r="I859" s="602"/>
      <c r="J859" s="602"/>
      <c r="K859" s="602"/>
      <c r="L859" s="602"/>
      <c r="M859" s="622"/>
    </row>
    <row r="860" spans="2:13" s="322" customFormat="1" x14ac:dyDescent="0.2">
      <c r="B860" s="602"/>
      <c r="C860" s="602"/>
      <c r="D860" s="602"/>
      <c r="E860" s="602"/>
      <c r="F860" s="602"/>
      <c r="G860" s="602"/>
      <c r="H860" s="602"/>
      <c r="I860" s="602"/>
      <c r="J860" s="602"/>
      <c r="K860" s="602"/>
      <c r="L860" s="602"/>
      <c r="M860" s="622"/>
    </row>
    <row r="861" spans="2:13" s="322" customFormat="1" x14ac:dyDescent="0.2">
      <c r="B861" s="602"/>
      <c r="C861" s="602"/>
      <c r="D861" s="602"/>
      <c r="E861" s="602"/>
      <c r="F861" s="602"/>
      <c r="G861" s="602"/>
      <c r="H861" s="602"/>
      <c r="I861" s="602"/>
      <c r="J861" s="602"/>
      <c r="K861" s="602"/>
      <c r="L861" s="602"/>
      <c r="M861" s="622"/>
    </row>
    <row r="862" spans="2:13" s="322" customFormat="1" x14ac:dyDescent="0.2">
      <c r="B862" s="602"/>
      <c r="C862" s="602"/>
      <c r="D862" s="602"/>
      <c r="E862" s="602"/>
      <c r="F862" s="602"/>
      <c r="G862" s="602"/>
      <c r="H862" s="602"/>
      <c r="I862" s="602"/>
      <c r="J862" s="602"/>
      <c r="K862" s="602"/>
      <c r="L862" s="602"/>
      <c r="M862" s="622"/>
    </row>
    <row r="863" spans="2:13" s="322" customFormat="1" x14ac:dyDescent="0.2">
      <c r="B863" s="602"/>
      <c r="C863" s="602"/>
      <c r="D863" s="602"/>
      <c r="E863" s="602"/>
      <c r="F863" s="602"/>
      <c r="G863" s="602"/>
      <c r="H863" s="602"/>
      <c r="I863" s="602"/>
      <c r="J863" s="602"/>
      <c r="K863" s="602"/>
      <c r="L863" s="602"/>
      <c r="M863" s="622"/>
    </row>
    <row r="864" spans="2:13" s="322" customFormat="1" x14ac:dyDescent="0.2">
      <c r="B864" s="602"/>
      <c r="C864" s="602"/>
      <c r="D864" s="602"/>
      <c r="E864" s="602"/>
      <c r="F864" s="602"/>
      <c r="G864" s="602"/>
      <c r="H864" s="602"/>
      <c r="I864" s="602"/>
      <c r="J864" s="602"/>
      <c r="K864" s="602"/>
      <c r="L864" s="602"/>
      <c r="M864" s="622"/>
    </row>
    <row r="865" spans="2:13" s="322" customFormat="1" x14ac:dyDescent="0.2">
      <c r="B865" s="602"/>
      <c r="C865" s="602"/>
      <c r="D865" s="602"/>
      <c r="E865" s="602"/>
      <c r="F865" s="602"/>
      <c r="G865" s="602"/>
      <c r="H865" s="602"/>
      <c r="I865" s="602"/>
      <c r="J865" s="602"/>
      <c r="K865" s="602"/>
      <c r="L865" s="602"/>
      <c r="M865" s="622"/>
    </row>
    <row r="866" spans="2:13" s="322" customFormat="1" x14ac:dyDescent="0.2">
      <c r="B866" s="602"/>
      <c r="C866" s="602"/>
      <c r="D866" s="602"/>
      <c r="E866" s="602"/>
      <c r="F866" s="602"/>
      <c r="G866" s="602"/>
      <c r="H866" s="602"/>
      <c r="I866" s="602"/>
      <c r="J866" s="602"/>
      <c r="K866" s="602"/>
      <c r="L866" s="602"/>
      <c r="M866" s="622"/>
    </row>
    <row r="867" spans="2:13" s="322" customFormat="1" x14ac:dyDescent="0.2">
      <c r="B867" s="602"/>
      <c r="C867" s="602"/>
      <c r="D867" s="602"/>
      <c r="E867" s="602"/>
      <c r="F867" s="602"/>
      <c r="G867" s="602"/>
      <c r="H867" s="602"/>
      <c r="I867" s="602"/>
      <c r="J867" s="602"/>
      <c r="K867" s="602"/>
      <c r="L867" s="602"/>
      <c r="M867" s="622"/>
    </row>
    <row r="868" spans="2:13" s="322" customFormat="1" x14ac:dyDescent="0.2">
      <c r="B868" s="602"/>
      <c r="C868" s="602"/>
      <c r="D868" s="602"/>
      <c r="E868" s="602"/>
      <c r="F868" s="602"/>
      <c r="G868" s="602"/>
      <c r="H868" s="602"/>
      <c r="I868" s="602"/>
      <c r="J868" s="602"/>
      <c r="K868" s="602"/>
      <c r="L868" s="602"/>
      <c r="M868" s="622"/>
    </row>
    <row r="869" spans="2:13" s="322" customFormat="1" x14ac:dyDescent="0.2">
      <c r="B869" s="602"/>
      <c r="C869" s="602"/>
      <c r="D869" s="602"/>
      <c r="E869" s="602"/>
      <c r="F869" s="602"/>
      <c r="G869" s="602"/>
      <c r="H869" s="602"/>
      <c r="I869" s="602"/>
      <c r="J869" s="602"/>
      <c r="K869" s="602"/>
      <c r="L869" s="602"/>
      <c r="M869" s="622"/>
    </row>
    <row r="870" spans="2:13" s="322" customFormat="1" x14ac:dyDescent="0.2">
      <c r="B870" s="602"/>
      <c r="C870" s="602"/>
      <c r="D870" s="602"/>
      <c r="E870" s="602"/>
      <c r="F870" s="602"/>
      <c r="G870" s="602"/>
      <c r="H870" s="602"/>
      <c r="I870" s="602"/>
      <c r="J870" s="602"/>
      <c r="K870" s="602"/>
      <c r="L870" s="602"/>
      <c r="M870" s="622"/>
    </row>
    <row r="871" spans="2:13" s="322" customFormat="1" x14ac:dyDescent="0.2">
      <c r="B871" s="602"/>
      <c r="C871" s="602"/>
      <c r="D871" s="602"/>
      <c r="E871" s="602"/>
      <c r="F871" s="602"/>
      <c r="G871" s="602"/>
      <c r="H871" s="602"/>
      <c r="I871" s="602"/>
      <c r="J871" s="602"/>
      <c r="K871" s="602"/>
      <c r="L871" s="602"/>
      <c r="M871" s="622"/>
    </row>
    <row r="872" spans="2:13" s="322" customFormat="1" x14ac:dyDescent="0.2">
      <c r="B872" s="602"/>
      <c r="C872" s="602"/>
      <c r="D872" s="602"/>
      <c r="E872" s="602"/>
      <c r="F872" s="602"/>
      <c r="G872" s="602"/>
      <c r="H872" s="602"/>
      <c r="I872" s="602"/>
      <c r="J872" s="602"/>
      <c r="K872" s="602"/>
      <c r="L872" s="602"/>
      <c r="M872" s="622"/>
    </row>
    <row r="873" spans="2:13" s="322" customFormat="1" x14ac:dyDescent="0.2">
      <c r="B873" s="602"/>
      <c r="C873" s="602"/>
      <c r="D873" s="602"/>
      <c r="E873" s="602"/>
      <c r="F873" s="602"/>
      <c r="G873" s="602"/>
      <c r="H873" s="602"/>
      <c r="I873" s="602"/>
      <c r="J873" s="602"/>
      <c r="K873" s="602"/>
      <c r="L873" s="602"/>
      <c r="M873" s="622"/>
    </row>
    <row r="874" spans="2:13" s="322" customFormat="1" x14ac:dyDescent="0.2">
      <c r="B874" s="602"/>
      <c r="C874" s="602"/>
      <c r="D874" s="602"/>
      <c r="E874" s="602"/>
      <c r="F874" s="602"/>
      <c r="G874" s="602"/>
      <c r="H874" s="602"/>
      <c r="I874" s="602"/>
      <c r="J874" s="602"/>
      <c r="K874" s="602"/>
      <c r="L874" s="602"/>
      <c r="M874" s="622"/>
    </row>
    <row r="875" spans="2:13" s="322" customFormat="1" x14ac:dyDescent="0.2">
      <c r="B875" s="602"/>
      <c r="C875" s="602"/>
      <c r="D875" s="602"/>
      <c r="E875" s="602"/>
      <c r="F875" s="602"/>
      <c r="G875" s="602"/>
      <c r="H875" s="602"/>
      <c r="I875" s="602"/>
      <c r="J875" s="602"/>
      <c r="K875" s="602"/>
      <c r="L875" s="602"/>
      <c r="M875" s="622"/>
    </row>
    <row r="876" spans="2:13" s="322" customFormat="1" x14ac:dyDescent="0.2">
      <c r="B876" s="602"/>
      <c r="C876" s="602"/>
      <c r="D876" s="602"/>
      <c r="E876" s="602"/>
      <c r="F876" s="602"/>
      <c r="G876" s="602"/>
      <c r="H876" s="602"/>
      <c r="I876" s="602"/>
      <c r="J876" s="602"/>
      <c r="K876" s="602"/>
      <c r="L876" s="602"/>
      <c r="M876" s="622"/>
    </row>
    <row r="877" spans="2:13" s="322" customFormat="1" x14ac:dyDescent="0.2">
      <c r="B877" s="602"/>
      <c r="C877" s="602"/>
      <c r="D877" s="602"/>
      <c r="E877" s="602"/>
      <c r="F877" s="602"/>
      <c r="G877" s="602"/>
      <c r="H877" s="602"/>
      <c r="I877" s="602"/>
      <c r="J877" s="602"/>
      <c r="K877" s="602"/>
      <c r="L877" s="602"/>
      <c r="M877" s="622"/>
    </row>
    <row r="878" spans="2:13" s="322" customFormat="1" x14ac:dyDescent="0.2">
      <c r="B878" s="602"/>
      <c r="C878" s="602"/>
      <c r="D878" s="602"/>
      <c r="E878" s="602"/>
      <c r="F878" s="602"/>
      <c r="G878" s="602"/>
      <c r="H878" s="602"/>
      <c r="I878" s="602"/>
      <c r="J878" s="602"/>
      <c r="K878" s="602"/>
      <c r="L878" s="602"/>
      <c r="M878" s="622"/>
    </row>
    <row r="879" spans="2:13" s="322" customFormat="1" x14ac:dyDescent="0.2">
      <c r="B879" s="602"/>
      <c r="C879" s="602"/>
      <c r="D879" s="602"/>
      <c r="E879" s="602"/>
      <c r="F879" s="602"/>
      <c r="G879" s="602"/>
      <c r="H879" s="602"/>
      <c r="I879" s="602"/>
      <c r="J879" s="602"/>
      <c r="K879" s="602"/>
      <c r="L879" s="602"/>
      <c r="M879" s="622"/>
    </row>
    <row r="880" spans="2:13" s="322" customFormat="1" x14ac:dyDescent="0.2">
      <c r="B880" s="602"/>
      <c r="C880" s="602"/>
      <c r="D880" s="602"/>
      <c r="E880" s="602"/>
      <c r="F880" s="602"/>
      <c r="G880" s="602"/>
      <c r="H880" s="602"/>
      <c r="I880" s="602"/>
      <c r="J880" s="602"/>
      <c r="K880" s="602"/>
      <c r="L880" s="602"/>
      <c r="M880" s="622"/>
    </row>
    <row r="881" spans="2:13" s="322" customFormat="1" x14ac:dyDescent="0.2">
      <c r="B881" s="602"/>
      <c r="C881" s="602"/>
      <c r="D881" s="602"/>
      <c r="E881" s="602"/>
      <c r="F881" s="602"/>
      <c r="G881" s="602"/>
      <c r="H881" s="602"/>
      <c r="I881" s="602"/>
      <c r="J881" s="602"/>
      <c r="K881" s="602"/>
      <c r="L881" s="602"/>
      <c r="M881" s="622"/>
    </row>
    <row r="882" spans="2:13" s="322" customFormat="1" x14ac:dyDescent="0.2">
      <c r="B882" s="602"/>
      <c r="C882" s="602"/>
      <c r="D882" s="602"/>
      <c r="E882" s="602"/>
      <c r="F882" s="602"/>
      <c r="G882" s="602"/>
      <c r="H882" s="602"/>
      <c r="I882" s="602"/>
      <c r="J882" s="602"/>
      <c r="K882" s="602"/>
      <c r="L882" s="602"/>
      <c r="M882" s="622"/>
    </row>
    <row r="883" spans="2:13" s="322" customFormat="1" x14ac:dyDescent="0.2">
      <c r="B883" s="602"/>
      <c r="C883" s="602"/>
      <c r="D883" s="602"/>
      <c r="E883" s="602"/>
      <c r="F883" s="602"/>
      <c r="G883" s="602"/>
      <c r="H883" s="602"/>
      <c r="I883" s="602"/>
      <c r="J883" s="602"/>
      <c r="K883" s="602"/>
      <c r="L883" s="602"/>
      <c r="M883" s="622"/>
    </row>
    <row r="884" spans="2:13" s="322" customFormat="1" x14ac:dyDescent="0.2">
      <c r="B884" s="602"/>
      <c r="C884" s="602"/>
      <c r="D884" s="602"/>
      <c r="E884" s="602"/>
      <c r="F884" s="602"/>
      <c r="G884" s="602"/>
      <c r="H884" s="602"/>
      <c r="I884" s="602"/>
      <c r="J884" s="602"/>
      <c r="K884" s="602"/>
      <c r="L884" s="602"/>
      <c r="M884" s="622"/>
    </row>
    <row r="885" spans="2:13" s="322" customFormat="1" x14ac:dyDescent="0.2">
      <c r="B885" s="602"/>
      <c r="C885" s="602"/>
      <c r="D885" s="602"/>
      <c r="E885" s="602"/>
      <c r="F885" s="602"/>
      <c r="G885" s="602"/>
      <c r="H885" s="602"/>
      <c r="I885" s="602"/>
      <c r="J885" s="602"/>
      <c r="K885" s="602"/>
      <c r="L885" s="602"/>
      <c r="M885" s="622"/>
    </row>
    <row r="886" spans="2:13" s="322" customFormat="1" x14ac:dyDescent="0.2">
      <c r="B886" s="602"/>
      <c r="C886" s="602"/>
      <c r="D886" s="602"/>
      <c r="E886" s="602"/>
      <c r="F886" s="602"/>
      <c r="G886" s="602"/>
      <c r="H886" s="602"/>
      <c r="I886" s="602"/>
      <c r="J886" s="602"/>
      <c r="K886" s="602"/>
      <c r="L886" s="602"/>
      <c r="M886" s="622"/>
    </row>
    <row r="887" spans="2:13" s="322" customFormat="1" x14ac:dyDescent="0.2">
      <c r="B887" s="602"/>
      <c r="C887" s="602"/>
      <c r="D887" s="602"/>
      <c r="E887" s="602"/>
      <c r="F887" s="602"/>
      <c r="G887" s="602"/>
      <c r="H887" s="602"/>
      <c r="I887" s="602"/>
      <c r="J887" s="602"/>
      <c r="K887" s="602"/>
      <c r="L887" s="602"/>
      <c r="M887" s="622"/>
    </row>
    <row r="888" spans="2:13" s="322" customFormat="1" x14ac:dyDescent="0.2">
      <c r="B888" s="602"/>
      <c r="C888" s="602"/>
      <c r="D888" s="602"/>
      <c r="E888" s="602"/>
      <c r="F888" s="602"/>
      <c r="G888" s="602"/>
      <c r="H888" s="602"/>
      <c r="I888" s="602"/>
      <c r="J888" s="602"/>
      <c r="K888" s="602"/>
      <c r="L888" s="602"/>
      <c r="M888" s="622"/>
    </row>
    <row r="889" spans="2:13" s="322" customFormat="1" x14ac:dyDescent="0.2">
      <c r="B889" s="602"/>
      <c r="C889" s="602"/>
      <c r="D889" s="602"/>
      <c r="E889" s="602"/>
      <c r="F889" s="602"/>
      <c r="G889" s="602"/>
      <c r="H889" s="602"/>
      <c r="I889" s="602"/>
      <c r="J889" s="602"/>
      <c r="K889" s="602"/>
      <c r="L889" s="602"/>
      <c r="M889" s="622"/>
    </row>
    <row r="890" spans="2:13" s="322" customFormat="1" x14ac:dyDescent="0.2">
      <c r="B890" s="602"/>
      <c r="C890" s="602"/>
      <c r="D890" s="602"/>
      <c r="E890" s="602"/>
      <c r="F890" s="602"/>
      <c r="G890" s="602"/>
      <c r="H890" s="602"/>
      <c r="I890" s="602"/>
      <c r="J890" s="602"/>
      <c r="K890" s="602"/>
      <c r="L890" s="602"/>
      <c r="M890" s="622"/>
    </row>
    <row r="891" spans="2:13" s="322" customFormat="1" x14ac:dyDescent="0.2">
      <c r="B891" s="602"/>
      <c r="C891" s="602"/>
      <c r="D891" s="602"/>
      <c r="E891" s="602"/>
      <c r="F891" s="602"/>
      <c r="G891" s="602"/>
      <c r="H891" s="602"/>
      <c r="I891" s="602"/>
      <c r="J891" s="602"/>
      <c r="K891" s="602"/>
      <c r="L891" s="602"/>
      <c r="M891" s="622"/>
    </row>
    <row r="892" spans="2:13" s="322" customFormat="1" x14ac:dyDescent="0.2">
      <c r="B892" s="602"/>
      <c r="C892" s="602"/>
      <c r="D892" s="602"/>
      <c r="E892" s="602"/>
      <c r="F892" s="602"/>
      <c r="G892" s="602"/>
      <c r="H892" s="602"/>
      <c r="I892" s="602"/>
      <c r="J892" s="602"/>
      <c r="K892" s="602"/>
      <c r="L892" s="602"/>
      <c r="M892" s="622"/>
    </row>
    <row r="893" spans="2:13" s="322" customFormat="1" x14ac:dyDescent="0.2">
      <c r="B893" s="602"/>
      <c r="C893" s="602"/>
      <c r="D893" s="602"/>
      <c r="E893" s="602"/>
      <c r="F893" s="602"/>
      <c r="G893" s="602"/>
      <c r="H893" s="602"/>
      <c r="I893" s="602"/>
      <c r="J893" s="602"/>
      <c r="K893" s="602"/>
      <c r="L893" s="602"/>
      <c r="M893" s="622"/>
    </row>
    <row r="894" spans="2:13" s="322" customFormat="1" x14ac:dyDescent="0.2">
      <c r="B894" s="602"/>
      <c r="C894" s="602"/>
      <c r="D894" s="602"/>
      <c r="E894" s="602"/>
      <c r="F894" s="602"/>
      <c r="G894" s="602"/>
      <c r="H894" s="602"/>
      <c r="I894" s="602"/>
      <c r="J894" s="602"/>
      <c r="K894" s="602"/>
      <c r="L894" s="602"/>
      <c r="M894" s="622"/>
    </row>
    <row r="895" spans="2:13" s="322" customFormat="1" x14ac:dyDescent="0.2">
      <c r="B895" s="602"/>
      <c r="C895" s="602"/>
      <c r="D895" s="602"/>
      <c r="E895" s="602"/>
      <c r="F895" s="602"/>
      <c r="G895" s="602"/>
      <c r="H895" s="602"/>
      <c r="I895" s="602"/>
      <c r="J895" s="602"/>
      <c r="K895" s="602"/>
      <c r="L895" s="602"/>
      <c r="M895" s="622"/>
    </row>
    <row r="896" spans="2:13" s="322" customFormat="1" x14ac:dyDescent="0.2">
      <c r="B896" s="602"/>
      <c r="C896" s="602"/>
      <c r="D896" s="602"/>
      <c r="E896" s="602"/>
      <c r="F896" s="602"/>
      <c r="G896" s="602"/>
      <c r="H896" s="602"/>
      <c r="I896" s="602"/>
      <c r="J896" s="602"/>
      <c r="K896" s="602"/>
      <c r="L896" s="602"/>
      <c r="M896" s="622"/>
    </row>
    <row r="897" spans="2:13" s="322" customFormat="1" x14ac:dyDescent="0.2">
      <c r="B897" s="602"/>
      <c r="C897" s="602"/>
      <c r="D897" s="602"/>
      <c r="E897" s="602"/>
      <c r="F897" s="602"/>
      <c r="G897" s="602"/>
      <c r="H897" s="602"/>
      <c r="I897" s="602"/>
      <c r="J897" s="602"/>
      <c r="K897" s="602"/>
      <c r="L897" s="602"/>
      <c r="M897" s="622"/>
    </row>
    <row r="898" spans="2:13" s="322" customFormat="1" x14ac:dyDescent="0.2">
      <c r="B898" s="602"/>
      <c r="C898" s="602"/>
      <c r="D898" s="602"/>
      <c r="E898" s="602"/>
      <c r="F898" s="602"/>
      <c r="G898" s="602"/>
      <c r="H898" s="602"/>
      <c r="I898" s="602"/>
      <c r="J898" s="602"/>
      <c r="K898" s="602"/>
      <c r="L898" s="602"/>
      <c r="M898" s="622"/>
    </row>
    <row r="899" spans="2:13" s="322" customFormat="1" x14ac:dyDescent="0.2">
      <c r="B899" s="602"/>
      <c r="C899" s="602"/>
      <c r="D899" s="602"/>
      <c r="E899" s="602"/>
      <c r="F899" s="602"/>
      <c r="G899" s="602"/>
      <c r="H899" s="602"/>
      <c r="I899" s="602"/>
      <c r="J899" s="602"/>
      <c r="K899" s="602"/>
      <c r="L899" s="602"/>
      <c r="M899" s="622"/>
    </row>
    <row r="900" spans="2:13" s="322" customFormat="1" x14ac:dyDescent="0.2">
      <c r="B900" s="602"/>
      <c r="C900" s="602"/>
      <c r="D900" s="602"/>
      <c r="E900" s="602"/>
      <c r="F900" s="602"/>
      <c r="G900" s="602"/>
      <c r="H900" s="602"/>
      <c r="I900" s="602"/>
      <c r="J900" s="602"/>
      <c r="K900" s="602"/>
      <c r="L900" s="602"/>
      <c r="M900" s="622"/>
    </row>
    <row r="901" spans="2:13" s="322" customFormat="1" x14ac:dyDescent="0.2">
      <c r="B901" s="602"/>
      <c r="C901" s="602"/>
      <c r="D901" s="602"/>
      <c r="E901" s="602"/>
      <c r="F901" s="602"/>
      <c r="G901" s="602"/>
      <c r="H901" s="602"/>
      <c r="I901" s="602"/>
      <c r="J901" s="602"/>
      <c r="K901" s="602"/>
      <c r="L901" s="602"/>
      <c r="M901" s="622"/>
    </row>
    <row r="902" spans="2:13" s="322" customFormat="1" x14ac:dyDescent="0.2">
      <c r="B902" s="602"/>
      <c r="C902" s="602"/>
      <c r="D902" s="602"/>
      <c r="E902" s="602"/>
      <c r="F902" s="602"/>
      <c r="G902" s="602"/>
      <c r="H902" s="602"/>
      <c r="I902" s="602"/>
      <c r="J902" s="602"/>
      <c r="K902" s="602"/>
      <c r="L902" s="602"/>
      <c r="M902" s="622"/>
    </row>
    <row r="903" spans="2:13" s="322" customFormat="1" x14ac:dyDescent="0.2">
      <c r="B903" s="602"/>
      <c r="C903" s="602"/>
      <c r="D903" s="602"/>
      <c r="E903" s="602"/>
      <c r="F903" s="602"/>
      <c r="G903" s="602"/>
      <c r="H903" s="602"/>
      <c r="I903" s="602"/>
      <c r="J903" s="602"/>
      <c r="K903" s="602"/>
      <c r="L903" s="602"/>
      <c r="M903" s="622"/>
    </row>
    <row r="904" spans="2:13" s="322" customFormat="1" x14ac:dyDescent="0.2">
      <c r="B904" s="602"/>
      <c r="C904" s="602"/>
      <c r="D904" s="602"/>
      <c r="E904" s="602"/>
      <c r="F904" s="602"/>
      <c r="G904" s="602"/>
      <c r="H904" s="602"/>
      <c r="I904" s="602"/>
      <c r="J904" s="602"/>
      <c r="K904" s="602"/>
      <c r="L904" s="602"/>
      <c r="M904" s="622"/>
    </row>
    <row r="905" spans="2:13" s="322" customFormat="1" x14ac:dyDescent="0.2">
      <c r="B905" s="602"/>
      <c r="C905" s="602"/>
      <c r="D905" s="602"/>
      <c r="E905" s="602"/>
      <c r="F905" s="602"/>
      <c r="G905" s="602"/>
      <c r="H905" s="602"/>
      <c r="I905" s="602"/>
      <c r="J905" s="602"/>
      <c r="K905" s="602"/>
      <c r="L905" s="602"/>
      <c r="M905" s="622"/>
    </row>
    <row r="906" spans="2:13" s="322" customFormat="1" x14ac:dyDescent="0.2">
      <c r="B906" s="602"/>
      <c r="C906" s="602"/>
      <c r="D906" s="602"/>
      <c r="E906" s="602"/>
      <c r="F906" s="602"/>
      <c r="G906" s="602"/>
      <c r="H906" s="602"/>
      <c r="I906" s="602"/>
      <c r="J906" s="602"/>
      <c r="K906" s="602"/>
      <c r="L906" s="602"/>
      <c r="M906" s="622"/>
    </row>
    <row r="907" spans="2:13" s="322" customFormat="1" x14ac:dyDescent="0.2">
      <c r="B907" s="602"/>
      <c r="C907" s="602"/>
      <c r="D907" s="602"/>
      <c r="E907" s="602"/>
      <c r="F907" s="602"/>
      <c r="G907" s="602"/>
      <c r="H907" s="602"/>
      <c r="I907" s="602"/>
      <c r="J907" s="602"/>
      <c r="K907" s="602"/>
      <c r="L907" s="602"/>
      <c r="M907" s="622"/>
    </row>
    <row r="908" spans="2:13" s="322" customFormat="1" x14ac:dyDescent="0.2">
      <c r="B908" s="602"/>
      <c r="C908" s="602"/>
      <c r="D908" s="602"/>
      <c r="E908" s="602"/>
      <c r="F908" s="602"/>
      <c r="G908" s="602"/>
      <c r="H908" s="602"/>
      <c r="I908" s="602"/>
      <c r="J908" s="602"/>
      <c r="K908" s="602"/>
      <c r="L908" s="602"/>
      <c r="M908" s="622"/>
    </row>
    <row r="909" spans="2:13" s="322" customFormat="1" x14ac:dyDescent="0.2">
      <c r="B909" s="602"/>
      <c r="C909" s="602"/>
      <c r="D909" s="602"/>
      <c r="E909" s="602"/>
      <c r="F909" s="602"/>
      <c r="G909" s="602"/>
      <c r="H909" s="602"/>
      <c r="I909" s="602"/>
      <c r="J909" s="602"/>
      <c r="K909" s="602"/>
      <c r="L909" s="602"/>
      <c r="M909" s="622"/>
    </row>
    <row r="910" spans="2:13" s="322" customFormat="1" x14ac:dyDescent="0.2">
      <c r="B910" s="602"/>
      <c r="C910" s="602"/>
      <c r="D910" s="602"/>
      <c r="E910" s="602"/>
      <c r="F910" s="602"/>
      <c r="G910" s="602"/>
      <c r="H910" s="602"/>
      <c r="I910" s="602"/>
      <c r="J910" s="602"/>
      <c r="K910" s="602"/>
      <c r="L910" s="602"/>
      <c r="M910" s="622"/>
    </row>
    <row r="911" spans="2:13" s="322" customFormat="1" x14ac:dyDescent="0.2">
      <c r="B911" s="602"/>
      <c r="C911" s="602"/>
      <c r="D911" s="602"/>
      <c r="E911" s="602"/>
      <c r="F911" s="602"/>
      <c r="G911" s="602"/>
      <c r="H911" s="602"/>
      <c r="I911" s="602"/>
      <c r="J911" s="602"/>
      <c r="K911" s="602"/>
      <c r="L911" s="602"/>
      <c r="M911" s="622"/>
    </row>
    <row r="912" spans="2:13" s="322" customFormat="1" x14ac:dyDescent="0.2">
      <c r="B912" s="602"/>
      <c r="C912" s="602"/>
      <c r="D912" s="602"/>
      <c r="E912" s="602"/>
      <c r="F912" s="602"/>
      <c r="G912" s="602"/>
      <c r="H912" s="602"/>
      <c r="I912" s="602"/>
      <c r="J912" s="602"/>
      <c r="K912" s="602"/>
      <c r="L912" s="602"/>
      <c r="M912" s="622"/>
    </row>
    <row r="913" spans="2:13" s="322" customFormat="1" x14ac:dyDescent="0.2">
      <c r="B913" s="602"/>
      <c r="C913" s="602"/>
      <c r="D913" s="602"/>
      <c r="E913" s="602"/>
      <c r="F913" s="602"/>
      <c r="G913" s="602"/>
      <c r="H913" s="602"/>
      <c r="I913" s="602"/>
      <c r="J913" s="602"/>
      <c r="K913" s="602"/>
      <c r="L913" s="602"/>
      <c r="M913" s="622"/>
    </row>
    <row r="914" spans="2:13" s="322" customFormat="1" x14ac:dyDescent="0.2">
      <c r="B914" s="602"/>
      <c r="C914" s="602"/>
      <c r="D914" s="602"/>
      <c r="E914" s="602"/>
      <c r="F914" s="602"/>
      <c r="G914" s="602"/>
      <c r="H914" s="602"/>
      <c r="I914" s="602"/>
      <c r="J914" s="602"/>
      <c r="K914" s="602"/>
      <c r="L914" s="602"/>
      <c r="M914" s="622"/>
    </row>
    <row r="915" spans="2:13" s="322" customFormat="1" x14ac:dyDescent="0.2">
      <c r="B915" s="602"/>
      <c r="C915" s="602"/>
      <c r="D915" s="602"/>
      <c r="E915" s="602"/>
      <c r="F915" s="602"/>
      <c r="G915" s="602"/>
      <c r="H915" s="602"/>
      <c r="I915" s="602"/>
      <c r="J915" s="602"/>
      <c r="K915" s="602"/>
      <c r="L915" s="602"/>
      <c r="M915" s="622"/>
    </row>
    <row r="916" spans="2:13" s="322" customFormat="1" x14ac:dyDescent="0.2">
      <c r="B916" s="602"/>
      <c r="C916" s="602"/>
      <c r="D916" s="602"/>
      <c r="E916" s="602"/>
      <c r="F916" s="602"/>
      <c r="G916" s="602"/>
      <c r="H916" s="602"/>
      <c r="I916" s="602"/>
      <c r="J916" s="602"/>
      <c r="K916" s="602"/>
      <c r="L916" s="602"/>
      <c r="M916" s="622"/>
    </row>
    <row r="917" spans="2:13" s="322" customFormat="1" x14ac:dyDescent="0.2">
      <c r="B917" s="602"/>
      <c r="C917" s="602"/>
      <c r="D917" s="602"/>
      <c r="E917" s="602"/>
      <c r="F917" s="602"/>
      <c r="G917" s="602"/>
      <c r="H917" s="602"/>
      <c r="I917" s="602"/>
      <c r="J917" s="602"/>
      <c r="K917" s="602"/>
      <c r="L917" s="602"/>
      <c r="M917" s="622"/>
    </row>
    <row r="918" spans="2:13" s="322" customFormat="1" x14ac:dyDescent="0.2">
      <c r="B918" s="602"/>
      <c r="C918" s="602"/>
      <c r="D918" s="602"/>
      <c r="E918" s="602"/>
      <c r="F918" s="602"/>
      <c r="G918" s="602"/>
      <c r="H918" s="602"/>
      <c r="I918" s="602"/>
      <c r="J918" s="602"/>
      <c r="K918" s="602"/>
      <c r="L918" s="602"/>
      <c r="M918" s="622"/>
    </row>
    <row r="919" spans="2:13" s="322" customFormat="1" x14ac:dyDescent="0.2">
      <c r="B919" s="602"/>
      <c r="C919" s="602"/>
      <c r="D919" s="602"/>
      <c r="E919" s="602"/>
      <c r="F919" s="602"/>
      <c r="G919" s="602"/>
      <c r="H919" s="602"/>
      <c r="I919" s="602"/>
      <c r="J919" s="602"/>
      <c r="K919" s="602"/>
      <c r="L919" s="602"/>
      <c r="M919" s="622"/>
    </row>
    <row r="920" spans="2:13" s="322" customFormat="1" x14ac:dyDescent="0.2">
      <c r="B920" s="602"/>
      <c r="C920" s="602"/>
      <c r="D920" s="602"/>
      <c r="E920" s="602"/>
      <c r="F920" s="602"/>
      <c r="G920" s="602"/>
      <c r="H920" s="602"/>
      <c r="I920" s="602"/>
      <c r="J920" s="602"/>
      <c r="K920" s="602"/>
      <c r="L920" s="602"/>
      <c r="M920" s="622"/>
    </row>
    <row r="921" spans="2:13" s="322" customFormat="1" x14ac:dyDescent="0.2">
      <c r="B921" s="602"/>
      <c r="C921" s="602"/>
      <c r="D921" s="602"/>
      <c r="E921" s="602"/>
      <c r="F921" s="602"/>
      <c r="G921" s="602"/>
      <c r="H921" s="602"/>
      <c r="I921" s="602"/>
      <c r="J921" s="602"/>
      <c r="K921" s="602"/>
      <c r="L921" s="602"/>
      <c r="M921" s="622"/>
    </row>
    <row r="922" spans="2:13" s="322" customFormat="1" x14ac:dyDescent="0.2">
      <c r="B922" s="602"/>
      <c r="C922" s="602"/>
      <c r="D922" s="602"/>
      <c r="E922" s="602"/>
      <c r="F922" s="602"/>
      <c r="G922" s="602"/>
      <c r="H922" s="602"/>
      <c r="I922" s="602"/>
      <c r="J922" s="602"/>
      <c r="K922" s="602"/>
      <c r="L922" s="602"/>
      <c r="M922" s="622"/>
    </row>
    <row r="923" spans="2:13" s="322" customFormat="1" x14ac:dyDescent="0.2">
      <c r="B923" s="602"/>
      <c r="C923" s="602"/>
      <c r="D923" s="602"/>
      <c r="E923" s="602"/>
      <c r="F923" s="602"/>
      <c r="G923" s="602"/>
      <c r="H923" s="602"/>
      <c r="I923" s="602"/>
      <c r="J923" s="602"/>
      <c r="K923" s="602"/>
      <c r="L923" s="602"/>
      <c r="M923" s="622"/>
    </row>
    <row r="924" spans="2:13" s="322" customFormat="1" x14ac:dyDescent="0.2">
      <c r="B924" s="602"/>
      <c r="C924" s="602"/>
      <c r="D924" s="602"/>
      <c r="E924" s="602"/>
      <c r="F924" s="602"/>
      <c r="G924" s="602"/>
      <c r="H924" s="602"/>
      <c r="I924" s="602"/>
      <c r="J924" s="602"/>
      <c r="K924" s="602"/>
      <c r="L924" s="602"/>
      <c r="M924" s="622"/>
    </row>
    <row r="925" spans="2:13" s="322" customFormat="1" x14ac:dyDescent="0.2">
      <c r="B925" s="602"/>
      <c r="C925" s="602"/>
      <c r="D925" s="602"/>
      <c r="E925" s="602"/>
      <c r="F925" s="602"/>
      <c r="G925" s="602"/>
      <c r="H925" s="602"/>
      <c r="I925" s="602"/>
      <c r="J925" s="602"/>
      <c r="K925" s="602"/>
      <c r="L925" s="602"/>
      <c r="M925" s="622"/>
    </row>
    <row r="926" spans="2:13" s="322" customFormat="1" x14ac:dyDescent="0.2">
      <c r="B926" s="602"/>
      <c r="C926" s="602"/>
      <c r="D926" s="602"/>
      <c r="E926" s="602"/>
      <c r="F926" s="602"/>
      <c r="G926" s="602"/>
      <c r="H926" s="602"/>
      <c r="I926" s="602"/>
      <c r="J926" s="602"/>
      <c r="K926" s="602"/>
      <c r="L926" s="602"/>
      <c r="M926" s="622"/>
    </row>
    <row r="927" spans="2:13" s="322" customFormat="1" x14ac:dyDescent="0.2">
      <c r="B927" s="602"/>
      <c r="C927" s="602"/>
      <c r="D927" s="602"/>
      <c r="E927" s="602"/>
      <c r="F927" s="602"/>
      <c r="G927" s="602"/>
      <c r="H927" s="602"/>
      <c r="I927" s="602"/>
      <c r="J927" s="602"/>
      <c r="K927" s="602"/>
      <c r="L927" s="602"/>
      <c r="M927" s="622"/>
    </row>
    <row r="928" spans="2:13" s="322" customFormat="1" x14ac:dyDescent="0.2">
      <c r="B928" s="602"/>
      <c r="C928" s="602"/>
      <c r="D928" s="602"/>
      <c r="E928" s="602"/>
      <c r="F928" s="602"/>
      <c r="G928" s="602"/>
      <c r="H928" s="602"/>
      <c r="I928" s="602"/>
      <c r="J928" s="602"/>
      <c r="K928" s="602"/>
      <c r="L928" s="602"/>
      <c r="M928" s="622"/>
    </row>
    <row r="929" spans="2:13" s="322" customFormat="1" x14ac:dyDescent="0.2">
      <c r="B929" s="602"/>
      <c r="C929" s="602"/>
      <c r="D929" s="602"/>
      <c r="E929" s="602"/>
      <c r="F929" s="602"/>
      <c r="G929" s="602"/>
      <c r="H929" s="602"/>
      <c r="I929" s="602"/>
      <c r="J929" s="602"/>
      <c r="K929" s="602"/>
      <c r="L929" s="602"/>
      <c r="M929" s="622"/>
    </row>
    <row r="930" spans="2:13" s="322" customFormat="1" x14ac:dyDescent="0.2">
      <c r="B930" s="602"/>
      <c r="C930" s="602"/>
      <c r="D930" s="602"/>
      <c r="E930" s="602"/>
      <c r="F930" s="602"/>
      <c r="G930" s="602"/>
      <c r="H930" s="602"/>
      <c r="I930" s="602"/>
      <c r="J930" s="602"/>
      <c r="K930" s="602"/>
      <c r="L930" s="602"/>
      <c r="M930" s="622"/>
    </row>
    <row r="931" spans="2:13" s="322" customFormat="1" x14ac:dyDescent="0.2">
      <c r="B931" s="602"/>
      <c r="C931" s="602"/>
      <c r="D931" s="602"/>
      <c r="E931" s="602"/>
      <c r="F931" s="602"/>
      <c r="G931" s="602"/>
      <c r="H931" s="602"/>
      <c r="I931" s="602"/>
      <c r="J931" s="602"/>
      <c r="K931" s="602"/>
      <c r="L931" s="602"/>
      <c r="M931" s="622"/>
    </row>
    <row r="932" spans="2:13" s="322" customFormat="1" x14ac:dyDescent="0.2">
      <c r="B932" s="602"/>
      <c r="C932" s="602"/>
      <c r="D932" s="602"/>
      <c r="E932" s="602"/>
      <c r="F932" s="602"/>
      <c r="G932" s="602"/>
      <c r="H932" s="602"/>
      <c r="I932" s="602"/>
      <c r="J932" s="602"/>
      <c r="K932" s="602"/>
      <c r="L932" s="602"/>
      <c r="M932" s="622"/>
    </row>
    <row r="933" spans="2:13" s="322" customFormat="1" x14ac:dyDescent="0.2">
      <c r="B933" s="602"/>
      <c r="C933" s="602"/>
      <c r="D933" s="602"/>
      <c r="E933" s="602"/>
      <c r="F933" s="602"/>
      <c r="G933" s="602"/>
      <c r="H933" s="602"/>
      <c r="I933" s="602"/>
      <c r="J933" s="602"/>
      <c r="K933" s="602"/>
      <c r="L933" s="602"/>
      <c r="M933" s="622"/>
    </row>
    <row r="934" spans="2:13" s="322" customFormat="1" x14ac:dyDescent="0.2">
      <c r="B934" s="602"/>
      <c r="C934" s="602"/>
      <c r="D934" s="602"/>
      <c r="E934" s="602"/>
      <c r="F934" s="602"/>
      <c r="G934" s="602"/>
      <c r="H934" s="602"/>
      <c r="I934" s="602"/>
      <c r="J934" s="602"/>
      <c r="K934" s="602"/>
      <c r="L934" s="602"/>
      <c r="M934" s="622"/>
    </row>
    <row r="935" spans="2:13" s="322" customFormat="1" x14ac:dyDescent="0.2">
      <c r="B935" s="602"/>
      <c r="C935" s="602"/>
      <c r="D935" s="602"/>
      <c r="E935" s="602"/>
      <c r="F935" s="602"/>
      <c r="G935" s="602"/>
      <c r="H935" s="602"/>
      <c r="I935" s="602"/>
      <c r="J935" s="602"/>
      <c r="K935" s="602"/>
      <c r="L935" s="602"/>
      <c r="M935" s="622"/>
    </row>
    <row r="936" spans="2:13" s="322" customFormat="1" x14ac:dyDescent="0.2">
      <c r="B936" s="602"/>
      <c r="C936" s="602"/>
      <c r="D936" s="602"/>
      <c r="E936" s="602"/>
      <c r="F936" s="602"/>
      <c r="G936" s="602"/>
      <c r="H936" s="602"/>
      <c r="I936" s="602"/>
      <c r="J936" s="602"/>
      <c r="K936" s="602"/>
      <c r="L936" s="602"/>
      <c r="M936" s="622"/>
    </row>
    <row r="937" spans="2:13" s="322" customFormat="1" x14ac:dyDescent="0.2">
      <c r="B937" s="602"/>
      <c r="C937" s="602"/>
      <c r="D937" s="602"/>
      <c r="E937" s="602"/>
      <c r="F937" s="602"/>
      <c r="G937" s="602"/>
      <c r="H937" s="602"/>
      <c r="I937" s="602"/>
      <c r="J937" s="602"/>
      <c r="K937" s="602"/>
      <c r="L937" s="602"/>
      <c r="M937" s="622"/>
    </row>
    <row r="938" spans="2:13" s="322" customFormat="1" x14ac:dyDescent="0.2">
      <c r="B938" s="602"/>
      <c r="C938" s="602"/>
      <c r="D938" s="602"/>
      <c r="E938" s="602"/>
      <c r="F938" s="602"/>
      <c r="G938" s="602"/>
      <c r="H938" s="602"/>
      <c r="I938" s="602"/>
      <c r="J938" s="602"/>
      <c r="K938" s="602"/>
      <c r="L938" s="602"/>
      <c r="M938" s="622"/>
    </row>
    <row r="939" spans="2:13" s="322" customFormat="1" x14ac:dyDescent="0.2">
      <c r="B939" s="602"/>
      <c r="C939" s="602"/>
      <c r="D939" s="602"/>
      <c r="E939" s="602"/>
      <c r="F939" s="602"/>
      <c r="G939" s="602"/>
      <c r="H939" s="602"/>
      <c r="I939" s="602"/>
      <c r="J939" s="602"/>
      <c r="K939" s="602"/>
      <c r="L939" s="602"/>
      <c r="M939" s="622"/>
    </row>
    <row r="940" spans="2:13" s="322" customFormat="1" x14ac:dyDescent="0.2">
      <c r="B940" s="602"/>
      <c r="C940" s="602"/>
      <c r="D940" s="602"/>
      <c r="E940" s="602"/>
      <c r="F940" s="602"/>
      <c r="G940" s="602"/>
      <c r="H940" s="602"/>
      <c r="I940" s="602"/>
      <c r="J940" s="602"/>
      <c r="K940" s="602"/>
      <c r="L940" s="602"/>
      <c r="M940" s="622"/>
    </row>
    <row r="941" spans="2:13" s="322" customFormat="1" x14ac:dyDescent="0.2">
      <c r="B941" s="602"/>
      <c r="C941" s="602"/>
      <c r="D941" s="602"/>
      <c r="E941" s="602"/>
      <c r="F941" s="602"/>
      <c r="G941" s="602"/>
      <c r="H941" s="602"/>
      <c r="I941" s="602"/>
      <c r="J941" s="602"/>
      <c r="K941" s="602"/>
      <c r="L941" s="602"/>
      <c r="M941" s="622"/>
    </row>
    <row r="942" spans="2:13" s="322" customFormat="1" x14ac:dyDescent="0.2">
      <c r="B942" s="602"/>
      <c r="C942" s="602"/>
      <c r="D942" s="602"/>
      <c r="E942" s="602"/>
      <c r="F942" s="602"/>
      <c r="G942" s="602"/>
      <c r="H942" s="602"/>
      <c r="I942" s="602"/>
      <c r="J942" s="602"/>
      <c r="K942" s="602"/>
      <c r="L942" s="602"/>
      <c r="M942" s="622"/>
    </row>
    <row r="943" spans="2:13" s="322" customFormat="1" x14ac:dyDescent="0.2">
      <c r="B943" s="602"/>
      <c r="C943" s="602"/>
      <c r="D943" s="602"/>
      <c r="E943" s="602"/>
      <c r="F943" s="602"/>
      <c r="G943" s="602"/>
      <c r="H943" s="602"/>
      <c r="I943" s="602"/>
      <c r="J943" s="602"/>
      <c r="K943" s="602"/>
      <c r="L943" s="602"/>
      <c r="M943" s="622"/>
    </row>
    <row r="944" spans="2:13" s="322" customFormat="1" x14ac:dyDescent="0.2">
      <c r="B944" s="602"/>
      <c r="C944" s="602"/>
      <c r="D944" s="602"/>
      <c r="E944" s="602"/>
      <c r="F944" s="602"/>
      <c r="G944" s="602"/>
      <c r="H944" s="602"/>
      <c r="I944" s="602"/>
      <c r="J944" s="602"/>
      <c r="K944" s="602"/>
      <c r="L944" s="602"/>
      <c r="M944" s="622"/>
    </row>
    <row r="945" spans="2:13" s="322" customFormat="1" x14ac:dyDescent="0.2">
      <c r="B945" s="602"/>
      <c r="C945" s="602"/>
      <c r="D945" s="602"/>
      <c r="E945" s="602"/>
      <c r="F945" s="602"/>
      <c r="G945" s="602"/>
      <c r="H945" s="602"/>
      <c r="I945" s="602"/>
      <c r="J945" s="602"/>
      <c r="K945" s="602"/>
      <c r="L945" s="602"/>
      <c r="M945" s="622"/>
    </row>
    <row r="946" spans="2:13" s="322" customFormat="1" x14ac:dyDescent="0.2">
      <c r="B946" s="602"/>
      <c r="C946" s="602"/>
      <c r="D946" s="602"/>
      <c r="E946" s="602"/>
      <c r="F946" s="602"/>
      <c r="G946" s="602"/>
      <c r="H946" s="602"/>
      <c r="I946" s="602"/>
      <c r="J946" s="602"/>
      <c r="K946" s="602"/>
      <c r="L946" s="602"/>
      <c r="M946" s="622"/>
    </row>
    <row r="947" spans="2:13" s="322" customFormat="1" x14ac:dyDescent="0.2">
      <c r="B947" s="602"/>
      <c r="C947" s="602"/>
      <c r="D947" s="602"/>
      <c r="E947" s="602"/>
      <c r="F947" s="602"/>
      <c r="G947" s="602"/>
      <c r="H947" s="602"/>
      <c r="I947" s="602"/>
      <c r="J947" s="602"/>
      <c r="K947" s="602"/>
      <c r="L947" s="602"/>
      <c r="M947" s="622"/>
    </row>
    <row r="948" spans="2:13" s="322" customFormat="1" x14ac:dyDescent="0.2">
      <c r="B948" s="602"/>
      <c r="C948" s="602"/>
      <c r="D948" s="602"/>
      <c r="E948" s="602"/>
      <c r="F948" s="602"/>
      <c r="G948" s="602"/>
      <c r="H948" s="602"/>
      <c r="I948" s="602"/>
      <c r="J948" s="602"/>
      <c r="K948" s="602"/>
      <c r="L948" s="602"/>
      <c r="M948" s="622"/>
    </row>
    <row r="949" spans="2:13" s="322" customFormat="1" x14ac:dyDescent="0.2">
      <c r="B949" s="602"/>
      <c r="C949" s="602"/>
      <c r="D949" s="602"/>
      <c r="E949" s="602"/>
      <c r="F949" s="602"/>
      <c r="G949" s="602"/>
      <c r="H949" s="602"/>
      <c r="I949" s="602"/>
      <c r="J949" s="602"/>
      <c r="K949" s="602"/>
      <c r="L949" s="602"/>
      <c r="M949" s="622"/>
    </row>
    <row r="950" spans="2:13" s="322" customFormat="1" x14ac:dyDescent="0.2">
      <c r="B950" s="602"/>
      <c r="C950" s="602"/>
      <c r="D950" s="602"/>
      <c r="E950" s="602"/>
      <c r="F950" s="602"/>
      <c r="G950" s="602"/>
      <c r="H950" s="602"/>
      <c r="I950" s="602"/>
      <c r="J950" s="602"/>
      <c r="K950" s="602"/>
      <c r="L950" s="602"/>
      <c r="M950" s="622"/>
    </row>
    <row r="951" spans="2:13" s="322" customFormat="1" x14ac:dyDescent="0.2">
      <c r="B951" s="602"/>
      <c r="C951" s="602"/>
      <c r="D951" s="602"/>
      <c r="E951" s="602"/>
      <c r="F951" s="602"/>
      <c r="G951" s="602"/>
      <c r="H951" s="602"/>
      <c r="I951" s="602"/>
      <c r="J951" s="602"/>
      <c r="K951" s="602"/>
      <c r="L951" s="602"/>
      <c r="M951" s="622"/>
    </row>
    <row r="952" spans="2:13" s="322" customFormat="1" x14ac:dyDescent="0.2">
      <c r="B952" s="602"/>
      <c r="C952" s="602"/>
      <c r="D952" s="602"/>
      <c r="E952" s="602"/>
      <c r="F952" s="602"/>
      <c r="G952" s="602"/>
      <c r="H952" s="602"/>
      <c r="I952" s="602"/>
      <c r="J952" s="602"/>
      <c r="K952" s="602"/>
      <c r="L952" s="602"/>
      <c r="M952" s="622"/>
    </row>
    <row r="953" spans="2:13" s="322" customFormat="1" x14ac:dyDescent="0.2">
      <c r="B953" s="602"/>
      <c r="C953" s="602"/>
      <c r="D953" s="602"/>
      <c r="E953" s="602"/>
      <c r="F953" s="602"/>
      <c r="G953" s="602"/>
      <c r="H953" s="602"/>
      <c r="I953" s="602"/>
      <c r="J953" s="602"/>
      <c r="K953" s="602"/>
      <c r="L953" s="602"/>
      <c r="M953" s="622"/>
    </row>
    <row r="954" spans="2:13" s="322" customFormat="1" x14ac:dyDescent="0.2">
      <c r="B954" s="602"/>
      <c r="C954" s="602"/>
      <c r="D954" s="602"/>
      <c r="E954" s="602"/>
      <c r="F954" s="602"/>
      <c r="G954" s="602"/>
      <c r="H954" s="602"/>
      <c r="I954" s="602"/>
      <c r="J954" s="602"/>
      <c r="K954" s="602"/>
      <c r="L954" s="602"/>
      <c r="M954" s="622"/>
    </row>
    <row r="955" spans="2:13" s="322" customFormat="1" x14ac:dyDescent="0.2">
      <c r="B955" s="602"/>
      <c r="C955" s="602"/>
      <c r="D955" s="602"/>
      <c r="E955" s="602"/>
      <c r="F955" s="602"/>
      <c r="G955" s="602"/>
      <c r="H955" s="602"/>
      <c r="I955" s="602"/>
      <c r="J955" s="602"/>
      <c r="K955" s="602"/>
      <c r="L955" s="602"/>
      <c r="M955" s="622"/>
    </row>
    <row r="956" spans="2:13" s="322" customFormat="1" x14ac:dyDescent="0.2">
      <c r="B956" s="602"/>
      <c r="C956" s="602"/>
      <c r="D956" s="602"/>
      <c r="E956" s="602"/>
      <c r="F956" s="602"/>
      <c r="G956" s="602"/>
      <c r="H956" s="602"/>
      <c r="I956" s="602"/>
      <c r="J956" s="602"/>
      <c r="K956" s="602"/>
      <c r="L956" s="602"/>
      <c r="M956" s="622"/>
    </row>
    <row r="957" spans="2:13" s="322" customFormat="1" x14ac:dyDescent="0.2">
      <c r="B957" s="602"/>
      <c r="C957" s="602"/>
      <c r="D957" s="602"/>
      <c r="E957" s="602"/>
      <c r="F957" s="602"/>
      <c r="G957" s="602"/>
      <c r="H957" s="602"/>
      <c r="I957" s="602"/>
      <c r="J957" s="602"/>
      <c r="K957" s="602"/>
      <c r="L957" s="602"/>
      <c r="M957" s="622"/>
    </row>
    <row r="958" spans="2:13" s="322" customFormat="1" x14ac:dyDescent="0.2">
      <c r="B958" s="602"/>
      <c r="C958" s="602"/>
      <c r="D958" s="602"/>
      <c r="E958" s="602"/>
      <c r="F958" s="602"/>
      <c r="G958" s="602"/>
      <c r="H958" s="602"/>
      <c r="I958" s="602"/>
      <c r="J958" s="602"/>
      <c r="K958" s="602"/>
      <c r="L958" s="602"/>
      <c r="M958" s="622"/>
    </row>
    <row r="959" spans="2:13" s="322" customFormat="1" x14ac:dyDescent="0.2">
      <c r="B959" s="602"/>
      <c r="C959" s="602"/>
      <c r="D959" s="602"/>
      <c r="E959" s="602"/>
      <c r="F959" s="602"/>
      <c r="G959" s="602"/>
      <c r="H959" s="602"/>
      <c r="I959" s="602"/>
      <c r="J959" s="602"/>
      <c r="K959" s="602"/>
      <c r="L959" s="602"/>
      <c r="M959" s="622"/>
    </row>
    <row r="960" spans="2:13" s="322" customFormat="1" x14ac:dyDescent="0.2">
      <c r="B960" s="602"/>
      <c r="C960" s="602"/>
      <c r="D960" s="602"/>
      <c r="E960" s="602"/>
      <c r="F960" s="602"/>
      <c r="G960" s="602"/>
      <c r="H960" s="602"/>
      <c r="I960" s="602"/>
      <c r="J960" s="602"/>
      <c r="K960" s="602"/>
      <c r="L960" s="602"/>
      <c r="M960" s="622"/>
    </row>
    <row r="961" spans="2:13" s="322" customFormat="1" x14ac:dyDescent="0.2">
      <c r="B961" s="602"/>
      <c r="C961" s="602"/>
      <c r="D961" s="602"/>
      <c r="E961" s="602"/>
      <c r="F961" s="602"/>
      <c r="G961" s="602"/>
      <c r="H961" s="602"/>
      <c r="I961" s="602"/>
      <c r="J961" s="602"/>
      <c r="K961" s="602"/>
      <c r="L961" s="602"/>
      <c r="M961" s="622"/>
    </row>
    <row r="962" spans="2:13" s="322" customFormat="1" x14ac:dyDescent="0.2">
      <c r="B962" s="602"/>
      <c r="C962" s="602"/>
      <c r="D962" s="602"/>
      <c r="E962" s="602"/>
      <c r="F962" s="602"/>
      <c r="G962" s="602"/>
      <c r="H962" s="602"/>
      <c r="I962" s="602"/>
      <c r="J962" s="602"/>
      <c r="K962" s="602"/>
      <c r="L962" s="602"/>
      <c r="M962" s="622"/>
    </row>
    <row r="963" spans="2:13" s="322" customFormat="1" x14ac:dyDescent="0.2">
      <c r="B963" s="602"/>
      <c r="C963" s="602"/>
      <c r="D963" s="602"/>
      <c r="E963" s="602"/>
      <c r="F963" s="602"/>
      <c r="G963" s="602"/>
      <c r="H963" s="602"/>
      <c r="I963" s="602"/>
      <c r="J963" s="602"/>
      <c r="K963" s="602"/>
      <c r="L963" s="602"/>
      <c r="M963" s="622"/>
    </row>
    <row r="964" spans="2:13" s="322" customFormat="1" x14ac:dyDescent="0.2">
      <c r="B964" s="602"/>
      <c r="C964" s="602"/>
      <c r="D964" s="602"/>
      <c r="E964" s="602"/>
      <c r="F964" s="602"/>
      <c r="G964" s="602"/>
      <c r="H964" s="602"/>
      <c r="I964" s="602"/>
      <c r="J964" s="602"/>
      <c r="K964" s="602"/>
      <c r="L964" s="602"/>
      <c r="M964" s="622"/>
    </row>
    <row r="965" spans="2:13" s="322" customFormat="1" x14ac:dyDescent="0.2">
      <c r="B965" s="602"/>
      <c r="C965" s="602"/>
      <c r="D965" s="602"/>
      <c r="E965" s="602"/>
      <c r="F965" s="602"/>
      <c r="G965" s="602"/>
      <c r="H965" s="602"/>
      <c r="I965" s="602"/>
      <c r="J965" s="602"/>
      <c r="K965" s="602"/>
      <c r="L965" s="602"/>
      <c r="M965" s="622"/>
    </row>
    <row r="966" spans="2:13" s="322" customFormat="1" x14ac:dyDescent="0.2">
      <c r="B966" s="602"/>
      <c r="C966" s="602"/>
      <c r="D966" s="602"/>
      <c r="E966" s="602"/>
      <c r="F966" s="602"/>
      <c r="G966" s="602"/>
      <c r="H966" s="602"/>
      <c r="I966" s="602"/>
      <c r="J966" s="602"/>
      <c r="K966" s="602"/>
      <c r="L966" s="602"/>
      <c r="M966" s="622"/>
    </row>
    <row r="967" spans="2:13" s="322" customFormat="1" x14ac:dyDescent="0.2">
      <c r="B967" s="602"/>
      <c r="C967" s="602"/>
      <c r="D967" s="602"/>
      <c r="E967" s="602"/>
      <c r="F967" s="602"/>
      <c r="G967" s="602"/>
      <c r="H967" s="602"/>
      <c r="I967" s="602"/>
      <c r="J967" s="602"/>
      <c r="K967" s="602"/>
      <c r="L967" s="602"/>
      <c r="M967" s="622"/>
    </row>
    <row r="968" spans="2:13" s="322" customFormat="1" x14ac:dyDescent="0.2">
      <c r="B968" s="602"/>
      <c r="C968" s="602"/>
      <c r="D968" s="602"/>
      <c r="E968" s="602"/>
      <c r="F968" s="602"/>
      <c r="G968" s="602"/>
      <c r="H968" s="602"/>
      <c r="I968" s="602"/>
      <c r="J968" s="602"/>
      <c r="K968" s="602"/>
      <c r="L968" s="602"/>
      <c r="M968" s="622"/>
    </row>
    <row r="969" spans="2:13" s="322" customFormat="1" x14ac:dyDescent="0.2">
      <c r="B969" s="602"/>
      <c r="C969" s="602"/>
      <c r="D969" s="602"/>
      <c r="E969" s="602"/>
      <c r="F969" s="602"/>
      <c r="G969" s="602"/>
      <c r="H969" s="602"/>
      <c r="I969" s="602"/>
      <c r="J969" s="602"/>
      <c r="K969" s="602"/>
      <c r="L969" s="602"/>
      <c r="M969" s="622"/>
    </row>
    <row r="970" spans="2:13" s="322" customFormat="1" x14ac:dyDescent="0.2">
      <c r="B970" s="602"/>
      <c r="C970" s="602"/>
      <c r="D970" s="602"/>
      <c r="E970" s="602"/>
      <c r="F970" s="602"/>
      <c r="G970" s="602"/>
      <c r="H970" s="602"/>
      <c r="I970" s="602"/>
      <c r="J970" s="602"/>
      <c r="K970" s="602"/>
      <c r="L970" s="602"/>
      <c r="M970" s="622"/>
    </row>
    <row r="971" spans="2:13" s="322" customFormat="1" x14ac:dyDescent="0.2">
      <c r="B971" s="602"/>
      <c r="C971" s="602"/>
      <c r="D971" s="602"/>
      <c r="E971" s="602"/>
      <c r="F971" s="602"/>
      <c r="G971" s="602"/>
      <c r="H971" s="602"/>
      <c r="I971" s="602"/>
      <c r="J971" s="602"/>
      <c r="K971" s="602"/>
      <c r="L971" s="602"/>
      <c r="M971" s="622"/>
    </row>
    <row r="972" spans="2:13" s="322" customFormat="1" x14ac:dyDescent="0.2">
      <c r="B972" s="602"/>
      <c r="C972" s="602"/>
      <c r="D972" s="602"/>
      <c r="E972" s="602"/>
      <c r="F972" s="602"/>
      <c r="G972" s="602"/>
      <c r="H972" s="602"/>
      <c r="I972" s="602"/>
      <c r="J972" s="602"/>
      <c r="K972" s="602"/>
      <c r="L972" s="602"/>
      <c r="M972" s="622"/>
    </row>
    <row r="973" spans="2:13" s="322" customFormat="1" x14ac:dyDescent="0.2">
      <c r="B973" s="602"/>
      <c r="C973" s="602"/>
      <c r="D973" s="602"/>
      <c r="E973" s="602"/>
      <c r="F973" s="602"/>
      <c r="G973" s="602"/>
      <c r="H973" s="602"/>
      <c r="I973" s="602"/>
      <c r="J973" s="602"/>
      <c r="K973" s="602"/>
      <c r="L973" s="602"/>
      <c r="M973" s="622"/>
    </row>
    <row r="974" spans="2:13" s="322" customFormat="1" x14ac:dyDescent="0.2">
      <c r="B974" s="602"/>
      <c r="C974" s="602"/>
      <c r="D974" s="602"/>
      <c r="E974" s="602"/>
      <c r="F974" s="602"/>
      <c r="G974" s="602"/>
      <c r="H974" s="602"/>
      <c r="I974" s="602"/>
      <c r="J974" s="602"/>
      <c r="K974" s="602"/>
      <c r="L974" s="602"/>
      <c r="M974" s="622"/>
    </row>
    <row r="975" spans="2:13" s="322" customFormat="1" x14ac:dyDescent="0.2">
      <c r="B975" s="602"/>
      <c r="C975" s="602"/>
      <c r="D975" s="602"/>
      <c r="E975" s="602"/>
      <c r="F975" s="602"/>
      <c r="G975" s="602"/>
      <c r="H975" s="602"/>
      <c r="I975" s="602"/>
      <c r="J975" s="602"/>
      <c r="K975" s="602"/>
      <c r="L975" s="602"/>
      <c r="M975" s="622"/>
    </row>
    <row r="976" spans="2:13" s="322" customFormat="1" x14ac:dyDescent="0.2">
      <c r="B976" s="602"/>
      <c r="C976" s="602"/>
      <c r="D976" s="602"/>
      <c r="E976" s="602"/>
      <c r="F976" s="602"/>
      <c r="G976" s="602"/>
      <c r="H976" s="602"/>
      <c r="I976" s="602"/>
      <c r="J976" s="602"/>
      <c r="K976" s="602"/>
      <c r="L976" s="602"/>
      <c r="M976" s="622"/>
    </row>
    <row r="977" spans="2:13" s="322" customFormat="1" x14ac:dyDescent="0.2">
      <c r="B977" s="602"/>
      <c r="C977" s="602"/>
      <c r="D977" s="602"/>
      <c r="E977" s="602"/>
      <c r="F977" s="602"/>
      <c r="G977" s="602"/>
      <c r="H977" s="602"/>
      <c r="I977" s="602"/>
      <c r="J977" s="602"/>
      <c r="K977" s="602"/>
      <c r="L977" s="602"/>
      <c r="M977" s="622"/>
    </row>
    <row r="978" spans="2:13" s="322" customFormat="1" x14ac:dyDescent="0.2">
      <c r="B978" s="602"/>
      <c r="C978" s="602"/>
      <c r="D978" s="602"/>
      <c r="E978" s="602"/>
      <c r="F978" s="602"/>
      <c r="G978" s="602"/>
      <c r="H978" s="602"/>
      <c r="I978" s="602"/>
      <c r="J978" s="602"/>
      <c r="K978" s="602"/>
      <c r="L978" s="602"/>
      <c r="M978" s="622"/>
    </row>
    <row r="979" spans="2:13" s="322" customFormat="1" x14ac:dyDescent="0.2">
      <c r="B979" s="602"/>
      <c r="C979" s="602"/>
      <c r="D979" s="602"/>
      <c r="E979" s="602"/>
      <c r="F979" s="602"/>
      <c r="G979" s="602"/>
      <c r="H979" s="602"/>
      <c r="I979" s="602"/>
      <c r="J979" s="602"/>
      <c r="K979" s="602"/>
      <c r="L979" s="602"/>
      <c r="M979" s="622"/>
    </row>
    <row r="980" spans="2:13" s="322" customFormat="1" x14ac:dyDescent="0.2">
      <c r="B980" s="602"/>
      <c r="C980" s="602"/>
      <c r="D980" s="602"/>
      <c r="E980" s="602"/>
      <c r="F980" s="602"/>
      <c r="G980" s="602"/>
      <c r="H980" s="602"/>
      <c r="I980" s="602"/>
      <c r="J980" s="602"/>
      <c r="K980" s="602"/>
      <c r="L980" s="602"/>
      <c r="M980" s="622"/>
    </row>
    <row r="981" spans="2:13" s="322" customFormat="1" x14ac:dyDescent="0.2">
      <c r="B981" s="602"/>
      <c r="C981" s="602"/>
      <c r="D981" s="602"/>
      <c r="E981" s="602"/>
      <c r="F981" s="602"/>
      <c r="G981" s="602"/>
      <c r="H981" s="602"/>
      <c r="I981" s="602"/>
      <c r="J981" s="602"/>
      <c r="K981" s="602"/>
      <c r="L981" s="602"/>
      <c r="M981" s="622"/>
    </row>
    <row r="982" spans="2:13" s="322" customFormat="1" x14ac:dyDescent="0.2">
      <c r="B982" s="602"/>
      <c r="C982" s="602"/>
      <c r="D982" s="602"/>
      <c r="E982" s="602"/>
      <c r="F982" s="602"/>
      <c r="G982" s="602"/>
      <c r="H982" s="602"/>
      <c r="I982" s="602"/>
      <c r="J982" s="602"/>
      <c r="K982" s="602"/>
      <c r="L982" s="602"/>
      <c r="M982" s="622"/>
    </row>
    <row r="983" spans="2:13" s="322" customFormat="1" x14ac:dyDescent="0.2">
      <c r="B983" s="602"/>
      <c r="C983" s="602"/>
      <c r="D983" s="602"/>
      <c r="E983" s="602"/>
      <c r="F983" s="602"/>
      <c r="G983" s="602"/>
      <c r="H983" s="602"/>
      <c r="I983" s="602"/>
      <c r="J983" s="602"/>
      <c r="K983" s="602"/>
      <c r="L983" s="602"/>
      <c r="M983" s="622"/>
    </row>
    <row r="984" spans="2:13" s="322" customFormat="1" x14ac:dyDescent="0.2">
      <c r="B984" s="602"/>
      <c r="C984" s="602"/>
      <c r="D984" s="602"/>
      <c r="E984" s="602"/>
      <c r="F984" s="602"/>
      <c r="G984" s="602"/>
      <c r="H984" s="602"/>
      <c r="I984" s="602"/>
      <c r="J984" s="602"/>
      <c r="K984" s="602"/>
      <c r="L984" s="602"/>
      <c r="M984" s="622"/>
    </row>
    <row r="985" spans="2:13" s="322" customFormat="1" x14ac:dyDescent="0.2">
      <c r="B985" s="602"/>
      <c r="C985" s="602"/>
      <c r="D985" s="602"/>
      <c r="E985" s="602"/>
      <c r="F985" s="602"/>
      <c r="G985" s="602"/>
      <c r="H985" s="602"/>
      <c r="I985" s="602"/>
      <c r="J985" s="602"/>
      <c r="K985" s="602"/>
      <c r="L985" s="602"/>
      <c r="M985" s="622"/>
    </row>
    <row r="986" spans="2:13" s="322" customFormat="1" x14ac:dyDescent="0.2">
      <c r="B986" s="602"/>
      <c r="C986" s="602"/>
      <c r="D986" s="602"/>
      <c r="E986" s="602"/>
      <c r="F986" s="602"/>
      <c r="G986" s="602"/>
      <c r="H986" s="602"/>
      <c r="I986" s="602"/>
      <c r="J986" s="602"/>
      <c r="K986" s="602"/>
      <c r="L986" s="602"/>
      <c r="M986" s="622"/>
    </row>
    <row r="987" spans="2:13" s="322" customFormat="1" x14ac:dyDescent="0.2">
      <c r="B987" s="602"/>
      <c r="C987" s="602"/>
      <c r="D987" s="602"/>
      <c r="E987" s="602"/>
      <c r="F987" s="602"/>
      <c r="G987" s="602"/>
      <c r="H987" s="602"/>
      <c r="I987" s="602"/>
      <c r="J987" s="602"/>
      <c r="K987" s="602"/>
      <c r="L987" s="602"/>
      <c r="M987" s="622"/>
    </row>
    <row r="988" spans="2:13" s="322" customFormat="1" x14ac:dyDescent="0.2">
      <c r="B988" s="602"/>
      <c r="C988" s="602"/>
      <c r="D988" s="602"/>
      <c r="E988" s="602"/>
      <c r="F988" s="602"/>
      <c r="G988" s="602"/>
      <c r="H988" s="602"/>
      <c r="I988" s="602"/>
      <c r="J988" s="602"/>
      <c r="K988" s="602"/>
      <c r="L988" s="602"/>
      <c r="M988" s="622"/>
    </row>
    <row r="989" spans="2:13" s="322" customFormat="1" x14ac:dyDescent="0.2">
      <c r="B989" s="602"/>
      <c r="C989" s="602"/>
      <c r="D989" s="602"/>
      <c r="E989" s="602"/>
      <c r="F989" s="602"/>
      <c r="G989" s="602"/>
      <c r="H989" s="602"/>
      <c r="I989" s="602"/>
      <c r="J989" s="602"/>
      <c r="K989" s="602"/>
      <c r="L989" s="602"/>
      <c r="M989" s="622"/>
    </row>
    <row r="990" spans="2:13" s="322" customFormat="1" x14ac:dyDescent="0.2">
      <c r="B990" s="602"/>
      <c r="C990" s="602"/>
      <c r="D990" s="602"/>
      <c r="E990" s="602"/>
      <c r="F990" s="602"/>
      <c r="G990" s="602"/>
      <c r="H990" s="602"/>
      <c r="I990" s="602"/>
      <c r="J990" s="602"/>
      <c r="K990" s="602"/>
      <c r="L990" s="602"/>
      <c r="M990" s="622"/>
    </row>
    <row r="991" spans="2:13" s="322" customFormat="1" x14ac:dyDescent="0.2">
      <c r="B991" s="602"/>
      <c r="C991" s="602"/>
      <c r="D991" s="602"/>
      <c r="E991" s="602"/>
      <c r="F991" s="602"/>
      <c r="G991" s="602"/>
      <c r="H991" s="602"/>
      <c r="I991" s="602"/>
      <c r="J991" s="602"/>
      <c r="K991" s="602"/>
      <c r="L991" s="602"/>
      <c r="M991" s="622"/>
    </row>
    <row r="992" spans="2:13" s="322" customFormat="1" x14ac:dyDescent="0.2">
      <c r="B992" s="602"/>
      <c r="C992" s="602"/>
      <c r="D992" s="602"/>
      <c r="E992" s="602"/>
      <c r="F992" s="602"/>
      <c r="G992" s="602"/>
      <c r="H992" s="602"/>
      <c r="I992" s="602"/>
      <c r="J992" s="602"/>
      <c r="K992" s="602"/>
      <c r="L992" s="602"/>
      <c r="M992" s="622"/>
    </row>
    <row r="993" spans="2:13" s="322" customFormat="1" x14ac:dyDescent="0.2">
      <c r="B993" s="602"/>
      <c r="C993" s="602"/>
      <c r="D993" s="602"/>
      <c r="E993" s="602"/>
      <c r="F993" s="602"/>
      <c r="G993" s="602"/>
      <c r="H993" s="602"/>
      <c r="I993" s="602"/>
      <c r="J993" s="602"/>
      <c r="K993" s="602"/>
      <c r="L993" s="602"/>
      <c r="M993" s="622"/>
    </row>
    <row r="994" spans="2:13" s="322" customFormat="1" x14ac:dyDescent="0.2">
      <c r="B994" s="602"/>
      <c r="C994" s="602"/>
      <c r="D994" s="602"/>
      <c r="E994" s="602"/>
      <c r="F994" s="602"/>
      <c r="G994" s="602"/>
      <c r="H994" s="602"/>
      <c r="I994" s="602"/>
      <c r="J994" s="602"/>
      <c r="K994" s="602"/>
      <c r="L994" s="602"/>
      <c r="M994" s="622"/>
    </row>
    <row r="995" spans="2:13" s="322" customFormat="1" x14ac:dyDescent="0.2">
      <c r="B995" s="602"/>
      <c r="C995" s="602"/>
      <c r="D995" s="602"/>
      <c r="E995" s="602"/>
      <c r="F995" s="602"/>
      <c r="G995" s="602"/>
      <c r="H995" s="602"/>
      <c r="I995" s="602"/>
      <c r="J995" s="602"/>
      <c r="K995" s="602"/>
      <c r="L995" s="602"/>
      <c r="M995" s="622"/>
    </row>
    <row r="996" spans="2:13" s="322" customFormat="1" x14ac:dyDescent="0.2">
      <c r="B996" s="602"/>
      <c r="C996" s="602"/>
      <c r="D996" s="602"/>
      <c r="E996" s="602"/>
      <c r="F996" s="602"/>
      <c r="G996" s="602"/>
      <c r="H996" s="602"/>
      <c r="I996" s="602"/>
      <c r="J996" s="602"/>
      <c r="K996" s="602"/>
      <c r="L996" s="602"/>
      <c r="M996" s="622"/>
    </row>
    <row r="997" spans="2:13" s="322" customFormat="1" x14ac:dyDescent="0.2">
      <c r="B997" s="602"/>
      <c r="C997" s="602"/>
      <c r="D997" s="602"/>
      <c r="E997" s="602"/>
      <c r="F997" s="602"/>
      <c r="G997" s="602"/>
      <c r="H997" s="602"/>
      <c r="I997" s="602"/>
      <c r="J997" s="602"/>
      <c r="K997" s="602"/>
      <c r="L997" s="602"/>
      <c r="M997" s="622"/>
    </row>
    <row r="998" spans="2:13" s="322" customFormat="1" x14ac:dyDescent="0.2">
      <c r="B998" s="602"/>
      <c r="C998" s="602"/>
      <c r="D998" s="602"/>
      <c r="E998" s="602"/>
      <c r="F998" s="602"/>
      <c r="G998" s="602"/>
      <c r="H998" s="602"/>
      <c r="I998" s="602"/>
      <c r="J998" s="602"/>
      <c r="K998" s="602"/>
      <c r="L998" s="602"/>
      <c r="M998" s="622"/>
    </row>
    <row r="999" spans="2:13" s="322" customFormat="1" x14ac:dyDescent="0.2">
      <c r="B999" s="602"/>
      <c r="C999" s="602"/>
      <c r="D999" s="602"/>
      <c r="E999" s="602"/>
      <c r="F999" s="602"/>
      <c r="G999" s="602"/>
      <c r="H999" s="602"/>
      <c r="I999" s="602"/>
      <c r="J999" s="602"/>
      <c r="K999" s="602"/>
      <c r="L999" s="602"/>
      <c r="M999" s="622"/>
    </row>
    <row r="1000" spans="2:13" s="322" customFormat="1" x14ac:dyDescent="0.2">
      <c r="B1000" s="602"/>
      <c r="C1000" s="602"/>
      <c r="D1000" s="602"/>
      <c r="E1000" s="602"/>
      <c r="F1000" s="602"/>
      <c r="G1000" s="602"/>
      <c r="H1000" s="602"/>
      <c r="I1000" s="602"/>
      <c r="J1000" s="602"/>
      <c r="K1000" s="602"/>
      <c r="L1000" s="602"/>
      <c r="M1000" s="622"/>
    </row>
    <row r="1001" spans="2:13" s="322" customFormat="1" x14ac:dyDescent="0.2">
      <c r="B1001" s="602"/>
      <c r="C1001" s="602"/>
      <c r="D1001" s="602"/>
      <c r="E1001" s="602"/>
      <c r="F1001" s="602"/>
      <c r="G1001" s="602"/>
      <c r="H1001" s="602"/>
      <c r="I1001" s="602"/>
      <c r="J1001" s="602"/>
      <c r="K1001" s="602"/>
      <c r="L1001" s="602"/>
      <c r="M1001" s="622"/>
    </row>
    <row r="1002" spans="2:13" s="322" customFormat="1" x14ac:dyDescent="0.2">
      <c r="B1002" s="602"/>
      <c r="C1002" s="602"/>
      <c r="D1002" s="602"/>
      <c r="E1002" s="602"/>
      <c r="F1002" s="602"/>
      <c r="G1002" s="602"/>
      <c r="H1002" s="602"/>
      <c r="I1002" s="602"/>
      <c r="J1002" s="602"/>
      <c r="K1002" s="602"/>
      <c r="L1002" s="602"/>
      <c r="M1002" s="622"/>
    </row>
    <row r="1003" spans="2:13" s="322" customFormat="1" x14ac:dyDescent="0.2">
      <c r="B1003" s="602"/>
      <c r="C1003" s="602"/>
      <c r="D1003" s="602"/>
      <c r="E1003" s="602"/>
      <c r="F1003" s="602"/>
      <c r="G1003" s="602"/>
      <c r="H1003" s="602"/>
      <c r="I1003" s="602"/>
      <c r="J1003" s="602"/>
      <c r="K1003" s="602"/>
      <c r="L1003" s="602"/>
      <c r="M1003" s="622"/>
    </row>
    <row r="1004" spans="2:13" s="322" customFormat="1" x14ac:dyDescent="0.2">
      <c r="B1004" s="602"/>
      <c r="C1004" s="602"/>
      <c r="D1004" s="602"/>
      <c r="E1004" s="602"/>
      <c r="F1004" s="602"/>
      <c r="G1004" s="602"/>
      <c r="H1004" s="602"/>
      <c r="I1004" s="602"/>
      <c r="J1004" s="602"/>
      <c r="K1004" s="602"/>
      <c r="L1004" s="602"/>
      <c r="M1004" s="622"/>
    </row>
    <row r="1005" spans="2:13" s="322" customFormat="1" x14ac:dyDescent="0.2">
      <c r="B1005" s="602"/>
      <c r="C1005" s="602"/>
      <c r="D1005" s="602"/>
      <c r="E1005" s="602"/>
      <c r="F1005" s="602"/>
      <c r="G1005" s="602"/>
      <c r="H1005" s="602"/>
      <c r="I1005" s="602"/>
      <c r="J1005" s="602"/>
      <c r="K1005" s="602"/>
      <c r="L1005" s="602"/>
      <c r="M1005" s="622"/>
    </row>
    <row r="1006" spans="2:13" s="322" customFormat="1" x14ac:dyDescent="0.2">
      <c r="B1006" s="602"/>
      <c r="C1006" s="602"/>
      <c r="D1006" s="602"/>
      <c r="E1006" s="602"/>
      <c r="F1006" s="602"/>
      <c r="G1006" s="602"/>
      <c r="H1006" s="602"/>
      <c r="I1006" s="602"/>
      <c r="J1006" s="602"/>
      <c r="K1006" s="602"/>
      <c r="L1006" s="602"/>
      <c r="M1006" s="622"/>
    </row>
    <row r="1007" spans="2:13" s="322" customFormat="1" x14ac:dyDescent="0.2">
      <c r="B1007" s="602"/>
      <c r="C1007" s="602"/>
      <c r="D1007" s="602"/>
      <c r="E1007" s="602"/>
      <c r="F1007" s="602"/>
      <c r="G1007" s="602"/>
      <c r="H1007" s="602"/>
      <c r="I1007" s="602"/>
      <c r="J1007" s="602"/>
      <c r="K1007" s="602"/>
      <c r="L1007" s="602"/>
      <c r="M1007" s="622"/>
    </row>
    <row r="1008" spans="2:13" s="322" customFormat="1" x14ac:dyDescent="0.2">
      <c r="B1008" s="602"/>
      <c r="C1008" s="602"/>
      <c r="D1008" s="602"/>
      <c r="E1008" s="602"/>
      <c r="F1008" s="602"/>
      <c r="G1008" s="602"/>
      <c r="H1008" s="602"/>
      <c r="I1008" s="602"/>
      <c r="J1008" s="602"/>
      <c r="K1008" s="602"/>
      <c r="L1008" s="602"/>
      <c r="M1008" s="622"/>
    </row>
    <row r="1009" spans="2:13" s="322" customFormat="1" x14ac:dyDescent="0.2">
      <c r="B1009" s="602"/>
      <c r="C1009" s="602"/>
      <c r="D1009" s="602"/>
      <c r="E1009" s="602"/>
      <c r="F1009" s="602"/>
      <c r="G1009" s="602"/>
      <c r="H1009" s="602"/>
      <c r="I1009" s="602"/>
      <c r="J1009" s="602"/>
      <c r="K1009" s="602"/>
      <c r="L1009" s="602"/>
      <c r="M1009" s="622"/>
    </row>
    <row r="1010" spans="2:13" s="322" customFormat="1" x14ac:dyDescent="0.2">
      <c r="B1010" s="602"/>
      <c r="C1010" s="602"/>
      <c r="D1010" s="602"/>
      <c r="E1010" s="602"/>
      <c r="F1010" s="602"/>
      <c r="G1010" s="602"/>
      <c r="H1010" s="602"/>
      <c r="I1010" s="602"/>
      <c r="J1010" s="602"/>
      <c r="K1010" s="602"/>
      <c r="L1010" s="602"/>
      <c r="M1010" s="622"/>
    </row>
    <row r="1011" spans="2:13" s="322" customFormat="1" x14ac:dyDescent="0.2">
      <c r="B1011" s="602"/>
      <c r="C1011" s="602"/>
      <c r="D1011" s="602"/>
      <c r="E1011" s="602"/>
      <c r="F1011" s="602"/>
      <c r="G1011" s="602"/>
      <c r="H1011" s="602"/>
      <c r="I1011" s="602"/>
      <c r="J1011" s="602"/>
      <c r="K1011" s="602"/>
      <c r="L1011" s="602"/>
      <c r="M1011" s="622"/>
    </row>
    <row r="1012" spans="2:13" s="322" customFormat="1" x14ac:dyDescent="0.2">
      <c r="B1012" s="602"/>
      <c r="C1012" s="602"/>
      <c r="D1012" s="602"/>
      <c r="E1012" s="602"/>
      <c r="F1012" s="602"/>
      <c r="G1012" s="602"/>
      <c r="H1012" s="602"/>
      <c r="I1012" s="602"/>
      <c r="J1012" s="602"/>
      <c r="K1012" s="602"/>
      <c r="L1012" s="602"/>
      <c r="M1012" s="622"/>
    </row>
    <row r="1013" spans="2:13" s="322" customFormat="1" x14ac:dyDescent="0.2">
      <c r="B1013" s="602"/>
      <c r="C1013" s="602"/>
      <c r="D1013" s="602"/>
      <c r="E1013" s="602"/>
      <c r="F1013" s="602"/>
      <c r="G1013" s="602"/>
      <c r="H1013" s="602"/>
      <c r="I1013" s="602"/>
      <c r="J1013" s="602"/>
      <c r="K1013" s="602"/>
      <c r="L1013" s="602"/>
      <c r="M1013" s="622"/>
    </row>
    <row r="1014" spans="2:13" s="322" customFormat="1" x14ac:dyDescent="0.2">
      <c r="B1014" s="602"/>
      <c r="C1014" s="602"/>
      <c r="D1014" s="602"/>
      <c r="E1014" s="602"/>
      <c r="F1014" s="602"/>
      <c r="G1014" s="602"/>
      <c r="H1014" s="602"/>
      <c r="I1014" s="602"/>
      <c r="J1014" s="602"/>
      <c r="K1014" s="602"/>
      <c r="L1014" s="602"/>
      <c r="M1014" s="622"/>
    </row>
    <row r="1015" spans="2:13" s="322" customFormat="1" x14ac:dyDescent="0.2">
      <c r="B1015" s="602"/>
      <c r="C1015" s="602"/>
      <c r="D1015" s="602"/>
      <c r="E1015" s="602"/>
      <c r="F1015" s="602"/>
      <c r="G1015" s="602"/>
      <c r="H1015" s="602"/>
      <c r="I1015" s="602"/>
      <c r="J1015" s="602"/>
      <c r="K1015" s="602"/>
      <c r="L1015" s="602"/>
      <c r="M1015" s="622"/>
    </row>
    <row r="1016" spans="2:13" s="322" customFormat="1" x14ac:dyDescent="0.2">
      <c r="B1016" s="602"/>
      <c r="C1016" s="602"/>
      <c r="D1016" s="602"/>
      <c r="E1016" s="602"/>
      <c r="F1016" s="602"/>
      <c r="G1016" s="602"/>
      <c r="H1016" s="602"/>
      <c r="I1016" s="602"/>
      <c r="J1016" s="602"/>
      <c r="K1016" s="602"/>
      <c r="L1016" s="602"/>
      <c r="M1016" s="622"/>
    </row>
    <row r="1017" spans="2:13" s="322" customFormat="1" x14ac:dyDescent="0.2">
      <c r="B1017" s="602"/>
      <c r="C1017" s="602"/>
      <c r="D1017" s="602"/>
      <c r="E1017" s="602"/>
      <c r="F1017" s="602"/>
      <c r="G1017" s="602"/>
      <c r="H1017" s="602"/>
      <c r="I1017" s="602"/>
      <c r="J1017" s="602"/>
      <c r="K1017" s="602"/>
      <c r="L1017" s="602"/>
      <c r="M1017" s="622"/>
    </row>
    <row r="1018" spans="2:13" s="322" customFormat="1" x14ac:dyDescent="0.2">
      <c r="B1018" s="602"/>
      <c r="C1018" s="602"/>
      <c r="D1018" s="602"/>
      <c r="E1018" s="602"/>
      <c r="F1018" s="602"/>
      <c r="G1018" s="602"/>
      <c r="H1018" s="602"/>
      <c r="I1018" s="602"/>
      <c r="J1018" s="602"/>
      <c r="K1018" s="602"/>
      <c r="L1018" s="602"/>
      <c r="M1018" s="622"/>
    </row>
    <row r="1019" spans="2:13" s="322" customFormat="1" x14ac:dyDescent="0.2">
      <c r="B1019" s="602"/>
      <c r="C1019" s="602"/>
      <c r="D1019" s="602"/>
      <c r="E1019" s="602"/>
      <c r="F1019" s="602"/>
      <c r="G1019" s="602"/>
      <c r="H1019" s="602"/>
      <c r="I1019" s="602"/>
      <c r="J1019" s="602"/>
      <c r="K1019" s="602"/>
      <c r="L1019" s="602"/>
      <c r="M1019" s="622"/>
    </row>
    <row r="1020" spans="2:13" s="322" customFormat="1" x14ac:dyDescent="0.2">
      <c r="B1020" s="602"/>
      <c r="C1020" s="602"/>
      <c r="D1020" s="602"/>
      <c r="E1020" s="602"/>
      <c r="F1020" s="602"/>
      <c r="G1020" s="602"/>
      <c r="H1020" s="602"/>
      <c r="I1020" s="602"/>
      <c r="J1020" s="602"/>
      <c r="K1020" s="602"/>
      <c r="L1020" s="602"/>
      <c r="M1020" s="622"/>
    </row>
    <row r="1021" spans="2:13" s="322" customFormat="1" x14ac:dyDescent="0.2">
      <c r="B1021" s="602"/>
      <c r="C1021" s="602"/>
      <c r="D1021" s="602"/>
      <c r="E1021" s="602"/>
      <c r="F1021" s="602"/>
      <c r="G1021" s="602"/>
      <c r="H1021" s="602"/>
      <c r="I1021" s="602"/>
      <c r="J1021" s="602"/>
      <c r="K1021" s="602"/>
      <c r="L1021" s="602"/>
      <c r="M1021" s="622"/>
    </row>
    <row r="1022" spans="2:13" s="322" customFormat="1" x14ac:dyDescent="0.2">
      <c r="B1022" s="602"/>
      <c r="C1022" s="602"/>
      <c r="D1022" s="602"/>
      <c r="E1022" s="602"/>
      <c r="F1022" s="602"/>
      <c r="G1022" s="602"/>
      <c r="H1022" s="602"/>
      <c r="I1022" s="602"/>
      <c r="J1022" s="602"/>
      <c r="K1022" s="602"/>
      <c r="L1022" s="602"/>
      <c r="M1022" s="622"/>
    </row>
    <row r="1023" spans="2:13" s="322" customFormat="1" x14ac:dyDescent="0.2">
      <c r="B1023" s="602"/>
      <c r="C1023" s="602"/>
      <c r="D1023" s="602"/>
      <c r="E1023" s="602"/>
      <c r="F1023" s="602"/>
      <c r="G1023" s="602"/>
      <c r="H1023" s="602"/>
      <c r="I1023" s="602"/>
      <c r="J1023" s="602"/>
      <c r="K1023" s="602"/>
      <c r="L1023" s="602"/>
      <c r="M1023" s="622"/>
    </row>
    <row r="1024" spans="2:13" s="322" customFormat="1" x14ac:dyDescent="0.2">
      <c r="B1024" s="602"/>
      <c r="C1024" s="602"/>
      <c r="D1024" s="602"/>
      <c r="E1024" s="602"/>
      <c r="F1024" s="602"/>
      <c r="G1024" s="602"/>
      <c r="H1024" s="602"/>
      <c r="I1024" s="602"/>
      <c r="J1024" s="602"/>
      <c r="K1024" s="602"/>
      <c r="L1024" s="602"/>
      <c r="M1024" s="622"/>
    </row>
    <row r="1025" spans="2:13" s="322" customFormat="1" x14ac:dyDescent="0.2">
      <c r="B1025" s="602"/>
      <c r="C1025" s="602"/>
      <c r="D1025" s="602"/>
      <c r="E1025" s="602"/>
      <c r="F1025" s="602"/>
      <c r="G1025" s="602"/>
      <c r="H1025" s="602"/>
      <c r="I1025" s="602"/>
      <c r="J1025" s="602"/>
      <c r="K1025" s="602"/>
      <c r="L1025" s="602"/>
      <c r="M1025" s="622"/>
    </row>
    <row r="1026" spans="2:13" s="322" customFormat="1" x14ac:dyDescent="0.2">
      <c r="B1026" s="602"/>
      <c r="C1026" s="602"/>
      <c r="D1026" s="602"/>
      <c r="E1026" s="602"/>
      <c r="F1026" s="602"/>
      <c r="G1026" s="602"/>
      <c r="H1026" s="602"/>
      <c r="I1026" s="602"/>
      <c r="J1026" s="602"/>
      <c r="K1026" s="602"/>
      <c r="L1026" s="602"/>
      <c r="M1026" s="622"/>
    </row>
    <row r="1027" spans="2:13" s="322" customFormat="1" x14ac:dyDescent="0.2">
      <c r="B1027" s="602"/>
      <c r="C1027" s="602"/>
      <c r="D1027" s="602"/>
      <c r="E1027" s="602"/>
      <c r="F1027" s="602"/>
      <c r="G1027" s="602"/>
      <c r="H1027" s="602"/>
      <c r="I1027" s="602"/>
      <c r="J1027" s="602"/>
      <c r="K1027" s="602"/>
      <c r="L1027" s="602"/>
      <c r="M1027" s="622"/>
    </row>
    <row r="1028" spans="2:13" s="322" customFormat="1" x14ac:dyDescent="0.2">
      <c r="B1028" s="602"/>
      <c r="C1028" s="602"/>
      <c r="D1028" s="602"/>
      <c r="E1028" s="602"/>
      <c r="F1028" s="602"/>
      <c r="G1028" s="602"/>
      <c r="H1028" s="602"/>
      <c r="I1028" s="602"/>
      <c r="J1028" s="602"/>
      <c r="K1028" s="602"/>
      <c r="L1028" s="602"/>
      <c r="M1028" s="622"/>
    </row>
    <row r="1029" spans="2:13" s="322" customFormat="1" x14ac:dyDescent="0.2">
      <c r="B1029" s="602"/>
      <c r="C1029" s="602"/>
      <c r="D1029" s="602"/>
      <c r="E1029" s="602"/>
      <c r="F1029" s="602"/>
      <c r="G1029" s="602"/>
      <c r="H1029" s="602"/>
      <c r="I1029" s="602"/>
      <c r="J1029" s="602"/>
      <c r="K1029" s="602"/>
      <c r="L1029" s="602"/>
      <c r="M1029" s="622"/>
    </row>
    <row r="1030" spans="2:13" s="322" customFormat="1" x14ac:dyDescent="0.2">
      <c r="B1030" s="602"/>
      <c r="C1030" s="602"/>
      <c r="D1030" s="602"/>
      <c r="E1030" s="602"/>
      <c r="F1030" s="602"/>
      <c r="G1030" s="602"/>
      <c r="H1030" s="602"/>
      <c r="I1030" s="602"/>
      <c r="J1030" s="602"/>
      <c r="K1030" s="602"/>
      <c r="L1030" s="602"/>
      <c r="M1030" s="622"/>
    </row>
    <row r="1031" spans="2:13" s="322" customFormat="1" x14ac:dyDescent="0.2">
      <c r="B1031" s="602"/>
      <c r="C1031" s="602"/>
      <c r="D1031" s="602"/>
      <c r="E1031" s="602"/>
      <c r="F1031" s="602"/>
      <c r="G1031" s="602"/>
      <c r="H1031" s="602"/>
      <c r="I1031" s="602"/>
      <c r="J1031" s="602"/>
      <c r="K1031" s="602"/>
      <c r="L1031" s="602"/>
      <c r="M1031" s="622"/>
    </row>
    <row r="1032" spans="2:13" s="322" customFormat="1" x14ac:dyDescent="0.2">
      <c r="B1032" s="602"/>
      <c r="C1032" s="602"/>
      <c r="D1032" s="602"/>
      <c r="E1032" s="602"/>
      <c r="F1032" s="602"/>
      <c r="G1032" s="602"/>
      <c r="H1032" s="602"/>
      <c r="I1032" s="602"/>
      <c r="J1032" s="602"/>
      <c r="K1032" s="602"/>
      <c r="L1032" s="602"/>
      <c r="M1032" s="622"/>
    </row>
    <row r="1033" spans="2:13" s="322" customFormat="1" x14ac:dyDescent="0.2">
      <c r="B1033" s="602"/>
      <c r="C1033" s="602"/>
      <c r="D1033" s="602"/>
      <c r="E1033" s="602"/>
      <c r="F1033" s="602"/>
      <c r="G1033" s="602"/>
      <c r="H1033" s="602"/>
      <c r="I1033" s="602"/>
      <c r="J1033" s="602"/>
      <c r="K1033" s="602"/>
      <c r="L1033" s="602"/>
      <c r="M1033" s="622"/>
    </row>
    <row r="1034" spans="2:13" s="322" customFormat="1" x14ac:dyDescent="0.2">
      <c r="B1034" s="602"/>
      <c r="C1034" s="602"/>
      <c r="D1034" s="602"/>
      <c r="E1034" s="602"/>
      <c r="F1034" s="602"/>
      <c r="G1034" s="602"/>
      <c r="H1034" s="602"/>
      <c r="I1034" s="602"/>
      <c r="J1034" s="602"/>
      <c r="K1034" s="602"/>
      <c r="L1034" s="602"/>
      <c r="M1034" s="622"/>
    </row>
    <row r="1035" spans="2:13" s="322" customFormat="1" x14ac:dyDescent="0.2">
      <c r="B1035" s="602"/>
      <c r="C1035" s="602"/>
      <c r="D1035" s="602"/>
      <c r="E1035" s="602"/>
      <c r="F1035" s="602"/>
      <c r="G1035" s="602"/>
      <c r="H1035" s="602"/>
      <c r="I1035" s="602"/>
      <c r="J1035" s="602"/>
      <c r="K1035" s="602"/>
      <c r="L1035" s="602"/>
      <c r="M1035" s="622"/>
    </row>
    <row r="1036" spans="2:13" s="322" customFormat="1" x14ac:dyDescent="0.2">
      <c r="B1036" s="602"/>
      <c r="C1036" s="602"/>
      <c r="D1036" s="602"/>
      <c r="E1036" s="602"/>
      <c r="F1036" s="602"/>
      <c r="G1036" s="602"/>
      <c r="H1036" s="602"/>
      <c r="I1036" s="602"/>
      <c r="J1036" s="602"/>
      <c r="K1036" s="602"/>
      <c r="L1036" s="602"/>
      <c r="M1036" s="622"/>
    </row>
    <row r="1037" spans="2:13" s="322" customFormat="1" x14ac:dyDescent="0.2">
      <c r="B1037" s="602"/>
      <c r="C1037" s="602"/>
      <c r="D1037" s="602"/>
      <c r="E1037" s="602"/>
      <c r="F1037" s="602"/>
      <c r="G1037" s="602"/>
      <c r="H1037" s="602"/>
      <c r="I1037" s="602"/>
      <c r="J1037" s="602"/>
      <c r="K1037" s="602"/>
      <c r="L1037" s="602"/>
      <c r="M1037" s="622"/>
    </row>
    <row r="1038" spans="2:13" s="322" customFormat="1" x14ac:dyDescent="0.2">
      <c r="B1038" s="602"/>
      <c r="C1038" s="602"/>
      <c r="D1038" s="602"/>
      <c r="E1038" s="602"/>
      <c r="F1038" s="602"/>
      <c r="G1038" s="602"/>
      <c r="H1038" s="602"/>
      <c r="I1038" s="602"/>
      <c r="J1038" s="602"/>
      <c r="K1038" s="602"/>
      <c r="L1038" s="602"/>
      <c r="M1038" s="622"/>
    </row>
    <row r="1039" spans="2:13" s="322" customFormat="1" x14ac:dyDescent="0.2">
      <c r="B1039" s="602"/>
      <c r="C1039" s="602"/>
      <c r="D1039" s="602"/>
      <c r="E1039" s="602"/>
      <c r="F1039" s="602"/>
      <c r="G1039" s="602"/>
      <c r="H1039" s="602"/>
      <c r="I1039" s="602"/>
      <c r="J1039" s="602"/>
      <c r="K1039" s="602"/>
      <c r="L1039" s="602"/>
      <c r="M1039" s="622"/>
    </row>
    <row r="1040" spans="2:13" s="322" customFormat="1" x14ac:dyDescent="0.2">
      <c r="B1040" s="602"/>
      <c r="C1040" s="602"/>
      <c r="D1040" s="602"/>
      <c r="E1040" s="602"/>
      <c r="F1040" s="602"/>
      <c r="G1040" s="602"/>
      <c r="H1040" s="602"/>
      <c r="I1040" s="602"/>
      <c r="J1040" s="602"/>
      <c r="K1040" s="602"/>
      <c r="L1040" s="602"/>
      <c r="M1040" s="622"/>
    </row>
    <row r="1041" spans="2:13" s="322" customFormat="1" x14ac:dyDescent="0.2">
      <c r="B1041" s="602"/>
      <c r="C1041" s="602"/>
      <c r="D1041" s="602"/>
      <c r="E1041" s="602"/>
      <c r="F1041" s="602"/>
      <c r="G1041" s="602"/>
      <c r="H1041" s="602"/>
      <c r="I1041" s="602"/>
      <c r="J1041" s="602"/>
      <c r="K1041" s="602"/>
      <c r="L1041" s="602"/>
      <c r="M1041" s="622"/>
    </row>
    <row r="1042" spans="2:13" s="322" customFormat="1" x14ac:dyDescent="0.2">
      <c r="B1042" s="602"/>
      <c r="C1042" s="602"/>
      <c r="D1042" s="602"/>
      <c r="E1042" s="602"/>
      <c r="F1042" s="602"/>
      <c r="G1042" s="602"/>
      <c r="H1042" s="602"/>
      <c r="I1042" s="602"/>
      <c r="J1042" s="602"/>
      <c r="K1042" s="602"/>
      <c r="L1042" s="602"/>
      <c r="M1042" s="622"/>
    </row>
    <row r="1043" spans="2:13" s="322" customFormat="1" x14ac:dyDescent="0.2">
      <c r="B1043" s="602"/>
      <c r="C1043" s="602"/>
      <c r="D1043" s="602"/>
      <c r="E1043" s="602"/>
      <c r="F1043" s="602"/>
      <c r="G1043" s="602"/>
      <c r="H1043" s="602"/>
      <c r="I1043" s="602"/>
      <c r="J1043" s="602"/>
      <c r="K1043" s="602"/>
      <c r="L1043" s="602"/>
      <c r="M1043" s="622"/>
    </row>
    <row r="1044" spans="2:13" s="322" customFormat="1" x14ac:dyDescent="0.2">
      <c r="B1044" s="602"/>
      <c r="C1044" s="602"/>
      <c r="D1044" s="602"/>
      <c r="E1044" s="602"/>
      <c r="F1044" s="602"/>
      <c r="G1044" s="602"/>
      <c r="H1044" s="602"/>
      <c r="I1044" s="602"/>
      <c r="J1044" s="602"/>
      <c r="K1044" s="602"/>
      <c r="L1044" s="602"/>
      <c r="M1044" s="622"/>
    </row>
    <row r="1045" spans="2:13" s="322" customFormat="1" x14ac:dyDescent="0.2">
      <c r="B1045" s="602"/>
      <c r="C1045" s="602"/>
      <c r="D1045" s="602"/>
      <c r="E1045" s="602"/>
      <c r="F1045" s="602"/>
      <c r="G1045" s="602"/>
      <c r="H1045" s="602"/>
      <c r="I1045" s="602"/>
      <c r="J1045" s="602"/>
      <c r="K1045" s="602"/>
      <c r="L1045" s="602"/>
      <c r="M1045" s="622"/>
    </row>
    <row r="1046" spans="2:13" s="322" customFormat="1" x14ac:dyDescent="0.2">
      <c r="B1046" s="602"/>
      <c r="C1046" s="602"/>
      <c r="D1046" s="602"/>
      <c r="E1046" s="602"/>
      <c r="F1046" s="602"/>
      <c r="G1046" s="602"/>
      <c r="H1046" s="602"/>
      <c r="I1046" s="602"/>
      <c r="J1046" s="602"/>
      <c r="K1046" s="602"/>
      <c r="L1046" s="602"/>
      <c r="M1046" s="622"/>
    </row>
    <row r="1047" spans="2:13" s="322" customFormat="1" x14ac:dyDescent="0.2">
      <c r="B1047" s="602"/>
      <c r="C1047" s="602"/>
      <c r="D1047" s="602"/>
      <c r="E1047" s="602"/>
      <c r="F1047" s="602"/>
      <c r="G1047" s="602"/>
      <c r="H1047" s="602"/>
      <c r="I1047" s="602"/>
      <c r="J1047" s="602"/>
      <c r="K1047" s="602"/>
      <c r="L1047" s="602"/>
      <c r="M1047" s="622"/>
    </row>
    <row r="1048" spans="2:13" s="322" customFormat="1" x14ac:dyDescent="0.2">
      <c r="B1048" s="602"/>
      <c r="C1048" s="602"/>
      <c r="D1048" s="602"/>
      <c r="E1048" s="602"/>
      <c r="F1048" s="602"/>
      <c r="G1048" s="602"/>
      <c r="H1048" s="602"/>
      <c r="I1048" s="602"/>
      <c r="J1048" s="602"/>
      <c r="K1048" s="602"/>
      <c r="L1048" s="602"/>
      <c r="M1048" s="622"/>
    </row>
    <row r="1049" spans="2:13" s="322" customFormat="1" x14ac:dyDescent="0.2">
      <c r="B1049" s="602"/>
      <c r="C1049" s="602"/>
      <c r="D1049" s="602"/>
      <c r="E1049" s="602"/>
      <c r="F1049" s="602"/>
      <c r="G1049" s="602"/>
      <c r="H1049" s="602"/>
      <c r="I1049" s="602"/>
      <c r="J1049" s="602"/>
      <c r="K1049" s="602"/>
      <c r="L1049" s="602"/>
      <c r="M1049" s="622"/>
    </row>
    <row r="1050" spans="2:13" s="322" customFormat="1" x14ac:dyDescent="0.2">
      <c r="B1050" s="602"/>
      <c r="C1050" s="602"/>
      <c r="D1050" s="602"/>
      <c r="E1050" s="602"/>
      <c r="F1050" s="602"/>
      <c r="G1050" s="602"/>
      <c r="H1050" s="602"/>
      <c r="I1050" s="602"/>
      <c r="J1050" s="602"/>
      <c r="K1050" s="602"/>
      <c r="L1050" s="602"/>
      <c r="M1050" s="622"/>
    </row>
    <row r="1051" spans="2:13" s="322" customFormat="1" x14ac:dyDescent="0.2">
      <c r="B1051" s="602"/>
      <c r="C1051" s="602"/>
      <c r="D1051" s="602"/>
      <c r="E1051" s="602"/>
      <c r="F1051" s="602"/>
      <c r="G1051" s="602"/>
      <c r="H1051" s="602"/>
      <c r="I1051" s="602"/>
      <c r="J1051" s="602"/>
      <c r="K1051" s="602"/>
      <c r="L1051" s="602"/>
      <c r="M1051" s="622"/>
    </row>
    <row r="1052" spans="2:13" s="322" customFormat="1" x14ac:dyDescent="0.2">
      <c r="B1052" s="602"/>
      <c r="C1052" s="602"/>
      <c r="D1052" s="602"/>
      <c r="E1052" s="602"/>
      <c r="F1052" s="602"/>
      <c r="G1052" s="602"/>
      <c r="H1052" s="602"/>
      <c r="I1052" s="602"/>
      <c r="J1052" s="602"/>
      <c r="K1052" s="602"/>
      <c r="L1052" s="602"/>
      <c r="M1052" s="622"/>
    </row>
    <row r="1053" spans="2:13" s="322" customFormat="1" x14ac:dyDescent="0.2">
      <c r="B1053" s="602"/>
      <c r="C1053" s="602"/>
      <c r="D1053" s="602"/>
      <c r="E1053" s="602"/>
      <c r="F1053" s="602"/>
      <c r="G1053" s="602"/>
      <c r="H1053" s="602"/>
      <c r="I1053" s="602"/>
      <c r="J1053" s="602"/>
      <c r="K1053" s="602"/>
      <c r="L1053" s="602"/>
      <c r="M1053" s="622"/>
    </row>
    <row r="1054" spans="2:13" s="322" customFormat="1" x14ac:dyDescent="0.2">
      <c r="B1054" s="602"/>
      <c r="C1054" s="602"/>
      <c r="D1054" s="602"/>
      <c r="E1054" s="602"/>
      <c r="F1054" s="602"/>
      <c r="G1054" s="602"/>
      <c r="H1054" s="602"/>
      <c r="I1054" s="602"/>
      <c r="J1054" s="602"/>
      <c r="K1054" s="602"/>
      <c r="L1054" s="602"/>
      <c r="M1054" s="622"/>
    </row>
    <row r="1055" spans="2:13" s="322" customFormat="1" x14ac:dyDescent="0.2">
      <c r="B1055" s="602"/>
      <c r="C1055" s="602"/>
      <c r="D1055" s="602"/>
      <c r="E1055" s="602"/>
      <c r="F1055" s="602"/>
      <c r="G1055" s="602"/>
      <c r="H1055" s="602"/>
      <c r="I1055" s="602"/>
      <c r="J1055" s="602"/>
      <c r="K1055" s="602"/>
      <c r="L1055" s="602"/>
      <c r="M1055" s="622"/>
    </row>
    <row r="1056" spans="2:13" s="322" customFormat="1" x14ac:dyDescent="0.2">
      <c r="B1056" s="602"/>
      <c r="C1056" s="602"/>
      <c r="D1056" s="602"/>
      <c r="E1056" s="602"/>
      <c r="F1056" s="602"/>
      <c r="G1056" s="602"/>
      <c r="H1056" s="602"/>
      <c r="I1056" s="602"/>
      <c r="J1056" s="602"/>
      <c r="K1056" s="602"/>
      <c r="L1056" s="602"/>
      <c r="M1056" s="622"/>
    </row>
    <row r="1057" spans="2:13" s="322" customFormat="1" x14ac:dyDescent="0.2">
      <c r="B1057" s="602"/>
      <c r="C1057" s="602"/>
      <c r="D1057" s="602"/>
      <c r="E1057" s="602"/>
      <c r="F1057" s="602"/>
      <c r="G1057" s="602"/>
      <c r="H1057" s="602"/>
      <c r="I1057" s="602"/>
      <c r="J1057" s="602"/>
      <c r="K1057" s="602"/>
      <c r="L1057" s="602"/>
      <c r="M1057" s="622"/>
    </row>
    <row r="1058" spans="2:13" s="322" customFormat="1" x14ac:dyDescent="0.2">
      <c r="B1058" s="602"/>
      <c r="C1058" s="602"/>
      <c r="D1058" s="602"/>
      <c r="E1058" s="602"/>
      <c r="F1058" s="602"/>
      <c r="G1058" s="602"/>
      <c r="H1058" s="602"/>
      <c r="I1058" s="602"/>
      <c r="J1058" s="602"/>
      <c r="K1058" s="602"/>
      <c r="L1058" s="602"/>
      <c r="M1058" s="622"/>
    </row>
    <row r="1059" spans="2:13" s="322" customFormat="1" x14ac:dyDescent="0.2">
      <c r="B1059" s="602"/>
      <c r="C1059" s="602"/>
      <c r="D1059" s="602"/>
      <c r="E1059" s="602"/>
      <c r="F1059" s="602"/>
      <c r="G1059" s="602"/>
      <c r="H1059" s="602"/>
      <c r="I1059" s="602"/>
      <c r="J1059" s="602"/>
      <c r="K1059" s="602"/>
      <c r="L1059" s="602"/>
      <c r="M1059" s="622"/>
    </row>
    <row r="1060" spans="2:13" s="322" customFormat="1" x14ac:dyDescent="0.2">
      <c r="B1060" s="602"/>
      <c r="C1060" s="602"/>
      <c r="D1060" s="602"/>
      <c r="E1060" s="602"/>
      <c r="F1060" s="602"/>
      <c r="G1060" s="602"/>
      <c r="H1060" s="602"/>
      <c r="I1060" s="602"/>
      <c r="J1060" s="602"/>
      <c r="K1060" s="602"/>
      <c r="L1060" s="602"/>
      <c r="M1060" s="622"/>
    </row>
    <row r="1061" spans="2:13" s="322" customFormat="1" x14ac:dyDescent="0.2">
      <c r="B1061" s="602"/>
      <c r="C1061" s="602"/>
      <c r="D1061" s="602"/>
      <c r="E1061" s="602"/>
      <c r="F1061" s="602"/>
      <c r="G1061" s="602"/>
      <c r="H1061" s="602"/>
      <c r="I1061" s="602"/>
      <c r="J1061" s="602"/>
      <c r="K1061" s="602"/>
      <c r="L1061" s="602"/>
      <c r="M1061" s="622"/>
    </row>
    <row r="1062" spans="2:13" s="322" customFormat="1" x14ac:dyDescent="0.2">
      <c r="B1062" s="602"/>
      <c r="C1062" s="602"/>
      <c r="D1062" s="602"/>
      <c r="E1062" s="602"/>
      <c r="F1062" s="602"/>
      <c r="G1062" s="602"/>
      <c r="H1062" s="602"/>
      <c r="I1062" s="602"/>
      <c r="J1062" s="602"/>
      <c r="K1062" s="602"/>
      <c r="L1062" s="602"/>
      <c r="M1062" s="622"/>
    </row>
    <row r="1063" spans="2:13" s="322" customFormat="1" x14ac:dyDescent="0.2">
      <c r="B1063" s="602"/>
      <c r="C1063" s="602"/>
      <c r="D1063" s="602"/>
      <c r="E1063" s="602"/>
      <c r="F1063" s="602"/>
      <c r="G1063" s="602"/>
      <c r="H1063" s="602"/>
      <c r="I1063" s="602"/>
      <c r="J1063" s="602"/>
      <c r="K1063" s="602"/>
      <c r="L1063" s="602"/>
      <c r="M1063" s="622"/>
    </row>
    <row r="1064" spans="2:13" s="322" customFormat="1" x14ac:dyDescent="0.2">
      <c r="B1064" s="602"/>
      <c r="C1064" s="602"/>
      <c r="D1064" s="602"/>
      <c r="E1064" s="602"/>
      <c r="F1064" s="602"/>
      <c r="G1064" s="602"/>
      <c r="H1064" s="602"/>
      <c r="I1064" s="602"/>
      <c r="J1064" s="602"/>
      <c r="K1064" s="602"/>
      <c r="L1064" s="602"/>
      <c r="M1064" s="622"/>
    </row>
    <row r="1065" spans="2:13" s="322" customFormat="1" x14ac:dyDescent="0.2">
      <c r="B1065" s="602"/>
      <c r="C1065" s="602"/>
      <c r="D1065" s="602"/>
      <c r="E1065" s="602"/>
      <c r="F1065" s="602"/>
      <c r="G1065" s="602"/>
      <c r="H1065" s="602"/>
      <c r="I1065" s="602"/>
      <c r="J1065" s="602"/>
      <c r="K1065" s="602"/>
      <c r="L1065" s="602"/>
      <c r="M1065" s="622"/>
    </row>
    <row r="1066" spans="2:13" s="322" customFormat="1" x14ac:dyDescent="0.2">
      <c r="B1066" s="602"/>
      <c r="C1066" s="602"/>
      <c r="D1066" s="602"/>
      <c r="E1066" s="602"/>
      <c r="F1066" s="602"/>
      <c r="G1066" s="602"/>
      <c r="H1066" s="602"/>
      <c r="I1066" s="602"/>
      <c r="J1066" s="602"/>
      <c r="K1066" s="602"/>
      <c r="L1066" s="602"/>
      <c r="M1066" s="622"/>
    </row>
    <row r="1067" spans="2:13" s="322" customFormat="1" x14ac:dyDescent="0.2">
      <c r="B1067" s="602"/>
      <c r="C1067" s="602"/>
      <c r="D1067" s="602"/>
      <c r="E1067" s="602"/>
      <c r="F1067" s="602"/>
      <c r="G1067" s="602"/>
      <c r="H1067" s="602"/>
      <c r="I1067" s="602"/>
      <c r="J1067" s="602"/>
      <c r="K1067" s="602"/>
      <c r="L1067" s="602"/>
      <c r="M1067" s="622"/>
    </row>
    <row r="1068" spans="2:13" s="322" customFormat="1" x14ac:dyDescent="0.2">
      <c r="B1068" s="602"/>
      <c r="C1068" s="602"/>
      <c r="D1068" s="602"/>
      <c r="E1068" s="602"/>
      <c r="F1068" s="602"/>
      <c r="G1068" s="602"/>
      <c r="H1068" s="602"/>
      <c r="I1068" s="602"/>
      <c r="J1068" s="602"/>
      <c r="K1068" s="602"/>
      <c r="L1068" s="602"/>
      <c r="M1068" s="622"/>
    </row>
    <row r="1069" spans="2:13" s="322" customFormat="1" x14ac:dyDescent="0.2">
      <c r="B1069" s="602"/>
      <c r="C1069" s="602"/>
      <c r="D1069" s="602"/>
      <c r="E1069" s="602"/>
      <c r="F1069" s="602"/>
      <c r="G1069" s="602"/>
      <c r="H1069" s="602"/>
      <c r="I1069" s="602"/>
      <c r="J1069" s="602"/>
      <c r="K1069" s="602"/>
      <c r="L1069" s="602"/>
      <c r="M1069" s="622"/>
    </row>
    <row r="1070" spans="2:13" s="322" customFormat="1" x14ac:dyDescent="0.2">
      <c r="B1070" s="602"/>
      <c r="C1070" s="602"/>
      <c r="D1070" s="602"/>
      <c r="E1070" s="602"/>
      <c r="F1070" s="602"/>
      <c r="G1070" s="602"/>
      <c r="H1070" s="602"/>
      <c r="I1070" s="602"/>
      <c r="J1070" s="602"/>
      <c r="K1070" s="602"/>
      <c r="L1070" s="602"/>
      <c r="M1070" s="622"/>
    </row>
    <row r="1071" spans="2:13" s="322" customFormat="1" x14ac:dyDescent="0.2">
      <c r="B1071" s="602"/>
      <c r="C1071" s="602"/>
      <c r="D1071" s="602"/>
      <c r="E1071" s="602"/>
      <c r="F1071" s="602"/>
      <c r="G1071" s="602"/>
      <c r="H1071" s="602"/>
      <c r="I1071" s="602"/>
      <c r="J1071" s="602"/>
      <c r="K1071" s="602"/>
      <c r="L1071" s="602"/>
      <c r="M1071" s="622"/>
    </row>
    <row r="1072" spans="2:13" s="322" customFormat="1" x14ac:dyDescent="0.2">
      <c r="B1072" s="602"/>
      <c r="C1072" s="602"/>
      <c r="D1072" s="602"/>
      <c r="E1072" s="602"/>
      <c r="F1072" s="602"/>
      <c r="G1072" s="602"/>
      <c r="H1072" s="602"/>
      <c r="I1072" s="602"/>
      <c r="J1072" s="602"/>
      <c r="K1072" s="602"/>
      <c r="L1072" s="602"/>
      <c r="M1072" s="622"/>
    </row>
    <row r="1073" spans="2:13" s="322" customFormat="1" x14ac:dyDescent="0.2">
      <c r="B1073" s="602"/>
      <c r="C1073" s="602"/>
      <c r="D1073" s="602"/>
      <c r="E1073" s="602"/>
      <c r="F1073" s="602"/>
      <c r="G1073" s="602"/>
      <c r="H1073" s="602"/>
      <c r="I1073" s="602"/>
      <c r="J1073" s="602"/>
      <c r="K1073" s="602"/>
      <c r="L1073" s="602"/>
      <c r="M1073" s="622"/>
    </row>
    <row r="1074" spans="2:13" s="322" customFormat="1" x14ac:dyDescent="0.2">
      <c r="B1074" s="602"/>
      <c r="C1074" s="602"/>
      <c r="D1074" s="602"/>
      <c r="E1074" s="602"/>
      <c r="F1074" s="602"/>
      <c r="G1074" s="602"/>
      <c r="H1074" s="602"/>
      <c r="I1074" s="602"/>
      <c r="J1074" s="602"/>
      <c r="K1074" s="602"/>
      <c r="L1074" s="602"/>
      <c r="M1074" s="622"/>
    </row>
    <row r="1075" spans="2:13" s="322" customFormat="1" x14ac:dyDescent="0.2">
      <c r="B1075" s="602"/>
      <c r="C1075" s="602"/>
      <c r="D1075" s="602"/>
      <c r="E1075" s="602"/>
      <c r="F1075" s="602"/>
      <c r="G1075" s="602"/>
      <c r="H1075" s="602"/>
      <c r="I1075" s="602"/>
      <c r="J1075" s="602"/>
      <c r="K1075" s="602"/>
      <c r="L1075" s="602"/>
      <c r="M1075" s="622"/>
    </row>
    <row r="1076" spans="2:13" s="322" customFormat="1" x14ac:dyDescent="0.2">
      <c r="B1076" s="602"/>
      <c r="C1076" s="602"/>
      <c r="D1076" s="602"/>
      <c r="E1076" s="602"/>
      <c r="F1076" s="602"/>
      <c r="G1076" s="602"/>
      <c r="H1076" s="602"/>
      <c r="I1076" s="602"/>
      <c r="J1076" s="602"/>
      <c r="K1076" s="602"/>
      <c r="L1076" s="602"/>
      <c r="M1076" s="622"/>
    </row>
    <row r="1077" spans="2:13" s="322" customFormat="1" x14ac:dyDescent="0.2">
      <c r="B1077" s="602"/>
      <c r="C1077" s="602"/>
      <c r="D1077" s="602"/>
      <c r="E1077" s="602"/>
      <c r="F1077" s="602"/>
      <c r="G1077" s="602"/>
      <c r="H1077" s="602"/>
      <c r="I1077" s="602"/>
      <c r="J1077" s="602"/>
      <c r="K1077" s="602"/>
      <c r="L1077" s="602"/>
      <c r="M1077" s="622"/>
    </row>
    <row r="1078" spans="2:13" s="322" customFormat="1" x14ac:dyDescent="0.2">
      <c r="B1078" s="602"/>
      <c r="C1078" s="602"/>
      <c r="D1078" s="602"/>
      <c r="E1078" s="602"/>
      <c r="F1078" s="602"/>
      <c r="G1078" s="602"/>
      <c r="H1078" s="602"/>
      <c r="I1078" s="602"/>
      <c r="J1078" s="602"/>
      <c r="K1078" s="602"/>
      <c r="L1078" s="602"/>
      <c r="M1078" s="622"/>
    </row>
    <row r="1079" spans="2:13" s="322" customFormat="1" x14ac:dyDescent="0.2">
      <c r="B1079" s="602"/>
      <c r="C1079" s="602"/>
      <c r="D1079" s="602"/>
      <c r="E1079" s="602"/>
      <c r="F1079" s="602"/>
      <c r="G1079" s="602"/>
      <c r="H1079" s="602"/>
      <c r="I1079" s="602"/>
      <c r="J1079" s="602"/>
      <c r="K1079" s="602"/>
      <c r="L1079" s="602"/>
      <c r="M1079" s="622"/>
    </row>
    <row r="1080" spans="2:13" s="322" customFormat="1" x14ac:dyDescent="0.2">
      <c r="B1080" s="602"/>
      <c r="C1080" s="602"/>
      <c r="D1080" s="602"/>
      <c r="E1080" s="602"/>
      <c r="F1080" s="602"/>
      <c r="G1080" s="602"/>
      <c r="H1080" s="602"/>
      <c r="I1080" s="602"/>
      <c r="J1080" s="602"/>
      <c r="K1080" s="602"/>
      <c r="L1080" s="602"/>
      <c r="M1080" s="622"/>
    </row>
    <row r="1081" spans="2:13" s="322" customFormat="1" x14ac:dyDescent="0.2">
      <c r="B1081" s="602"/>
      <c r="C1081" s="602"/>
      <c r="D1081" s="602"/>
      <c r="E1081" s="602"/>
      <c r="F1081" s="602"/>
      <c r="G1081" s="602"/>
      <c r="H1081" s="602"/>
      <c r="I1081" s="602"/>
      <c r="J1081" s="602"/>
      <c r="K1081" s="602"/>
      <c r="L1081" s="602"/>
      <c r="M1081" s="622"/>
    </row>
    <row r="1082" spans="2:13" s="322" customFormat="1" x14ac:dyDescent="0.2">
      <c r="B1082" s="602"/>
      <c r="C1082" s="602"/>
      <c r="D1082" s="602"/>
      <c r="E1082" s="602"/>
      <c r="F1082" s="602"/>
      <c r="G1082" s="602"/>
      <c r="H1082" s="602"/>
      <c r="I1082" s="602"/>
      <c r="J1082" s="602"/>
      <c r="K1082" s="602"/>
      <c r="L1082" s="602"/>
      <c r="M1082" s="622"/>
    </row>
    <row r="1083" spans="2:13" s="322" customFormat="1" x14ac:dyDescent="0.2">
      <c r="B1083" s="602"/>
      <c r="C1083" s="602"/>
      <c r="D1083" s="602"/>
      <c r="E1083" s="602"/>
      <c r="F1083" s="602"/>
      <c r="G1083" s="602"/>
      <c r="H1083" s="602"/>
      <c r="I1083" s="602"/>
      <c r="J1083" s="602"/>
      <c r="K1083" s="602"/>
      <c r="L1083" s="602"/>
      <c r="M1083" s="622"/>
    </row>
    <row r="1084" spans="2:13" s="322" customFormat="1" x14ac:dyDescent="0.2">
      <c r="B1084" s="602"/>
      <c r="C1084" s="602"/>
      <c r="D1084" s="602"/>
      <c r="E1084" s="602"/>
      <c r="F1084" s="602"/>
      <c r="G1084" s="602"/>
      <c r="H1084" s="602"/>
      <c r="I1084" s="602"/>
      <c r="J1084" s="602"/>
      <c r="K1084" s="602"/>
      <c r="L1084" s="602"/>
      <c r="M1084" s="622"/>
    </row>
    <row r="1085" spans="2:13" s="322" customFormat="1" x14ac:dyDescent="0.2">
      <c r="B1085" s="602"/>
      <c r="C1085" s="602"/>
      <c r="D1085" s="602"/>
      <c r="E1085" s="602"/>
      <c r="F1085" s="602"/>
      <c r="G1085" s="602"/>
      <c r="H1085" s="602"/>
      <c r="I1085" s="602"/>
      <c r="J1085" s="602"/>
      <c r="K1085" s="602"/>
      <c r="L1085" s="602"/>
      <c r="M1085" s="622"/>
    </row>
    <row r="1086" spans="2:13" s="322" customFormat="1" x14ac:dyDescent="0.2">
      <c r="B1086" s="602"/>
      <c r="C1086" s="602"/>
      <c r="D1086" s="602"/>
      <c r="E1086" s="602"/>
      <c r="F1086" s="602"/>
      <c r="G1086" s="602"/>
      <c r="H1086" s="602"/>
      <c r="I1086" s="602"/>
      <c r="J1086" s="602"/>
      <c r="K1086" s="602"/>
      <c r="L1086" s="602"/>
      <c r="M1086" s="622"/>
    </row>
    <row r="1087" spans="2:13" s="322" customFormat="1" x14ac:dyDescent="0.2">
      <c r="B1087" s="602"/>
      <c r="C1087" s="602"/>
      <c r="D1087" s="602"/>
      <c r="E1087" s="602"/>
      <c r="F1087" s="602"/>
      <c r="G1087" s="602"/>
      <c r="H1087" s="602"/>
      <c r="I1087" s="602"/>
      <c r="J1087" s="602"/>
      <c r="K1087" s="602"/>
      <c r="L1087" s="602"/>
      <c r="M1087" s="622"/>
    </row>
    <row r="1088" spans="2:13" s="322" customFormat="1" x14ac:dyDescent="0.2">
      <c r="B1088" s="602"/>
      <c r="C1088" s="602"/>
      <c r="D1088" s="602"/>
      <c r="E1088" s="602"/>
      <c r="F1088" s="602"/>
      <c r="G1088" s="602"/>
      <c r="H1088" s="602"/>
      <c r="I1088" s="602"/>
      <c r="J1088" s="602"/>
      <c r="K1088" s="602"/>
      <c r="L1088" s="602"/>
      <c r="M1088" s="622"/>
    </row>
    <row r="1089" spans="2:13" s="322" customFormat="1" x14ac:dyDescent="0.2">
      <c r="B1089" s="602"/>
      <c r="C1089" s="602"/>
      <c r="D1089" s="602"/>
      <c r="E1089" s="602"/>
      <c r="F1089" s="602"/>
      <c r="G1089" s="602"/>
      <c r="H1089" s="602"/>
      <c r="I1089" s="602"/>
      <c r="J1089" s="602"/>
      <c r="K1089" s="602"/>
      <c r="L1089" s="602"/>
      <c r="M1089" s="622"/>
    </row>
    <row r="1090" spans="2:13" s="322" customFormat="1" x14ac:dyDescent="0.2">
      <c r="B1090" s="602"/>
      <c r="C1090" s="602"/>
      <c r="D1090" s="602"/>
      <c r="E1090" s="602"/>
      <c r="F1090" s="602"/>
      <c r="G1090" s="602"/>
      <c r="H1090" s="602"/>
      <c r="I1090" s="602"/>
      <c r="J1090" s="602"/>
      <c r="K1090" s="602"/>
      <c r="L1090" s="602"/>
      <c r="M1090" s="622"/>
    </row>
    <row r="1091" spans="2:13" s="322" customFormat="1" x14ac:dyDescent="0.2">
      <c r="B1091" s="602"/>
      <c r="C1091" s="602"/>
      <c r="D1091" s="602"/>
      <c r="E1091" s="602"/>
      <c r="F1091" s="602"/>
      <c r="G1091" s="602"/>
      <c r="H1091" s="602"/>
      <c r="I1091" s="602"/>
      <c r="J1091" s="602"/>
      <c r="K1091" s="602"/>
      <c r="L1091" s="602"/>
      <c r="M1091" s="622"/>
    </row>
    <row r="1092" spans="2:13" s="322" customFormat="1" x14ac:dyDescent="0.2">
      <c r="B1092" s="602"/>
      <c r="C1092" s="602"/>
      <c r="D1092" s="602"/>
      <c r="E1092" s="602"/>
      <c r="F1092" s="602"/>
      <c r="G1092" s="602"/>
      <c r="H1092" s="602"/>
      <c r="I1092" s="602"/>
      <c r="J1092" s="602"/>
      <c r="K1092" s="602"/>
      <c r="L1092" s="602"/>
      <c r="M1092" s="622"/>
    </row>
    <row r="1093" spans="2:13" s="322" customFormat="1" x14ac:dyDescent="0.2">
      <c r="B1093" s="602"/>
      <c r="C1093" s="602"/>
      <c r="D1093" s="602"/>
      <c r="E1093" s="602"/>
      <c r="F1093" s="602"/>
      <c r="G1093" s="602"/>
      <c r="H1093" s="602"/>
      <c r="I1093" s="602"/>
      <c r="J1093" s="602"/>
      <c r="K1093" s="602"/>
      <c r="L1093" s="602"/>
      <c r="M1093" s="622"/>
    </row>
    <row r="1094" spans="2:13" s="322" customFormat="1" x14ac:dyDescent="0.2">
      <c r="B1094" s="602"/>
      <c r="C1094" s="602"/>
      <c r="D1094" s="602"/>
      <c r="E1094" s="602"/>
      <c r="F1094" s="602"/>
      <c r="G1094" s="602"/>
      <c r="H1094" s="602"/>
      <c r="I1094" s="602"/>
      <c r="J1094" s="602"/>
      <c r="K1094" s="602"/>
      <c r="L1094" s="602"/>
      <c r="M1094" s="622"/>
    </row>
    <row r="1095" spans="2:13" s="322" customFormat="1" x14ac:dyDescent="0.2">
      <c r="B1095" s="602"/>
      <c r="C1095" s="602"/>
      <c r="D1095" s="602"/>
      <c r="E1095" s="602"/>
      <c r="F1095" s="602"/>
      <c r="G1095" s="602"/>
      <c r="H1095" s="602"/>
      <c r="I1095" s="602"/>
      <c r="J1095" s="602"/>
      <c r="K1095" s="602"/>
      <c r="L1095" s="602"/>
      <c r="M1095" s="622"/>
    </row>
    <row r="1096" spans="2:13" s="322" customFormat="1" x14ac:dyDescent="0.2">
      <c r="B1096" s="602"/>
      <c r="C1096" s="602"/>
      <c r="D1096" s="602"/>
      <c r="E1096" s="602"/>
      <c r="F1096" s="602"/>
      <c r="G1096" s="602"/>
      <c r="H1096" s="602"/>
      <c r="I1096" s="602"/>
      <c r="J1096" s="602"/>
      <c r="K1096" s="602"/>
      <c r="L1096" s="602"/>
      <c r="M1096" s="622"/>
    </row>
    <row r="1097" spans="2:13" s="322" customFormat="1" x14ac:dyDescent="0.2">
      <c r="B1097" s="602"/>
      <c r="C1097" s="602"/>
      <c r="D1097" s="602"/>
      <c r="E1097" s="602"/>
      <c r="F1097" s="602"/>
      <c r="G1097" s="602"/>
      <c r="H1097" s="602"/>
      <c r="I1097" s="602"/>
      <c r="J1097" s="602"/>
      <c r="K1097" s="602"/>
      <c r="L1097" s="602"/>
      <c r="M1097" s="622"/>
    </row>
    <row r="1098" spans="2:13" s="322" customFormat="1" x14ac:dyDescent="0.2">
      <c r="B1098" s="602"/>
      <c r="C1098" s="602"/>
      <c r="D1098" s="602"/>
      <c r="E1098" s="602"/>
      <c r="F1098" s="602"/>
      <c r="G1098" s="602"/>
      <c r="H1098" s="602"/>
      <c r="I1098" s="602"/>
      <c r="J1098" s="602"/>
      <c r="K1098" s="602"/>
      <c r="L1098" s="602"/>
      <c r="M1098" s="622"/>
    </row>
    <row r="1099" spans="2:13" s="322" customFormat="1" x14ac:dyDescent="0.2">
      <c r="B1099" s="602"/>
      <c r="C1099" s="602"/>
      <c r="D1099" s="602"/>
      <c r="E1099" s="602"/>
      <c r="F1099" s="602"/>
      <c r="G1099" s="602"/>
      <c r="H1099" s="602"/>
      <c r="I1099" s="602"/>
      <c r="J1099" s="602"/>
      <c r="K1099" s="602"/>
      <c r="L1099" s="602"/>
      <c r="M1099" s="622"/>
    </row>
    <row r="1100" spans="2:13" s="322" customFormat="1" x14ac:dyDescent="0.2">
      <c r="B1100" s="602"/>
      <c r="C1100" s="602"/>
      <c r="D1100" s="602"/>
      <c r="E1100" s="602"/>
      <c r="F1100" s="602"/>
      <c r="G1100" s="602"/>
      <c r="H1100" s="602"/>
      <c r="I1100" s="602"/>
      <c r="J1100" s="602"/>
      <c r="K1100" s="602"/>
      <c r="L1100" s="602"/>
      <c r="M1100" s="622"/>
    </row>
    <row r="1101" spans="2:13" s="322" customFormat="1" x14ac:dyDescent="0.2">
      <c r="B1101" s="602"/>
      <c r="C1101" s="602"/>
      <c r="D1101" s="602"/>
      <c r="E1101" s="602"/>
      <c r="F1101" s="602"/>
      <c r="G1101" s="602"/>
      <c r="H1101" s="602"/>
      <c r="I1101" s="602"/>
      <c r="J1101" s="602"/>
      <c r="K1101" s="602"/>
      <c r="L1101" s="602"/>
      <c r="M1101" s="622"/>
    </row>
    <row r="1102" spans="2:13" s="322" customFormat="1" x14ac:dyDescent="0.2">
      <c r="B1102" s="602"/>
      <c r="C1102" s="602"/>
      <c r="D1102" s="602"/>
      <c r="E1102" s="602"/>
      <c r="F1102" s="602"/>
      <c r="G1102" s="602"/>
      <c r="H1102" s="602"/>
      <c r="I1102" s="602"/>
      <c r="J1102" s="602"/>
      <c r="K1102" s="602"/>
      <c r="L1102" s="602"/>
      <c r="M1102" s="622"/>
    </row>
    <row r="1103" spans="2:13" s="322" customFormat="1" x14ac:dyDescent="0.2">
      <c r="B1103" s="602"/>
      <c r="C1103" s="602"/>
      <c r="D1103" s="602"/>
      <c r="E1103" s="602"/>
      <c r="F1103" s="602"/>
      <c r="G1103" s="602"/>
      <c r="H1103" s="602"/>
      <c r="I1103" s="602"/>
      <c r="J1103" s="602"/>
      <c r="K1103" s="602"/>
      <c r="L1103" s="602"/>
      <c r="M1103" s="622"/>
    </row>
    <row r="1104" spans="2:13" s="322" customFormat="1" x14ac:dyDescent="0.2">
      <c r="B1104" s="602"/>
      <c r="C1104" s="602"/>
      <c r="D1104" s="602"/>
      <c r="E1104" s="602"/>
      <c r="F1104" s="602"/>
      <c r="G1104" s="602"/>
      <c r="H1104" s="602"/>
      <c r="I1104" s="602"/>
      <c r="J1104" s="602"/>
      <c r="K1104" s="602"/>
      <c r="L1104" s="602"/>
      <c r="M1104" s="622"/>
    </row>
    <row r="1105" spans="2:13" s="322" customFormat="1" x14ac:dyDescent="0.2">
      <c r="B1105" s="602"/>
      <c r="C1105" s="602"/>
      <c r="D1105" s="602"/>
      <c r="E1105" s="602"/>
      <c r="F1105" s="602"/>
      <c r="G1105" s="602"/>
      <c r="H1105" s="602"/>
      <c r="I1105" s="602"/>
      <c r="J1105" s="602"/>
      <c r="K1105" s="602"/>
      <c r="L1105" s="602"/>
      <c r="M1105" s="622"/>
    </row>
    <row r="1106" spans="2:13" s="322" customFormat="1" x14ac:dyDescent="0.2">
      <c r="B1106" s="602"/>
      <c r="C1106" s="602"/>
      <c r="D1106" s="602"/>
      <c r="E1106" s="602"/>
      <c r="F1106" s="602"/>
      <c r="G1106" s="602"/>
      <c r="H1106" s="602"/>
      <c r="I1106" s="602"/>
      <c r="J1106" s="602"/>
      <c r="K1106" s="602"/>
      <c r="L1106" s="602"/>
      <c r="M1106" s="622"/>
    </row>
    <row r="1107" spans="2:13" s="322" customFormat="1" x14ac:dyDescent="0.2">
      <c r="B1107" s="602"/>
      <c r="C1107" s="602"/>
      <c r="D1107" s="602"/>
      <c r="E1107" s="602"/>
      <c r="F1107" s="602"/>
      <c r="G1107" s="602"/>
      <c r="H1107" s="602"/>
      <c r="I1107" s="602"/>
      <c r="J1107" s="602"/>
      <c r="K1107" s="602"/>
      <c r="L1107" s="602"/>
      <c r="M1107" s="622"/>
    </row>
    <row r="1108" spans="2:13" s="322" customFormat="1" x14ac:dyDescent="0.2">
      <c r="B1108" s="602"/>
      <c r="C1108" s="602"/>
      <c r="D1108" s="602"/>
      <c r="E1108" s="602"/>
      <c r="F1108" s="602"/>
      <c r="G1108" s="602"/>
      <c r="H1108" s="602"/>
      <c r="I1108" s="602"/>
      <c r="J1108" s="602"/>
      <c r="K1108" s="602"/>
      <c r="L1108" s="602"/>
      <c r="M1108" s="622"/>
    </row>
    <row r="1109" spans="2:13" s="322" customFormat="1" x14ac:dyDescent="0.2">
      <c r="B1109" s="602"/>
      <c r="C1109" s="602"/>
      <c r="D1109" s="602"/>
      <c r="E1109" s="602"/>
      <c r="F1109" s="602"/>
      <c r="G1109" s="602"/>
      <c r="H1109" s="602"/>
      <c r="I1109" s="602"/>
      <c r="J1109" s="602"/>
      <c r="K1109" s="602"/>
      <c r="L1109" s="602"/>
      <c r="M1109" s="622"/>
    </row>
    <row r="1110" spans="2:13" s="322" customFormat="1" x14ac:dyDescent="0.2">
      <c r="B1110" s="602"/>
      <c r="C1110" s="602"/>
      <c r="D1110" s="602"/>
      <c r="E1110" s="602"/>
      <c r="F1110" s="602"/>
      <c r="G1110" s="602"/>
      <c r="H1110" s="602"/>
      <c r="I1110" s="602"/>
      <c r="J1110" s="602"/>
      <c r="K1110" s="602"/>
      <c r="L1110" s="602"/>
      <c r="M1110" s="622"/>
    </row>
    <row r="1111" spans="2:13" s="322" customFormat="1" x14ac:dyDescent="0.2">
      <c r="B1111" s="602"/>
      <c r="C1111" s="602"/>
      <c r="D1111" s="602"/>
      <c r="E1111" s="602"/>
      <c r="F1111" s="602"/>
      <c r="G1111" s="602"/>
      <c r="H1111" s="602"/>
      <c r="I1111" s="602"/>
      <c r="J1111" s="602"/>
      <c r="K1111" s="602"/>
      <c r="L1111" s="602"/>
      <c r="M1111" s="622"/>
    </row>
    <row r="1112" spans="2:13" s="322" customFormat="1" x14ac:dyDescent="0.2">
      <c r="B1112" s="602"/>
      <c r="C1112" s="602"/>
      <c r="D1112" s="602"/>
      <c r="E1112" s="602"/>
      <c r="F1112" s="602"/>
      <c r="G1112" s="602"/>
      <c r="H1112" s="602"/>
      <c r="I1112" s="602"/>
      <c r="J1112" s="602"/>
      <c r="K1112" s="602"/>
      <c r="L1112" s="602"/>
      <c r="M1112" s="622"/>
    </row>
    <row r="1113" spans="2:13" s="322" customFormat="1" x14ac:dyDescent="0.2">
      <c r="B1113" s="602"/>
      <c r="C1113" s="602"/>
      <c r="D1113" s="602"/>
      <c r="E1113" s="602"/>
      <c r="F1113" s="602"/>
      <c r="G1113" s="602"/>
      <c r="H1113" s="602"/>
      <c r="I1113" s="602"/>
      <c r="J1113" s="602"/>
      <c r="K1113" s="602"/>
      <c r="L1113" s="602"/>
      <c r="M1113" s="622"/>
    </row>
    <row r="1114" spans="2:13" s="322" customFormat="1" x14ac:dyDescent="0.2">
      <c r="B1114" s="602"/>
      <c r="C1114" s="602"/>
      <c r="D1114" s="602"/>
      <c r="E1114" s="602"/>
      <c r="F1114" s="602"/>
      <c r="G1114" s="602"/>
      <c r="H1114" s="602"/>
      <c r="I1114" s="602"/>
      <c r="J1114" s="602"/>
      <c r="K1114" s="602"/>
      <c r="L1114" s="602"/>
      <c r="M1114" s="622"/>
    </row>
    <row r="1115" spans="2:13" s="322" customFormat="1" x14ac:dyDescent="0.2">
      <c r="B1115" s="602"/>
      <c r="C1115" s="602"/>
      <c r="D1115" s="602"/>
      <c r="E1115" s="602"/>
      <c r="F1115" s="602"/>
      <c r="G1115" s="602"/>
      <c r="H1115" s="602"/>
      <c r="I1115" s="602"/>
      <c r="J1115" s="602"/>
      <c r="K1115" s="602"/>
      <c r="L1115" s="602"/>
      <c r="M1115" s="622"/>
    </row>
    <row r="1116" spans="2:13" s="322" customFormat="1" x14ac:dyDescent="0.2">
      <c r="B1116" s="602"/>
      <c r="C1116" s="602"/>
      <c r="D1116" s="602"/>
      <c r="E1116" s="602"/>
      <c r="F1116" s="602"/>
      <c r="G1116" s="602"/>
      <c r="H1116" s="602"/>
      <c r="I1116" s="602"/>
      <c r="J1116" s="602"/>
      <c r="K1116" s="602"/>
      <c r="L1116" s="602"/>
      <c r="M1116" s="622"/>
    </row>
    <row r="1117" spans="2:13" s="322" customFormat="1" x14ac:dyDescent="0.2">
      <c r="B1117" s="602"/>
      <c r="C1117" s="602"/>
      <c r="D1117" s="602"/>
      <c r="E1117" s="602"/>
      <c r="F1117" s="602"/>
      <c r="G1117" s="602"/>
      <c r="H1117" s="602"/>
      <c r="I1117" s="602"/>
      <c r="J1117" s="602"/>
      <c r="K1117" s="602"/>
      <c r="L1117" s="602"/>
      <c r="M1117" s="622"/>
    </row>
    <row r="1118" spans="2:13" s="322" customFormat="1" x14ac:dyDescent="0.2">
      <c r="B1118" s="602"/>
      <c r="C1118" s="602"/>
      <c r="D1118" s="602"/>
      <c r="E1118" s="602"/>
      <c r="F1118" s="602"/>
      <c r="G1118" s="602"/>
      <c r="H1118" s="602"/>
      <c r="I1118" s="602"/>
      <c r="J1118" s="602"/>
      <c r="K1118" s="602"/>
      <c r="L1118" s="602"/>
      <c r="M1118" s="622"/>
    </row>
    <row r="1119" spans="2:13" s="322" customFormat="1" x14ac:dyDescent="0.2">
      <c r="B1119" s="602"/>
      <c r="C1119" s="602"/>
      <c r="D1119" s="602"/>
      <c r="E1119" s="602"/>
      <c r="F1119" s="602"/>
      <c r="G1119" s="602"/>
      <c r="H1119" s="602"/>
      <c r="I1119" s="602"/>
      <c r="J1119" s="602"/>
      <c r="K1119" s="602"/>
      <c r="L1119" s="602"/>
      <c r="M1119" s="622"/>
    </row>
    <row r="1120" spans="2:13" s="322" customFormat="1" x14ac:dyDescent="0.2">
      <c r="B1120" s="602"/>
      <c r="C1120" s="602"/>
      <c r="D1120" s="602"/>
      <c r="E1120" s="602"/>
      <c r="F1120" s="602"/>
      <c r="G1120" s="602"/>
      <c r="H1120" s="602"/>
      <c r="I1120" s="602"/>
      <c r="J1120" s="602"/>
      <c r="K1120" s="602"/>
      <c r="L1120" s="602"/>
      <c r="M1120" s="622"/>
    </row>
    <row r="1121" spans="2:13" s="322" customFormat="1" x14ac:dyDescent="0.2">
      <c r="B1121" s="602"/>
      <c r="C1121" s="602"/>
      <c r="D1121" s="602"/>
      <c r="E1121" s="602"/>
      <c r="F1121" s="602"/>
      <c r="G1121" s="602"/>
      <c r="H1121" s="602"/>
      <c r="I1121" s="602"/>
      <c r="J1121" s="602"/>
      <c r="K1121" s="602"/>
      <c r="L1121" s="602"/>
      <c r="M1121" s="622"/>
    </row>
    <row r="1122" spans="2:13" s="322" customFormat="1" x14ac:dyDescent="0.2">
      <c r="B1122" s="602"/>
      <c r="C1122" s="602"/>
      <c r="D1122" s="602"/>
      <c r="E1122" s="602"/>
      <c r="F1122" s="602"/>
      <c r="G1122" s="602"/>
      <c r="H1122" s="602"/>
      <c r="I1122" s="602"/>
      <c r="J1122" s="602"/>
      <c r="K1122" s="602"/>
      <c r="L1122" s="602"/>
      <c r="M1122" s="622"/>
    </row>
    <row r="1123" spans="2:13" s="322" customFormat="1" x14ac:dyDescent="0.2">
      <c r="B1123" s="602"/>
      <c r="C1123" s="602"/>
      <c r="D1123" s="602"/>
      <c r="E1123" s="602"/>
      <c r="F1123" s="602"/>
      <c r="G1123" s="602"/>
      <c r="H1123" s="602"/>
      <c r="I1123" s="602"/>
      <c r="J1123" s="602"/>
      <c r="K1123" s="602"/>
      <c r="L1123" s="602"/>
      <c r="M1123" s="622"/>
    </row>
    <row r="1124" spans="2:13" s="322" customFormat="1" x14ac:dyDescent="0.2">
      <c r="B1124" s="602"/>
      <c r="C1124" s="602"/>
      <c r="D1124" s="602"/>
      <c r="E1124" s="602"/>
      <c r="F1124" s="602"/>
      <c r="G1124" s="602"/>
      <c r="H1124" s="602"/>
      <c r="I1124" s="602"/>
      <c r="J1124" s="602"/>
      <c r="K1124" s="602"/>
      <c r="L1124" s="602"/>
      <c r="M1124" s="622"/>
    </row>
    <row r="1125" spans="2:13" s="322" customFormat="1" x14ac:dyDescent="0.2">
      <c r="B1125" s="602"/>
      <c r="C1125" s="602"/>
      <c r="D1125" s="602"/>
      <c r="E1125" s="602"/>
      <c r="F1125" s="602"/>
      <c r="G1125" s="602"/>
      <c r="H1125" s="602"/>
      <c r="I1125" s="602"/>
      <c r="J1125" s="602"/>
      <c r="K1125" s="602"/>
      <c r="L1125" s="602"/>
      <c r="M1125" s="622"/>
    </row>
    <row r="1126" spans="2:13" s="322" customFormat="1" x14ac:dyDescent="0.2">
      <c r="B1126" s="602"/>
      <c r="C1126" s="602"/>
      <c r="D1126" s="602"/>
      <c r="E1126" s="602"/>
      <c r="F1126" s="602"/>
      <c r="G1126" s="602"/>
      <c r="H1126" s="602"/>
      <c r="I1126" s="602"/>
      <c r="J1126" s="602"/>
      <c r="K1126" s="602"/>
      <c r="L1126" s="602"/>
      <c r="M1126" s="622"/>
    </row>
    <row r="1127" spans="2:13" s="322" customFormat="1" x14ac:dyDescent="0.2">
      <c r="B1127" s="602"/>
      <c r="C1127" s="602"/>
      <c r="D1127" s="602"/>
      <c r="E1127" s="602"/>
      <c r="F1127" s="602"/>
      <c r="G1127" s="602"/>
      <c r="H1127" s="602"/>
      <c r="I1127" s="602"/>
      <c r="J1127" s="602"/>
      <c r="K1127" s="602"/>
      <c r="L1127" s="602"/>
      <c r="M1127" s="622"/>
    </row>
    <row r="1128" spans="2:13" s="322" customFormat="1" x14ac:dyDescent="0.2">
      <c r="B1128" s="602"/>
      <c r="C1128" s="602"/>
      <c r="D1128" s="602"/>
      <c r="E1128" s="602"/>
      <c r="F1128" s="602"/>
      <c r="G1128" s="602"/>
      <c r="H1128" s="602"/>
      <c r="I1128" s="602"/>
      <c r="J1128" s="602"/>
      <c r="K1128" s="602"/>
      <c r="L1128" s="602"/>
      <c r="M1128" s="622"/>
    </row>
    <row r="1129" spans="2:13" s="322" customFormat="1" x14ac:dyDescent="0.2">
      <c r="B1129" s="602"/>
      <c r="C1129" s="602"/>
      <c r="D1129" s="602"/>
      <c r="E1129" s="602"/>
      <c r="F1129" s="602"/>
      <c r="G1129" s="602"/>
      <c r="H1129" s="602"/>
      <c r="I1129" s="602"/>
      <c r="J1129" s="602"/>
      <c r="K1129" s="602"/>
      <c r="L1129" s="602"/>
      <c r="M1129" s="622"/>
    </row>
    <row r="1130" spans="2:13" s="322" customFormat="1" x14ac:dyDescent="0.2">
      <c r="B1130" s="602"/>
      <c r="C1130" s="602"/>
      <c r="D1130" s="602"/>
      <c r="E1130" s="602"/>
      <c r="F1130" s="602"/>
      <c r="G1130" s="602"/>
      <c r="H1130" s="602"/>
      <c r="I1130" s="602"/>
      <c r="J1130" s="602"/>
      <c r="K1130" s="602"/>
      <c r="L1130" s="602"/>
      <c r="M1130" s="622"/>
    </row>
    <row r="1131" spans="2:13" s="322" customFormat="1" x14ac:dyDescent="0.2">
      <c r="B1131" s="602"/>
      <c r="C1131" s="602"/>
      <c r="D1131" s="602"/>
      <c r="E1131" s="602"/>
      <c r="F1131" s="602"/>
      <c r="G1131" s="602"/>
      <c r="H1131" s="602"/>
      <c r="I1131" s="602"/>
      <c r="J1131" s="602"/>
      <c r="K1131" s="602"/>
      <c r="L1131" s="602"/>
      <c r="M1131" s="622"/>
    </row>
    <row r="1132" spans="2:13" s="322" customFormat="1" x14ac:dyDescent="0.2">
      <c r="B1132" s="602"/>
      <c r="C1132" s="602"/>
      <c r="D1132" s="602"/>
      <c r="E1132" s="602"/>
      <c r="F1132" s="602"/>
      <c r="G1132" s="602"/>
      <c r="H1132" s="602"/>
      <c r="I1132" s="602"/>
      <c r="J1132" s="602"/>
      <c r="K1132" s="602"/>
      <c r="L1132" s="602"/>
      <c r="M1132" s="622"/>
    </row>
    <row r="1133" spans="2:13" s="322" customFormat="1" x14ac:dyDescent="0.2">
      <c r="B1133" s="602"/>
      <c r="C1133" s="602"/>
      <c r="D1133" s="602"/>
      <c r="E1133" s="602"/>
      <c r="F1133" s="602"/>
      <c r="G1133" s="602"/>
      <c r="H1133" s="602"/>
      <c r="I1133" s="602"/>
      <c r="J1133" s="602"/>
      <c r="K1133" s="602"/>
      <c r="L1133" s="602"/>
      <c r="M1133" s="622"/>
    </row>
    <row r="1134" spans="2:13" s="322" customFormat="1" x14ac:dyDescent="0.2">
      <c r="B1134" s="602"/>
      <c r="C1134" s="602"/>
      <c r="D1134" s="602"/>
      <c r="E1134" s="602"/>
      <c r="F1134" s="602"/>
      <c r="G1134" s="602"/>
      <c r="H1134" s="602"/>
      <c r="I1134" s="602"/>
      <c r="J1134" s="602"/>
      <c r="K1134" s="602"/>
      <c r="L1134" s="602"/>
      <c r="M1134" s="622"/>
    </row>
    <row r="1135" spans="2:13" s="322" customFormat="1" x14ac:dyDescent="0.2">
      <c r="B1135" s="602"/>
      <c r="C1135" s="602"/>
      <c r="D1135" s="602"/>
      <c r="E1135" s="602"/>
      <c r="F1135" s="602"/>
      <c r="G1135" s="602"/>
      <c r="H1135" s="602"/>
      <c r="I1135" s="602"/>
      <c r="J1135" s="602"/>
      <c r="K1135" s="602"/>
      <c r="L1135" s="602"/>
      <c r="M1135" s="622"/>
    </row>
    <row r="1136" spans="2:13" s="322" customFormat="1" x14ac:dyDescent="0.2">
      <c r="B1136" s="602"/>
      <c r="C1136" s="602"/>
      <c r="D1136" s="602"/>
      <c r="E1136" s="602"/>
      <c r="F1136" s="602"/>
      <c r="G1136" s="602"/>
      <c r="H1136" s="602"/>
      <c r="I1136" s="602"/>
      <c r="J1136" s="602"/>
      <c r="K1136" s="602"/>
      <c r="L1136" s="602"/>
      <c r="M1136" s="622"/>
    </row>
    <row r="1137" spans="2:13" s="322" customFormat="1" x14ac:dyDescent="0.2">
      <c r="B1137" s="602"/>
      <c r="C1137" s="602"/>
      <c r="D1137" s="602"/>
      <c r="E1137" s="602"/>
      <c r="F1137" s="602"/>
      <c r="G1137" s="602"/>
      <c r="H1137" s="602"/>
      <c r="I1137" s="602"/>
      <c r="J1137" s="602"/>
      <c r="K1137" s="602"/>
      <c r="L1137" s="602"/>
      <c r="M1137" s="622"/>
    </row>
    <row r="1138" spans="2:13" s="322" customFormat="1" x14ac:dyDescent="0.2">
      <c r="B1138" s="602"/>
      <c r="C1138" s="602"/>
      <c r="D1138" s="602"/>
      <c r="E1138" s="602"/>
      <c r="F1138" s="602"/>
      <c r="G1138" s="602"/>
      <c r="H1138" s="602"/>
      <c r="I1138" s="602"/>
      <c r="J1138" s="602"/>
      <c r="K1138" s="602"/>
      <c r="L1138" s="602"/>
      <c r="M1138" s="622"/>
    </row>
    <row r="1139" spans="2:13" s="322" customFormat="1" x14ac:dyDescent="0.2">
      <c r="B1139" s="602"/>
      <c r="C1139" s="602"/>
      <c r="D1139" s="602"/>
      <c r="E1139" s="602"/>
      <c r="F1139" s="602"/>
      <c r="G1139" s="602"/>
      <c r="H1139" s="602"/>
      <c r="I1139" s="602"/>
      <c r="J1139" s="602"/>
      <c r="K1139" s="602"/>
      <c r="L1139" s="602"/>
      <c r="M1139" s="622"/>
    </row>
    <row r="1140" spans="2:13" s="322" customFormat="1" x14ac:dyDescent="0.2">
      <c r="B1140" s="602"/>
      <c r="C1140" s="602"/>
      <c r="D1140" s="602"/>
      <c r="E1140" s="602"/>
      <c r="F1140" s="602"/>
      <c r="G1140" s="602"/>
      <c r="H1140" s="602"/>
      <c r="I1140" s="602"/>
      <c r="J1140" s="602"/>
      <c r="K1140" s="602"/>
      <c r="L1140" s="602"/>
      <c r="M1140" s="622"/>
    </row>
    <row r="1141" spans="2:13" s="322" customFormat="1" x14ac:dyDescent="0.2">
      <c r="B1141" s="602"/>
      <c r="C1141" s="602"/>
      <c r="D1141" s="602"/>
      <c r="E1141" s="602"/>
      <c r="F1141" s="602"/>
      <c r="G1141" s="602"/>
      <c r="H1141" s="602"/>
      <c r="I1141" s="602"/>
      <c r="J1141" s="602"/>
      <c r="K1141" s="602"/>
      <c r="L1141" s="602"/>
      <c r="M1141" s="622"/>
    </row>
    <row r="1142" spans="2:13" s="322" customFormat="1" x14ac:dyDescent="0.2">
      <c r="B1142" s="602"/>
      <c r="C1142" s="602"/>
      <c r="D1142" s="602"/>
      <c r="E1142" s="602"/>
      <c r="F1142" s="602"/>
      <c r="G1142" s="602"/>
      <c r="H1142" s="602"/>
      <c r="I1142" s="602"/>
      <c r="J1142" s="602"/>
      <c r="K1142" s="602"/>
      <c r="L1142" s="602"/>
      <c r="M1142" s="622"/>
    </row>
    <row r="1143" spans="2:13" s="322" customFormat="1" x14ac:dyDescent="0.2">
      <c r="B1143" s="602"/>
      <c r="C1143" s="602"/>
      <c r="D1143" s="602"/>
      <c r="E1143" s="602"/>
      <c r="F1143" s="602"/>
      <c r="G1143" s="602"/>
      <c r="H1143" s="602"/>
      <c r="I1143" s="602"/>
      <c r="J1143" s="602"/>
      <c r="K1143" s="602"/>
      <c r="L1143" s="602"/>
      <c r="M1143" s="622"/>
    </row>
    <row r="1144" spans="2:13" s="322" customFormat="1" x14ac:dyDescent="0.2">
      <c r="B1144" s="602"/>
      <c r="C1144" s="602"/>
      <c r="D1144" s="602"/>
      <c r="E1144" s="602"/>
      <c r="F1144" s="602"/>
      <c r="G1144" s="602"/>
      <c r="H1144" s="602"/>
      <c r="I1144" s="602"/>
      <c r="J1144" s="602"/>
      <c r="K1144" s="602"/>
      <c r="L1144" s="602"/>
      <c r="M1144" s="622"/>
    </row>
    <row r="1145" spans="2:13" s="322" customFormat="1" x14ac:dyDescent="0.2">
      <c r="B1145" s="602"/>
      <c r="C1145" s="602"/>
      <c r="D1145" s="602"/>
      <c r="E1145" s="602"/>
      <c r="F1145" s="602"/>
      <c r="G1145" s="602"/>
      <c r="H1145" s="602"/>
      <c r="I1145" s="602"/>
      <c r="J1145" s="602"/>
      <c r="K1145" s="602"/>
      <c r="L1145" s="602"/>
      <c r="M1145" s="622"/>
    </row>
    <row r="1146" spans="2:13" s="322" customFormat="1" x14ac:dyDescent="0.2">
      <c r="B1146" s="602"/>
      <c r="C1146" s="602"/>
      <c r="D1146" s="602"/>
      <c r="E1146" s="602"/>
      <c r="F1146" s="602"/>
      <c r="G1146" s="602"/>
      <c r="H1146" s="602"/>
      <c r="I1146" s="602"/>
      <c r="J1146" s="602"/>
      <c r="K1146" s="602"/>
      <c r="L1146" s="602"/>
      <c r="M1146" s="622"/>
    </row>
    <row r="1147" spans="2:13" s="322" customFormat="1" x14ac:dyDescent="0.2">
      <c r="B1147" s="602"/>
      <c r="C1147" s="602"/>
      <c r="D1147" s="602"/>
      <c r="E1147" s="602"/>
      <c r="F1147" s="602"/>
      <c r="G1147" s="602"/>
      <c r="H1147" s="602"/>
      <c r="I1147" s="602"/>
      <c r="J1147" s="602"/>
      <c r="K1147" s="602"/>
      <c r="L1147" s="602"/>
      <c r="M1147" s="622"/>
    </row>
    <row r="1148" spans="2:13" s="322" customFormat="1" x14ac:dyDescent="0.2">
      <c r="B1148" s="602"/>
      <c r="C1148" s="602"/>
      <c r="D1148" s="602"/>
      <c r="E1148" s="602"/>
      <c r="F1148" s="602"/>
      <c r="G1148" s="602"/>
      <c r="H1148" s="602"/>
      <c r="I1148" s="602"/>
      <c r="J1148" s="602"/>
      <c r="K1148" s="602"/>
      <c r="L1148" s="602"/>
      <c r="M1148" s="622"/>
    </row>
    <row r="1149" spans="2:13" s="322" customFormat="1" x14ac:dyDescent="0.2">
      <c r="B1149" s="602"/>
      <c r="C1149" s="602"/>
      <c r="D1149" s="602"/>
      <c r="E1149" s="602"/>
      <c r="F1149" s="602"/>
      <c r="G1149" s="602"/>
      <c r="H1149" s="602"/>
      <c r="I1149" s="602"/>
      <c r="J1149" s="602"/>
      <c r="K1149" s="602"/>
      <c r="L1149" s="602"/>
      <c r="M1149" s="622"/>
    </row>
    <row r="1150" spans="2:13" s="322" customFormat="1" x14ac:dyDescent="0.2">
      <c r="B1150" s="602"/>
      <c r="C1150" s="602"/>
      <c r="D1150" s="602"/>
      <c r="E1150" s="602"/>
      <c r="F1150" s="602"/>
      <c r="G1150" s="602"/>
      <c r="H1150" s="602"/>
      <c r="I1150" s="602"/>
      <c r="J1150" s="602"/>
      <c r="K1150" s="602"/>
      <c r="L1150" s="602"/>
      <c r="M1150" s="622"/>
    </row>
    <row r="1151" spans="2:13" s="322" customFormat="1" x14ac:dyDescent="0.2">
      <c r="B1151" s="602"/>
      <c r="C1151" s="602"/>
      <c r="D1151" s="602"/>
      <c r="E1151" s="602"/>
      <c r="F1151" s="602"/>
      <c r="G1151" s="602"/>
      <c r="H1151" s="602"/>
      <c r="I1151" s="602"/>
      <c r="J1151" s="602"/>
      <c r="K1151" s="602"/>
      <c r="L1151" s="602"/>
      <c r="M1151" s="622"/>
    </row>
    <row r="1152" spans="2:13" s="322" customFormat="1" x14ac:dyDescent="0.2">
      <c r="B1152" s="602"/>
      <c r="C1152" s="602"/>
      <c r="D1152" s="602"/>
      <c r="E1152" s="602"/>
      <c r="F1152" s="602"/>
      <c r="G1152" s="602"/>
      <c r="H1152" s="602"/>
      <c r="I1152" s="602"/>
      <c r="J1152" s="602"/>
      <c r="K1152" s="602"/>
      <c r="L1152" s="602"/>
      <c r="M1152" s="622"/>
    </row>
    <row r="1153" spans="2:13" s="322" customFormat="1" x14ac:dyDescent="0.2">
      <c r="B1153" s="602"/>
      <c r="C1153" s="602"/>
      <c r="D1153" s="602"/>
      <c r="E1153" s="602"/>
      <c r="F1153" s="602"/>
      <c r="G1153" s="602"/>
      <c r="H1153" s="602"/>
      <c r="I1153" s="602"/>
      <c r="J1153" s="602"/>
      <c r="K1153" s="602"/>
      <c r="L1153" s="602"/>
      <c r="M1153" s="622"/>
    </row>
    <row r="1154" spans="2:13" s="322" customFormat="1" x14ac:dyDescent="0.2">
      <c r="B1154" s="602"/>
      <c r="C1154" s="602"/>
      <c r="D1154" s="602"/>
      <c r="E1154" s="602"/>
      <c r="F1154" s="602"/>
      <c r="G1154" s="602"/>
      <c r="H1154" s="602"/>
      <c r="I1154" s="602"/>
      <c r="J1154" s="602"/>
      <c r="K1154" s="602"/>
      <c r="L1154" s="602"/>
      <c r="M1154" s="622"/>
    </row>
    <row r="1155" spans="2:13" s="322" customFormat="1" x14ac:dyDescent="0.2">
      <c r="B1155" s="602"/>
      <c r="C1155" s="602"/>
      <c r="D1155" s="602"/>
      <c r="E1155" s="602"/>
      <c r="F1155" s="602"/>
      <c r="G1155" s="602"/>
      <c r="H1155" s="602"/>
      <c r="I1155" s="602"/>
      <c r="J1155" s="602"/>
      <c r="K1155" s="602"/>
      <c r="L1155" s="602"/>
      <c r="M1155" s="622"/>
    </row>
    <row r="1156" spans="2:13" s="322" customFormat="1" x14ac:dyDescent="0.2">
      <c r="B1156" s="602"/>
      <c r="C1156" s="602"/>
      <c r="D1156" s="602"/>
      <c r="E1156" s="602"/>
      <c r="F1156" s="602"/>
      <c r="G1156" s="602"/>
      <c r="H1156" s="602"/>
      <c r="I1156" s="602"/>
      <c r="J1156" s="602"/>
      <c r="K1156" s="602"/>
      <c r="L1156" s="602"/>
      <c r="M1156" s="622"/>
    </row>
    <row r="1157" spans="2:13" s="322" customFormat="1" x14ac:dyDescent="0.2">
      <c r="B1157" s="602"/>
      <c r="C1157" s="602"/>
      <c r="D1157" s="602"/>
      <c r="E1157" s="602"/>
      <c r="F1157" s="602"/>
      <c r="G1157" s="602"/>
      <c r="H1157" s="602"/>
      <c r="I1157" s="602"/>
      <c r="J1157" s="602"/>
      <c r="K1157" s="602"/>
      <c r="L1157" s="602"/>
      <c r="M1157" s="622"/>
    </row>
    <row r="1158" spans="2:13" s="322" customFormat="1" x14ac:dyDescent="0.2">
      <c r="B1158" s="602"/>
      <c r="C1158" s="602"/>
      <c r="D1158" s="602"/>
      <c r="E1158" s="602"/>
      <c r="F1158" s="602"/>
      <c r="G1158" s="602"/>
      <c r="H1158" s="602"/>
      <c r="I1158" s="602"/>
      <c r="J1158" s="602"/>
      <c r="K1158" s="602"/>
      <c r="L1158" s="602"/>
      <c r="M1158" s="622"/>
    </row>
    <row r="1159" spans="2:13" s="322" customFormat="1" x14ac:dyDescent="0.2">
      <c r="B1159" s="602"/>
      <c r="C1159" s="602"/>
      <c r="D1159" s="602"/>
      <c r="E1159" s="602"/>
      <c r="F1159" s="602"/>
      <c r="G1159" s="602"/>
      <c r="H1159" s="602"/>
      <c r="I1159" s="602"/>
      <c r="J1159" s="602"/>
      <c r="K1159" s="602"/>
      <c r="L1159" s="602"/>
      <c r="M1159" s="622"/>
    </row>
    <row r="1160" spans="2:13" s="322" customFormat="1" x14ac:dyDescent="0.2">
      <c r="B1160" s="602"/>
      <c r="C1160" s="602"/>
      <c r="D1160" s="602"/>
      <c r="E1160" s="602"/>
      <c r="F1160" s="602"/>
      <c r="G1160" s="602"/>
      <c r="H1160" s="602"/>
      <c r="I1160" s="602"/>
      <c r="J1160" s="602"/>
      <c r="K1160" s="602"/>
      <c r="L1160" s="602"/>
      <c r="M1160" s="622"/>
    </row>
    <row r="1161" spans="2:13" s="322" customFormat="1" x14ac:dyDescent="0.2">
      <c r="B1161" s="602"/>
      <c r="C1161" s="602"/>
      <c r="D1161" s="602"/>
      <c r="E1161" s="602"/>
      <c r="F1161" s="602"/>
      <c r="G1161" s="602"/>
      <c r="H1161" s="602"/>
      <c r="I1161" s="602"/>
      <c r="J1161" s="602"/>
      <c r="K1161" s="602"/>
      <c r="L1161" s="602"/>
      <c r="M1161" s="622"/>
    </row>
    <row r="1162" spans="2:13" s="322" customFormat="1" x14ac:dyDescent="0.2">
      <c r="B1162" s="602"/>
      <c r="C1162" s="602"/>
      <c r="D1162" s="602"/>
      <c r="E1162" s="602"/>
      <c r="F1162" s="602"/>
      <c r="G1162" s="602"/>
      <c r="H1162" s="602"/>
      <c r="I1162" s="602"/>
      <c r="J1162" s="602"/>
      <c r="K1162" s="602"/>
      <c r="L1162" s="602"/>
      <c r="M1162" s="622"/>
    </row>
    <row r="1163" spans="2:13" s="322" customFormat="1" x14ac:dyDescent="0.2">
      <c r="B1163" s="602"/>
      <c r="C1163" s="602"/>
      <c r="D1163" s="602"/>
      <c r="E1163" s="602"/>
      <c r="F1163" s="602"/>
      <c r="G1163" s="602"/>
      <c r="H1163" s="602"/>
      <c r="I1163" s="602"/>
      <c r="J1163" s="602"/>
      <c r="K1163" s="602"/>
      <c r="L1163" s="602"/>
      <c r="M1163" s="622"/>
    </row>
    <row r="1164" spans="2:13" s="322" customFormat="1" x14ac:dyDescent="0.2">
      <c r="B1164" s="602"/>
      <c r="C1164" s="602"/>
      <c r="D1164" s="602"/>
      <c r="E1164" s="602"/>
      <c r="F1164" s="602"/>
      <c r="G1164" s="602"/>
      <c r="H1164" s="602"/>
      <c r="I1164" s="602"/>
      <c r="J1164" s="602"/>
      <c r="K1164" s="602"/>
      <c r="L1164" s="602"/>
      <c r="M1164" s="622"/>
    </row>
    <row r="1165" spans="2:13" s="322" customFormat="1" x14ac:dyDescent="0.2">
      <c r="B1165" s="602"/>
      <c r="C1165" s="602"/>
      <c r="D1165" s="602"/>
      <c r="E1165" s="602"/>
      <c r="F1165" s="602"/>
      <c r="G1165" s="602"/>
      <c r="H1165" s="602"/>
      <c r="I1165" s="602"/>
      <c r="J1165" s="602"/>
      <c r="K1165" s="602"/>
      <c r="L1165" s="602"/>
      <c r="M1165" s="622"/>
    </row>
    <row r="1166" spans="2:13" s="322" customFormat="1" x14ac:dyDescent="0.2">
      <c r="B1166" s="602"/>
      <c r="C1166" s="602"/>
      <c r="D1166" s="602"/>
      <c r="E1166" s="602"/>
      <c r="F1166" s="602"/>
      <c r="G1166" s="602"/>
      <c r="H1166" s="602"/>
      <c r="I1166" s="602"/>
      <c r="J1166" s="602"/>
      <c r="K1166" s="602"/>
      <c r="L1166" s="602"/>
      <c r="M1166" s="622"/>
    </row>
    <row r="1167" spans="2:13" s="322" customFormat="1" x14ac:dyDescent="0.2">
      <c r="B1167" s="602"/>
      <c r="C1167" s="602"/>
      <c r="D1167" s="602"/>
      <c r="E1167" s="602"/>
      <c r="F1167" s="602"/>
      <c r="G1167" s="602"/>
      <c r="H1167" s="602"/>
      <c r="I1167" s="602"/>
      <c r="J1167" s="602"/>
      <c r="K1167" s="602"/>
      <c r="L1167" s="602"/>
      <c r="M1167" s="622"/>
    </row>
    <row r="1168" spans="2:13" s="322" customFormat="1" x14ac:dyDescent="0.2">
      <c r="B1168" s="602"/>
      <c r="C1168" s="602"/>
      <c r="D1168" s="602"/>
      <c r="E1168" s="602"/>
      <c r="F1168" s="602"/>
      <c r="G1168" s="602"/>
      <c r="H1168" s="602"/>
      <c r="I1168" s="602"/>
      <c r="J1168" s="602"/>
      <c r="K1168" s="602"/>
      <c r="L1168" s="602"/>
      <c r="M1168" s="622"/>
    </row>
    <row r="1169" spans="2:13" s="322" customFormat="1" x14ac:dyDescent="0.2">
      <c r="B1169" s="602"/>
      <c r="C1169" s="602"/>
      <c r="D1169" s="602"/>
      <c r="E1169" s="602"/>
      <c r="F1169" s="602"/>
      <c r="G1169" s="602"/>
      <c r="H1169" s="602"/>
      <c r="I1169" s="602"/>
      <c r="J1169" s="602"/>
      <c r="K1169" s="602"/>
      <c r="L1169" s="602"/>
      <c r="M1169" s="622"/>
    </row>
    <row r="1170" spans="2:13" s="322" customFormat="1" x14ac:dyDescent="0.2">
      <c r="B1170" s="602"/>
      <c r="C1170" s="602"/>
      <c r="D1170" s="602"/>
      <c r="E1170" s="602"/>
      <c r="F1170" s="602"/>
      <c r="G1170" s="602"/>
      <c r="H1170" s="602"/>
      <c r="I1170" s="602"/>
      <c r="J1170" s="602"/>
      <c r="K1170" s="602"/>
      <c r="L1170" s="602"/>
      <c r="M1170" s="622"/>
    </row>
    <row r="1171" spans="2:13" s="322" customFormat="1" x14ac:dyDescent="0.2">
      <c r="B1171" s="602"/>
      <c r="C1171" s="602"/>
      <c r="D1171" s="602"/>
      <c r="E1171" s="602"/>
      <c r="F1171" s="602"/>
      <c r="G1171" s="602"/>
      <c r="H1171" s="602"/>
      <c r="I1171" s="602"/>
      <c r="J1171" s="602"/>
      <c r="K1171" s="602"/>
      <c r="L1171" s="602"/>
      <c r="M1171" s="622"/>
    </row>
    <row r="1172" spans="2:13" s="322" customFormat="1" x14ac:dyDescent="0.2">
      <c r="B1172" s="602"/>
      <c r="C1172" s="602"/>
      <c r="D1172" s="602"/>
      <c r="E1172" s="602"/>
      <c r="F1172" s="602"/>
      <c r="G1172" s="602"/>
      <c r="H1172" s="602"/>
      <c r="I1172" s="602"/>
      <c r="J1172" s="602"/>
      <c r="K1172" s="602"/>
      <c r="L1172" s="602"/>
      <c r="M1172" s="622"/>
    </row>
    <row r="1173" spans="2:13" s="322" customFormat="1" x14ac:dyDescent="0.2">
      <c r="B1173" s="602"/>
      <c r="C1173" s="602"/>
      <c r="D1173" s="602"/>
      <c r="E1173" s="602"/>
      <c r="F1173" s="602"/>
      <c r="G1173" s="602"/>
      <c r="H1173" s="602"/>
      <c r="I1173" s="602"/>
      <c r="J1173" s="602"/>
      <c r="K1173" s="602"/>
      <c r="L1173" s="602"/>
      <c r="M1173" s="622"/>
    </row>
    <row r="1174" spans="2:13" s="322" customFormat="1" x14ac:dyDescent="0.2">
      <c r="B1174" s="602"/>
      <c r="C1174" s="602"/>
      <c r="D1174" s="602"/>
      <c r="E1174" s="602"/>
      <c r="F1174" s="602"/>
      <c r="G1174" s="602"/>
      <c r="H1174" s="602"/>
      <c r="I1174" s="602"/>
      <c r="J1174" s="602"/>
      <c r="K1174" s="602"/>
      <c r="L1174" s="602"/>
      <c r="M1174" s="622"/>
    </row>
    <row r="1175" spans="2:13" s="322" customFormat="1" x14ac:dyDescent="0.2">
      <c r="B1175" s="602"/>
      <c r="C1175" s="602"/>
      <c r="D1175" s="602"/>
      <c r="E1175" s="602"/>
      <c r="F1175" s="602"/>
      <c r="G1175" s="602"/>
      <c r="H1175" s="602"/>
      <c r="I1175" s="602"/>
      <c r="J1175" s="602"/>
      <c r="K1175" s="602"/>
      <c r="L1175" s="602"/>
      <c r="M1175" s="622"/>
    </row>
    <row r="1176" spans="2:13" s="322" customFormat="1" x14ac:dyDescent="0.2">
      <c r="B1176" s="602"/>
      <c r="C1176" s="602"/>
      <c r="D1176" s="602"/>
      <c r="E1176" s="602"/>
      <c r="F1176" s="602"/>
      <c r="G1176" s="602"/>
      <c r="H1176" s="602"/>
      <c r="I1176" s="602"/>
      <c r="J1176" s="602"/>
      <c r="K1176" s="602"/>
      <c r="L1176" s="602"/>
      <c r="M1176" s="622"/>
    </row>
    <row r="1177" spans="2:13" s="322" customFormat="1" x14ac:dyDescent="0.2">
      <c r="B1177" s="602"/>
      <c r="C1177" s="602"/>
      <c r="D1177" s="602"/>
      <c r="E1177" s="602"/>
      <c r="F1177" s="602"/>
      <c r="G1177" s="602"/>
      <c r="H1177" s="602"/>
      <c r="I1177" s="602"/>
      <c r="J1177" s="602"/>
      <c r="K1177" s="602"/>
      <c r="L1177" s="602"/>
      <c r="M1177" s="622"/>
    </row>
    <row r="1178" spans="2:13" s="322" customFormat="1" x14ac:dyDescent="0.2">
      <c r="B1178" s="602"/>
      <c r="C1178" s="602"/>
      <c r="D1178" s="602"/>
      <c r="E1178" s="602"/>
      <c r="F1178" s="602"/>
      <c r="G1178" s="602"/>
      <c r="H1178" s="602"/>
      <c r="I1178" s="602"/>
      <c r="J1178" s="602"/>
      <c r="K1178" s="602"/>
      <c r="L1178" s="602"/>
      <c r="M1178" s="622"/>
    </row>
    <row r="1179" spans="2:13" s="322" customFormat="1" x14ac:dyDescent="0.2">
      <c r="B1179" s="602"/>
      <c r="C1179" s="602"/>
      <c r="D1179" s="602"/>
      <c r="E1179" s="602"/>
      <c r="F1179" s="602"/>
      <c r="G1179" s="602"/>
      <c r="H1179" s="602"/>
      <c r="I1179" s="602"/>
      <c r="J1179" s="602"/>
      <c r="K1179" s="602"/>
      <c r="L1179" s="602"/>
      <c r="M1179" s="622"/>
    </row>
    <row r="1180" spans="2:13" s="322" customFormat="1" x14ac:dyDescent="0.2">
      <c r="B1180" s="602"/>
      <c r="C1180" s="602"/>
      <c r="D1180" s="602"/>
      <c r="E1180" s="602"/>
      <c r="F1180" s="602"/>
      <c r="G1180" s="602"/>
      <c r="H1180" s="602"/>
      <c r="I1180" s="602"/>
      <c r="J1180" s="602"/>
      <c r="K1180" s="602"/>
      <c r="L1180" s="602"/>
      <c r="M1180" s="622"/>
    </row>
    <row r="1181" spans="2:13" s="322" customFormat="1" x14ac:dyDescent="0.2">
      <c r="B1181" s="602"/>
      <c r="C1181" s="602"/>
      <c r="D1181" s="602"/>
      <c r="E1181" s="602"/>
      <c r="F1181" s="602"/>
      <c r="G1181" s="602"/>
      <c r="H1181" s="602"/>
      <c r="I1181" s="602"/>
      <c r="J1181" s="602"/>
      <c r="K1181" s="602"/>
      <c r="L1181" s="602"/>
      <c r="M1181" s="622"/>
    </row>
    <row r="1182" spans="2:13" s="322" customFormat="1" x14ac:dyDescent="0.2">
      <c r="B1182" s="602"/>
      <c r="C1182" s="602"/>
      <c r="D1182" s="602"/>
      <c r="E1182" s="602"/>
      <c r="F1182" s="602"/>
      <c r="G1182" s="602"/>
      <c r="H1182" s="602"/>
      <c r="I1182" s="602"/>
      <c r="J1182" s="602"/>
      <c r="K1182" s="602"/>
      <c r="L1182" s="602"/>
      <c r="M1182" s="622"/>
    </row>
    <row r="1183" spans="2:13" s="322" customFormat="1" x14ac:dyDescent="0.2">
      <c r="B1183" s="602"/>
      <c r="C1183" s="602"/>
      <c r="D1183" s="602"/>
      <c r="E1183" s="602"/>
      <c r="F1183" s="602"/>
      <c r="G1183" s="602"/>
      <c r="H1183" s="602"/>
      <c r="I1183" s="602"/>
      <c r="J1183" s="602"/>
      <c r="K1183" s="602"/>
      <c r="L1183" s="602"/>
      <c r="M1183" s="622"/>
    </row>
    <row r="1184" spans="2:13" s="322" customFormat="1" x14ac:dyDescent="0.2">
      <c r="B1184" s="602"/>
      <c r="C1184" s="602"/>
      <c r="D1184" s="602"/>
      <c r="E1184" s="602"/>
      <c r="F1184" s="602"/>
      <c r="G1184" s="602"/>
      <c r="H1184" s="602"/>
      <c r="I1184" s="602"/>
      <c r="J1184" s="602"/>
      <c r="K1184" s="602"/>
      <c r="L1184" s="602"/>
      <c r="M1184" s="622"/>
    </row>
    <row r="1185" spans="2:13" s="322" customFormat="1" x14ac:dyDescent="0.2">
      <c r="B1185" s="602"/>
      <c r="C1185" s="602"/>
      <c r="D1185" s="602"/>
      <c r="E1185" s="602"/>
      <c r="F1185" s="602"/>
      <c r="G1185" s="602"/>
      <c r="H1185" s="602"/>
      <c r="I1185" s="602"/>
      <c r="J1185" s="602"/>
      <c r="K1185" s="602"/>
      <c r="L1185" s="602"/>
      <c r="M1185" s="622"/>
    </row>
    <row r="1186" spans="2:13" s="322" customFormat="1" x14ac:dyDescent="0.2">
      <c r="B1186" s="602"/>
      <c r="C1186" s="602"/>
      <c r="D1186" s="602"/>
      <c r="E1186" s="602"/>
      <c r="F1186" s="602"/>
      <c r="G1186" s="602"/>
      <c r="H1186" s="602"/>
      <c r="I1186" s="602"/>
      <c r="J1186" s="602"/>
      <c r="K1186" s="602"/>
      <c r="L1186" s="602"/>
      <c r="M1186" s="622"/>
    </row>
    <row r="1187" spans="2:13" s="322" customFormat="1" x14ac:dyDescent="0.2">
      <c r="B1187" s="602"/>
      <c r="C1187" s="602"/>
      <c r="D1187" s="602"/>
      <c r="E1187" s="602"/>
      <c r="F1187" s="602"/>
      <c r="G1187" s="602"/>
      <c r="H1187" s="602"/>
      <c r="I1187" s="602"/>
      <c r="J1187" s="602"/>
      <c r="K1187" s="602"/>
      <c r="L1187" s="602"/>
      <c r="M1187" s="622"/>
    </row>
    <row r="1188" spans="2:13" s="322" customFormat="1" x14ac:dyDescent="0.2">
      <c r="B1188" s="602"/>
      <c r="C1188" s="602"/>
      <c r="D1188" s="602"/>
      <c r="E1188" s="602"/>
      <c r="F1188" s="602"/>
      <c r="G1188" s="602"/>
      <c r="H1188" s="602"/>
      <c r="I1188" s="602"/>
      <c r="J1188" s="602"/>
      <c r="K1188" s="602"/>
      <c r="L1188" s="602"/>
      <c r="M1188" s="622"/>
    </row>
    <row r="1189" spans="2:13" s="322" customFormat="1" x14ac:dyDescent="0.2">
      <c r="B1189" s="602"/>
      <c r="C1189" s="602"/>
      <c r="D1189" s="602"/>
      <c r="E1189" s="602"/>
      <c r="F1189" s="602"/>
      <c r="G1189" s="602"/>
      <c r="H1189" s="602"/>
      <c r="I1189" s="602"/>
      <c r="J1189" s="602"/>
      <c r="K1189" s="602"/>
      <c r="L1189" s="602"/>
      <c r="M1189" s="622"/>
    </row>
    <row r="1190" spans="2:13" s="322" customFormat="1" x14ac:dyDescent="0.2">
      <c r="B1190" s="602"/>
      <c r="C1190" s="602"/>
      <c r="D1190" s="602"/>
      <c r="E1190" s="602"/>
      <c r="F1190" s="602"/>
      <c r="G1190" s="602"/>
      <c r="H1190" s="602"/>
      <c r="I1190" s="602"/>
      <c r="J1190" s="602"/>
      <c r="K1190" s="602"/>
      <c r="L1190" s="602"/>
      <c r="M1190" s="622"/>
    </row>
    <row r="1191" spans="2:13" s="322" customFormat="1" x14ac:dyDescent="0.2">
      <c r="B1191" s="602"/>
      <c r="C1191" s="602"/>
      <c r="D1191" s="602"/>
      <c r="E1191" s="602"/>
      <c r="F1191" s="602"/>
      <c r="G1191" s="602"/>
      <c r="H1191" s="602"/>
      <c r="I1191" s="602"/>
      <c r="J1191" s="602"/>
      <c r="K1191" s="602"/>
      <c r="L1191" s="602"/>
      <c r="M1191" s="622"/>
    </row>
    <row r="1192" spans="2:13" s="322" customFormat="1" x14ac:dyDescent="0.2">
      <c r="B1192" s="602"/>
      <c r="C1192" s="602"/>
      <c r="D1192" s="602"/>
      <c r="E1192" s="602"/>
      <c r="F1192" s="602"/>
      <c r="G1192" s="602"/>
      <c r="H1192" s="602"/>
      <c r="I1192" s="602"/>
      <c r="J1192" s="602"/>
      <c r="K1192" s="602"/>
      <c r="L1192" s="602"/>
      <c r="M1192" s="622"/>
    </row>
    <row r="1193" spans="2:13" s="322" customFormat="1" x14ac:dyDescent="0.2">
      <c r="B1193" s="602"/>
      <c r="C1193" s="602"/>
      <c r="D1193" s="602"/>
      <c r="E1193" s="602"/>
      <c r="F1193" s="602"/>
      <c r="G1193" s="602"/>
      <c r="H1193" s="602"/>
      <c r="I1193" s="602"/>
      <c r="J1193" s="602"/>
      <c r="K1193" s="602"/>
      <c r="L1193" s="602"/>
      <c r="M1193" s="622"/>
    </row>
    <row r="1194" spans="2:13" s="322" customFormat="1" x14ac:dyDescent="0.2">
      <c r="B1194" s="602"/>
      <c r="C1194" s="602"/>
      <c r="D1194" s="602"/>
      <c r="E1194" s="602"/>
      <c r="F1194" s="602"/>
      <c r="G1194" s="602"/>
      <c r="H1194" s="602"/>
      <c r="I1194" s="602"/>
      <c r="J1194" s="602"/>
      <c r="K1194" s="602"/>
      <c r="L1194" s="602"/>
      <c r="M1194" s="622"/>
    </row>
    <row r="1195" spans="2:13" s="322" customFormat="1" x14ac:dyDescent="0.2">
      <c r="B1195" s="602"/>
      <c r="C1195" s="602"/>
      <c r="D1195" s="602"/>
      <c r="E1195" s="602"/>
      <c r="F1195" s="602"/>
      <c r="G1195" s="602"/>
      <c r="H1195" s="602"/>
      <c r="I1195" s="602"/>
      <c r="J1195" s="602"/>
      <c r="K1195" s="602"/>
      <c r="L1195" s="602"/>
      <c r="M1195" s="622"/>
    </row>
    <row r="1196" spans="2:13" s="322" customFormat="1" x14ac:dyDescent="0.2">
      <c r="B1196" s="602"/>
      <c r="C1196" s="602"/>
      <c r="D1196" s="602"/>
      <c r="E1196" s="602"/>
      <c r="F1196" s="602"/>
      <c r="G1196" s="602"/>
      <c r="H1196" s="602"/>
      <c r="I1196" s="602"/>
      <c r="J1196" s="602"/>
      <c r="K1196" s="602"/>
      <c r="L1196" s="602"/>
      <c r="M1196" s="622"/>
    </row>
    <row r="1197" spans="2:13" s="322" customFormat="1" x14ac:dyDescent="0.2">
      <c r="B1197" s="602"/>
      <c r="C1197" s="602"/>
      <c r="D1197" s="602"/>
      <c r="E1197" s="602"/>
      <c r="F1197" s="602"/>
      <c r="G1197" s="602"/>
      <c r="H1197" s="602"/>
      <c r="I1197" s="602"/>
      <c r="J1197" s="602"/>
      <c r="K1197" s="602"/>
      <c r="L1197" s="602"/>
      <c r="M1197" s="622"/>
    </row>
    <row r="1198" spans="2:13" s="322" customFormat="1" x14ac:dyDescent="0.2">
      <c r="B1198" s="602"/>
      <c r="C1198" s="602"/>
      <c r="D1198" s="602"/>
      <c r="E1198" s="602"/>
      <c r="F1198" s="602"/>
      <c r="G1198" s="602"/>
      <c r="H1198" s="602"/>
      <c r="I1198" s="602"/>
      <c r="J1198" s="602"/>
      <c r="K1198" s="602"/>
      <c r="L1198" s="602"/>
      <c r="M1198" s="622"/>
    </row>
    <row r="1199" spans="2:13" s="322" customFormat="1" x14ac:dyDescent="0.2">
      <c r="B1199" s="602"/>
      <c r="C1199" s="602"/>
      <c r="D1199" s="602"/>
      <c r="E1199" s="602"/>
      <c r="F1199" s="602"/>
      <c r="G1199" s="602"/>
      <c r="H1199" s="602"/>
      <c r="I1199" s="602"/>
      <c r="J1199" s="602"/>
      <c r="K1199" s="602"/>
      <c r="L1199" s="602"/>
      <c r="M1199" s="622"/>
    </row>
    <row r="1200" spans="2:13" s="322" customFormat="1" x14ac:dyDescent="0.2">
      <c r="B1200" s="602"/>
      <c r="C1200" s="602"/>
      <c r="D1200" s="602"/>
      <c r="E1200" s="602"/>
      <c r="F1200" s="602"/>
      <c r="G1200" s="602"/>
      <c r="H1200" s="602"/>
      <c r="I1200" s="602"/>
      <c r="J1200" s="602"/>
      <c r="K1200" s="602"/>
      <c r="L1200" s="602"/>
      <c r="M1200" s="622"/>
    </row>
    <row r="1201" spans="2:13" s="322" customFormat="1" x14ac:dyDescent="0.2">
      <c r="B1201" s="602"/>
      <c r="C1201" s="602"/>
      <c r="D1201" s="602"/>
      <c r="E1201" s="602"/>
      <c r="F1201" s="602"/>
      <c r="G1201" s="602"/>
      <c r="H1201" s="602"/>
      <c r="I1201" s="602"/>
      <c r="J1201" s="602"/>
      <c r="K1201" s="602"/>
      <c r="L1201" s="602"/>
      <c r="M1201" s="622"/>
    </row>
    <row r="1202" spans="2:13" s="322" customFormat="1" x14ac:dyDescent="0.2">
      <c r="B1202" s="602"/>
      <c r="C1202" s="602"/>
      <c r="D1202" s="602"/>
      <c r="E1202" s="602"/>
      <c r="F1202" s="602"/>
      <c r="G1202" s="602"/>
      <c r="H1202" s="602"/>
      <c r="I1202" s="602"/>
      <c r="J1202" s="602"/>
      <c r="K1202" s="602"/>
      <c r="L1202" s="602"/>
      <c r="M1202" s="622"/>
    </row>
    <row r="1203" spans="2:13" s="322" customFormat="1" x14ac:dyDescent="0.2">
      <c r="B1203" s="602"/>
      <c r="C1203" s="602"/>
      <c r="D1203" s="602"/>
      <c r="E1203" s="602"/>
      <c r="F1203" s="602"/>
      <c r="G1203" s="602"/>
      <c r="H1203" s="602"/>
      <c r="I1203" s="602"/>
      <c r="J1203" s="602"/>
      <c r="K1203" s="602"/>
      <c r="L1203" s="602"/>
      <c r="M1203" s="622"/>
    </row>
    <row r="1204" spans="2:13" s="322" customFormat="1" x14ac:dyDescent="0.2">
      <c r="B1204" s="602"/>
      <c r="C1204" s="602"/>
      <c r="D1204" s="602"/>
      <c r="E1204" s="602"/>
      <c r="F1204" s="602"/>
      <c r="G1204" s="602"/>
      <c r="H1204" s="602"/>
      <c r="I1204" s="602"/>
      <c r="J1204" s="602"/>
      <c r="K1204" s="602"/>
      <c r="L1204" s="602"/>
      <c r="M1204" s="622"/>
    </row>
    <row r="1205" spans="2:13" s="322" customFormat="1" x14ac:dyDescent="0.2">
      <c r="B1205" s="602"/>
      <c r="C1205" s="602"/>
      <c r="D1205" s="602"/>
      <c r="E1205" s="602"/>
      <c r="F1205" s="602"/>
      <c r="G1205" s="602"/>
      <c r="H1205" s="602"/>
      <c r="I1205" s="602"/>
      <c r="J1205" s="602"/>
      <c r="K1205" s="602"/>
      <c r="L1205" s="602"/>
      <c r="M1205" s="622"/>
    </row>
    <row r="1206" spans="2:13" s="322" customFormat="1" x14ac:dyDescent="0.2">
      <c r="B1206" s="602"/>
      <c r="C1206" s="602"/>
      <c r="D1206" s="602"/>
      <c r="E1206" s="602"/>
      <c r="F1206" s="602"/>
      <c r="G1206" s="602"/>
      <c r="H1206" s="602"/>
      <c r="I1206" s="602"/>
      <c r="J1206" s="602"/>
      <c r="K1206" s="602"/>
      <c r="L1206" s="602"/>
      <c r="M1206" s="622"/>
    </row>
    <row r="1207" spans="2:13" s="322" customFormat="1" x14ac:dyDescent="0.2">
      <c r="B1207" s="602"/>
      <c r="C1207" s="602"/>
      <c r="D1207" s="602"/>
      <c r="E1207" s="602"/>
      <c r="F1207" s="602"/>
      <c r="G1207" s="602"/>
      <c r="H1207" s="602"/>
      <c r="I1207" s="602"/>
      <c r="J1207" s="602"/>
      <c r="K1207" s="602"/>
      <c r="L1207" s="602"/>
      <c r="M1207" s="622"/>
    </row>
    <row r="1208" spans="2:13" s="322" customFormat="1" x14ac:dyDescent="0.2">
      <c r="B1208" s="602"/>
      <c r="C1208" s="602"/>
      <c r="D1208" s="602"/>
      <c r="E1208" s="602"/>
      <c r="F1208" s="602"/>
      <c r="G1208" s="602"/>
      <c r="H1208" s="602"/>
      <c r="I1208" s="602"/>
      <c r="J1208" s="602"/>
      <c r="K1208" s="602"/>
      <c r="L1208" s="602"/>
      <c r="M1208" s="622"/>
    </row>
    <row r="1209" spans="2:13" s="322" customFormat="1" x14ac:dyDescent="0.2">
      <c r="B1209" s="602"/>
      <c r="C1209" s="602"/>
      <c r="D1209" s="602"/>
      <c r="E1209" s="602"/>
      <c r="F1209" s="602"/>
      <c r="G1209" s="602"/>
      <c r="H1209" s="602"/>
      <c r="I1209" s="602"/>
      <c r="J1209" s="602"/>
      <c r="K1209" s="602"/>
      <c r="L1209" s="602"/>
      <c r="M1209" s="622"/>
    </row>
    <row r="1210" spans="2:13" s="322" customFormat="1" x14ac:dyDescent="0.2">
      <c r="B1210" s="602"/>
      <c r="C1210" s="602"/>
      <c r="D1210" s="602"/>
      <c r="E1210" s="602"/>
      <c r="F1210" s="602"/>
      <c r="G1210" s="602"/>
      <c r="H1210" s="602"/>
      <c r="I1210" s="602"/>
      <c r="J1210" s="602"/>
      <c r="K1210" s="602"/>
      <c r="L1210" s="602"/>
      <c r="M1210" s="622"/>
    </row>
    <row r="1211" spans="2:13" s="322" customFormat="1" x14ac:dyDescent="0.2">
      <c r="B1211" s="602"/>
      <c r="C1211" s="602"/>
      <c r="D1211" s="602"/>
      <c r="E1211" s="602"/>
      <c r="F1211" s="602"/>
      <c r="G1211" s="602"/>
      <c r="H1211" s="602"/>
      <c r="I1211" s="602"/>
      <c r="J1211" s="602"/>
      <c r="K1211" s="602"/>
      <c r="L1211" s="602"/>
      <c r="M1211" s="622"/>
    </row>
    <row r="1212" spans="2:13" s="322" customFormat="1" x14ac:dyDescent="0.2">
      <c r="B1212" s="602"/>
      <c r="C1212" s="602"/>
      <c r="D1212" s="602"/>
      <c r="E1212" s="602"/>
      <c r="F1212" s="602"/>
      <c r="G1212" s="602"/>
      <c r="H1212" s="602"/>
      <c r="I1212" s="602"/>
      <c r="J1212" s="602"/>
      <c r="K1212" s="602"/>
      <c r="L1212" s="602"/>
      <c r="M1212" s="622"/>
    </row>
    <row r="1213" spans="2:13" s="322" customFormat="1" x14ac:dyDescent="0.2">
      <c r="B1213" s="602"/>
      <c r="C1213" s="602"/>
      <c r="D1213" s="602"/>
      <c r="E1213" s="602"/>
      <c r="F1213" s="602"/>
      <c r="G1213" s="602"/>
      <c r="H1213" s="602"/>
      <c r="I1213" s="602"/>
      <c r="J1213" s="602"/>
      <c r="K1213" s="602"/>
      <c r="L1213" s="602"/>
      <c r="M1213" s="622"/>
    </row>
    <row r="1214" spans="2:13" s="322" customFormat="1" x14ac:dyDescent="0.2">
      <c r="B1214" s="602"/>
      <c r="C1214" s="602"/>
      <c r="D1214" s="602"/>
      <c r="E1214" s="602"/>
      <c r="F1214" s="602"/>
      <c r="G1214" s="602"/>
      <c r="H1214" s="602"/>
      <c r="I1214" s="602"/>
      <c r="J1214" s="602"/>
      <c r="K1214" s="602"/>
      <c r="L1214" s="602"/>
      <c r="M1214" s="622"/>
    </row>
    <row r="1215" spans="2:13" s="322" customFormat="1" x14ac:dyDescent="0.2">
      <c r="B1215" s="602"/>
      <c r="C1215" s="602"/>
      <c r="D1215" s="602"/>
      <c r="E1215" s="602"/>
      <c r="F1215" s="602"/>
      <c r="G1215" s="602"/>
      <c r="H1215" s="602"/>
      <c r="I1215" s="602"/>
      <c r="J1215" s="602"/>
      <c r="K1215" s="602"/>
      <c r="L1215" s="602"/>
      <c r="M1215" s="622"/>
    </row>
    <row r="1216" spans="2:13" s="322" customFormat="1" x14ac:dyDescent="0.2">
      <c r="B1216" s="602"/>
      <c r="C1216" s="602"/>
      <c r="D1216" s="602"/>
      <c r="E1216" s="602"/>
      <c r="F1216" s="602"/>
      <c r="G1216" s="602"/>
      <c r="H1216" s="602"/>
      <c r="I1216" s="602"/>
      <c r="J1216" s="602"/>
      <c r="K1216" s="602"/>
      <c r="L1216" s="602"/>
      <c r="M1216" s="622"/>
    </row>
    <row r="1217" spans="2:13" s="322" customFormat="1" x14ac:dyDescent="0.2">
      <c r="B1217" s="602"/>
      <c r="C1217" s="602"/>
      <c r="D1217" s="602"/>
      <c r="E1217" s="602"/>
      <c r="F1217" s="602"/>
      <c r="G1217" s="602"/>
      <c r="H1217" s="602"/>
      <c r="I1217" s="602"/>
      <c r="J1217" s="602"/>
      <c r="K1217" s="602"/>
      <c r="L1217" s="602"/>
      <c r="M1217" s="622"/>
    </row>
    <row r="1218" spans="2:13" s="322" customFormat="1" x14ac:dyDescent="0.2">
      <c r="B1218" s="602"/>
      <c r="C1218" s="602"/>
      <c r="D1218" s="602"/>
      <c r="E1218" s="602"/>
      <c r="F1218" s="602"/>
      <c r="G1218" s="602"/>
      <c r="H1218" s="602"/>
      <c r="I1218" s="602"/>
      <c r="J1218" s="602"/>
      <c r="K1218" s="602"/>
      <c r="L1218" s="602"/>
      <c r="M1218" s="622"/>
    </row>
    <row r="1219" spans="2:13" s="322" customFormat="1" x14ac:dyDescent="0.2">
      <c r="B1219" s="602"/>
      <c r="C1219" s="602"/>
      <c r="D1219" s="602"/>
      <c r="E1219" s="602"/>
      <c r="F1219" s="602"/>
      <c r="G1219" s="602"/>
      <c r="H1219" s="602"/>
      <c r="I1219" s="602"/>
      <c r="J1219" s="602"/>
      <c r="K1219" s="602"/>
      <c r="L1219" s="602"/>
      <c r="M1219" s="622"/>
    </row>
    <row r="1220" spans="2:13" s="322" customFormat="1" x14ac:dyDescent="0.2">
      <c r="B1220" s="602"/>
      <c r="C1220" s="602"/>
      <c r="D1220" s="602"/>
      <c r="E1220" s="602"/>
      <c r="F1220" s="602"/>
      <c r="G1220" s="602"/>
      <c r="H1220" s="602"/>
      <c r="I1220" s="602"/>
      <c r="J1220" s="602"/>
      <c r="K1220" s="602"/>
      <c r="L1220" s="602"/>
      <c r="M1220" s="622"/>
    </row>
    <row r="1221" spans="2:13" s="322" customFormat="1" x14ac:dyDescent="0.2">
      <c r="B1221" s="602"/>
      <c r="C1221" s="602"/>
      <c r="D1221" s="602"/>
      <c r="E1221" s="602"/>
      <c r="F1221" s="602"/>
      <c r="G1221" s="602"/>
      <c r="H1221" s="602"/>
      <c r="I1221" s="602"/>
      <c r="J1221" s="602"/>
      <c r="K1221" s="602"/>
      <c r="L1221" s="602"/>
      <c r="M1221" s="622"/>
    </row>
    <row r="1222" spans="2:13" s="322" customFormat="1" x14ac:dyDescent="0.2">
      <c r="B1222" s="602"/>
      <c r="C1222" s="602"/>
      <c r="D1222" s="602"/>
      <c r="E1222" s="602"/>
      <c r="F1222" s="602"/>
      <c r="G1222" s="602"/>
      <c r="H1222" s="602"/>
      <c r="I1222" s="602"/>
      <c r="J1222" s="602"/>
      <c r="K1222" s="602"/>
      <c r="L1222" s="602"/>
      <c r="M1222" s="622"/>
    </row>
    <row r="1223" spans="2:13" s="322" customFormat="1" x14ac:dyDescent="0.2">
      <c r="B1223" s="602"/>
      <c r="C1223" s="602"/>
      <c r="D1223" s="602"/>
      <c r="E1223" s="602"/>
      <c r="F1223" s="602"/>
      <c r="G1223" s="602"/>
      <c r="H1223" s="602"/>
      <c r="I1223" s="602"/>
      <c r="J1223" s="602"/>
      <c r="K1223" s="602"/>
      <c r="L1223" s="602"/>
      <c r="M1223" s="622"/>
    </row>
    <row r="1224" spans="2:13" s="322" customFormat="1" x14ac:dyDescent="0.2">
      <c r="B1224" s="602"/>
      <c r="C1224" s="602"/>
      <c r="D1224" s="602"/>
      <c r="E1224" s="602"/>
      <c r="F1224" s="602"/>
      <c r="G1224" s="602"/>
      <c r="H1224" s="602"/>
      <c r="I1224" s="602"/>
      <c r="J1224" s="602"/>
      <c r="K1224" s="602"/>
      <c r="L1224" s="602"/>
      <c r="M1224" s="622"/>
    </row>
    <row r="1225" spans="2:13" s="322" customFormat="1" x14ac:dyDescent="0.2">
      <c r="B1225" s="602"/>
      <c r="C1225" s="602"/>
      <c r="D1225" s="602"/>
      <c r="E1225" s="602"/>
      <c r="F1225" s="602"/>
      <c r="G1225" s="602"/>
      <c r="H1225" s="602"/>
      <c r="I1225" s="602"/>
      <c r="J1225" s="602"/>
      <c r="K1225" s="602"/>
      <c r="L1225" s="602"/>
      <c r="M1225" s="622"/>
    </row>
    <row r="1226" spans="2:13" s="322" customFormat="1" x14ac:dyDescent="0.2">
      <c r="B1226" s="602"/>
      <c r="C1226" s="602"/>
      <c r="D1226" s="602"/>
      <c r="E1226" s="602"/>
      <c r="F1226" s="602"/>
      <c r="G1226" s="602"/>
      <c r="H1226" s="602"/>
      <c r="I1226" s="602"/>
      <c r="J1226" s="602"/>
      <c r="K1226" s="602"/>
      <c r="L1226" s="602"/>
      <c r="M1226" s="622"/>
    </row>
    <row r="1227" spans="2:13" s="322" customFormat="1" x14ac:dyDescent="0.2">
      <c r="B1227" s="602"/>
      <c r="C1227" s="602"/>
      <c r="D1227" s="602"/>
      <c r="E1227" s="602"/>
      <c r="F1227" s="602"/>
      <c r="G1227" s="602"/>
      <c r="H1227" s="602"/>
      <c r="I1227" s="602"/>
      <c r="J1227" s="602"/>
      <c r="K1227" s="602"/>
      <c r="L1227" s="602"/>
      <c r="M1227" s="622"/>
    </row>
    <row r="1228" spans="2:13" s="322" customFormat="1" x14ac:dyDescent="0.2">
      <c r="B1228" s="602"/>
      <c r="C1228" s="602"/>
      <c r="D1228" s="602"/>
      <c r="E1228" s="602"/>
      <c r="F1228" s="602"/>
      <c r="G1228" s="602"/>
      <c r="H1228" s="602"/>
      <c r="I1228" s="602"/>
      <c r="J1228" s="602"/>
      <c r="K1228" s="602"/>
      <c r="L1228" s="602"/>
      <c r="M1228" s="622"/>
    </row>
    <row r="1229" spans="2:13" s="322" customFormat="1" x14ac:dyDescent="0.2">
      <c r="B1229" s="602"/>
      <c r="C1229" s="602"/>
      <c r="D1229" s="602"/>
      <c r="E1229" s="602"/>
      <c r="F1229" s="602"/>
      <c r="G1229" s="602"/>
      <c r="H1229" s="602"/>
      <c r="I1229" s="602"/>
      <c r="J1229" s="602"/>
      <c r="K1229" s="602"/>
      <c r="L1229" s="602"/>
      <c r="M1229" s="622"/>
    </row>
    <row r="1230" spans="2:13" s="322" customFormat="1" x14ac:dyDescent="0.2">
      <c r="B1230" s="602"/>
      <c r="C1230" s="602"/>
      <c r="D1230" s="602"/>
      <c r="E1230" s="602"/>
      <c r="F1230" s="602"/>
      <c r="G1230" s="602"/>
      <c r="H1230" s="602"/>
      <c r="I1230" s="602"/>
      <c r="J1230" s="602"/>
      <c r="K1230" s="602"/>
      <c r="L1230" s="602"/>
      <c r="M1230" s="622"/>
    </row>
    <row r="1231" spans="2:13" s="322" customFormat="1" x14ac:dyDescent="0.2">
      <c r="B1231" s="602"/>
      <c r="C1231" s="602"/>
      <c r="D1231" s="602"/>
      <c r="E1231" s="602"/>
      <c r="F1231" s="602"/>
      <c r="G1231" s="602"/>
      <c r="H1231" s="602"/>
      <c r="I1231" s="602"/>
      <c r="J1231" s="602"/>
      <c r="K1231" s="602"/>
      <c r="L1231" s="602"/>
      <c r="M1231" s="622"/>
    </row>
    <row r="1232" spans="2:13" s="322" customFormat="1" x14ac:dyDescent="0.2">
      <c r="B1232" s="602"/>
      <c r="C1232" s="602"/>
      <c r="D1232" s="602"/>
      <c r="E1232" s="602"/>
      <c r="F1232" s="602"/>
      <c r="G1232" s="602"/>
      <c r="H1232" s="602"/>
      <c r="I1232" s="602"/>
      <c r="J1232" s="602"/>
      <c r="K1232" s="602"/>
      <c r="L1232" s="602"/>
      <c r="M1232" s="622"/>
    </row>
    <row r="1233" spans="2:13" s="322" customFormat="1" x14ac:dyDescent="0.2">
      <c r="B1233" s="602"/>
      <c r="C1233" s="602"/>
      <c r="D1233" s="602"/>
      <c r="E1233" s="602"/>
      <c r="F1233" s="602"/>
      <c r="G1233" s="602"/>
      <c r="H1233" s="602"/>
      <c r="I1233" s="602"/>
      <c r="J1233" s="602"/>
      <c r="K1233" s="602"/>
      <c r="L1233" s="602"/>
      <c r="M1233" s="622"/>
    </row>
    <row r="1234" spans="2:13" s="322" customFormat="1" x14ac:dyDescent="0.2">
      <c r="B1234" s="602"/>
      <c r="C1234" s="602"/>
      <c r="D1234" s="602"/>
      <c r="E1234" s="602"/>
      <c r="F1234" s="602"/>
      <c r="G1234" s="602"/>
      <c r="H1234" s="602"/>
      <c r="I1234" s="602"/>
      <c r="J1234" s="602"/>
      <c r="K1234" s="602"/>
      <c r="L1234" s="602"/>
      <c r="M1234" s="622"/>
    </row>
    <row r="1235" spans="2:13" s="322" customFormat="1" x14ac:dyDescent="0.2">
      <c r="B1235" s="602"/>
      <c r="C1235" s="602"/>
      <c r="D1235" s="602"/>
      <c r="E1235" s="602"/>
      <c r="F1235" s="602"/>
      <c r="G1235" s="602"/>
      <c r="H1235" s="602"/>
      <c r="I1235" s="602"/>
      <c r="J1235" s="602"/>
      <c r="K1235" s="602"/>
      <c r="L1235" s="602"/>
      <c r="M1235" s="622"/>
    </row>
    <row r="1236" spans="2:13" s="322" customFormat="1" x14ac:dyDescent="0.2">
      <c r="B1236" s="602"/>
      <c r="C1236" s="602"/>
      <c r="D1236" s="602"/>
      <c r="E1236" s="602"/>
      <c r="F1236" s="602"/>
      <c r="G1236" s="602"/>
      <c r="H1236" s="602"/>
      <c r="I1236" s="602"/>
      <c r="J1236" s="602"/>
      <c r="K1236" s="602"/>
      <c r="L1236" s="602"/>
      <c r="M1236" s="622"/>
    </row>
    <row r="1237" spans="2:13" s="322" customFormat="1" x14ac:dyDescent="0.2">
      <c r="B1237" s="602"/>
      <c r="C1237" s="602"/>
      <c r="D1237" s="602"/>
      <c r="E1237" s="602"/>
      <c r="F1237" s="602"/>
      <c r="G1237" s="602"/>
      <c r="H1237" s="602"/>
      <c r="I1237" s="602"/>
      <c r="J1237" s="602"/>
      <c r="K1237" s="602"/>
      <c r="L1237" s="602"/>
      <c r="M1237" s="622"/>
    </row>
    <row r="1238" spans="2:13" s="322" customFormat="1" x14ac:dyDescent="0.2">
      <c r="B1238" s="602"/>
      <c r="C1238" s="602"/>
      <c r="D1238" s="602"/>
      <c r="E1238" s="602"/>
      <c r="F1238" s="602"/>
      <c r="G1238" s="602"/>
      <c r="H1238" s="602"/>
      <c r="I1238" s="602"/>
      <c r="J1238" s="602"/>
      <c r="K1238" s="602"/>
      <c r="L1238" s="602"/>
      <c r="M1238" s="622"/>
    </row>
    <row r="1239" spans="2:13" s="322" customFormat="1" x14ac:dyDescent="0.2">
      <c r="B1239" s="602"/>
      <c r="C1239" s="602"/>
      <c r="D1239" s="602"/>
      <c r="E1239" s="602"/>
      <c r="F1239" s="602"/>
      <c r="G1239" s="602"/>
      <c r="H1239" s="602"/>
      <c r="I1239" s="602"/>
      <c r="J1239" s="602"/>
      <c r="K1239" s="602"/>
      <c r="L1239" s="602"/>
      <c r="M1239" s="622"/>
    </row>
    <row r="1240" spans="2:13" s="322" customFormat="1" x14ac:dyDescent="0.2">
      <c r="B1240" s="602"/>
      <c r="C1240" s="602"/>
      <c r="D1240" s="602"/>
      <c r="E1240" s="602"/>
      <c r="F1240" s="602"/>
      <c r="G1240" s="602"/>
      <c r="H1240" s="602"/>
      <c r="I1240" s="602"/>
      <c r="J1240" s="602"/>
      <c r="K1240" s="602"/>
      <c r="L1240" s="602"/>
      <c r="M1240" s="622"/>
    </row>
    <row r="1241" spans="2:13" s="322" customFormat="1" x14ac:dyDescent="0.2">
      <c r="B1241" s="602"/>
      <c r="C1241" s="602"/>
      <c r="D1241" s="602"/>
      <c r="E1241" s="602"/>
      <c r="F1241" s="602"/>
      <c r="G1241" s="602"/>
      <c r="H1241" s="602"/>
      <c r="I1241" s="602"/>
      <c r="J1241" s="602"/>
      <c r="K1241" s="602"/>
      <c r="L1241" s="602"/>
      <c r="M1241" s="622"/>
    </row>
    <row r="1242" spans="2:13" s="322" customFormat="1" x14ac:dyDescent="0.2">
      <c r="B1242" s="602"/>
      <c r="C1242" s="602"/>
      <c r="D1242" s="602"/>
      <c r="E1242" s="602"/>
      <c r="F1242" s="602"/>
      <c r="G1242" s="602"/>
      <c r="H1242" s="602"/>
      <c r="I1242" s="602"/>
      <c r="J1242" s="602"/>
      <c r="K1242" s="602"/>
      <c r="L1242" s="602"/>
      <c r="M1242" s="622"/>
    </row>
    <row r="1243" spans="2:13" s="322" customFormat="1" x14ac:dyDescent="0.2">
      <c r="B1243" s="602"/>
      <c r="C1243" s="602"/>
      <c r="D1243" s="602"/>
      <c r="E1243" s="602"/>
      <c r="F1243" s="602"/>
      <c r="G1243" s="602"/>
      <c r="H1243" s="602"/>
      <c r="I1243" s="602"/>
      <c r="J1243" s="602"/>
      <c r="K1243" s="602"/>
      <c r="L1243" s="602"/>
      <c r="M1243" s="622"/>
    </row>
    <row r="1244" spans="2:13" s="322" customFormat="1" x14ac:dyDescent="0.2">
      <c r="B1244" s="602"/>
      <c r="C1244" s="602"/>
      <c r="D1244" s="602"/>
      <c r="E1244" s="602"/>
      <c r="F1244" s="602"/>
      <c r="G1244" s="602"/>
      <c r="H1244" s="602"/>
      <c r="I1244" s="602"/>
      <c r="J1244" s="602"/>
      <c r="K1244" s="602"/>
      <c r="L1244" s="602"/>
      <c r="M1244" s="622"/>
    </row>
    <row r="1245" spans="2:13" s="322" customFormat="1" x14ac:dyDescent="0.2">
      <c r="B1245" s="602"/>
      <c r="C1245" s="602"/>
      <c r="D1245" s="602"/>
      <c r="E1245" s="602"/>
      <c r="F1245" s="602"/>
      <c r="G1245" s="602"/>
      <c r="H1245" s="602"/>
      <c r="I1245" s="602"/>
      <c r="J1245" s="602"/>
      <c r="K1245" s="602"/>
      <c r="L1245" s="602"/>
      <c r="M1245" s="622"/>
    </row>
    <row r="1246" spans="2:13" s="322" customFormat="1" x14ac:dyDescent="0.2">
      <c r="B1246" s="602"/>
      <c r="C1246" s="602"/>
      <c r="D1246" s="602"/>
      <c r="E1246" s="602"/>
      <c r="F1246" s="602"/>
      <c r="G1246" s="602"/>
      <c r="H1246" s="602"/>
      <c r="I1246" s="602"/>
      <c r="J1246" s="602"/>
      <c r="K1246" s="602"/>
      <c r="L1246" s="602"/>
      <c r="M1246" s="622"/>
    </row>
    <row r="1247" spans="2:13" s="322" customFormat="1" x14ac:dyDescent="0.2">
      <c r="B1247" s="602"/>
      <c r="C1247" s="602"/>
      <c r="D1247" s="602"/>
      <c r="E1247" s="602"/>
      <c r="F1247" s="602"/>
      <c r="G1247" s="602"/>
      <c r="H1247" s="602"/>
      <c r="I1247" s="602"/>
      <c r="J1247" s="602"/>
      <c r="K1247" s="602"/>
      <c r="L1247" s="602"/>
      <c r="M1247" s="622"/>
    </row>
    <row r="1248" spans="2:13" s="322" customFormat="1" x14ac:dyDescent="0.2">
      <c r="B1248" s="602"/>
      <c r="C1248" s="602"/>
      <c r="D1248" s="602"/>
      <c r="E1248" s="602"/>
      <c r="F1248" s="602"/>
      <c r="G1248" s="602"/>
      <c r="H1248" s="602"/>
      <c r="I1248" s="602"/>
      <c r="J1248" s="602"/>
      <c r="K1248" s="602"/>
      <c r="L1248" s="602"/>
      <c r="M1248" s="622"/>
    </row>
    <row r="1249" spans="2:13" s="322" customFormat="1" x14ac:dyDescent="0.2">
      <c r="B1249" s="602"/>
      <c r="C1249" s="602"/>
      <c r="D1249" s="602"/>
      <c r="E1249" s="602"/>
      <c r="F1249" s="602"/>
      <c r="G1249" s="602"/>
      <c r="H1249" s="602"/>
      <c r="I1249" s="602"/>
      <c r="J1249" s="602"/>
      <c r="K1249" s="602"/>
      <c r="L1249" s="602"/>
      <c r="M1249" s="622"/>
    </row>
    <row r="1250" spans="2:13" s="322" customFormat="1" x14ac:dyDescent="0.2">
      <c r="B1250" s="602"/>
      <c r="C1250" s="602"/>
      <c r="D1250" s="602"/>
      <c r="E1250" s="602"/>
      <c r="F1250" s="602"/>
      <c r="G1250" s="602"/>
      <c r="H1250" s="602"/>
      <c r="I1250" s="602"/>
      <c r="J1250" s="602"/>
      <c r="K1250" s="602"/>
      <c r="L1250" s="602"/>
      <c r="M1250" s="622"/>
    </row>
    <row r="1251" spans="2:13" s="322" customFormat="1" x14ac:dyDescent="0.2">
      <c r="B1251" s="602"/>
      <c r="C1251" s="602"/>
      <c r="D1251" s="602"/>
      <c r="E1251" s="602"/>
      <c r="F1251" s="602"/>
      <c r="G1251" s="602"/>
      <c r="H1251" s="602"/>
      <c r="I1251" s="602"/>
      <c r="J1251" s="602"/>
      <c r="K1251" s="602"/>
      <c r="L1251" s="602"/>
      <c r="M1251" s="622"/>
    </row>
    <row r="1252" spans="2:13" s="322" customFormat="1" x14ac:dyDescent="0.2">
      <c r="B1252" s="602"/>
      <c r="C1252" s="602"/>
      <c r="D1252" s="602"/>
      <c r="E1252" s="602"/>
      <c r="F1252" s="602"/>
      <c r="G1252" s="602"/>
      <c r="H1252" s="602"/>
      <c r="I1252" s="602"/>
      <c r="J1252" s="602"/>
      <c r="K1252" s="602"/>
      <c r="L1252" s="602"/>
      <c r="M1252" s="622"/>
    </row>
    <row r="1253" spans="2:13" s="322" customFormat="1" x14ac:dyDescent="0.2">
      <c r="B1253" s="602"/>
      <c r="C1253" s="602"/>
      <c r="D1253" s="602"/>
      <c r="E1253" s="602"/>
      <c r="F1253" s="602"/>
      <c r="G1253" s="602"/>
      <c r="H1253" s="602"/>
      <c r="I1253" s="602"/>
      <c r="J1253" s="602"/>
      <c r="K1253" s="602"/>
      <c r="L1253" s="602"/>
      <c r="M1253" s="622"/>
    </row>
    <row r="1254" spans="2:13" s="322" customFormat="1" x14ac:dyDescent="0.2">
      <c r="B1254" s="602"/>
      <c r="C1254" s="602"/>
      <c r="D1254" s="602"/>
      <c r="E1254" s="602"/>
      <c r="F1254" s="602"/>
      <c r="G1254" s="602"/>
      <c r="H1254" s="602"/>
      <c r="I1254" s="602"/>
      <c r="J1254" s="602"/>
      <c r="K1254" s="602"/>
      <c r="L1254" s="602"/>
      <c r="M1254" s="622"/>
    </row>
    <row r="1255" spans="2:13" s="322" customFormat="1" x14ac:dyDescent="0.2">
      <c r="B1255" s="602"/>
      <c r="C1255" s="602"/>
      <c r="D1255" s="602"/>
      <c r="E1255" s="602"/>
      <c r="F1255" s="602"/>
      <c r="G1255" s="602"/>
      <c r="H1255" s="602"/>
      <c r="I1255" s="602"/>
      <c r="J1255" s="602"/>
      <c r="K1255" s="602"/>
      <c r="L1255" s="602"/>
      <c r="M1255" s="622"/>
    </row>
    <row r="1256" spans="2:13" s="322" customFormat="1" x14ac:dyDescent="0.2">
      <c r="B1256" s="602"/>
      <c r="C1256" s="602"/>
      <c r="D1256" s="602"/>
      <c r="E1256" s="602"/>
      <c r="F1256" s="602"/>
      <c r="G1256" s="602"/>
      <c r="H1256" s="602"/>
      <c r="I1256" s="602"/>
      <c r="J1256" s="602"/>
      <c r="K1256" s="602"/>
      <c r="L1256" s="602"/>
      <c r="M1256" s="622"/>
    </row>
    <row r="1257" spans="2:13" s="322" customFormat="1" x14ac:dyDescent="0.2">
      <c r="B1257" s="602"/>
      <c r="C1257" s="602"/>
      <c r="D1257" s="602"/>
      <c r="E1257" s="602"/>
      <c r="F1257" s="602"/>
      <c r="G1257" s="602"/>
      <c r="H1257" s="602"/>
      <c r="I1257" s="602"/>
      <c r="J1257" s="602"/>
      <c r="K1257" s="602"/>
      <c r="L1257" s="602"/>
      <c r="M1257" s="622"/>
    </row>
    <row r="1258" spans="2:13" s="322" customFormat="1" x14ac:dyDescent="0.2">
      <c r="B1258" s="602"/>
      <c r="C1258" s="602"/>
      <c r="D1258" s="602"/>
      <c r="E1258" s="602"/>
      <c r="F1258" s="602"/>
      <c r="G1258" s="602"/>
      <c r="H1258" s="602"/>
      <c r="I1258" s="602"/>
      <c r="J1258" s="602"/>
      <c r="K1258" s="602"/>
      <c r="L1258" s="602"/>
      <c r="M1258" s="622"/>
    </row>
    <row r="1259" spans="2:13" s="322" customFormat="1" x14ac:dyDescent="0.2">
      <c r="B1259" s="602"/>
      <c r="C1259" s="602"/>
      <c r="D1259" s="602"/>
      <c r="E1259" s="602"/>
      <c r="F1259" s="602"/>
      <c r="G1259" s="602"/>
      <c r="H1259" s="602"/>
      <c r="I1259" s="602"/>
      <c r="J1259" s="602"/>
      <c r="K1259" s="602"/>
      <c r="L1259" s="602"/>
      <c r="M1259" s="622"/>
    </row>
    <row r="1260" spans="2:13" s="322" customFormat="1" x14ac:dyDescent="0.2">
      <c r="B1260" s="602"/>
      <c r="C1260" s="602"/>
      <c r="D1260" s="602"/>
      <c r="E1260" s="602"/>
      <c r="F1260" s="602"/>
      <c r="G1260" s="602"/>
      <c r="H1260" s="602"/>
      <c r="I1260" s="602"/>
      <c r="J1260" s="602"/>
      <c r="K1260" s="602"/>
      <c r="L1260" s="602"/>
      <c r="M1260" s="622"/>
    </row>
    <row r="1261" spans="2:13" s="322" customFormat="1" x14ac:dyDescent="0.2">
      <c r="B1261" s="602"/>
      <c r="C1261" s="602"/>
      <c r="D1261" s="602"/>
      <c r="E1261" s="602"/>
      <c r="F1261" s="602"/>
      <c r="G1261" s="602"/>
      <c r="H1261" s="602"/>
      <c r="I1261" s="602"/>
      <c r="J1261" s="602"/>
      <c r="K1261" s="602"/>
      <c r="L1261" s="602"/>
      <c r="M1261" s="622"/>
    </row>
    <row r="1262" spans="2:13" s="322" customFormat="1" x14ac:dyDescent="0.2">
      <c r="B1262" s="602"/>
      <c r="C1262" s="602"/>
      <c r="D1262" s="602"/>
      <c r="E1262" s="602"/>
      <c r="F1262" s="602"/>
      <c r="G1262" s="602"/>
      <c r="H1262" s="602"/>
      <c r="I1262" s="602"/>
      <c r="J1262" s="602"/>
      <c r="K1262" s="602"/>
      <c r="L1262" s="602"/>
      <c r="M1262" s="622"/>
    </row>
    <row r="1263" spans="2:13" s="322" customFormat="1" x14ac:dyDescent="0.2">
      <c r="B1263" s="602"/>
      <c r="C1263" s="602"/>
      <c r="D1263" s="602"/>
      <c r="E1263" s="602"/>
      <c r="F1263" s="602"/>
      <c r="G1263" s="602"/>
      <c r="H1263" s="602"/>
      <c r="I1263" s="602"/>
      <c r="J1263" s="602"/>
      <c r="K1263" s="602"/>
      <c r="L1263" s="602"/>
      <c r="M1263" s="622"/>
    </row>
    <row r="1264" spans="2:13" s="322" customFormat="1" x14ac:dyDescent="0.2">
      <c r="B1264" s="602"/>
      <c r="C1264" s="602"/>
      <c r="D1264" s="602"/>
      <c r="E1264" s="602"/>
      <c r="F1264" s="602"/>
      <c r="G1264" s="602"/>
      <c r="H1264" s="602"/>
      <c r="I1264" s="602"/>
      <c r="J1264" s="602"/>
      <c r="K1264" s="602"/>
      <c r="L1264" s="602"/>
      <c r="M1264" s="622"/>
    </row>
    <row r="1265" spans="2:13" s="322" customFormat="1" x14ac:dyDescent="0.2">
      <c r="B1265" s="602"/>
      <c r="C1265" s="602"/>
      <c r="D1265" s="602"/>
      <c r="E1265" s="602"/>
      <c r="F1265" s="602"/>
      <c r="G1265" s="602"/>
      <c r="H1265" s="602"/>
      <c r="I1265" s="602"/>
      <c r="J1265" s="602"/>
      <c r="K1265" s="602"/>
      <c r="L1265" s="602"/>
      <c r="M1265" s="622"/>
    </row>
    <row r="1266" spans="2:13" s="322" customFormat="1" x14ac:dyDescent="0.2">
      <c r="B1266" s="602"/>
      <c r="C1266" s="602"/>
      <c r="D1266" s="602"/>
      <c r="E1266" s="602"/>
      <c r="F1266" s="602"/>
      <c r="G1266" s="602"/>
      <c r="H1266" s="602"/>
      <c r="I1266" s="602"/>
      <c r="J1266" s="602"/>
      <c r="K1266" s="602"/>
      <c r="L1266" s="602"/>
      <c r="M1266" s="622"/>
    </row>
    <row r="1267" spans="2:13" s="322" customFormat="1" x14ac:dyDescent="0.2">
      <c r="B1267" s="602"/>
      <c r="C1267" s="602"/>
      <c r="D1267" s="602"/>
      <c r="E1267" s="602"/>
      <c r="F1267" s="602"/>
      <c r="G1267" s="602"/>
      <c r="H1267" s="602"/>
      <c r="I1267" s="602"/>
      <c r="J1267" s="602"/>
      <c r="K1267" s="602"/>
      <c r="L1267" s="602"/>
      <c r="M1267" s="622"/>
    </row>
    <row r="1268" spans="2:13" s="322" customFormat="1" x14ac:dyDescent="0.2">
      <c r="B1268" s="602"/>
      <c r="C1268" s="602"/>
      <c r="D1268" s="602"/>
      <c r="E1268" s="602"/>
      <c r="F1268" s="602"/>
      <c r="G1268" s="602"/>
      <c r="H1268" s="602"/>
      <c r="I1268" s="602"/>
      <c r="J1268" s="602"/>
      <c r="K1268" s="602"/>
      <c r="L1268" s="602"/>
      <c r="M1268" s="622"/>
    </row>
    <row r="1269" spans="2:13" s="322" customFormat="1" x14ac:dyDescent="0.2">
      <c r="B1269" s="602"/>
      <c r="C1269" s="602"/>
      <c r="D1269" s="602"/>
      <c r="E1269" s="602"/>
      <c r="F1269" s="602"/>
      <c r="G1269" s="602"/>
      <c r="H1269" s="602"/>
      <c r="I1269" s="602"/>
      <c r="J1269" s="602"/>
      <c r="K1269" s="602"/>
      <c r="L1269" s="602"/>
      <c r="M1269" s="622"/>
    </row>
    <row r="1270" spans="2:13" s="322" customFormat="1" x14ac:dyDescent="0.2">
      <c r="B1270" s="602"/>
      <c r="C1270" s="602"/>
      <c r="D1270" s="602"/>
      <c r="E1270" s="602"/>
      <c r="F1270" s="602"/>
      <c r="G1270" s="602"/>
      <c r="H1270" s="602"/>
      <c r="I1270" s="602"/>
      <c r="J1270" s="602"/>
      <c r="K1270" s="602"/>
      <c r="L1270" s="602"/>
      <c r="M1270" s="622"/>
    </row>
    <row r="1271" spans="2:13" s="322" customFormat="1" x14ac:dyDescent="0.2">
      <c r="B1271" s="602"/>
      <c r="C1271" s="602"/>
      <c r="D1271" s="602"/>
      <c r="E1271" s="602"/>
      <c r="F1271" s="602"/>
      <c r="G1271" s="602"/>
      <c r="H1271" s="602"/>
      <c r="I1271" s="602"/>
      <c r="J1271" s="602"/>
      <c r="K1271" s="602"/>
      <c r="L1271" s="602"/>
      <c r="M1271" s="622"/>
    </row>
    <row r="1272" spans="2:13" s="322" customFormat="1" x14ac:dyDescent="0.2">
      <c r="B1272" s="602"/>
      <c r="C1272" s="602"/>
      <c r="D1272" s="602"/>
      <c r="E1272" s="602"/>
      <c r="F1272" s="602"/>
      <c r="G1272" s="602"/>
      <c r="H1272" s="602"/>
      <c r="I1272" s="602"/>
      <c r="J1272" s="602"/>
      <c r="K1272" s="602"/>
      <c r="L1272" s="602"/>
      <c r="M1272" s="622"/>
    </row>
    <row r="1273" spans="2:13" s="322" customFormat="1" x14ac:dyDescent="0.2">
      <c r="B1273" s="602"/>
      <c r="C1273" s="602"/>
      <c r="D1273" s="602"/>
      <c r="E1273" s="602"/>
      <c r="F1273" s="602"/>
      <c r="G1273" s="602"/>
      <c r="H1273" s="602"/>
      <c r="I1273" s="602"/>
      <c r="J1273" s="602"/>
      <c r="K1273" s="602"/>
      <c r="L1273" s="602"/>
      <c r="M1273" s="622"/>
    </row>
    <row r="1274" spans="2:13" s="322" customFormat="1" x14ac:dyDescent="0.2">
      <c r="B1274" s="602"/>
      <c r="C1274" s="602"/>
      <c r="D1274" s="602"/>
      <c r="E1274" s="602"/>
      <c r="F1274" s="602"/>
      <c r="G1274" s="602"/>
      <c r="H1274" s="602"/>
      <c r="I1274" s="602"/>
      <c r="J1274" s="602"/>
      <c r="K1274" s="602"/>
      <c r="L1274" s="602"/>
      <c r="M1274" s="622"/>
    </row>
    <row r="1275" spans="2:13" s="322" customFormat="1" x14ac:dyDescent="0.2">
      <c r="B1275" s="602"/>
      <c r="C1275" s="602"/>
      <c r="D1275" s="602"/>
      <c r="E1275" s="602"/>
      <c r="F1275" s="602"/>
      <c r="G1275" s="602"/>
      <c r="H1275" s="602"/>
      <c r="I1275" s="602"/>
      <c r="J1275" s="602"/>
      <c r="K1275" s="602"/>
      <c r="L1275" s="602"/>
      <c r="M1275" s="622"/>
    </row>
    <row r="1276" spans="2:13" s="322" customFormat="1" x14ac:dyDescent="0.2">
      <c r="B1276" s="602"/>
      <c r="C1276" s="602"/>
      <c r="D1276" s="602"/>
      <c r="E1276" s="602"/>
      <c r="F1276" s="602"/>
      <c r="G1276" s="602"/>
      <c r="H1276" s="602"/>
      <c r="I1276" s="602"/>
      <c r="J1276" s="602"/>
      <c r="K1276" s="602"/>
      <c r="L1276" s="602"/>
      <c r="M1276" s="622"/>
    </row>
    <row r="1277" spans="2:13" s="322" customFormat="1" x14ac:dyDescent="0.2">
      <c r="B1277" s="602"/>
      <c r="C1277" s="602"/>
      <c r="D1277" s="602"/>
      <c r="E1277" s="602"/>
      <c r="F1277" s="602"/>
      <c r="G1277" s="602"/>
      <c r="H1277" s="602"/>
      <c r="I1277" s="602"/>
      <c r="J1277" s="602"/>
      <c r="K1277" s="602"/>
      <c r="L1277" s="602"/>
      <c r="M1277" s="622"/>
    </row>
    <row r="1278" spans="2:13" s="322" customFormat="1" x14ac:dyDescent="0.2">
      <c r="B1278" s="602"/>
      <c r="C1278" s="602"/>
      <c r="D1278" s="602"/>
      <c r="E1278" s="602"/>
      <c r="F1278" s="602"/>
      <c r="G1278" s="602"/>
      <c r="H1278" s="602"/>
      <c r="I1278" s="602"/>
      <c r="J1278" s="602"/>
      <c r="K1278" s="602"/>
      <c r="L1278" s="602"/>
      <c r="M1278" s="622"/>
    </row>
    <row r="1279" spans="2:13" s="322" customFormat="1" x14ac:dyDescent="0.2">
      <c r="B1279" s="602"/>
      <c r="C1279" s="602"/>
      <c r="D1279" s="602"/>
      <c r="E1279" s="602"/>
      <c r="F1279" s="602"/>
      <c r="G1279" s="602"/>
      <c r="H1279" s="602"/>
      <c r="I1279" s="602"/>
      <c r="J1279" s="602"/>
      <c r="K1279" s="602"/>
      <c r="L1279" s="602"/>
      <c r="M1279" s="622"/>
    </row>
    <row r="1280" spans="2:13" s="322" customFormat="1" x14ac:dyDescent="0.2">
      <c r="B1280" s="602"/>
      <c r="C1280" s="602"/>
      <c r="D1280" s="602"/>
      <c r="E1280" s="602"/>
      <c r="F1280" s="602"/>
      <c r="G1280" s="602"/>
      <c r="H1280" s="602"/>
      <c r="I1280" s="602"/>
      <c r="J1280" s="602"/>
      <c r="K1280" s="602"/>
      <c r="L1280" s="602"/>
      <c r="M1280" s="622"/>
    </row>
    <row r="1281" spans="2:13" s="322" customFormat="1" x14ac:dyDescent="0.2">
      <c r="B1281" s="602"/>
      <c r="C1281" s="602"/>
      <c r="D1281" s="602"/>
      <c r="E1281" s="602"/>
      <c r="F1281" s="602"/>
      <c r="G1281" s="602"/>
      <c r="H1281" s="602"/>
      <c r="I1281" s="602"/>
      <c r="J1281" s="602"/>
      <c r="K1281" s="602"/>
      <c r="L1281" s="602"/>
      <c r="M1281" s="622"/>
    </row>
    <row r="1282" spans="2:13" s="322" customFormat="1" x14ac:dyDescent="0.2">
      <c r="B1282" s="602"/>
      <c r="C1282" s="602"/>
      <c r="D1282" s="602"/>
      <c r="E1282" s="602"/>
      <c r="F1282" s="602"/>
      <c r="G1282" s="602"/>
      <c r="H1282" s="602"/>
      <c r="I1282" s="602"/>
      <c r="J1282" s="602"/>
      <c r="K1282" s="602"/>
      <c r="L1282" s="602"/>
      <c r="M1282" s="622"/>
    </row>
    <row r="1283" spans="2:13" s="322" customFormat="1" x14ac:dyDescent="0.2">
      <c r="B1283" s="602"/>
      <c r="C1283" s="602"/>
      <c r="D1283" s="602"/>
      <c r="E1283" s="602"/>
      <c r="F1283" s="602"/>
      <c r="G1283" s="602"/>
      <c r="H1283" s="602"/>
      <c r="I1283" s="602"/>
      <c r="J1283" s="602"/>
      <c r="K1283" s="602"/>
      <c r="L1283" s="602"/>
      <c r="M1283" s="622"/>
    </row>
    <row r="1284" spans="2:13" s="322" customFormat="1" x14ac:dyDescent="0.2">
      <c r="B1284" s="602"/>
      <c r="C1284" s="602"/>
      <c r="D1284" s="602"/>
      <c r="E1284" s="602"/>
      <c r="F1284" s="602"/>
      <c r="G1284" s="602"/>
      <c r="H1284" s="602"/>
      <c r="I1284" s="602"/>
      <c r="J1284" s="602"/>
      <c r="K1284" s="602"/>
      <c r="L1284" s="602"/>
      <c r="M1284" s="622"/>
    </row>
    <row r="1285" spans="2:13" s="322" customFormat="1" x14ac:dyDescent="0.2">
      <c r="B1285" s="602"/>
      <c r="C1285" s="602"/>
      <c r="D1285" s="602"/>
      <c r="E1285" s="602"/>
      <c r="F1285" s="602"/>
      <c r="G1285" s="602"/>
      <c r="H1285" s="602"/>
      <c r="I1285" s="602"/>
      <c r="J1285" s="602"/>
      <c r="K1285" s="602"/>
      <c r="L1285" s="602"/>
      <c r="M1285" s="622"/>
    </row>
    <row r="1286" spans="2:13" s="322" customFormat="1" x14ac:dyDescent="0.2">
      <c r="B1286" s="602"/>
      <c r="C1286" s="602"/>
      <c r="D1286" s="602"/>
      <c r="E1286" s="602"/>
      <c r="F1286" s="602"/>
      <c r="G1286" s="602"/>
      <c r="H1286" s="602"/>
      <c r="I1286" s="602"/>
      <c r="J1286" s="602"/>
      <c r="K1286" s="602"/>
      <c r="L1286" s="602"/>
      <c r="M1286" s="622"/>
    </row>
    <row r="1287" spans="2:13" s="322" customFormat="1" x14ac:dyDescent="0.2">
      <c r="B1287" s="602"/>
      <c r="C1287" s="602"/>
      <c r="D1287" s="602"/>
      <c r="E1287" s="602"/>
      <c r="F1287" s="602"/>
      <c r="G1287" s="602"/>
      <c r="H1287" s="602"/>
      <c r="I1287" s="602"/>
      <c r="J1287" s="602"/>
      <c r="K1287" s="602"/>
      <c r="L1287" s="602"/>
      <c r="M1287" s="622"/>
    </row>
    <row r="1288" spans="2:13" s="322" customFormat="1" x14ac:dyDescent="0.2">
      <c r="B1288" s="602"/>
      <c r="C1288" s="602"/>
      <c r="D1288" s="602"/>
      <c r="E1288" s="602"/>
      <c r="F1288" s="602"/>
      <c r="G1288" s="602"/>
      <c r="H1288" s="602"/>
      <c r="I1288" s="602"/>
      <c r="J1288" s="602"/>
      <c r="K1288" s="602"/>
      <c r="L1288" s="602"/>
      <c r="M1288" s="622"/>
    </row>
    <row r="1289" spans="2:13" s="322" customFormat="1" x14ac:dyDescent="0.2">
      <c r="B1289" s="602"/>
      <c r="C1289" s="602"/>
      <c r="D1289" s="602"/>
      <c r="E1289" s="602"/>
      <c r="F1289" s="602"/>
      <c r="G1289" s="602"/>
      <c r="H1289" s="602"/>
      <c r="I1289" s="602"/>
      <c r="J1289" s="602"/>
      <c r="K1289" s="602"/>
      <c r="L1289" s="602"/>
      <c r="M1289" s="622"/>
    </row>
    <row r="1290" spans="2:13" s="322" customFormat="1" x14ac:dyDescent="0.2">
      <c r="B1290" s="602"/>
      <c r="C1290" s="602"/>
      <c r="D1290" s="602"/>
      <c r="E1290" s="602"/>
      <c r="F1290" s="602"/>
      <c r="G1290" s="602"/>
      <c r="H1290" s="602"/>
      <c r="I1290" s="602"/>
      <c r="J1290" s="602"/>
      <c r="K1290" s="602"/>
      <c r="L1290" s="602"/>
      <c r="M1290" s="622"/>
    </row>
    <row r="1291" spans="2:13" s="322" customFormat="1" x14ac:dyDescent="0.2">
      <c r="B1291" s="602"/>
      <c r="C1291" s="602"/>
      <c r="D1291" s="602"/>
      <c r="E1291" s="602"/>
      <c r="F1291" s="602"/>
      <c r="G1291" s="602"/>
      <c r="H1291" s="602"/>
      <c r="I1291" s="602"/>
      <c r="J1291" s="602"/>
      <c r="K1291" s="602"/>
      <c r="L1291" s="602"/>
      <c r="M1291" s="622"/>
    </row>
    <row r="1292" spans="2:13" s="322" customFormat="1" x14ac:dyDescent="0.2">
      <c r="B1292" s="602"/>
      <c r="C1292" s="602"/>
      <c r="D1292" s="602"/>
      <c r="E1292" s="602"/>
      <c r="F1292" s="602"/>
      <c r="G1292" s="602"/>
      <c r="H1292" s="602"/>
      <c r="I1292" s="602"/>
      <c r="J1292" s="602"/>
      <c r="K1292" s="602"/>
      <c r="L1292" s="602"/>
      <c r="M1292" s="622"/>
    </row>
    <row r="1293" spans="2:13" s="322" customFormat="1" x14ac:dyDescent="0.2">
      <c r="B1293" s="602"/>
      <c r="C1293" s="602"/>
      <c r="D1293" s="602"/>
      <c r="E1293" s="602"/>
      <c r="F1293" s="602"/>
      <c r="G1293" s="602"/>
      <c r="H1293" s="602"/>
      <c r="I1293" s="602"/>
      <c r="J1293" s="602"/>
      <c r="K1293" s="602"/>
      <c r="L1293" s="602"/>
      <c r="M1293" s="622"/>
    </row>
    <row r="1294" spans="2:13" s="322" customFormat="1" x14ac:dyDescent="0.2">
      <c r="B1294" s="602"/>
      <c r="C1294" s="602"/>
      <c r="D1294" s="602"/>
      <c r="E1294" s="602"/>
      <c r="F1294" s="602"/>
      <c r="G1294" s="602"/>
      <c r="H1294" s="602"/>
      <c r="I1294" s="602"/>
      <c r="J1294" s="602"/>
      <c r="K1294" s="602"/>
      <c r="L1294" s="602"/>
      <c r="M1294" s="622"/>
    </row>
    <row r="1295" spans="2:13" s="322" customFormat="1" x14ac:dyDescent="0.2">
      <c r="B1295" s="602"/>
      <c r="C1295" s="602"/>
      <c r="D1295" s="602"/>
      <c r="E1295" s="602"/>
      <c r="F1295" s="602"/>
      <c r="G1295" s="602"/>
      <c r="H1295" s="602"/>
      <c r="I1295" s="602"/>
      <c r="J1295" s="602"/>
      <c r="K1295" s="602"/>
      <c r="L1295" s="602"/>
      <c r="M1295" s="622"/>
    </row>
    <row r="1296" spans="2:13" s="322" customFormat="1" x14ac:dyDescent="0.2">
      <c r="B1296" s="602"/>
      <c r="C1296" s="602"/>
      <c r="D1296" s="602"/>
      <c r="E1296" s="602"/>
      <c r="F1296" s="602"/>
      <c r="G1296" s="602"/>
      <c r="H1296" s="602"/>
      <c r="I1296" s="602"/>
      <c r="J1296" s="602"/>
      <c r="K1296" s="602"/>
      <c r="L1296" s="602"/>
      <c r="M1296" s="622"/>
    </row>
    <row r="1297" spans="2:13" s="322" customFormat="1" x14ac:dyDescent="0.2">
      <c r="B1297" s="602"/>
      <c r="C1297" s="602"/>
      <c r="D1297" s="602"/>
      <c r="E1297" s="602"/>
      <c r="F1297" s="602"/>
      <c r="G1297" s="602"/>
      <c r="H1297" s="602"/>
      <c r="I1297" s="602"/>
      <c r="J1297" s="602"/>
      <c r="K1297" s="602"/>
      <c r="L1297" s="602"/>
      <c r="M1297" s="622"/>
    </row>
    <row r="1298" spans="2:13" s="322" customFormat="1" x14ac:dyDescent="0.2">
      <c r="B1298" s="602"/>
      <c r="C1298" s="602"/>
      <c r="D1298" s="602"/>
      <c r="E1298" s="602"/>
      <c r="F1298" s="602"/>
      <c r="G1298" s="602"/>
      <c r="H1298" s="602"/>
      <c r="I1298" s="602"/>
      <c r="J1298" s="602"/>
      <c r="K1298" s="602"/>
      <c r="L1298" s="602"/>
      <c r="M1298" s="622"/>
    </row>
    <row r="1299" spans="2:13" s="322" customFormat="1" x14ac:dyDescent="0.2">
      <c r="B1299" s="602"/>
      <c r="C1299" s="602"/>
      <c r="D1299" s="602"/>
      <c r="E1299" s="602"/>
      <c r="F1299" s="602"/>
      <c r="G1299" s="602"/>
      <c r="H1299" s="602"/>
      <c r="I1299" s="602"/>
      <c r="J1299" s="602"/>
      <c r="K1299" s="602"/>
      <c r="L1299" s="602"/>
      <c r="M1299" s="622"/>
    </row>
    <row r="1300" spans="2:13" s="322" customFormat="1" x14ac:dyDescent="0.2">
      <c r="B1300" s="602"/>
      <c r="C1300" s="602"/>
      <c r="D1300" s="602"/>
      <c r="E1300" s="602"/>
      <c r="F1300" s="602"/>
      <c r="G1300" s="602"/>
      <c r="H1300" s="602"/>
      <c r="I1300" s="602"/>
      <c r="J1300" s="602"/>
      <c r="K1300" s="602"/>
      <c r="L1300" s="602"/>
      <c r="M1300" s="622"/>
    </row>
    <row r="1301" spans="2:13" s="322" customFormat="1" x14ac:dyDescent="0.2">
      <c r="B1301" s="602"/>
      <c r="C1301" s="602"/>
      <c r="D1301" s="602"/>
      <c r="E1301" s="602"/>
      <c r="F1301" s="602"/>
      <c r="G1301" s="602"/>
      <c r="H1301" s="602"/>
      <c r="I1301" s="602"/>
      <c r="J1301" s="602"/>
      <c r="K1301" s="602"/>
      <c r="L1301" s="602"/>
      <c r="M1301" s="622"/>
    </row>
    <row r="1302" spans="2:13" s="322" customFormat="1" x14ac:dyDescent="0.2">
      <c r="B1302" s="602"/>
      <c r="C1302" s="602"/>
      <c r="D1302" s="602"/>
      <c r="E1302" s="602"/>
      <c r="F1302" s="602"/>
      <c r="G1302" s="602"/>
      <c r="H1302" s="602"/>
      <c r="I1302" s="602"/>
      <c r="J1302" s="602"/>
      <c r="K1302" s="602"/>
      <c r="L1302" s="602"/>
      <c r="M1302" s="622"/>
    </row>
    <row r="1303" spans="2:13" s="322" customFormat="1" x14ac:dyDescent="0.2">
      <c r="B1303" s="602"/>
      <c r="C1303" s="602"/>
      <c r="D1303" s="602"/>
      <c r="E1303" s="602"/>
      <c r="F1303" s="602"/>
      <c r="G1303" s="602"/>
      <c r="H1303" s="602"/>
      <c r="I1303" s="602"/>
      <c r="J1303" s="602"/>
      <c r="K1303" s="602"/>
      <c r="L1303" s="602"/>
      <c r="M1303" s="622"/>
    </row>
    <row r="1304" spans="2:13" s="322" customFormat="1" x14ac:dyDescent="0.2">
      <c r="B1304" s="602"/>
      <c r="C1304" s="602"/>
      <c r="D1304" s="602"/>
      <c r="E1304" s="602"/>
      <c r="F1304" s="602"/>
      <c r="G1304" s="602"/>
      <c r="H1304" s="602"/>
      <c r="I1304" s="602"/>
      <c r="J1304" s="602"/>
      <c r="K1304" s="602"/>
      <c r="L1304" s="602"/>
      <c r="M1304" s="622"/>
    </row>
    <row r="1305" spans="2:13" s="322" customFormat="1" x14ac:dyDescent="0.2">
      <c r="B1305" s="602"/>
      <c r="C1305" s="602"/>
      <c r="D1305" s="602"/>
      <c r="E1305" s="602"/>
      <c r="F1305" s="602"/>
      <c r="G1305" s="602"/>
      <c r="H1305" s="602"/>
      <c r="I1305" s="602"/>
      <c r="J1305" s="602"/>
      <c r="K1305" s="602"/>
      <c r="L1305" s="602"/>
      <c r="M1305" s="622"/>
    </row>
    <row r="1306" spans="2:13" s="322" customFormat="1" x14ac:dyDescent="0.2">
      <c r="B1306" s="602"/>
      <c r="C1306" s="602"/>
      <c r="D1306" s="602"/>
      <c r="E1306" s="602"/>
      <c r="F1306" s="602"/>
      <c r="G1306" s="602"/>
      <c r="H1306" s="602"/>
      <c r="I1306" s="602"/>
      <c r="J1306" s="602"/>
      <c r="K1306" s="602"/>
      <c r="L1306" s="602"/>
      <c r="M1306" s="622"/>
    </row>
    <row r="1307" spans="2:13" s="322" customFormat="1" x14ac:dyDescent="0.2">
      <c r="B1307" s="602"/>
      <c r="C1307" s="602"/>
      <c r="D1307" s="602"/>
      <c r="E1307" s="602"/>
      <c r="F1307" s="602"/>
      <c r="G1307" s="602"/>
      <c r="H1307" s="602"/>
      <c r="I1307" s="602"/>
      <c r="J1307" s="602"/>
      <c r="K1307" s="602"/>
      <c r="L1307" s="602"/>
      <c r="M1307" s="622"/>
    </row>
    <row r="1308" spans="2:13" s="322" customFormat="1" x14ac:dyDescent="0.2">
      <c r="B1308" s="602"/>
      <c r="C1308" s="602"/>
      <c r="D1308" s="602"/>
      <c r="E1308" s="602"/>
      <c r="F1308" s="602"/>
      <c r="G1308" s="602"/>
      <c r="H1308" s="602"/>
      <c r="I1308" s="602"/>
      <c r="J1308" s="602"/>
      <c r="K1308" s="602"/>
      <c r="L1308" s="602"/>
      <c r="M1308" s="622"/>
    </row>
    <row r="1309" spans="2:13" s="322" customFormat="1" x14ac:dyDescent="0.2">
      <c r="B1309" s="602"/>
      <c r="C1309" s="602"/>
      <c r="D1309" s="602"/>
      <c r="E1309" s="602"/>
      <c r="F1309" s="602"/>
      <c r="G1309" s="602"/>
      <c r="H1309" s="602"/>
      <c r="I1309" s="602"/>
      <c r="J1309" s="602"/>
      <c r="K1309" s="602"/>
      <c r="L1309" s="602"/>
      <c r="M1309" s="622"/>
    </row>
    <row r="1310" spans="2:13" s="322" customFormat="1" x14ac:dyDescent="0.2">
      <c r="B1310" s="602"/>
      <c r="C1310" s="602"/>
      <c r="D1310" s="602"/>
      <c r="E1310" s="602"/>
      <c r="F1310" s="602"/>
      <c r="G1310" s="602"/>
      <c r="H1310" s="602"/>
      <c r="I1310" s="602"/>
      <c r="J1310" s="602"/>
      <c r="K1310" s="602"/>
      <c r="L1310" s="602"/>
      <c r="M1310" s="622"/>
    </row>
    <row r="1311" spans="2:13" s="322" customFormat="1" x14ac:dyDescent="0.2">
      <c r="B1311" s="602"/>
      <c r="C1311" s="602"/>
      <c r="D1311" s="602"/>
      <c r="E1311" s="602"/>
      <c r="F1311" s="602"/>
      <c r="G1311" s="602"/>
      <c r="H1311" s="602"/>
      <c r="I1311" s="602"/>
      <c r="J1311" s="602"/>
      <c r="K1311" s="602"/>
      <c r="L1311" s="602"/>
      <c r="M1311" s="622"/>
    </row>
    <row r="1312" spans="2:13" s="322" customFormat="1" x14ac:dyDescent="0.2">
      <c r="B1312" s="602"/>
      <c r="C1312" s="602"/>
      <c r="D1312" s="602"/>
      <c r="E1312" s="602"/>
      <c r="F1312" s="602"/>
      <c r="G1312" s="602"/>
      <c r="H1312" s="602"/>
      <c r="I1312" s="602"/>
      <c r="J1312" s="602"/>
      <c r="K1312" s="602"/>
      <c r="L1312" s="602"/>
      <c r="M1312" s="622"/>
    </row>
    <row r="1313" spans="2:13" s="322" customFormat="1" x14ac:dyDescent="0.2">
      <c r="B1313" s="602"/>
      <c r="C1313" s="602"/>
      <c r="D1313" s="602"/>
      <c r="E1313" s="602"/>
      <c r="F1313" s="602"/>
      <c r="G1313" s="602"/>
      <c r="H1313" s="602"/>
      <c r="I1313" s="602"/>
      <c r="J1313" s="602"/>
      <c r="K1313" s="602"/>
      <c r="L1313" s="602"/>
      <c r="M1313" s="622"/>
    </row>
    <row r="1314" spans="2:13" s="322" customFormat="1" x14ac:dyDescent="0.2">
      <c r="B1314" s="602"/>
      <c r="C1314" s="602"/>
      <c r="D1314" s="602"/>
      <c r="E1314" s="602"/>
      <c r="F1314" s="602"/>
      <c r="G1314" s="602"/>
      <c r="H1314" s="602"/>
      <c r="I1314" s="602"/>
      <c r="J1314" s="602"/>
      <c r="K1314" s="602"/>
      <c r="L1314" s="602"/>
      <c r="M1314" s="622"/>
    </row>
    <row r="1315" spans="2:13" s="322" customFormat="1" x14ac:dyDescent="0.2">
      <c r="B1315" s="602"/>
      <c r="C1315" s="602"/>
      <c r="D1315" s="602"/>
      <c r="E1315" s="602"/>
      <c r="F1315" s="602"/>
      <c r="G1315" s="602"/>
      <c r="H1315" s="602"/>
      <c r="I1315" s="602"/>
      <c r="J1315" s="602"/>
      <c r="K1315" s="602"/>
      <c r="L1315" s="602"/>
      <c r="M1315" s="622"/>
    </row>
    <row r="1316" spans="2:13" s="322" customFormat="1" x14ac:dyDescent="0.2">
      <c r="B1316" s="602"/>
      <c r="C1316" s="602"/>
      <c r="D1316" s="602"/>
      <c r="E1316" s="602"/>
      <c r="F1316" s="602"/>
      <c r="G1316" s="602"/>
      <c r="H1316" s="602"/>
      <c r="I1316" s="602"/>
      <c r="J1316" s="602"/>
      <c r="K1316" s="602"/>
      <c r="L1316" s="602"/>
      <c r="M1316" s="622"/>
    </row>
    <row r="1317" spans="2:13" s="322" customFormat="1" x14ac:dyDescent="0.2">
      <c r="B1317" s="602"/>
      <c r="C1317" s="602"/>
      <c r="D1317" s="602"/>
      <c r="E1317" s="602"/>
      <c r="F1317" s="602"/>
      <c r="G1317" s="602"/>
      <c r="H1317" s="602"/>
      <c r="I1317" s="602"/>
      <c r="J1317" s="602"/>
      <c r="K1317" s="602"/>
      <c r="L1317" s="602"/>
      <c r="M1317" s="622"/>
    </row>
    <row r="1318" spans="2:13" s="322" customFormat="1" x14ac:dyDescent="0.2">
      <c r="B1318" s="602"/>
      <c r="C1318" s="602"/>
      <c r="D1318" s="602"/>
      <c r="E1318" s="602"/>
      <c r="F1318" s="602"/>
      <c r="G1318" s="602"/>
      <c r="H1318" s="602"/>
      <c r="I1318" s="602"/>
      <c r="J1318" s="602"/>
      <c r="K1318" s="602"/>
      <c r="L1318" s="602"/>
      <c r="M1318" s="622"/>
    </row>
    <row r="1319" spans="2:13" s="322" customFormat="1" x14ac:dyDescent="0.2">
      <c r="B1319" s="602"/>
      <c r="C1319" s="602"/>
      <c r="D1319" s="602"/>
      <c r="E1319" s="602"/>
      <c r="F1319" s="602"/>
      <c r="G1319" s="602"/>
      <c r="H1319" s="602"/>
      <c r="I1319" s="602"/>
      <c r="J1319" s="602"/>
      <c r="K1319" s="602"/>
      <c r="L1319" s="602"/>
      <c r="M1319" s="622"/>
    </row>
    <row r="1320" spans="2:13" s="322" customFormat="1" x14ac:dyDescent="0.2">
      <c r="B1320" s="602"/>
      <c r="C1320" s="602"/>
      <c r="D1320" s="602"/>
      <c r="E1320" s="602"/>
      <c r="F1320" s="602"/>
      <c r="G1320" s="602"/>
      <c r="H1320" s="602"/>
      <c r="I1320" s="602"/>
      <c r="J1320" s="602"/>
      <c r="K1320" s="602"/>
      <c r="L1320" s="602"/>
      <c r="M1320" s="622"/>
    </row>
    <row r="1321" spans="2:13" s="322" customFormat="1" x14ac:dyDescent="0.2">
      <c r="B1321" s="602"/>
      <c r="C1321" s="602"/>
      <c r="D1321" s="602"/>
      <c r="E1321" s="602"/>
      <c r="F1321" s="602"/>
      <c r="G1321" s="602"/>
      <c r="H1321" s="602"/>
      <c r="I1321" s="602"/>
      <c r="J1321" s="602"/>
      <c r="K1321" s="602"/>
      <c r="L1321" s="602"/>
      <c r="M1321" s="622"/>
    </row>
    <row r="1322" spans="2:13" s="322" customFormat="1" x14ac:dyDescent="0.2">
      <c r="B1322" s="602"/>
      <c r="C1322" s="602"/>
      <c r="D1322" s="602"/>
      <c r="E1322" s="602"/>
      <c r="F1322" s="602"/>
      <c r="G1322" s="602"/>
      <c r="H1322" s="602"/>
      <c r="I1322" s="602"/>
      <c r="J1322" s="602"/>
      <c r="K1322" s="602"/>
      <c r="L1322" s="602"/>
      <c r="M1322" s="622"/>
    </row>
    <row r="1323" spans="2:13" s="322" customFormat="1" x14ac:dyDescent="0.2">
      <c r="B1323" s="602"/>
      <c r="C1323" s="602"/>
      <c r="D1323" s="602"/>
      <c r="E1323" s="602"/>
      <c r="F1323" s="602"/>
      <c r="G1323" s="602"/>
      <c r="H1323" s="602"/>
      <c r="I1323" s="602"/>
      <c r="J1323" s="602"/>
      <c r="K1323" s="602"/>
      <c r="L1323" s="602"/>
      <c r="M1323" s="622"/>
    </row>
    <row r="1324" spans="2:13" s="322" customFormat="1" x14ac:dyDescent="0.2">
      <c r="B1324" s="602"/>
      <c r="C1324" s="602"/>
      <c r="D1324" s="602"/>
      <c r="E1324" s="602"/>
      <c r="F1324" s="602"/>
      <c r="G1324" s="602"/>
      <c r="H1324" s="602"/>
      <c r="I1324" s="602"/>
      <c r="J1324" s="602"/>
      <c r="K1324" s="602"/>
      <c r="L1324" s="602"/>
      <c r="M1324" s="622"/>
    </row>
    <row r="1325" spans="2:13" s="322" customFormat="1" x14ac:dyDescent="0.2">
      <c r="B1325" s="602"/>
      <c r="C1325" s="602"/>
      <c r="D1325" s="602"/>
      <c r="E1325" s="602"/>
      <c r="F1325" s="602"/>
      <c r="G1325" s="602"/>
      <c r="H1325" s="602"/>
      <c r="I1325" s="602"/>
      <c r="J1325" s="602"/>
      <c r="K1325" s="602"/>
      <c r="L1325" s="602"/>
      <c r="M1325" s="622"/>
    </row>
    <row r="1326" spans="2:13" s="322" customFormat="1" x14ac:dyDescent="0.2">
      <c r="B1326" s="602"/>
      <c r="C1326" s="602"/>
      <c r="D1326" s="602"/>
      <c r="E1326" s="602"/>
      <c r="F1326" s="602"/>
      <c r="G1326" s="602"/>
      <c r="H1326" s="602"/>
      <c r="I1326" s="602"/>
      <c r="J1326" s="602"/>
      <c r="K1326" s="602"/>
      <c r="L1326" s="602"/>
      <c r="M1326" s="622"/>
    </row>
    <row r="1327" spans="2:13" s="322" customFormat="1" x14ac:dyDescent="0.2">
      <c r="B1327" s="602"/>
      <c r="C1327" s="602"/>
      <c r="D1327" s="602"/>
      <c r="E1327" s="602"/>
      <c r="F1327" s="602"/>
      <c r="G1327" s="602"/>
      <c r="H1327" s="602"/>
      <c r="I1327" s="602"/>
      <c r="J1327" s="602"/>
      <c r="K1327" s="602"/>
      <c r="L1327" s="602"/>
      <c r="M1327" s="622"/>
    </row>
    <row r="1328" spans="2:13" s="322" customFormat="1" x14ac:dyDescent="0.2">
      <c r="B1328" s="602"/>
      <c r="C1328" s="602"/>
      <c r="D1328" s="602"/>
      <c r="E1328" s="602"/>
      <c r="F1328" s="602"/>
      <c r="G1328" s="602"/>
      <c r="H1328" s="602"/>
      <c r="I1328" s="602"/>
      <c r="J1328" s="602"/>
      <c r="K1328" s="602"/>
      <c r="L1328" s="602"/>
      <c r="M1328" s="622"/>
    </row>
    <row r="1329" spans="2:13" s="322" customFormat="1" x14ac:dyDescent="0.2">
      <c r="B1329" s="602"/>
      <c r="C1329" s="602"/>
      <c r="D1329" s="602"/>
      <c r="E1329" s="602"/>
      <c r="F1329" s="602"/>
      <c r="G1329" s="602"/>
      <c r="H1329" s="602"/>
      <c r="I1329" s="602"/>
      <c r="J1329" s="602"/>
      <c r="K1329" s="602"/>
      <c r="L1329" s="602"/>
      <c r="M1329" s="622"/>
    </row>
    <row r="1330" spans="2:13" s="322" customFormat="1" x14ac:dyDescent="0.2">
      <c r="B1330" s="602"/>
      <c r="C1330" s="602"/>
      <c r="D1330" s="602"/>
      <c r="E1330" s="602"/>
      <c r="F1330" s="602"/>
      <c r="G1330" s="602"/>
      <c r="H1330" s="602"/>
      <c r="I1330" s="602"/>
      <c r="J1330" s="602"/>
      <c r="K1330" s="602"/>
      <c r="L1330" s="602"/>
      <c r="M1330" s="622"/>
    </row>
    <row r="1331" spans="2:13" s="322" customFormat="1" x14ac:dyDescent="0.2">
      <c r="B1331" s="602"/>
      <c r="C1331" s="602"/>
      <c r="D1331" s="602"/>
      <c r="E1331" s="602"/>
      <c r="F1331" s="602"/>
      <c r="G1331" s="602"/>
      <c r="H1331" s="602"/>
      <c r="I1331" s="602"/>
      <c r="J1331" s="602"/>
      <c r="K1331" s="602"/>
      <c r="L1331" s="602"/>
      <c r="M1331" s="622"/>
    </row>
    <row r="1332" spans="2:13" s="322" customFormat="1" x14ac:dyDescent="0.2">
      <c r="B1332" s="602"/>
      <c r="C1332" s="602"/>
      <c r="D1332" s="602"/>
      <c r="E1332" s="602"/>
      <c r="F1332" s="602"/>
      <c r="G1332" s="602"/>
      <c r="H1332" s="602"/>
      <c r="I1332" s="602"/>
      <c r="J1332" s="602"/>
      <c r="K1332" s="602"/>
      <c r="L1332" s="602"/>
      <c r="M1332" s="622"/>
    </row>
    <row r="1333" spans="2:13" s="322" customFormat="1" x14ac:dyDescent="0.2">
      <c r="B1333" s="602"/>
      <c r="C1333" s="602"/>
      <c r="D1333" s="602"/>
      <c r="E1333" s="602"/>
      <c r="F1333" s="602"/>
      <c r="G1333" s="602"/>
      <c r="H1333" s="602"/>
      <c r="I1333" s="602"/>
      <c r="J1333" s="602"/>
      <c r="K1333" s="602"/>
      <c r="L1333" s="602"/>
      <c r="M1333" s="622"/>
    </row>
    <row r="1334" spans="2:13" s="322" customFormat="1" x14ac:dyDescent="0.2">
      <c r="B1334" s="602"/>
      <c r="C1334" s="602"/>
      <c r="D1334" s="602"/>
      <c r="E1334" s="602"/>
      <c r="F1334" s="602"/>
      <c r="G1334" s="602"/>
      <c r="H1334" s="602"/>
      <c r="I1334" s="602"/>
      <c r="J1334" s="602"/>
      <c r="K1334" s="602"/>
      <c r="L1334" s="602"/>
      <c r="M1334" s="622"/>
    </row>
    <row r="1335" spans="2:13" s="322" customFormat="1" x14ac:dyDescent="0.2">
      <c r="B1335" s="602"/>
      <c r="C1335" s="602"/>
      <c r="D1335" s="602"/>
      <c r="E1335" s="602"/>
      <c r="F1335" s="602"/>
      <c r="G1335" s="602"/>
      <c r="H1335" s="602"/>
      <c r="I1335" s="602"/>
      <c r="J1335" s="602"/>
      <c r="K1335" s="602"/>
      <c r="L1335" s="602"/>
      <c r="M1335" s="622"/>
    </row>
    <row r="1336" spans="2:13" s="322" customFormat="1" x14ac:dyDescent="0.2">
      <c r="B1336" s="602"/>
      <c r="C1336" s="602"/>
      <c r="D1336" s="602"/>
      <c r="E1336" s="602"/>
      <c r="F1336" s="602"/>
      <c r="G1336" s="602"/>
      <c r="H1336" s="602"/>
      <c r="I1336" s="602"/>
      <c r="J1336" s="602"/>
      <c r="K1336" s="602"/>
      <c r="L1336" s="602"/>
      <c r="M1336" s="622"/>
    </row>
    <row r="1337" spans="2:13" s="322" customFormat="1" x14ac:dyDescent="0.2">
      <c r="B1337" s="602"/>
      <c r="C1337" s="602"/>
      <c r="D1337" s="602"/>
      <c r="E1337" s="602"/>
      <c r="F1337" s="602"/>
      <c r="G1337" s="602"/>
      <c r="H1337" s="602"/>
      <c r="I1337" s="602"/>
      <c r="J1337" s="602"/>
      <c r="K1337" s="602"/>
      <c r="L1337" s="602"/>
      <c r="M1337" s="622"/>
    </row>
    <row r="1338" spans="2:13" s="322" customFormat="1" x14ac:dyDescent="0.2">
      <c r="B1338" s="602"/>
      <c r="C1338" s="602"/>
      <c r="D1338" s="602"/>
      <c r="E1338" s="602"/>
      <c r="F1338" s="602"/>
      <c r="G1338" s="602"/>
      <c r="H1338" s="602"/>
      <c r="I1338" s="602"/>
      <c r="J1338" s="602"/>
      <c r="K1338" s="602"/>
      <c r="L1338" s="602"/>
      <c r="M1338" s="622"/>
    </row>
    <row r="1339" spans="2:13" s="322" customFormat="1" x14ac:dyDescent="0.2">
      <c r="B1339" s="602"/>
      <c r="C1339" s="602"/>
      <c r="D1339" s="602"/>
      <c r="E1339" s="602"/>
      <c r="F1339" s="602"/>
      <c r="G1339" s="602"/>
      <c r="H1339" s="602"/>
      <c r="I1339" s="602"/>
      <c r="J1339" s="602"/>
      <c r="K1339" s="602"/>
      <c r="L1339" s="602"/>
      <c r="M1339" s="622"/>
    </row>
    <row r="1340" spans="2:13" s="322" customFormat="1" x14ac:dyDescent="0.2">
      <c r="B1340" s="602"/>
      <c r="C1340" s="602"/>
      <c r="D1340" s="602"/>
      <c r="E1340" s="602"/>
      <c r="F1340" s="602"/>
      <c r="G1340" s="602"/>
      <c r="H1340" s="602"/>
      <c r="I1340" s="602"/>
      <c r="J1340" s="602"/>
      <c r="K1340" s="602"/>
      <c r="L1340" s="602"/>
      <c r="M1340" s="622"/>
    </row>
    <row r="1341" spans="2:13" s="322" customFormat="1" x14ac:dyDescent="0.2">
      <c r="B1341" s="602"/>
      <c r="C1341" s="602"/>
      <c r="D1341" s="602"/>
      <c r="E1341" s="602"/>
      <c r="F1341" s="602"/>
      <c r="G1341" s="602"/>
      <c r="H1341" s="602"/>
      <c r="I1341" s="602"/>
      <c r="J1341" s="602"/>
      <c r="K1341" s="602"/>
      <c r="L1341" s="602"/>
      <c r="M1341" s="622"/>
    </row>
    <row r="1342" spans="2:13" s="322" customFormat="1" x14ac:dyDescent="0.2">
      <c r="B1342" s="602"/>
      <c r="C1342" s="602"/>
      <c r="D1342" s="602"/>
      <c r="E1342" s="602"/>
      <c r="F1342" s="602"/>
      <c r="G1342" s="602"/>
      <c r="H1342" s="602"/>
      <c r="I1342" s="602"/>
      <c r="J1342" s="602"/>
      <c r="K1342" s="602"/>
      <c r="L1342" s="602"/>
      <c r="M1342" s="622"/>
    </row>
    <row r="1343" spans="2:13" s="322" customFormat="1" x14ac:dyDescent="0.2">
      <c r="B1343" s="602"/>
      <c r="C1343" s="602"/>
      <c r="D1343" s="602"/>
      <c r="E1343" s="602"/>
      <c r="F1343" s="602"/>
      <c r="G1343" s="602"/>
      <c r="H1343" s="602"/>
      <c r="I1343" s="602"/>
      <c r="J1343" s="602"/>
      <c r="K1343" s="602"/>
      <c r="L1343" s="602"/>
      <c r="M1343" s="622"/>
    </row>
    <row r="1344" spans="2:13" s="322" customFormat="1" x14ac:dyDescent="0.2">
      <c r="B1344" s="602"/>
      <c r="C1344" s="602"/>
      <c r="D1344" s="602"/>
      <c r="E1344" s="602"/>
      <c r="F1344" s="602"/>
      <c r="G1344" s="602"/>
      <c r="H1344" s="602"/>
      <c r="I1344" s="602"/>
      <c r="J1344" s="602"/>
      <c r="K1344" s="602"/>
      <c r="L1344" s="602"/>
      <c r="M1344" s="622"/>
    </row>
    <row r="1345" spans="2:13" s="322" customFormat="1" x14ac:dyDescent="0.2">
      <c r="B1345" s="602"/>
      <c r="C1345" s="602"/>
      <c r="D1345" s="602"/>
      <c r="E1345" s="602"/>
      <c r="F1345" s="602"/>
      <c r="G1345" s="602"/>
      <c r="H1345" s="602"/>
      <c r="I1345" s="602"/>
      <c r="J1345" s="602"/>
      <c r="K1345" s="602"/>
      <c r="L1345" s="602"/>
      <c r="M1345" s="622"/>
    </row>
    <row r="1346" spans="2:13" s="322" customFormat="1" x14ac:dyDescent="0.2">
      <c r="B1346" s="602"/>
      <c r="C1346" s="602"/>
      <c r="D1346" s="602"/>
      <c r="E1346" s="602"/>
      <c r="F1346" s="602"/>
      <c r="G1346" s="602"/>
      <c r="H1346" s="602"/>
      <c r="I1346" s="602"/>
      <c r="J1346" s="602"/>
      <c r="K1346" s="602"/>
      <c r="L1346" s="602"/>
      <c r="M1346" s="622"/>
    </row>
    <row r="1347" spans="2:13" s="322" customFormat="1" x14ac:dyDescent="0.2">
      <c r="B1347" s="602"/>
      <c r="C1347" s="602"/>
      <c r="D1347" s="602"/>
      <c r="E1347" s="602"/>
      <c r="F1347" s="602"/>
      <c r="G1347" s="602"/>
      <c r="H1347" s="602"/>
      <c r="I1347" s="602"/>
      <c r="J1347" s="602"/>
      <c r="K1347" s="602"/>
      <c r="L1347" s="602"/>
      <c r="M1347" s="622"/>
    </row>
    <row r="1348" spans="2:13" s="322" customFormat="1" x14ac:dyDescent="0.2">
      <c r="B1348" s="602"/>
      <c r="C1348" s="602"/>
      <c r="D1348" s="602"/>
      <c r="E1348" s="602"/>
      <c r="F1348" s="602"/>
      <c r="G1348" s="602"/>
      <c r="H1348" s="602"/>
      <c r="I1348" s="602"/>
      <c r="J1348" s="602"/>
      <c r="K1348" s="602"/>
      <c r="L1348" s="602"/>
      <c r="M1348" s="622"/>
    </row>
    <row r="1349" spans="2:13" s="322" customFormat="1" x14ac:dyDescent="0.2">
      <c r="B1349" s="602"/>
      <c r="C1349" s="602"/>
      <c r="D1349" s="602"/>
      <c r="E1349" s="602"/>
      <c r="F1349" s="602"/>
      <c r="G1349" s="602"/>
      <c r="H1349" s="602"/>
      <c r="I1349" s="602"/>
      <c r="J1349" s="602"/>
      <c r="K1349" s="602"/>
      <c r="L1349" s="602"/>
      <c r="M1349" s="622"/>
    </row>
    <row r="1350" spans="2:13" s="322" customFormat="1" x14ac:dyDescent="0.2">
      <c r="B1350" s="602"/>
      <c r="C1350" s="602"/>
      <c r="D1350" s="602"/>
      <c r="E1350" s="602"/>
      <c r="F1350" s="602"/>
      <c r="G1350" s="602"/>
      <c r="H1350" s="602"/>
      <c r="I1350" s="602"/>
      <c r="J1350" s="602"/>
      <c r="K1350" s="602"/>
      <c r="L1350" s="602"/>
      <c r="M1350" s="622"/>
    </row>
    <row r="1351" spans="2:13" s="322" customFormat="1" x14ac:dyDescent="0.2">
      <c r="B1351" s="602"/>
      <c r="C1351" s="602"/>
      <c r="D1351" s="602"/>
      <c r="E1351" s="602"/>
      <c r="F1351" s="602"/>
      <c r="G1351" s="602"/>
      <c r="H1351" s="602"/>
      <c r="I1351" s="602"/>
      <c r="J1351" s="602"/>
      <c r="K1351" s="602"/>
      <c r="L1351" s="602"/>
      <c r="M1351" s="622"/>
    </row>
    <row r="1352" spans="2:13" s="322" customFormat="1" x14ac:dyDescent="0.2">
      <c r="B1352" s="602"/>
      <c r="C1352" s="602"/>
      <c r="D1352" s="602"/>
      <c r="E1352" s="602"/>
      <c r="F1352" s="602"/>
      <c r="G1352" s="602"/>
      <c r="H1352" s="602"/>
      <c r="I1352" s="602"/>
      <c r="J1352" s="602"/>
      <c r="K1352" s="602"/>
      <c r="L1352" s="602"/>
      <c r="M1352" s="622"/>
    </row>
    <row r="1353" spans="2:13" s="322" customFormat="1" x14ac:dyDescent="0.2">
      <c r="B1353" s="602"/>
      <c r="C1353" s="602"/>
      <c r="D1353" s="602"/>
      <c r="E1353" s="602"/>
      <c r="F1353" s="602"/>
      <c r="G1353" s="602"/>
      <c r="H1353" s="602"/>
      <c r="I1353" s="602"/>
      <c r="J1353" s="602"/>
      <c r="K1353" s="602"/>
      <c r="L1353" s="602"/>
      <c r="M1353" s="622"/>
    </row>
    <row r="1354" spans="2:13" s="322" customFormat="1" x14ac:dyDescent="0.2">
      <c r="B1354" s="602"/>
      <c r="C1354" s="602"/>
      <c r="D1354" s="602"/>
      <c r="E1354" s="602"/>
      <c r="F1354" s="602"/>
      <c r="G1354" s="602"/>
      <c r="H1354" s="602"/>
      <c r="I1354" s="602"/>
      <c r="J1354" s="602"/>
      <c r="K1354" s="602"/>
      <c r="L1354" s="602"/>
      <c r="M1354" s="622"/>
    </row>
    <row r="1355" spans="2:13" s="322" customFormat="1" x14ac:dyDescent="0.2">
      <c r="B1355" s="602"/>
      <c r="C1355" s="602"/>
      <c r="D1355" s="602"/>
      <c r="E1355" s="602"/>
      <c r="F1355" s="602"/>
      <c r="G1355" s="602"/>
      <c r="H1355" s="602"/>
      <c r="I1355" s="602"/>
      <c r="J1355" s="602"/>
      <c r="K1355" s="602"/>
      <c r="L1355" s="602"/>
      <c r="M1355" s="622"/>
    </row>
    <row r="1356" spans="2:13" s="322" customFormat="1" x14ac:dyDescent="0.2">
      <c r="B1356" s="602"/>
      <c r="C1356" s="602"/>
      <c r="D1356" s="602"/>
      <c r="E1356" s="602"/>
      <c r="F1356" s="602"/>
      <c r="G1356" s="602"/>
      <c r="H1356" s="602"/>
      <c r="I1356" s="602"/>
      <c r="J1356" s="602"/>
      <c r="K1356" s="602"/>
      <c r="L1356" s="602"/>
      <c r="M1356" s="622"/>
    </row>
    <row r="1357" spans="2:13" s="322" customFormat="1" x14ac:dyDescent="0.2">
      <c r="B1357" s="602"/>
      <c r="C1357" s="602"/>
      <c r="D1357" s="602"/>
      <c r="E1357" s="602"/>
      <c r="F1357" s="602"/>
      <c r="G1357" s="602"/>
      <c r="H1357" s="602"/>
      <c r="I1357" s="602"/>
      <c r="J1357" s="602"/>
      <c r="K1357" s="602"/>
      <c r="L1357" s="602"/>
      <c r="M1357" s="622"/>
    </row>
    <row r="1358" spans="2:13" s="322" customFormat="1" x14ac:dyDescent="0.2">
      <c r="B1358" s="602"/>
      <c r="C1358" s="602"/>
      <c r="D1358" s="602"/>
      <c r="E1358" s="602"/>
      <c r="F1358" s="602"/>
      <c r="G1358" s="602"/>
      <c r="H1358" s="602"/>
      <c r="I1358" s="602"/>
      <c r="J1358" s="602"/>
      <c r="K1358" s="602"/>
      <c r="L1358" s="602"/>
      <c r="M1358" s="622"/>
    </row>
    <row r="1359" spans="2:13" s="322" customFormat="1" x14ac:dyDescent="0.2">
      <c r="B1359" s="602"/>
      <c r="C1359" s="602"/>
      <c r="D1359" s="602"/>
      <c r="E1359" s="602"/>
      <c r="F1359" s="602"/>
      <c r="G1359" s="602"/>
      <c r="H1359" s="602"/>
      <c r="I1359" s="602"/>
      <c r="J1359" s="602"/>
      <c r="K1359" s="602"/>
      <c r="L1359" s="602"/>
      <c r="M1359" s="622"/>
    </row>
    <row r="1360" spans="2:13" s="322" customFormat="1" x14ac:dyDescent="0.2">
      <c r="B1360" s="602"/>
      <c r="C1360" s="602"/>
      <c r="D1360" s="602"/>
      <c r="E1360" s="602"/>
      <c r="F1360" s="602"/>
      <c r="G1360" s="602"/>
      <c r="H1360" s="602"/>
      <c r="I1360" s="602"/>
      <c r="J1360" s="602"/>
      <c r="K1360" s="602"/>
      <c r="L1360" s="602"/>
      <c r="M1360" s="622"/>
    </row>
    <row r="1361" spans="2:13" s="322" customFormat="1" x14ac:dyDescent="0.2">
      <c r="B1361" s="602"/>
      <c r="C1361" s="602"/>
      <c r="D1361" s="602"/>
      <c r="E1361" s="602"/>
      <c r="F1361" s="602"/>
      <c r="G1361" s="602"/>
      <c r="H1361" s="602"/>
      <c r="I1361" s="602"/>
      <c r="J1361" s="602"/>
      <c r="K1361" s="602"/>
      <c r="L1361" s="602"/>
      <c r="M1361" s="622"/>
    </row>
    <row r="1362" spans="2:13" s="322" customFormat="1" x14ac:dyDescent="0.2">
      <c r="B1362" s="602"/>
      <c r="C1362" s="602"/>
      <c r="D1362" s="602"/>
      <c r="E1362" s="602"/>
      <c r="F1362" s="602"/>
      <c r="G1362" s="602"/>
      <c r="H1362" s="602"/>
      <c r="I1362" s="602"/>
      <c r="J1362" s="602"/>
      <c r="K1362" s="602"/>
      <c r="L1362" s="602"/>
      <c r="M1362" s="622"/>
    </row>
    <row r="1363" spans="2:13" s="322" customFormat="1" x14ac:dyDescent="0.2">
      <c r="B1363" s="602"/>
      <c r="C1363" s="602"/>
      <c r="D1363" s="602"/>
      <c r="E1363" s="602"/>
      <c r="F1363" s="602"/>
      <c r="G1363" s="602"/>
      <c r="H1363" s="602"/>
      <c r="I1363" s="602"/>
      <c r="J1363" s="602"/>
      <c r="K1363" s="602"/>
      <c r="L1363" s="602"/>
      <c r="M1363" s="622"/>
    </row>
    <row r="1364" spans="2:13" s="322" customFormat="1" x14ac:dyDescent="0.2">
      <c r="B1364" s="602"/>
      <c r="C1364" s="602"/>
      <c r="D1364" s="602"/>
      <c r="E1364" s="602"/>
      <c r="F1364" s="602"/>
      <c r="G1364" s="602"/>
      <c r="H1364" s="602"/>
      <c r="I1364" s="602"/>
      <c r="J1364" s="602"/>
      <c r="K1364" s="602"/>
      <c r="L1364" s="602"/>
      <c r="M1364" s="622"/>
    </row>
    <row r="1365" spans="2:13" s="322" customFormat="1" x14ac:dyDescent="0.2">
      <c r="B1365" s="602"/>
      <c r="C1365" s="602"/>
      <c r="D1365" s="602"/>
      <c r="E1365" s="602"/>
      <c r="F1365" s="602"/>
      <c r="G1365" s="602"/>
      <c r="H1365" s="602"/>
      <c r="I1365" s="602"/>
      <c r="J1365" s="602"/>
      <c r="K1365" s="602"/>
      <c r="L1365" s="602"/>
      <c r="M1365" s="622"/>
    </row>
    <row r="1366" spans="2:13" s="322" customFormat="1" x14ac:dyDescent="0.2">
      <c r="B1366" s="602"/>
      <c r="C1366" s="602"/>
      <c r="D1366" s="602"/>
      <c r="E1366" s="602"/>
      <c r="F1366" s="602"/>
      <c r="G1366" s="602"/>
      <c r="H1366" s="602"/>
      <c r="I1366" s="602"/>
      <c r="J1366" s="602"/>
      <c r="K1366" s="602"/>
      <c r="L1366" s="602"/>
      <c r="M1366" s="622"/>
    </row>
    <row r="1367" spans="2:13" s="322" customFormat="1" x14ac:dyDescent="0.2">
      <c r="B1367" s="602"/>
      <c r="C1367" s="602"/>
      <c r="D1367" s="602"/>
      <c r="E1367" s="602"/>
      <c r="F1367" s="602"/>
      <c r="G1367" s="602"/>
      <c r="H1367" s="602"/>
      <c r="I1367" s="602"/>
      <c r="J1367" s="602"/>
      <c r="K1367" s="602"/>
      <c r="L1367" s="602"/>
      <c r="M1367" s="622"/>
    </row>
    <row r="1368" spans="2:13" s="322" customFormat="1" x14ac:dyDescent="0.2">
      <c r="B1368" s="602"/>
      <c r="C1368" s="602"/>
      <c r="D1368" s="602"/>
      <c r="E1368" s="602"/>
      <c r="F1368" s="602"/>
      <c r="G1368" s="602"/>
      <c r="H1368" s="602"/>
      <c r="I1368" s="602"/>
      <c r="J1368" s="602"/>
      <c r="K1368" s="602"/>
      <c r="L1368" s="602"/>
      <c r="M1368" s="622"/>
    </row>
    <row r="1369" spans="2:13" s="322" customFormat="1" x14ac:dyDescent="0.2">
      <c r="B1369" s="602"/>
      <c r="C1369" s="602"/>
      <c r="D1369" s="602"/>
      <c r="E1369" s="602"/>
      <c r="F1369" s="602"/>
      <c r="G1369" s="602"/>
      <c r="H1369" s="602"/>
      <c r="I1369" s="602"/>
      <c r="J1369" s="602"/>
      <c r="K1369" s="602"/>
      <c r="L1369" s="602"/>
      <c r="M1369" s="622"/>
    </row>
    <row r="1370" spans="2:13" s="322" customFormat="1" x14ac:dyDescent="0.2">
      <c r="B1370" s="602"/>
      <c r="C1370" s="602"/>
      <c r="D1370" s="602"/>
      <c r="E1370" s="602"/>
      <c r="F1370" s="602"/>
      <c r="G1370" s="602"/>
      <c r="H1370" s="602"/>
      <c r="I1370" s="602"/>
      <c r="J1370" s="602"/>
      <c r="K1370" s="602"/>
      <c r="L1370" s="602"/>
      <c r="M1370" s="622"/>
    </row>
    <row r="1371" spans="2:13" s="322" customFormat="1" x14ac:dyDescent="0.2">
      <c r="B1371" s="602"/>
      <c r="C1371" s="602"/>
      <c r="D1371" s="602"/>
      <c r="E1371" s="602"/>
      <c r="F1371" s="602"/>
      <c r="G1371" s="602"/>
      <c r="H1371" s="602"/>
      <c r="I1371" s="602"/>
      <c r="J1371" s="602"/>
      <c r="K1371" s="602"/>
      <c r="L1371" s="602"/>
      <c r="M1371" s="622"/>
    </row>
    <row r="1372" spans="2:13" s="322" customFormat="1" x14ac:dyDescent="0.2">
      <c r="B1372" s="602"/>
      <c r="C1372" s="602"/>
      <c r="D1372" s="602"/>
      <c r="E1372" s="602"/>
      <c r="F1372" s="602"/>
      <c r="G1372" s="602"/>
      <c r="H1372" s="602"/>
      <c r="I1372" s="602"/>
      <c r="J1372" s="602"/>
      <c r="K1372" s="602"/>
      <c r="L1372" s="602"/>
      <c r="M1372" s="622"/>
    </row>
    <row r="1373" spans="2:13" s="322" customFormat="1" x14ac:dyDescent="0.2">
      <c r="B1373" s="602"/>
      <c r="C1373" s="602"/>
      <c r="D1373" s="602"/>
      <c r="E1373" s="602"/>
      <c r="F1373" s="602"/>
      <c r="G1373" s="602"/>
      <c r="H1373" s="602"/>
      <c r="I1373" s="602"/>
      <c r="J1373" s="602"/>
      <c r="K1373" s="602"/>
      <c r="L1373" s="602"/>
      <c r="M1373" s="622"/>
    </row>
    <row r="1374" spans="2:13" s="322" customFormat="1" x14ac:dyDescent="0.2">
      <c r="B1374" s="602"/>
      <c r="C1374" s="602"/>
      <c r="D1374" s="602"/>
      <c r="E1374" s="602"/>
      <c r="F1374" s="602"/>
      <c r="G1374" s="602"/>
      <c r="H1374" s="602"/>
      <c r="I1374" s="602"/>
      <c r="J1374" s="602"/>
      <c r="K1374" s="602"/>
      <c r="L1374" s="602"/>
      <c r="M1374" s="622"/>
    </row>
    <row r="1375" spans="2:13" s="322" customFormat="1" x14ac:dyDescent="0.2">
      <c r="B1375" s="602"/>
      <c r="C1375" s="602"/>
      <c r="D1375" s="602"/>
      <c r="E1375" s="602"/>
      <c r="F1375" s="602"/>
      <c r="G1375" s="602"/>
      <c r="H1375" s="602"/>
      <c r="I1375" s="602"/>
      <c r="J1375" s="602"/>
      <c r="K1375" s="602"/>
      <c r="L1375" s="602"/>
      <c r="M1375" s="622"/>
    </row>
    <row r="1376" spans="2:13" s="322" customFormat="1" x14ac:dyDescent="0.2">
      <c r="B1376" s="602"/>
      <c r="C1376" s="602"/>
      <c r="D1376" s="602"/>
      <c r="E1376" s="602"/>
      <c r="F1376" s="602"/>
      <c r="G1376" s="602"/>
      <c r="H1376" s="602"/>
      <c r="I1376" s="602"/>
      <c r="J1376" s="602"/>
      <c r="K1376" s="602"/>
      <c r="L1376" s="602"/>
      <c r="M1376" s="622"/>
    </row>
    <row r="1377" spans="2:13" s="322" customFormat="1" x14ac:dyDescent="0.2">
      <c r="B1377" s="602"/>
      <c r="C1377" s="602"/>
      <c r="D1377" s="602"/>
      <c r="E1377" s="602"/>
      <c r="F1377" s="602"/>
      <c r="G1377" s="602"/>
      <c r="H1377" s="602"/>
      <c r="I1377" s="602"/>
      <c r="J1377" s="602"/>
      <c r="K1377" s="602"/>
      <c r="L1377" s="602"/>
      <c r="M1377" s="622"/>
    </row>
    <row r="1378" spans="2:13" s="322" customFormat="1" x14ac:dyDescent="0.2">
      <c r="B1378" s="602"/>
      <c r="C1378" s="602"/>
      <c r="D1378" s="602"/>
      <c r="E1378" s="602"/>
      <c r="F1378" s="602"/>
      <c r="G1378" s="602"/>
      <c r="H1378" s="602"/>
      <c r="I1378" s="602"/>
      <c r="J1378" s="602"/>
      <c r="K1378" s="602"/>
      <c r="L1378" s="602"/>
      <c r="M1378" s="622"/>
    </row>
    <row r="1379" spans="2:13" s="322" customFormat="1" x14ac:dyDescent="0.2">
      <c r="B1379" s="602"/>
      <c r="C1379" s="602"/>
      <c r="D1379" s="602"/>
      <c r="E1379" s="602"/>
      <c r="F1379" s="602"/>
      <c r="G1379" s="602"/>
      <c r="H1379" s="602"/>
      <c r="I1379" s="602"/>
      <c r="J1379" s="602"/>
      <c r="K1379" s="602"/>
      <c r="L1379" s="602"/>
      <c r="M1379" s="622"/>
    </row>
    <row r="1380" spans="2:13" s="322" customFormat="1" x14ac:dyDescent="0.2">
      <c r="B1380" s="602"/>
      <c r="C1380" s="602"/>
      <c r="D1380" s="602"/>
      <c r="E1380" s="602"/>
      <c r="F1380" s="602"/>
      <c r="G1380" s="602"/>
      <c r="H1380" s="602"/>
      <c r="I1380" s="602"/>
      <c r="J1380" s="602"/>
      <c r="K1380" s="602"/>
      <c r="L1380" s="602"/>
      <c r="M1380" s="622"/>
    </row>
    <row r="1381" spans="2:13" s="322" customFormat="1" x14ac:dyDescent="0.2">
      <c r="B1381" s="602"/>
      <c r="C1381" s="602"/>
      <c r="D1381" s="602"/>
      <c r="E1381" s="602"/>
      <c r="F1381" s="602"/>
      <c r="G1381" s="602"/>
      <c r="H1381" s="602"/>
      <c r="I1381" s="602"/>
      <c r="J1381" s="602"/>
      <c r="K1381" s="602"/>
      <c r="L1381" s="602"/>
      <c r="M1381" s="622"/>
    </row>
    <row r="1382" spans="2:13" s="322" customFormat="1" x14ac:dyDescent="0.2">
      <c r="B1382" s="602"/>
      <c r="C1382" s="602"/>
      <c r="D1382" s="602"/>
      <c r="E1382" s="602"/>
      <c r="F1382" s="602"/>
      <c r="G1382" s="602"/>
      <c r="H1382" s="602"/>
      <c r="I1382" s="602"/>
      <c r="J1382" s="602"/>
      <c r="K1382" s="602"/>
      <c r="L1382" s="602"/>
      <c r="M1382" s="622"/>
    </row>
    <row r="1383" spans="2:13" s="322" customFormat="1" x14ac:dyDescent="0.2">
      <c r="B1383" s="602"/>
      <c r="C1383" s="602"/>
      <c r="D1383" s="602"/>
      <c r="E1383" s="602"/>
      <c r="F1383" s="602"/>
      <c r="G1383" s="602"/>
      <c r="H1383" s="602"/>
      <c r="I1383" s="602"/>
      <c r="J1383" s="602"/>
      <c r="K1383" s="602"/>
      <c r="L1383" s="602"/>
      <c r="M1383" s="622"/>
    </row>
    <row r="1384" spans="2:13" s="322" customFormat="1" x14ac:dyDescent="0.2">
      <c r="B1384" s="602"/>
      <c r="C1384" s="602"/>
      <c r="D1384" s="602"/>
      <c r="E1384" s="602"/>
      <c r="F1384" s="602"/>
      <c r="G1384" s="602"/>
      <c r="H1384" s="602"/>
      <c r="I1384" s="602"/>
      <c r="J1384" s="602"/>
      <c r="K1384" s="602"/>
      <c r="L1384" s="602"/>
      <c r="M1384" s="622"/>
    </row>
    <row r="1385" spans="2:13" s="322" customFormat="1" x14ac:dyDescent="0.2">
      <c r="B1385" s="602"/>
      <c r="C1385" s="602"/>
      <c r="D1385" s="602"/>
      <c r="E1385" s="602"/>
      <c r="F1385" s="602"/>
      <c r="G1385" s="602"/>
      <c r="H1385" s="602"/>
      <c r="I1385" s="602"/>
      <c r="J1385" s="602"/>
      <c r="K1385" s="602"/>
      <c r="L1385" s="602"/>
      <c r="M1385" s="622"/>
    </row>
    <row r="1386" spans="2:13" s="322" customFormat="1" x14ac:dyDescent="0.2">
      <c r="B1386" s="602"/>
      <c r="C1386" s="602"/>
      <c r="D1386" s="602"/>
      <c r="E1386" s="602"/>
      <c r="F1386" s="602"/>
      <c r="G1386" s="602"/>
      <c r="H1386" s="602"/>
      <c r="I1386" s="602"/>
      <c r="J1386" s="602"/>
      <c r="K1386" s="602"/>
      <c r="L1386" s="602"/>
      <c r="M1386" s="622"/>
    </row>
    <row r="1387" spans="2:13" s="322" customFormat="1" x14ac:dyDescent="0.2">
      <c r="B1387" s="602"/>
      <c r="C1387" s="602"/>
      <c r="D1387" s="602"/>
      <c r="E1387" s="602"/>
      <c r="F1387" s="602"/>
      <c r="G1387" s="602"/>
      <c r="H1387" s="602"/>
      <c r="I1387" s="602"/>
      <c r="J1387" s="602"/>
      <c r="K1387" s="602"/>
      <c r="L1387" s="602"/>
      <c r="M1387" s="622"/>
    </row>
    <row r="1388" spans="2:13" s="322" customFormat="1" x14ac:dyDescent="0.2">
      <c r="B1388" s="602"/>
      <c r="C1388" s="602"/>
      <c r="D1388" s="602"/>
      <c r="E1388" s="602"/>
      <c r="F1388" s="602"/>
      <c r="G1388" s="602"/>
      <c r="H1388" s="602"/>
      <c r="I1388" s="602"/>
      <c r="J1388" s="602"/>
      <c r="K1388" s="602"/>
      <c r="L1388" s="602"/>
      <c r="M1388" s="622"/>
    </row>
    <row r="1389" spans="2:13" s="322" customFormat="1" x14ac:dyDescent="0.2">
      <c r="B1389" s="602"/>
      <c r="C1389" s="602"/>
      <c r="D1389" s="602"/>
      <c r="E1389" s="602"/>
      <c r="F1389" s="602"/>
      <c r="G1389" s="602"/>
      <c r="H1389" s="602"/>
      <c r="I1389" s="602"/>
      <c r="J1389" s="602"/>
      <c r="K1389" s="602"/>
      <c r="L1389" s="602"/>
      <c r="M1389" s="622"/>
    </row>
    <row r="1390" spans="2:13" s="322" customFormat="1" x14ac:dyDescent="0.2">
      <c r="B1390" s="602"/>
      <c r="C1390" s="602"/>
      <c r="D1390" s="602"/>
      <c r="E1390" s="602"/>
      <c r="F1390" s="602"/>
      <c r="G1390" s="602"/>
      <c r="H1390" s="602"/>
      <c r="I1390" s="602"/>
      <c r="J1390" s="602"/>
      <c r="K1390" s="602"/>
      <c r="L1390" s="602"/>
      <c r="M1390" s="622"/>
    </row>
    <row r="1391" spans="2:13" s="322" customFormat="1" x14ac:dyDescent="0.2">
      <c r="B1391" s="602"/>
      <c r="C1391" s="602"/>
      <c r="D1391" s="602"/>
      <c r="E1391" s="602"/>
      <c r="F1391" s="602"/>
      <c r="G1391" s="602"/>
      <c r="H1391" s="602"/>
      <c r="I1391" s="602"/>
      <c r="J1391" s="602"/>
      <c r="K1391" s="602"/>
      <c r="L1391" s="602"/>
      <c r="M1391" s="622"/>
    </row>
    <row r="1392" spans="2:13" s="322" customFormat="1" x14ac:dyDescent="0.2">
      <c r="B1392" s="602"/>
      <c r="C1392" s="602"/>
      <c r="D1392" s="602"/>
      <c r="E1392" s="602"/>
      <c r="F1392" s="602"/>
      <c r="G1392" s="602"/>
      <c r="H1392" s="602"/>
      <c r="I1392" s="602"/>
      <c r="J1392" s="602"/>
      <c r="K1392" s="602"/>
      <c r="L1392" s="602"/>
      <c r="M1392" s="622"/>
    </row>
    <row r="1393" spans="2:13" s="322" customFormat="1" x14ac:dyDescent="0.2">
      <c r="B1393" s="602"/>
      <c r="C1393" s="602"/>
      <c r="D1393" s="602"/>
      <c r="E1393" s="602"/>
      <c r="F1393" s="602"/>
      <c r="G1393" s="602"/>
      <c r="H1393" s="602"/>
      <c r="I1393" s="602"/>
      <c r="J1393" s="602"/>
      <c r="K1393" s="602"/>
      <c r="L1393" s="602"/>
      <c r="M1393" s="622"/>
    </row>
    <row r="1394" spans="2:13" s="322" customFormat="1" x14ac:dyDescent="0.2">
      <c r="B1394" s="602"/>
      <c r="C1394" s="602"/>
      <c r="D1394" s="602"/>
      <c r="E1394" s="602"/>
      <c r="F1394" s="602"/>
      <c r="G1394" s="602"/>
      <c r="H1394" s="602"/>
      <c r="I1394" s="602"/>
      <c r="J1394" s="602"/>
      <c r="K1394" s="602"/>
      <c r="L1394" s="602"/>
      <c r="M1394" s="622"/>
    </row>
    <row r="1395" spans="2:13" s="322" customFormat="1" x14ac:dyDescent="0.2">
      <c r="B1395" s="602"/>
      <c r="C1395" s="602"/>
      <c r="D1395" s="602"/>
      <c r="E1395" s="602"/>
      <c r="F1395" s="602"/>
      <c r="G1395" s="602"/>
      <c r="H1395" s="602"/>
      <c r="I1395" s="602"/>
      <c r="J1395" s="602"/>
      <c r="K1395" s="602"/>
      <c r="L1395" s="602"/>
      <c r="M1395" s="622"/>
    </row>
    <row r="1396" spans="2:13" s="322" customFormat="1" x14ac:dyDescent="0.2">
      <c r="B1396" s="602"/>
      <c r="C1396" s="602"/>
      <c r="D1396" s="602"/>
      <c r="E1396" s="602"/>
      <c r="F1396" s="602"/>
      <c r="G1396" s="602"/>
      <c r="H1396" s="602"/>
      <c r="I1396" s="602"/>
      <c r="J1396" s="602"/>
      <c r="K1396" s="602"/>
      <c r="L1396" s="602"/>
      <c r="M1396" s="622"/>
    </row>
    <row r="1397" spans="2:13" s="322" customFormat="1" x14ac:dyDescent="0.2">
      <c r="B1397" s="602"/>
      <c r="C1397" s="602"/>
      <c r="D1397" s="602"/>
      <c r="E1397" s="602"/>
      <c r="F1397" s="602"/>
      <c r="G1397" s="602"/>
      <c r="H1397" s="602"/>
      <c r="I1397" s="602"/>
      <c r="J1397" s="602"/>
      <c r="K1397" s="602"/>
      <c r="L1397" s="602"/>
      <c r="M1397" s="622"/>
    </row>
    <row r="1398" spans="2:13" s="322" customFormat="1" x14ac:dyDescent="0.2">
      <c r="B1398" s="602"/>
      <c r="C1398" s="602"/>
      <c r="D1398" s="602"/>
      <c r="E1398" s="602"/>
      <c r="F1398" s="602"/>
      <c r="G1398" s="602"/>
      <c r="H1398" s="602"/>
      <c r="I1398" s="602"/>
      <c r="J1398" s="602"/>
      <c r="K1398" s="602"/>
      <c r="L1398" s="602"/>
      <c r="M1398" s="622"/>
    </row>
    <row r="1399" spans="2:13" s="322" customFormat="1" x14ac:dyDescent="0.2">
      <c r="B1399" s="602"/>
      <c r="C1399" s="602"/>
      <c r="D1399" s="602"/>
      <c r="E1399" s="602"/>
      <c r="F1399" s="602"/>
      <c r="G1399" s="602"/>
      <c r="H1399" s="602"/>
      <c r="I1399" s="602"/>
      <c r="J1399" s="602"/>
      <c r="K1399" s="602"/>
      <c r="L1399" s="602"/>
      <c r="M1399" s="622"/>
    </row>
    <row r="1400" spans="2:13" s="322" customFormat="1" x14ac:dyDescent="0.2">
      <c r="B1400" s="602"/>
      <c r="C1400" s="602"/>
      <c r="D1400" s="602"/>
      <c r="E1400" s="602"/>
      <c r="F1400" s="602"/>
      <c r="G1400" s="602"/>
      <c r="H1400" s="602"/>
      <c r="I1400" s="602"/>
      <c r="J1400" s="602"/>
      <c r="K1400" s="602"/>
      <c r="L1400" s="602"/>
      <c r="M1400" s="622"/>
    </row>
    <row r="1401" spans="2:13" s="322" customFormat="1" x14ac:dyDescent="0.2">
      <c r="B1401" s="602"/>
      <c r="C1401" s="602"/>
      <c r="D1401" s="602"/>
      <c r="E1401" s="602"/>
      <c r="F1401" s="602"/>
      <c r="G1401" s="602"/>
      <c r="H1401" s="602"/>
      <c r="I1401" s="602"/>
      <c r="J1401" s="602"/>
      <c r="K1401" s="602"/>
      <c r="L1401" s="602"/>
      <c r="M1401" s="622"/>
    </row>
    <row r="1402" spans="2:13" s="322" customFormat="1" x14ac:dyDescent="0.2">
      <c r="B1402" s="602"/>
      <c r="C1402" s="602"/>
      <c r="D1402" s="602"/>
      <c r="E1402" s="602"/>
      <c r="F1402" s="602"/>
      <c r="G1402" s="602"/>
      <c r="H1402" s="602"/>
      <c r="I1402" s="602"/>
      <c r="J1402" s="602"/>
      <c r="K1402" s="602"/>
      <c r="L1402" s="602"/>
      <c r="M1402" s="622"/>
    </row>
    <row r="1403" spans="2:13" s="322" customFormat="1" x14ac:dyDescent="0.2">
      <c r="B1403" s="602"/>
      <c r="C1403" s="602"/>
      <c r="D1403" s="602"/>
      <c r="E1403" s="602"/>
      <c r="F1403" s="602"/>
      <c r="G1403" s="602"/>
      <c r="H1403" s="602"/>
      <c r="I1403" s="602"/>
      <c r="J1403" s="602"/>
      <c r="K1403" s="602"/>
      <c r="L1403" s="602"/>
      <c r="M1403" s="622"/>
    </row>
    <row r="1404" spans="2:13" s="322" customFormat="1" x14ac:dyDescent="0.2">
      <c r="B1404" s="602"/>
      <c r="C1404" s="602"/>
      <c r="D1404" s="602"/>
      <c r="E1404" s="602"/>
      <c r="F1404" s="602"/>
      <c r="G1404" s="602"/>
      <c r="H1404" s="602"/>
      <c r="I1404" s="602"/>
      <c r="J1404" s="602"/>
      <c r="K1404" s="602"/>
      <c r="L1404" s="602"/>
      <c r="M1404" s="622"/>
    </row>
    <row r="1405" spans="2:13" s="322" customFormat="1" x14ac:dyDescent="0.2">
      <c r="B1405" s="602"/>
      <c r="C1405" s="602"/>
      <c r="D1405" s="602"/>
      <c r="E1405" s="602"/>
      <c r="F1405" s="602"/>
      <c r="G1405" s="602"/>
      <c r="H1405" s="602"/>
      <c r="I1405" s="602"/>
      <c r="J1405" s="602"/>
      <c r="K1405" s="602"/>
      <c r="L1405" s="602"/>
      <c r="M1405" s="622"/>
    </row>
    <row r="1406" spans="2:13" s="322" customFormat="1" x14ac:dyDescent="0.2">
      <c r="B1406" s="602"/>
      <c r="C1406" s="602"/>
      <c r="D1406" s="602"/>
      <c r="E1406" s="602"/>
      <c r="F1406" s="602"/>
      <c r="G1406" s="602"/>
      <c r="H1406" s="602"/>
      <c r="I1406" s="602"/>
      <c r="J1406" s="602"/>
      <c r="K1406" s="602"/>
      <c r="L1406" s="602"/>
      <c r="M1406" s="622"/>
    </row>
    <row r="1407" spans="2:13" s="322" customFormat="1" x14ac:dyDescent="0.2">
      <c r="B1407" s="602"/>
      <c r="C1407" s="602"/>
      <c r="D1407" s="602"/>
      <c r="E1407" s="602"/>
      <c r="F1407" s="602"/>
      <c r="G1407" s="602"/>
      <c r="H1407" s="602"/>
      <c r="I1407" s="602"/>
      <c r="J1407" s="602"/>
      <c r="K1407" s="602"/>
      <c r="L1407" s="602"/>
      <c r="M1407" s="622"/>
    </row>
    <row r="1408" spans="2:13" s="322" customFormat="1" x14ac:dyDescent="0.2">
      <c r="B1408" s="602"/>
      <c r="C1408" s="602"/>
      <c r="D1408" s="602"/>
      <c r="E1408" s="602"/>
      <c r="F1408" s="602"/>
      <c r="G1408" s="602"/>
      <c r="H1408" s="602"/>
      <c r="I1408" s="602"/>
      <c r="J1408" s="602"/>
      <c r="K1408" s="602"/>
      <c r="L1408" s="602"/>
      <c r="M1408" s="622"/>
    </row>
    <row r="1409" spans="2:13" s="322" customFormat="1" x14ac:dyDescent="0.2">
      <c r="B1409" s="602"/>
      <c r="C1409" s="602"/>
      <c r="D1409" s="602"/>
      <c r="E1409" s="602"/>
      <c r="F1409" s="602"/>
      <c r="G1409" s="602"/>
      <c r="H1409" s="602"/>
      <c r="I1409" s="602"/>
      <c r="J1409" s="602"/>
      <c r="K1409" s="602"/>
      <c r="L1409" s="602"/>
      <c r="M1409" s="622"/>
    </row>
    <row r="1410" spans="2:13" s="322" customFormat="1" x14ac:dyDescent="0.2">
      <c r="B1410" s="602"/>
      <c r="C1410" s="602"/>
      <c r="D1410" s="602"/>
      <c r="E1410" s="602"/>
      <c r="F1410" s="602"/>
      <c r="G1410" s="602"/>
      <c r="H1410" s="602"/>
      <c r="I1410" s="602"/>
      <c r="J1410" s="602"/>
      <c r="K1410" s="602"/>
      <c r="L1410" s="602"/>
      <c r="M1410" s="622"/>
    </row>
    <row r="1411" spans="2:13" s="322" customFormat="1" x14ac:dyDescent="0.2">
      <c r="B1411" s="602"/>
      <c r="C1411" s="602"/>
      <c r="D1411" s="602"/>
      <c r="E1411" s="602"/>
      <c r="F1411" s="602"/>
      <c r="G1411" s="602"/>
      <c r="H1411" s="602"/>
      <c r="I1411" s="602"/>
      <c r="J1411" s="602"/>
      <c r="K1411" s="602"/>
      <c r="L1411" s="602"/>
      <c r="M1411" s="622"/>
    </row>
    <row r="1412" spans="2:13" s="322" customFormat="1" x14ac:dyDescent="0.2">
      <c r="B1412" s="602"/>
      <c r="C1412" s="602"/>
      <c r="D1412" s="602"/>
      <c r="E1412" s="602"/>
      <c r="F1412" s="602"/>
      <c r="G1412" s="602"/>
      <c r="H1412" s="602"/>
      <c r="I1412" s="602"/>
      <c r="J1412" s="602"/>
      <c r="K1412" s="602"/>
      <c r="L1412" s="602"/>
      <c r="M1412" s="622"/>
    </row>
    <row r="1413" spans="2:13" s="322" customFormat="1" x14ac:dyDescent="0.2">
      <c r="B1413" s="602"/>
      <c r="C1413" s="602"/>
      <c r="D1413" s="602"/>
      <c r="E1413" s="602"/>
      <c r="F1413" s="602"/>
      <c r="G1413" s="602"/>
      <c r="H1413" s="602"/>
      <c r="I1413" s="602"/>
      <c r="J1413" s="602"/>
      <c r="K1413" s="602"/>
      <c r="L1413" s="602"/>
      <c r="M1413" s="622"/>
    </row>
    <row r="1414" spans="2:13" s="322" customFormat="1" x14ac:dyDescent="0.2">
      <c r="B1414" s="602"/>
      <c r="C1414" s="602"/>
      <c r="D1414" s="602"/>
      <c r="E1414" s="602"/>
      <c r="F1414" s="602"/>
      <c r="G1414" s="602"/>
      <c r="H1414" s="602"/>
      <c r="I1414" s="602"/>
      <c r="J1414" s="602"/>
      <c r="K1414" s="602"/>
      <c r="L1414" s="602"/>
      <c r="M1414" s="622"/>
    </row>
    <row r="1415" spans="2:13" s="322" customFormat="1" x14ac:dyDescent="0.2">
      <c r="B1415" s="602"/>
      <c r="C1415" s="602"/>
      <c r="D1415" s="602"/>
      <c r="E1415" s="602"/>
      <c r="F1415" s="602"/>
      <c r="G1415" s="602"/>
      <c r="H1415" s="602"/>
      <c r="I1415" s="602"/>
      <c r="J1415" s="602"/>
      <c r="K1415" s="602"/>
      <c r="L1415" s="602"/>
      <c r="M1415" s="622"/>
    </row>
    <row r="1416" spans="2:13" s="322" customFormat="1" x14ac:dyDescent="0.2">
      <c r="B1416" s="602"/>
      <c r="C1416" s="602"/>
      <c r="D1416" s="602"/>
      <c r="E1416" s="602"/>
      <c r="F1416" s="602"/>
      <c r="G1416" s="602"/>
      <c r="H1416" s="602"/>
      <c r="I1416" s="602"/>
      <c r="J1416" s="602"/>
      <c r="K1416" s="602"/>
      <c r="L1416" s="602"/>
      <c r="M1416" s="622"/>
    </row>
    <row r="1417" spans="2:13" s="322" customFormat="1" x14ac:dyDescent="0.2">
      <c r="B1417" s="602"/>
      <c r="C1417" s="602"/>
      <c r="D1417" s="602"/>
      <c r="E1417" s="602"/>
      <c r="F1417" s="602"/>
      <c r="G1417" s="602"/>
      <c r="H1417" s="602"/>
      <c r="I1417" s="602"/>
      <c r="J1417" s="602"/>
      <c r="K1417" s="602"/>
      <c r="L1417" s="602"/>
      <c r="M1417" s="622"/>
    </row>
    <row r="1418" spans="2:13" s="322" customFormat="1" x14ac:dyDescent="0.2">
      <c r="B1418" s="602"/>
      <c r="C1418" s="602"/>
      <c r="D1418" s="602"/>
      <c r="E1418" s="602"/>
      <c r="F1418" s="602"/>
      <c r="G1418" s="602"/>
      <c r="H1418" s="602"/>
      <c r="I1418" s="602"/>
      <c r="J1418" s="602"/>
      <c r="K1418" s="602"/>
      <c r="L1418" s="602"/>
      <c r="M1418" s="622"/>
    </row>
    <row r="1419" spans="2:13" s="322" customFormat="1" x14ac:dyDescent="0.2">
      <c r="B1419" s="602"/>
      <c r="C1419" s="602"/>
      <c r="D1419" s="602"/>
      <c r="E1419" s="602"/>
      <c r="F1419" s="602"/>
      <c r="G1419" s="602"/>
      <c r="H1419" s="602"/>
      <c r="I1419" s="602"/>
      <c r="J1419" s="602"/>
      <c r="K1419" s="602"/>
      <c r="L1419" s="602"/>
      <c r="M1419" s="622"/>
    </row>
    <row r="1420" spans="2:13" s="322" customFormat="1" x14ac:dyDescent="0.2">
      <c r="B1420" s="602"/>
      <c r="C1420" s="602"/>
      <c r="D1420" s="602"/>
      <c r="E1420" s="602"/>
      <c r="F1420" s="602"/>
      <c r="G1420" s="602"/>
      <c r="H1420" s="602"/>
      <c r="I1420" s="602"/>
      <c r="J1420" s="602"/>
      <c r="K1420" s="602"/>
      <c r="L1420" s="602"/>
      <c r="M1420" s="622"/>
    </row>
    <row r="1421" spans="2:13" s="322" customFormat="1" x14ac:dyDescent="0.2">
      <c r="B1421" s="602"/>
      <c r="C1421" s="602"/>
      <c r="D1421" s="602"/>
      <c r="E1421" s="602"/>
      <c r="F1421" s="602"/>
      <c r="G1421" s="602"/>
      <c r="H1421" s="602"/>
      <c r="I1421" s="602"/>
      <c r="J1421" s="602"/>
      <c r="K1421" s="602"/>
      <c r="L1421" s="602"/>
      <c r="M1421" s="622"/>
    </row>
    <row r="1422" spans="2:13" s="322" customFormat="1" x14ac:dyDescent="0.2">
      <c r="B1422" s="602"/>
      <c r="C1422" s="602"/>
      <c r="D1422" s="602"/>
      <c r="E1422" s="602"/>
      <c r="F1422" s="602"/>
      <c r="G1422" s="602"/>
      <c r="H1422" s="602"/>
      <c r="I1422" s="602"/>
      <c r="J1422" s="602"/>
      <c r="K1422" s="602"/>
      <c r="L1422" s="602"/>
      <c r="M1422" s="622"/>
    </row>
    <row r="1423" spans="2:13" s="322" customFormat="1" x14ac:dyDescent="0.2">
      <c r="B1423" s="602"/>
      <c r="C1423" s="602"/>
      <c r="D1423" s="602"/>
      <c r="E1423" s="602"/>
      <c r="F1423" s="602"/>
      <c r="G1423" s="602"/>
      <c r="H1423" s="602"/>
      <c r="I1423" s="602"/>
      <c r="J1423" s="602"/>
      <c r="K1423" s="602"/>
      <c r="L1423" s="602"/>
      <c r="M1423" s="622"/>
    </row>
    <row r="1424" spans="2:13" s="322" customFormat="1" x14ac:dyDescent="0.2">
      <c r="B1424" s="602"/>
      <c r="C1424" s="602"/>
      <c r="D1424" s="602"/>
      <c r="E1424" s="602"/>
      <c r="F1424" s="602"/>
      <c r="G1424" s="602"/>
      <c r="H1424" s="602"/>
      <c r="I1424" s="602"/>
      <c r="J1424" s="602"/>
      <c r="K1424" s="602"/>
      <c r="L1424" s="602"/>
      <c r="M1424" s="622"/>
    </row>
    <row r="1425" spans="2:13" s="322" customFormat="1" x14ac:dyDescent="0.2">
      <c r="B1425" s="602"/>
      <c r="C1425" s="602"/>
      <c r="D1425" s="602"/>
      <c r="E1425" s="602"/>
      <c r="F1425" s="602"/>
      <c r="G1425" s="602"/>
      <c r="H1425" s="602"/>
      <c r="I1425" s="602"/>
      <c r="J1425" s="602"/>
      <c r="K1425" s="602"/>
      <c r="L1425" s="602"/>
      <c r="M1425" s="622"/>
    </row>
    <row r="1426" spans="2:13" s="322" customFormat="1" x14ac:dyDescent="0.2">
      <c r="B1426" s="602"/>
      <c r="C1426" s="602"/>
      <c r="D1426" s="602"/>
      <c r="E1426" s="602"/>
      <c r="F1426" s="602"/>
      <c r="G1426" s="602"/>
      <c r="H1426" s="602"/>
      <c r="I1426" s="602"/>
      <c r="J1426" s="602"/>
      <c r="K1426" s="602"/>
      <c r="L1426" s="602"/>
      <c r="M1426" s="622"/>
    </row>
    <row r="1427" spans="2:13" s="322" customFormat="1" x14ac:dyDescent="0.2">
      <c r="B1427" s="602"/>
      <c r="C1427" s="602"/>
      <c r="D1427" s="602"/>
      <c r="E1427" s="602"/>
      <c r="F1427" s="602"/>
      <c r="G1427" s="602"/>
      <c r="H1427" s="602"/>
      <c r="I1427" s="602"/>
      <c r="J1427" s="602"/>
      <c r="K1427" s="602"/>
      <c r="L1427" s="602"/>
      <c r="M1427" s="622"/>
    </row>
    <row r="1428" spans="2:13" s="322" customFormat="1" x14ac:dyDescent="0.2">
      <c r="B1428" s="602"/>
      <c r="C1428" s="602"/>
      <c r="D1428" s="602"/>
      <c r="E1428" s="602"/>
      <c r="F1428" s="602"/>
      <c r="G1428" s="602"/>
      <c r="H1428" s="602"/>
      <c r="I1428" s="602"/>
      <c r="J1428" s="602"/>
      <c r="K1428" s="602"/>
      <c r="L1428" s="602"/>
      <c r="M1428" s="622"/>
    </row>
    <row r="1429" spans="2:13" s="322" customFormat="1" x14ac:dyDescent="0.2">
      <c r="B1429" s="602"/>
      <c r="C1429" s="602"/>
      <c r="D1429" s="602"/>
      <c r="E1429" s="602"/>
      <c r="F1429" s="602"/>
      <c r="G1429" s="602"/>
      <c r="H1429" s="602"/>
      <c r="I1429" s="602"/>
      <c r="J1429" s="602"/>
      <c r="K1429" s="602"/>
      <c r="L1429" s="602"/>
      <c r="M1429" s="622"/>
    </row>
    <row r="1430" spans="2:13" s="322" customFormat="1" x14ac:dyDescent="0.2">
      <c r="B1430" s="602"/>
      <c r="C1430" s="602"/>
      <c r="D1430" s="602"/>
      <c r="E1430" s="602"/>
      <c r="F1430" s="602"/>
      <c r="G1430" s="602"/>
      <c r="H1430" s="602"/>
      <c r="I1430" s="602"/>
      <c r="J1430" s="602"/>
      <c r="K1430" s="602"/>
      <c r="L1430" s="602"/>
      <c r="M1430" s="622"/>
    </row>
    <row r="1431" spans="2:13" s="322" customFormat="1" x14ac:dyDescent="0.2">
      <c r="B1431" s="602"/>
      <c r="C1431" s="602"/>
      <c r="D1431" s="602"/>
      <c r="E1431" s="602"/>
      <c r="F1431" s="602"/>
      <c r="G1431" s="602"/>
      <c r="H1431" s="602"/>
      <c r="I1431" s="602"/>
      <c r="J1431" s="602"/>
      <c r="K1431" s="602"/>
      <c r="L1431" s="602"/>
      <c r="M1431" s="622"/>
    </row>
    <row r="1432" spans="2:13" s="322" customFormat="1" x14ac:dyDescent="0.2">
      <c r="B1432" s="602"/>
      <c r="C1432" s="602"/>
      <c r="D1432" s="602"/>
      <c r="E1432" s="602"/>
      <c r="F1432" s="602"/>
      <c r="G1432" s="602"/>
      <c r="H1432" s="602"/>
      <c r="I1432" s="602"/>
      <c r="J1432" s="602"/>
      <c r="K1432" s="602"/>
      <c r="L1432" s="602"/>
      <c r="M1432" s="622"/>
    </row>
    <row r="1433" spans="2:13" s="322" customFormat="1" x14ac:dyDescent="0.2">
      <c r="B1433" s="602"/>
      <c r="C1433" s="602"/>
      <c r="D1433" s="602"/>
      <c r="E1433" s="602"/>
      <c r="F1433" s="602"/>
      <c r="G1433" s="602"/>
      <c r="H1433" s="602"/>
      <c r="I1433" s="602"/>
      <c r="J1433" s="602"/>
      <c r="K1433" s="602"/>
      <c r="L1433" s="602"/>
      <c r="M1433" s="622"/>
    </row>
    <row r="1434" spans="2:13" s="322" customFormat="1" x14ac:dyDescent="0.2">
      <c r="B1434" s="602"/>
      <c r="C1434" s="602"/>
      <c r="D1434" s="602"/>
      <c r="E1434" s="602"/>
      <c r="F1434" s="602"/>
      <c r="G1434" s="602"/>
      <c r="H1434" s="602"/>
      <c r="I1434" s="602"/>
      <c r="J1434" s="602"/>
      <c r="K1434" s="602"/>
      <c r="L1434" s="602"/>
      <c r="M1434" s="622"/>
    </row>
    <row r="1435" spans="2:13" s="322" customFormat="1" x14ac:dyDescent="0.2">
      <c r="B1435" s="602"/>
      <c r="C1435" s="602"/>
      <c r="D1435" s="602"/>
      <c r="E1435" s="602"/>
      <c r="F1435" s="602"/>
      <c r="G1435" s="602"/>
      <c r="H1435" s="602"/>
      <c r="I1435" s="602"/>
      <c r="J1435" s="602"/>
      <c r="K1435" s="602"/>
      <c r="L1435" s="602"/>
      <c r="M1435" s="622"/>
    </row>
    <row r="1436" spans="2:13" s="322" customFormat="1" x14ac:dyDescent="0.2">
      <c r="B1436" s="602"/>
      <c r="C1436" s="602"/>
      <c r="D1436" s="602"/>
      <c r="E1436" s="602"/>
      <c r="F1436" s="602"/>
      <c r="G1436" s="602"/>
      <c r="H1436" s="602"/>
      <c r="I1436" s="602"/>
      <c r="J1436" s="602"/>
      <c r="K1436" s="602"/>
      <c r="L1436" s="602"/>
      <c r="M1436" s="622"/>
    </row>
    <row r="1437" spans="2:13" s="322" customFormat="1" x14ac:dyDescent="0.2">
      <c r="B1437" s="602"/>
      <c r="C1437" s="602"/>
      <c r="D1437" s="602"/>
      <c r="E1437" s="602"/>
      <c r="F1437" s="602"/>
      <c r="G1437" s="602"/>
      <c r="H1437" s="602"/>
      <c r="I1437" s="602"/>
      <c r="J1437" s="602"/>
      <c r="K1437" s="602"/>
      <c r="L1437" s="602"/>
      <c r="M1437" s="622"/>
    </row>
    <row r="1438" spans="2:13" s="322" customFormat="1" x14ac:dyDescent="0.2">
      <c r="B1438" s="602"/>
      <c r="C1438" s="602"/>
      <c r="D1438" s="602"/>
      <c r="E1438" s="602"/>
      <c r="F1438" s="602"/>
      <c r="G1438" s="602"/>
      <c r="H1438" s="602"/>
      <c r="I1438" s="602"/>
      <c r="J1438" s="602"/>
      <c r="K1438" s="602"/>
      <c r="L1438" s="602"/>
      <c r="M1438" s="622"/>
    </row>
    <row r="1439" spans="2:13" s="322" customFormat="1" x14ac:dyDescent="0.2">
      <c r="B1439" s="602"/>
      <c r="C1439" s="602"/>
      <c r="D1439" s="602"/>
      <c r="E1439" s="602"/>
      <c r="F1439" s="602"/>
      <c r="G1439" s="602"/>
      <c r="H1439" s="602"/>
      <c r="I1439" s="602"/>
      <c r="J1439" s="602"/>
      <c r="K1439" s="602"/>
      <c r="L1439" s="602"/>
      <c r="M1439" s="622"/>
    </row>
    <row r="1440" spans="2:13" s="322" customFormat="1" x14ac:dyDescent="0.2">
      <c r="B1440" s="602"/>
      <c r="C1440" s="602"/>
      <c r="D1440" s="602"/>
      <c r="E1440" s="602"/>
      <c r="F1440" s="602"/>
      <c r="G1440" s="602"/>
      <c r="H1440" s="602"/>
      <c r="I1440" s="602"/>
      <c r="J1440" s="602"/>
      <c r="K1440" s="602"/>
      <c r="L1440" s="602"/>
      <c r="M1440" s="622"/>
    </row>
    <row r="1441" spans="2:13" s="322" customFormat="1" x14ac:dyDescent="0.2">
      <c r="B1441" s="602"/>
      <c r="C1441" s="602"/>
      <c r="D1441" s="602"/>
      <c r="E1441" s="602"/>
      <c r="F1441" s="602"/>
      <c r="G1441" s="602"/>
      <c r="H1441" s="602"/>
      <c r="I1441" s="602"/>
      <c r="J1441" s="602"/>
      <c r="K1441" s="602"/>
      <c r="L1441" s="602"/>
      <c r="M1441" s="622"/>
    </row>
    <row r="1442" spans="2:13" s="322" customFormat="1" x14ac:dyDescent="0.2">
      <c r="B1442" s="602"/>
      <c r="C1442" s="602"/>
      <c r="D1442" s="602"/>
      <c r="E1442" s="602"/>
      <c r="F1442" s="602"/>
      <c r="G1442" s="602"/>
      <c r="H1442" s="602"/>
      <c r="I1442" s="602"/>
      <c r="J1442" s="602"/>
      <c r="K1442" s="602"/>
      <c r="L1442" s="602"/>
      <c r="M1442" s="622"/>
    </row>
    <row r="1443" spans="2:13" s="322" customFormat="1" x14ac:dyDescent="0.2">
      <c r="B1443" s="602"/>
      <c r="C1443" s="602"/>
      <c r="D1443" s="602"/>
      <c r="E1443" s="602"/>
      <c r="F1443" s="602"/>
      <c r="G1443" s="602"/>
      <c r="H1443" s="602"/>
      <c r="I1443" s="602"/>
      <c r="J1443" s="602"/>
      <c r="K1443" s="602"/>
      <c r="L1443" s="602"/>
      <c r="M1443" s="622"/>
    </row>
    <row r="1444" spans="2:13" s="322" customFormat="1" x14ac:dyDescent="0.2">
      <c r="B1444" s="602"/>
      <c r="C1444" s="602"/>
      <c r="D1444" s="602"/>
      <c r="E1444" s="602"/>
      <c r="F1444" s="602"/>
      <c r="G1444" s="602"/>
      <c r="H1444" s="602"/>
      <c r="I1444" s="602"/>
      <c r="J1444" s="602"/>
      <c r="K1444" s="602"/>
      <c r="L1444" s="602"/>
      <c r="M1444" s="622"/>
    </row>
    <row r="1445" spans="2:13" s="322" customFormat="1" x14ac:dyDescent="0.2">
      <c r="B1445" s="602"/>
      <c r="C1445" s="602"/>
      <c r="D1445" s="602"/>
      <c r="E1445" s="602"/>
      <c r="F1445" s="602"/>
      <c r="G1445" s="602"/>
      <c r="H1445" s="602"/>
      <c r="I1445" s="602"/>
      <c r="J1445" s="602"/>
      <c r="K1445" s="602"/>
      <c r="L1445" s="602"/>
      <c r="M1445" s="622"/>
    </row>
    <row r="1446" spans="2:13" s="322" customFormat="1" x14ac:dyDescent="0.2">
      <c r="B1446" s="602"/>
      <c r="C1446" s="602"/>
      <c r="D1446" s="602"/>
      <c r="E1446" s="602"/>
      <c r="F1446" s="602"/>
      <c r="G1446" s="602"/>
      <c r="H1446" s="602"/>
      <c r="I1446" s="602"/>
      <c r="J1446" s="602"/>
      <c r="K1446" s="602"/>
      <c r="L1446" s="602"/>
      <c r="M1446" s="622"/>
    </row>
    <row r="1447" spans="2:13" s="322" customFormat="1" x14ac:dyDescent="0.2">
      <c r="B1447" s="602"/>
      <c r="C1447" s="602"/>
      <c r="D1447" s="602"/>
      <c r="E1447" s="602"/>
      <c r="F1447" s="602"/>
      <c r="G1447" s="602"/>
      <c r="H1447" s="602"/>
      <c r="I1447" s="602"/>
      <c r="J1447" s="602"/>
      <c r="K1447" s="602"/>
      <c r="L1447" s="602"/>
      <c r="M1447" s="622"/>
    </row>
    <row r="1448" spans="2:13" s="322" customFormat="1" x14ac:dyDescent="0.2">
      <c r="B1448" s="602"/>
      <c r="C1448" s="602"/>
      <c r="D1448" s="602"/>
      <c r="E1448" s="602"/>
      <c r="F1448" s="602"/>
      <c r="G1448" s="602"/>
      <c r="H1448" s="602"/>
      <c r="I1448" s="602"/>
      <c r="J1448" s="602"/>
      <c r="K1448" s="602"/>
      <c r="L1448" s="602"/>
      <c r="M1448" s="622"/>
    </row>
    <row r="1449" spans="2:13" s="322" customFormat="1" x14ac:dyDescent="0.2">
      <c r="B1449" s="602"/>
      <c r="C1449" s="602"/>
      <c r="D1449" s="602"/>
      <c r="E1449" s="602"/>
      <c r="F1449" s="602"/>
      <c r="G1449" s="602"/>
      <c r="H1449" s="602"/>
      <c r="I1449" s="602"/>
      <c r="J1449" s="602"/>
      <c r="K1449" s="602"/>
      <c r="L1449" s="602"/>
      <c r="M1449" s="622"/>
    </row>
    <row r="1450" spans="2:13" s="322" customFormat="1" x14ac:dyDescent="0.2">
      <c r="B1450" s="602"/>
      <c r="C1450" s="602"/>
      <c r="D1450" s="602"/>
      <c r="E1450" s="602"/>
      <c r="F1450" s="602"/>
      <c r="G1450" s="602"/>
      <c r="H1450" s="602"/>
      <c r="I1450" s="602"/>
      <c r="J1450" s="602"/>
      <c r="K1450" s="602"/>
      <c r="L1450" s="602"/>
      <c r="M1450" s="622"/>
    </row>
    <row r="1451" spans="2:13" s="322" customFormat="1" x14ac:dyDescent="0.2">
      <c r="B1451" s="602"/>
      <c r="C1451" s="602"/>
      <c r="D1451" s="602"/>
      <c r="E1451" s="602"/>
      <c r="F1451" s="602"/>
      <c r="G1451" s="602"/>
      <c r="H1451" s="602"/>
      <c r="I1451" s="602"/>
      <c r="J1451" s="602"/>
      <c r="K1451" s="602"/>
      <c r="L1451" s="602"/>
      <c r="M1451" s="622"/>
    </row>
    <row r="1452" spans="2:13" s="322" customFormat="1" x14ac:dyDescent="0.2">
      <c r="B1452" s="602"/>
      <c r="C1452" s="602"/>
      <c r="D1452" s="602"/>
      <c r="E1452" s="602"/>
      <c r="F1452" s="602"/>
      <c r="G1452" s="602"/>
      <c r="H1452" s="602"/>
      <c r="I1452" s="602"/>
      <c r="J1452" s="602"/>
      <c r="K1452" s="602"/>
      <c r="L1452" s="602"/>
      <c r="M1452" s="622"/>
    </row>
    <row r="1453" spans="2:13" s="322" customFormat="1" x14ac:dyDescent="0.2">
      <c r="B1453" s="602"/>
      <c r="C1453" s="602"/>
      <c r="D1453" s="602"/>
      <c r="E1453" s="602"/>
      <c r="F1453" s="602"/>
      <c r="G1453" s="602"/>
      <c r="H1453" s="602"/>
      <c r="I1453" s="602"/>
      <c r="J1453" s="602"/>
      <c r="K1453" s="602"/>
      <c r="L1453" s="602"/>
      <c r="M1453" s="622"/>
    </row>
    <row r="1454" spans="2:13" s="322" customFormat="1" x14ac:dyDescent="0.2">
      <c r="B1454" s="602"/>
      <c r="C1454" s="602"/>
      <c r="D1454" s="602"/>
      <c r="E1454" s="602"/>
      <c r="F1454" s="602"/>
      <c r="G1454" s="602"/>
      <c r="H1454" s="602"/>
      <c r="I1454" s="602"/>
      <c r="J1454" s="602"/>
      <c r="K1454" s="602"/>
      <c r="L1454" s="602"/>
      <c r="M1454" s="622"/>
    </row>
    <row r="1455" spans="2:13" s="322" customFormat="1" x14ac:dyDescent="0.2">
      <c r="B1455" s="602"/>
      <c r="C1455" s="602"/>
      <c r="D1455" s="602"/>
      <c r="E1455" s="602"/>
      <c r="F1455" s="602"/>
      <c r="G1455" s="602"/>
      <c r="H1455" s="602"/>
      <c r="I1455" s="602"/>
      <c r="J1455" s="602"/>
      <c r="K1455" s="602"/>
      <c r="L1455" s="602"/>
      <c r="M1455" s="622"/>
    </row>
    <row r="1456" spans="2:13" s="322" customFormat="1" x14ac:dyDescent="0.2">
      <c r="B1456" s="602"/>
      <c r="C1456" s="602"/>
      <c r="D1456" s="602"/>
      <c r="E1456" s="602"/>
      <c r="F1456" s="602"/>
      <c r="G1456" s="602"/>
      <c r="H1456" s="602"/>
      <c r="I1456" s="602"/>
      <c r="J1456" s="602"/>
      <c r="K1456" s="602"/>
      <c r="L1456" s="602"/>
      <c r="M1456" s="622"/>
    </row>
    <row r="1457" spans="2:13" s="322" customFormat="1" x14ac:dyDescent="0.2">
      <c r="B1457" s="602"/>
      <c r="C1457" s="602"/>
      <c r="D1457" s="602"/>
      <c r="E1457" s="602"/>
      <c r="F1457" s="602"/>
      <c r="G1457" s="602"/>
      <c r="H1457" s="602"/>
      <c r="I1457" s="602"/>
      <c r="J1457" s="602"/>
      <c r="K1457" s="602"/>
      <c r="L1457" s="602"/>
      <c r="M1457" s="622"/>
    </row>
    <row r="1458" spans="2:13" s="322" customFormat="1" x14ac:dyDescent="0.2">
      <c r="B1458" s="602"/>
      <c r="C1458" s="602"/>
      <c r="D1458" s="602"/>
      <c r="E1458" s="602"/>
      <c r="F1458" s="602"/>
      <c r="G1458" s="602"/>
      <c r="H1458" s="602"/>
      <c r="I1458" s="602"/>
      <c r="J1458" s="602"/>
      <c r="K1458" s="602"/>
      <c r="L1458" s="602"/>
      <c r="M1458" s="622"/>
    </row>
    <row r="1459" spans="2:13" s="322" customFormat="1" x14ac:dyDescent="0.2">
      <c r="B1459" s="602"/>
      <c r="C1459" s="602"/>
      <c r="D1459" s="602"/>
      <c r="E1459" s="602"/>
      <c r="F1459" s="602"/>
      <c r="G1459" s="602"/>
      <c r="H1459" s="602"/>
      <c r="I1459" s="602"/>
      <c r="J1459" s="602"/>
      <c r="K1459" s="602"/>
      <c r="L1459" s="602"/>
      <c r="M1459" s="622"/>
    </row>
    <row r="1460" spans="2:13" s="322" customFormat="1" x14ac:dyDescent="0.2">
      <c r="B1460" s="602"/>
      <c r="C1460" s="602"/>
      <c r="D1460" s="602"/>
      <c r="E1460" s="602"/>
      <c r="F1460" s="602"/>
      <c r="G1460" s="602"/>
      <c r="H1460" s="602"/>
      <c r="I1460" s="602"/>
      <c r="J1460" s="602"/>
      <c r="K1460" s="602"/>
      <c r="L1460" s="602"/>
      <c r="M1460" s="622"/>
    </row>
    <row r="1461" spans="2:13" s="322" customFormat="1" x14ac:dyDescent="0.2">
      <c r="B1461" s="602"/>
      <c r="C1461" s="602"/>
      <c r="D1461" s="602"/>
      <c r="E1461" s="602"/>
      <c r="F1461" s="602"/>
      <c r="G1461" s="602"/>
      <c r="H1461" s="602"/>
      <c r="I1461" s="602"/>
      <c r="J1461" s="602"/>
      <c r="K1461" s="602"/>
      <c r="L1461" s="602"/>
      <c r="M1461" s="622"/>
    </row>
    <row r="1462" spans="2:13" s="322" customFormat="1" x14ac:dyDescent="0.2">
      <c r="B1462" s="602"/>
      <c r="C1462" s="602"/>
      <c r="D1462" s="602"/>
      <c r="E1462" s="602"/>
      <c r="F1462" s="602"/>
      <c r="G1462" s="602"/>
      <c r="H1462" s="602"/>
      <c r="I1462" s="602"/>
      <c r="J1462" s="602"/>
      <c r="K1462" s="602"/>
      <c r="L1462" s="602"/>
      <c r="M1462" s="622"/>
    </row>
    <row r="1463" spans="2:13" s="322" customFormat="1" x14ac:dyDescent="0.2">
      <c r="B1463" s="602"/>
      <c r="C1463" s="602"/>
      <c r="D1463" s="602"/>
      <c r="E1463" s="602"/>
      <c r="F1463" s="602"/>
      <c r="G1463" s="602"/>
      <c r="H1463" s="602"/>
      <c r="I1463" s="602"/>
      <c r="J1463" s="602"/>
      <c r="K1463" s="602"/>
      <c r="L1463" s="602"/>
      <c r="M1463" s="622"/>
    </row>
    <row r="1464" spans="2:13" s="322" customFormat="1" x14ac:dyDescent="0.2">
      <c r="B1464" s="602"/>
      <c r="C1464" s="602"/>
      <c r="D1464" s="602"/>
      <c r="E1464" s="602"/>
      <c r="F1464" s="602"/>
      <c r="G1464" s="602"/>
      <c r="H1464" s="602"/>
      <c r="I1464" s="602"/>
      <c r="J1464" s="602"/>
      <c r="K1464" s="602"/>
      <c r="L1464" s="602"/>
      <c r="M1464" s="622"/>
    </row>
    <row r="1465" spans="2:13" s="322" customFormat="1" x14ac:dyDescent="0.2">
      <c r="B1465" s="602"/>
      <c r="C1465" s="602"/>
      <c r="D1465" s="602"/>
      <c r="E1465" s="602"/>
      <c r="F1465" s="602"/>
      <c r="G1465" s="602"/>
      <c r="H1465" s="602"/>
      <c r="I1465" s="602"/>
      <c r="J1465" s="602"/>
      <c r="K1465" s="602"/>
      <c r="L1465" s="602"/>
      <c r="M1465" s="622"/>
    </row>
    <row r="1466" spans="2:13" s="322" customFormat="1" x14ac:dyDescent="0.2">
      <c r="B1466" s="602"/>
      <c r="C1466" s="602"/>
      <c r="D1466" s="602"/>
      <c r="E1466" s="602"/>
      <c r="F1466" s="602"/>
      <c r="G1466" s="602"/>
      <c r="H1466" s="602"/>
      <c r="I1466" s="602"/>
      <c r="J1466" s="602"/>
      <c r="K1466" s="602"/>
      <c r="L1466" s="602"/>
      <c r="M1466" s="622"/>
    </row>
    <row r="1467" spans="2:13" s="322" customFormat="1" x14ac:dyDescent="0.2">
      <c r="B1467" s="602"/>
      <c r="C1467" s="602"/>
      <c r="D1467" s="602"/>
      <c r="E1467" s="602"/>
      <c r="F1467" s="602"/>
      <c r="G1467" s="602"/>
      <c r="H1467" s="602"/>
      <c r="I1467" s="602"/>
      <c r="J1467" s="602"/>
      <c r="K1467" s="602"/>
      <c r="L1467" s="602"/>
      <c r="M1467" s="622"/>
    </row>
    <row r="1468" spans="2:13" s="322" customFormat="1" x14ac:dyDescent="0.2">
      <c r="B1468" s="602"/>
      <c r="C1468" s="602"/>
      <c r="D1468" s="602"/>
      <c r="E1468" s="602"/>
      <c r="F1468" s="602"/>
      <c r="G1468" s="602"/>
      <c r="H1468" s="602"/>
      <c r="I1468" s="602"/>
      <c r="J1468" s="602"/>
      <c r="K1468" s="602"/>
      <c r="L1468" s="602"/>
      <c r="M1468" s="622"/>
    </row>
    <row r="1469" spans="2:13" s="322" customFormat="1" x14ac:dyDescent="0.2">
      <c r="B1469" s="602"/>
      <c r="C1469" s="602"/>
      <c r="D1469" s="602"/>
      <c r="E1469" s="602"/>
      <c r="F1469" s="602"/>
      <c r="G1469" s="602"/>
      <c r="H1469" s="602"/>
      <c r="I1469" s="602"/>
      <c r="J1469" s="602"/>
      <c r="K1469" s="602"/>
      <c r="L1469" s="602"/>
      <c r="M1469" s="622"/>
    </row>
    <row r="1470" spans="2:13" s="322" customFormat="1" x14ac:dyDescent="0.2">
      <c r="B1470" s="602"/>
      <c r="C1470" s="602"/>
      <c r="D1470" s="602"/>
      <c r="E1470" s="602"/>
      <c r="F1470" s="602"/>
      <c r="G1470" s="602"/>
      <c r="H1470" s="602"/>
      <c r="I1470" s="602"/>
      <c r="J1470" s="602"/>
      <c r="K1470" s="602"/>
      <c r="L1470" s="602"/>
      <c r="M1470" s="622"/>
    </row>
    <row r="1471" spans="2:13" s="322" customFormat="1" x14ac:dyDescent="0.2">
      <c r="B1471" s="602"/>
      <c r="C1471" s="602"/>
      <c r="D1471" s="602"/>
      <c r="E1471" s="602"/>
      <c r="F1471" s="602"/>
      <c r="G1471" s="602"/>
      <c r="H1471" s="602"/>
      <c r="I1471" s="602"/>
      <c r="J1471" s="602"/>
      <c r="K1471" s="602"/>
      <c r="L1471" s="602"/>
      <c r="M1471" s="622"/>
    </row>
    <row r="1472" spans="2:13" s="322" customFormat="1" x14ac:dyDescent="0.2">
      <c r="B1472" s="602"/>
      <c r="C1472" s="602"/>
      <c r="D1472" s="602"/>
      <c r="E1472" s="602"/>
      <c r="F1472" s="602"/>
      <c r="G1472" s="602"/>
      <c r="H1472" s="602"/>
      <c r="I1472" s="602"/>
      <c r="J1472" s="602"/>
      <c r="K1472" s="602"/>
      <c r="L1472" s="602"/>
      <c r="M1472" s="622"/>
    </row>
    <row r="1473" spans="2:13" s="322" customFormat="1" x14ac:dyDescent="0.2">
      <c r="B1473" s="602"/>
      <c r="C1473" s="602"/>
      <c r="D1473" s="602"/>
      <c r="E1473" s="602"/>
      <c r="F1473" s="602"/>
      <c r="G1473" s="602"/>
      <c r="H1473" s="602"/>
      <c r="I1473" s="602"/>
      <c r="J1473" s="602"/>
      <c r="K1473" s="602"/>
      <c r="L1473" s="602"/>
      <c r="M1473" s="622"/>
    </row>
    <row r="1474" spans="2:13" s="322" customFormat="1" x14ac:dyDescent="0.2">
      <c r="B1474" s="602"/>
      <c r="C1474" s="602"/>
      <c r="D1474" s="602"/>
      <c r="E1474" s="602"/>
      <c r="F1474" s="602"/>
      <c r="G1474" s="602"/>
      <c r="H1474" s="602"/>
      <c r="I1474" s="602"/>
      <c r="J1474" s="602"/>
      <c r="K1474" s="602"/>
      <c r="L1474" s="602"/>
      <c r="M1474" s="622"/>
    </row>
    <row r="1475" spans="2:13" s="322" customFormat="1" x14ac:dyDescent="0.2">
      <c r="B1475" s="602"/>
      <c r="C1475" s="602"/>
      <c r="D1475" s="602"/>
      <c r="E1475" s="602"/>
      <c r="F1475" s="602"/>
      <c r="G1475" s="602"/>
      <c r="H1475" s="602"/>
      <c r="I1475" s="602"/>
      <c r="J1475" s="602"/>
      <c r="K1475" s="602"/>
      <c r="L1475" s="602"/>
      <c r="M1475" s="622"/>
    </row>
    <row r="1476" spans="2:13" s="322" customFormat="1" x14ac:dyDescent="0.2">
      <c r="B1476" s="602"/>
      <c r="C1476" s="602"/>
      <c r="D1476" s="602"/>
      <c r="E1476" s="602"/>
      <c r="F1476" s="602"/>
      <c r="G1476" s="602"/>
      <c r="H1476" s="602"/>
      <c r="I1476" s="602"/>
      <c r="J1476" s="602"/>
      <c r="K1476" s="602"/>
      <c r="L1476" s="602"/>
      <c r="M1476" s="622"/>
    </row>
    <row r="1477" spans="2:13" s="322" customFormat="1" x14ac:dyDescent="0.2">
      <c r="B1477" s="602"/>
      <c r="C1477" s="602"/>
      <c r="D1477" s="602"/>
      <c r="E1477" s="602"/>
      <c r="F1477" s="602"/>
      <c r="G1477" s="602"/>
      <c r="H1477" s="602"/>
      <c r="I1477" s="602"/>
      <c r="J1477" s="602"/>
      <c r="K1477" s="602"/>
      <c r="L1477" s="602"/>
      <c r="M1477" s="622"/>
    </row>
    <row r="1478" spans="2:13" s="322" customFormat="1" x14ac:dyDescent="0.2">
      <c r="B1478" s="602"/>
      <c r="C1478" s="602"/>
      <c r="D1478" s="602"/>
      <c r="E1478" s="602"/>
      <c r="F1478" s="602"/>
      <c r="G1478" s="602"/>
      <c r="H1478" s="602"/>
      <c r="I1478" s="602"/>
      <c r="J1478" s="602"/>
      <c r="K1478" s="602"/>
      <c r="L1478" s="602"/>
      <c r="M1478" s="622"/>
    </row>
    <row r="1479" spans="2:13" s="322" customFormat="1" x14ac:dyDescent="0.2">
      <c r="B1479" s="602"/>
      <c r="C1479" s="602"/>
      <c r="D1479" s="602"/>
      <c r="E1479" s="602"/>
      <c r="F1479" s="602"/>
      <c r="G1479" s="602"/>
      <c r="H1479" s="602"/>
      <c r="I1479" s="602"/>
      <c r="J1479" s="602"/>
      <c r="K1479" s="602"/>
      <c r="L1479" s="602"/>
      <c r="M1479" s="622"/>
    </row>
    <row r="1480" spans="2:13" s="322" customFormat="1" x14ac:dyDescent="0.2">
      <c r="B1480" s="602"/>
      <c r="C1480" s="602"/>
      <c r="D1480" s="602"/>
      <c r="E1480" s="602"/>
      <c r="F1480" s="602"/>
      <c r="G1480" s="602"/>
      <c r="H1480" s="602"/>
      <c r="I1480" s="602"/>
      <c r="J1480" s="602"/>
      <c r="K1480" s="602"/>
      <c r="L1480" s="602"/>
      <c r="M1480" s="622"/>
    </row>
    <row r="1481" spans="2:13" s="322" customFormat="1" x14ac:dyDescent="0.2">
      <c r="B1481" s="602"/>
      <c r="C1481" s="602"/>
      <c r="D1481" s="602"/>
      <c r="E1481" s="602"/>
      <c r="F1481" s="602"/>
      <c r="G1481" s="602"/>
      <c r="H1481" s="602"/>
      <c r="I1481" s="602"/>
      <c r="J1481" s="602"/>
      <c r="K1481" s="602"/>
      <c r="L1481" s="602"/>
      <c r="M1481" s="622"/>
    </row>
    <row r="1482" spans="2:13" s="322" customFormat="1" x14ac:dyDescent="0.2">
      <c r="B1482" s="602"/>
      <c r="C1482" s="602"/>
      <c r="D1482" s="602"/>
      <c r="E1482" s="602"/>
      <c r="F1482" s="602"/>
      <c r="G1482" s="602"/>
      <c r="H1482" s="602"/>
      <c r="I1482" s="602"/>
      <c r="J1482" s="602"/>
      <c r="K1482" s="602"/>
      <c r="L1482" s="602"/>
      <c r="M1482" s="622"/>
    </row>
    <row r="1483" spans="2:13" s="322" customFormat="1" x14ac:dyDescent="0.2">
      <c r="B1483" s="602"/>
      <c r="C1483" s="602"/>
      <c r="D1483" s="602"/>
      <c r="E1483" s="602"/>
      <c r="F1483" s="602"/>
      <c r="G1483" s="602"/>
      <c r="H1483" s="602"/>
      <c r="I1483" s="602"/>
      <c r="J1483" s="602"/>
      <c r="K1483" s="602"/>
      <c r="L1483" s="602"/>
      <c r="M1483" s="622"/>
    </row>
    <row r="1484" spans="2:13" s="322" customFormat="1" x14ac:dyDescent="0.2">
      <c r="B1484" s="602"/>
      <c r="C1484" s="602"/>
      <c r="D1484" s="602"/>
      <c r="E1484" s="602"/>
      <c r="F1484" s="602"/>
      <c r="G1484" s="602"/>
      <c r="H1484" s="602"/>
      <c r="I1484" s="602"/>
      <c r="J1484" s="602"/>
      <c r="K1484" s="602"/>
      <c r="L1484" s="602"/>
      <c r="M1484" s="622"/>
    </row>
    <row r="1485" spans="2:13" s="322" customFormat="1" x14ac:dyDescent="0.2">
      <c r="B1485" s="602"/>
      <c r="C1485" s="602"/>
      <c r="D1485" s="602"/>
      <c r="E1485" s="602"/>
      <c r="F1485" s="602"/>
      <c r="G1485" s="602"/>
      <c r="H1485" s="602"/>
      <c r="I1485" s="602"/>
      <c r="J1485" s="602"/>
      <c r="K1485" s="602"/>
      <c r="L1485" s="602"/>
      <c r="M1485" s="622"/>
    </row>
    <row r="1486" spans="2:13" s="322" customFormat="1" x14ac:dyDescent="0.2">
      <c r="B1486" s="602"/>
      <c r="C1486" s="602"/>
      <c r="D1486" s="602"/>
      <c r="E1486" s="602"/>
      <c r="F1486" s="602"/>
      <c r="G1486" s="602"/>
      <c r="H1486" s="602"/>
      <c r="I1486" s="602"/>
      <c r="J1486" s="602"/>
      <c r="K1486" s="602"/>
      <c r="L1486" s="602"/>
      <c r="M1486" s="622"/>
    </row>
    <row r="1487" spans="2:13" s="322" customFormat="1" x14ac:dyDescent="0.2">
      <c r="B1487" s="602"/>
      <c r="C1487" s="602"/>
      <c r="D1487" s="602"/>
      <c r="E1487" s="602"/>
      <c r="F1487" s="602"/>
      <c r="G1487" s="602"/>
      <c r="H1487" s="602"/>
      <c r="I1487" s="602"/>
      <c r="J1487" s="602"/>
      <c r="K1487" s="602"/>
      <c r="L1487" s="602"/>
      <c r="M1487" s="622"/>
    </row>
    <row r="1488" spans="2:13" s="322" customFormat="1" x14ac:dyDescent="0.2">
      <c r="B1488" s="602"/>
      <c r="C1488" s="602"/>
      <c r="D1488" s="602"/>
      <c r="E1488" s="602"/>
      <c r="F1488" s="602"/>
      <c r="G1488" s="602"/>
      <c r="H1488" s="602"/>
      <c r="I1488" s="602"/>
      <c r="J1488" s="602"/>
      <c r="K1488" s="602"/>
      <c r="L1488" s="602"/>
      <c r="M1488" s="622"/>
    </row>
    <row r="1489" spans="2:13" s="322" customFormat="1" x14ac:dyDescent="0.2">
      <c r="B1489" s="602"/>
      <c r="C1489" s="602"/>
      <c r="D1489" s="602"/>
      <c r="E1489" s="602"/>
      <c r="F1489" s="602"/>
      <c r="G1489" s="602"/>
      <c r="H1489" s="602"/>
      <c r="I1489" s="602"/>
      <c r="J1489" s="602"/>
      <c r="K1489" s="602"/>
      <c r="L1489" s="602"/>
      <c r="M1489" s="622"/>
    </row>
    <row r="1490" spans="2:13" s="322" customFormat="1" x14ac:dyDescent="0.2">
      <c r="B1490" s="602"/>
      <c r="C1490" s="602"/>
      <c r="D1490" s="602"/>
      <c r="E1490" s="602"/>
      <c r="F1490" s="602"/>
      <c r="G1490" s="602"/>
      <c r="H1490" s="602"/>
      <c r="I1490" s="602"/>
      <c r="J1490" s="602"/>
      <c r="K1490" s="602"/>
      <c r="L1490" s="602"/>
      <c r="M1490" s="622"/>
    </row>
    <row r="1491" spans="2:13" s="322" customFormat="1" x14ac:dyDescent="0.2">
      <c r="B1491" s="602"/>
      <c r="C1491" s="602"/>
      <c r="D1491" s="602"/>
      <c r="E1491" s="602"/>
      <c r="F1491" s="602"/>
      <c r="G1491" s="602"/>
      <c r="H1491" s="602"/>
      <c r="I1491" s="602"/>
      <c r="J1491" s="602"/>
      <c r="K1491" s="602"/>
      <c r="L1491" s="602"/>
      <c r="M1491" s="622"/>
    </row>
    <row r="1492" spans="2:13" s="322" customFormat="1" x14ac:dyDescent="0.2">
      <c r="B1492" s="602"/>
      <c r="C1492" s="602"/>
      <c r="D1492" s="602"/>
      <c r="E1492" s="602"/>
      <c r="F1492" s="602"/>
      <c r="G1492" s="602"/>
      <c r="H1492" s="602"/>
      <c r="I1492" s="602"/>
      <c r="J1492" s="602"/>
      <c r="K1492" s="602"/>
      <c r="L1492" s="602"/>
      <c r="M1492" s="622"/>
    </row>
    <row r="1493" spans="2:13" s="322" customFormat="1" x14ac:dyDescent="0.2">
      <c r="B1493" s="602"/>
      <c r="C1493" s="602"/>
      <c r="D1493" s="602"/>
      <c r="E1493" s="602"/>
      <c r="F1493" s="602"/>
      <c r="G1493" s="602"/>
      <c r="H1493" s="602"/>
      <c r="I1493" s="602"/>
      <c r="J1493" s="602"/>
      <c r="K1493" s="602"/>
      <c r="L1493" s="602"/>
      <c r="M1493" s="622"/>
    </row>
    <row r="1494" spans="2:13" s="322" customFormat="1" x14ac:dyDescent="0.2">
      <c r="B1494" s="602"/>
      <c r="C1494" s="602"/>
      <c r="D1494" s="602"/>
      <c r="E1494" s="602"/>
      <c r="F1494" s="602"/>
      <c r="G1494" s="602"/>
      <c r="H1494" s="602"/>
      <c r="I1494" s="602"/>
      <c r="J1494" s="602"/>
      <c r="K1494" s="602"/>
      <c r="L1494" s="602"/>
      <c r="M1494" s="622"/>
    </row>
    <row r="1495" spans="2:13" s="322" customFormat="1" x14ac:dyDescent="0.2">
      <c r="B1495" s="602"/>
      <c r="C1495" s="602"/>
      <c r="D1495" s="602"/>
      <c r="E1495" s="602"/>
      <c r="F1495" s="602"/>
      <c r="G1495" s="602"/>
      <c r="H1495" s="602"/>
      <c r="I1495" s="602"/>
      <c r="J1495" s="602"/>
      <c r="K1495" s="602"/>
      <c r="L1495" s="602"/>
      <c r="M1495" s="622"/>
    </row>
    <row r="1496" spans="2:13" s="322" customFormat="1" x14ac:dyDescent="0.2">
      <c r="B1496" s="602"/>
      <c r="C1496" s="602"/>
      <c r="D1496" s="602"/>
      <c r="E1496" s="602"/>
      <c r="F1496" s="602"/>
      <c r="G1496" s="602"/>
      <c r="H1496" s="602"/>
      <c r="I1496" s="602"/>
      <c r="J1496" s="602"/>
      <c r="K1496" s="602"/>
      <c r="L1496" s="602"/>
      <c r="M1496" s="622"/>
    </row>
    <row r="1497" spans="2:13" s="322" customFormat="1" x14ac:dyDescent="0.2">
      <c r="B1497" s="602"/>
      <c r="C1497" s="602"/>
      <c r="D1497" s="602"/>
      <c r="E1497" s="602"/>
      <c r="F1497" s="602"/>
      <c r="G1497" s="602"/>
      <c r="H1497" s="602"/>
      <c r="I1497" s="602"/>
      <c r="J1497" s="602"/>
      <c r="K1497" s="602"/>
      <c r="L1497" s="602"/>
      <c r="M1497" s="622"/>
    </row>
    <row r="1498" spans="2:13" s="322" customFormat="1" x14ac:dyDescent="0.2">
      <c r="B1498" s="602"/>
      <c r="C1498" s="602"/>
      <c r="D1498" s="602"/>
      <c r="E1498" s="602"/>
      <c r="F1498" s="602"/>
      <c r="G1498" s="602"/>
      <c r="H1498" s="602"/>
      <c r="I1498" s="602"/>
      <c r="J1498" s="602"/>
      <c r="K1498" s="602"/>
      <c r="L1498" s="602"/>
      <c r="M1498" s="622"/>
    </row>
    <row r="1499" spans="2:13" s="322" customFormat="1" x14ac:dyDescent="0.2">
      <c r="B1499" s="602"/>
      <c r="C1499" s="602"/>
      <c r="D1499" s="602"/>
      <c r="E1499" s="602"/>
      <c r="F1499" s="602"/>
      <c r="G1499" s="602"/>
      <c r="H1499" s="602"/>
      <c r="I1499" s="602"/>
      <c r="J1499" s="602"/>
      <c r="K1499" s="602"/>
      <c r="L1499" s="602"/>
      <c r="M1499" s="622"/>
    </row>
    <row r="1500" spans="2:13" s="322" customFormat="1" x14ac:dyDescent="0.2">
      <c r="B1500" s="602"/>
      <c r="C1500" s="602"/>
      <c r="D1500" s="602"/>
      <c r="E1500" s="602"/>
      <c r="F1500" s="602"/>
      <c r="G1500" s="602"/>
      <c r="H1500" s="602"/>
      <c r="I1500" s="602"/>
      <c r="J1500" s="602"/>
      <c r="K1500" s="602"/>
      <c r="L1500" s="602"/>
      <c r="M1500" s="622"/>
    </row>
    <row r="1501" spans="2:13" s="322" customFormat="1" x14ac:dyDescent="0.2">
      <c r="B1501" s="602"/>
      <c r="C1501" s="602"/>
      <c r="D1501" s="602"/>
      <c r="E1501" s="602"/>
      <c r="F1501" s="602"/>
      <c r="G1501" s="602"/>
      <c r="H1501" s="602"/>
      <c r="I1501" s="602"/>
      <c r="J1501" s="602"/>
      <c r="K1501" s="602"/>
      <c r="L1501" s="602"/>
      <c r="M1501" s="622"/>
    </row>
    <row r="1502" spans="2:13" s="322" customFormat="1" x14ac:dyDescent="0.2">
      <c r="B1502" s="602"/>
      <c r="C1502" s="602"/>
      <c r="D1502" s="602"/>
      <c r="E1502" s="602"/>
      <c r="F1502" s="602"/>
      <c r="G1502" s="602"/>
      <c r="H1502" s="602"/>
      <c r="I1502" s="602"/>
      <c r="J1502" s="602"/>
      <c r="K1502" s="602"/>
      <c r="L1502" s="602"/>
      <c r="M1502" s="622"/>
    </row>
    <row r="1503" spans="2:13" s="322" customFormat="1" x14ac:dyDescent="0.2">
      <c r="B1503" s="602"/>
      <c r="C1503" s="602"/>
      <c r="D1503" s="602"/>
      <c r="E1503" s="602"/>
      <c r="F1503" s="602"/>
      <c r="G1503" s="602"/>
      <c r="H1503" s="602"/>
      <c r="I1503" s="602"/>
      <c r="J1503" s="602"/>
      <c r="K1503" s="602"/>
      <c r="L1503" s="602"/>
      <c r="M1503" s="622"/>
    </row>
    <row r="1504" spans="2:13" s="322" customFormat="1" x14ac:dyDescent="0.2">
      <c r="B1504" s="602"/>
      <c r="C1504" s="602"/>
      <c r="D1504" s="602"/>
      <c r="E1504" s="602"/>
      <c r="F1504" s="602"/>
      <c r="G1504" s="602"/>
      <c r="H1504" s="602"/>
      <c r="I1504" s="602"/>
      <c r="J1504" s="602"/>
      <c r="K1504" s="602"/>
      <c r="L1504" s="602"/>
      <c r="M1504" s="622"/>
    </row>
    <row r="1505" spans="2:13" s="322" customFormat="1" x14ac:dyDescent="0.2">
      <c r="B1505" s="602"/>
      <c r="C1505" s="602"/>
      <c r="D1505" s="602"/>
      <c r="E1505" s="602"/>
      <c r="F1505" s="602"/>
      <c r="G1505" s="602"/>
      <c r="H1505" s="602"/>
      <c r="I1505" s="602"/>
      <c r="J1505" s="602"/>
      <c r="K1505" s="602"/>
      <c r="L1505" s="602"/>
      <c r="M1505" s="622"/>
    </row>
    <row r="1506" spans="2:13" s="322" customFormat="1" x14ac:dyDescent="0.2">
      <c r="B1506" s="602"/>
      <c r="C1506" s="602"/>
      <c r="D1506" s="602"/>
      <c r="E1506" s="602"/>
      <c r="F1506" s="602"/>
      <c r="G1506" s="602"/>
      <c r="H1506" s="602"/>
      <c r="I1506" s="602"/>
      <c r="J1506" s="602"/>
      <c r="K1506" s="602"/>
      <c r="L1506" s="602"/>
      <c r="M1506" s="622"/>
    </row>
    <row r="1507" spans="2:13" s="322" customFormat="1" x14ac:dyDescent="0.2">
      <c r="B1507" s="602"/>
      <c r="C1507" s="602"/>
      <c r="D1507" s="602"/>
      <c r="E1507" s="602"/>
      <c r="F1507" s="602"/>
      <c r="G1507" s="602"/>
      <c r="H1507" s="602"/>
      <c r="I1507" s="602"/>
      <c r="J1507" s="602"/>
      <c r="K1507" s="602"/>
      <c r="L1507" s="602"/>
      <c r="M1507" s="622"/>
    </row>
    <row r="1508" spans="2:13" s="322" customFormat="1" x14ac:dyDescent="0.2">
      <c r="B1508" s="602"/>
      <c r="C1508" s="602"/>
      <c r="D1508" s="602"/>
      <c r="E1508" s="602"/>
      <c r="F1508" s="602"/>
      <c r="G1508" s="602"/>
      <c r="H1508" s="602"/>
      <c r="I1508" s="602"/>
      <c r="J1508" s="602"/>
      <c r="K1508" s="602"/>
      <c r="L1508" s="602"/>
      <c r="M1508" s="622"/>
    </row>
    <row r="1509" spans="2:13" s="322" customFormat="1" x14ac:dyDescent="0.2">
      <c r="B1509" s="602"/>
      <c r="C1509" s="602"/>
      <c r="D1509" s="602"/>
      <c r="E1509" s="602"/>
      <c r="F1509" s="602"/>
      <c r="G1509" s="602"/>
      <c r="H1509" s="602"/>
      <c r="I1509" s="602"/>
      <c r="J1509" s="602"/>
      <c r="K1509" s="602"/>
      <c r="L1509" s="602"/>
      <c r="M1509" s="622"/>
    </row>
    <row r="1510" spans="2:13" s="322" customFormat="1" x14ac:dyDescent="0.2">
      <c r="B1510" s="602"/>
      <c r="C1510" s="602"/>
      <c r="D1510" s="602"/>
      <c r="E1510" s="602"/>
      <c r="F1510" s="602"/>
      <c r="G1510" s="602"/>
      <c r="H1510" s="602"/>
      <c r="I1510" s="602"/>
      <c r="J1510" s="602"/>
      <c r="K1510" s="602"/>
      <c r="L1510" s="602"/>
      <c r="M1510" s="622"/>
    </row>
    <row r="1511" spans="2:13" s="322" customFormat="1" x14ac:dyDescent="0.2">
      <c r="B1511" s="602"/>
      <c r="C1511" s="602"/>
      <c r="D1511" s="602"/>
      <c r="E1511" s="602"/>
      <c r="F1511" s="602"/>
      <c r="G1511" s="602"/>
      <c r="H1511" s="602"/>
      <c r="I1511" s="602"/>
      <c r="J1511" s="602"/>
      <c r="K1511" s="602"/>
      <c r="L1511" s="602"/>
      <c r="M1511" s="622"/>
    </row>
    <row r="1512" spans="2:13" s="322" customFormat="1" x14ac:dyDescent="0.2">
      <c r="B1512" s="602"/>
      <c r="C1512" s="602"/>
      <c r="D1512" s="602"/>
      <c r="E1512" s="602"/>
      <c r="F1512" s="602"/>
      <c r="G1512" s="602"/>
      <c r="H1512" s="602"/>
      <c r="I1512" s="602"/>
      <c r="J1512" s="602"/>
      <c r="K1512" s="602"/>
      <c r="L1512" s="602"/>
      <c r="M1512" s="622"/>
    </row>
    <row r="1513" spans="2:13" s="322" customFormat="1" x14ac:dyDescent="0.2">
      <c r="B1513" s="602"/>
      <c r="C1513" s="602"/>
      <c r="D1513" s="602"/>
      <c r="E1513" s="602"/>
      <c r="F1513" s="602"/>
      <c r="G1513" s="602"/>
      <c r="H1513" s="602"/>
      <c r="I1513" s="602"/>
      <c r="J1513" s="602"/>
      <c r="K1513" s="602"/>
      <c r="L1513" s="602"/>
      <c r="M1513" s="622"/>
    </row>
    <row r="1514" spans="2:13" s="322" customFormat="1" x14ac:dyDescent="0.2">
      <c r="B1514" s="602"/>
      <c r="C1514" s="602"/>
      <c r="D1514" s="602"/>
      <c r="E1514" s="602"/>
      <c r="F1514" s="602"/>
      <c r="G1514" s="602"/>
      <c r="H1514" s="602"/>
      <c r="I1514" s="602"/>
      <c r="J1514" s="602"/>
      <c r="K1514" s="602"/>
      <c r="L1514" s="602"/>
      <c r="M1514" s="622"/>
    </row>
    <row r="1515" spans="2:13" s="322" customFormat="1" x14ac:dyDescent="0.2">
      <c r="B1515" s="602"/>
      <c r="C1515" s="602"/>
      <c r="D1515" s="602"/>
      <c r="E1515" s="602"/>
      <c r="F1515" s="602"/>
      <c r="G1515" s="602"/>
      <c r="H1515" s="602"/>
      <c r="I1515" s="602"/>
      <c r="J1515" s="602"/>
      <c r="K1515" s="602"/>
      <c r="L1515" s="602"/>
      <c r="M1515" s="622"/>
    </row>
    <row r="1516" spans="2:13" s="322" customFormat="1" x14ac:dyDescent="0.2">
      <c r="B1516" s="602"/>
      <c r="C1516" s="602"/>
      <c r="D1516" s="602"/>
      <c r="E1516" s="602"/>
      <c r="F1516" s="602"/>
      <c r="G1516" s="602"/>
      <c r="H1516" s="602"/>
      <c r="I1516" s="602"/>
      <c r="J1516" s="602"/>
      <c r="K1516" s="602"/>
      <c r="L1516" s="602"/>
      <c r="M1516" s="622"/>
    </row>
    <row r="1517" spans="2:13" s="322" customFormat="1" x14ac:dyDescent="0.2">
      <c r="B1517" s="602"/>
      <c r="C1517" s="602"/>
      <c r="D1517" s="602"/>
      <c r="E1517" s="602"/>
      <c r="F1517" s="602"/>
      <c r="G1517" s="602"/>
      <c r="H1517" s="602"/>
      <c r="I1517" s="602"/>
      <c r="J1517" s="602"/>
      <c r="K1517" s="602"/>
      <c r="L1517" s="602"/>
      <c r="M1517" s="622"/>
    </row>
    <row r="1518" spans="2:13" s="322" customFormat="1" x14ac:dyDescent="0.2">
      <c r="B1518" s="602"/>
      <c r="C1518" s="602"/>
      <c r="D1518" s="602"/>
      <c r="E1518" s="602"/>
      <c r="F1518" s="602"/>
      <c r="G1518" s="602"/>
      <c r="H1518" s="602"/>
      <c r="I1518" s="602"/>
      <c r="J1518" s="602"/>
      <c r="K1518" s="602"/>
      <c r="L1518" s="602"/>
      <c r="M1518" s="622"/>
    </row>
    <row r="1519" spans="2:13" s="322" customFormat="1" x14ac:dyDescent="0.2">
      <c r="B1519" s="602"/>
      <c r="C1519" s="602"/>
      <c r="D1519" s="602"/>
      <c r="E1519" s="602"/>
      <c r="F1519" s="602"/>
      <c r="G1519" s="602"/>
      <c r="H1519" s="602"/>
      <c r="I1519" s="602"/>
      <c r="J1519" s="602"/>
      <c r="K1519" s="602"/>
      <c r="L1519" s="602"/>
      <c r="M1519" s="622"/>
    </row>
    <row r="1520" spans="2:13" s="322" customFormat="1" x14ac:dyDescent="0.2">
      <c r="B1520" s="602"/>
      <c r="C1520" s="602"/>
      <c r="D1520" s="602"/>
      <c r="E1520" s="602"/>
      <c r="F1520" s="602"/>
      <c r="G1520" s="602"/>
      <c r="H1520" s="602"/>
      <c r="I1520" s="602"/>
      <c r="J1520" s="602"/>
      <c r="K1520" s="602"/>
      <c r="L1520" s="602"/>
      <c r="M1520" s="622"/>
    </row>
    <row r="1521" spans="2:13" s="322" customFormat="1" x14ac:dyDescent="0.2">
      <c r="B1521" s="602"/>
      <c r="C1521" s="602"/>
      <c r="D1521" s="602"/>
      <c r="E1521" s="602"/>
      <c r="F1521" s="602"/>
      <c r="G1521" s="602"/>
      <c r="H1521" s="602"/>
      <c r="I1521" s="602"/>
      <c r="J1521" s="602"/>
      <c r="K1521" s="602"/>
      <c r="L1521" s="602"/>
      <c r="M1521" s="622"/>
    </row>
    <row r="1522" spans="2:13" s="322" customFormat="1" x14ac:dyDescent="0.2">
      <c r="B1522" s="602"/>
      <c r="C1522" s="602"/>
      <c r="D1522" s="602"/>
      <c r="E1522" s="602"/>
      <c r="F1522" s="602"/>
      <c r="G1522" s="602"/>
      <c r="H1522" s="602"/>
      <c r="I1522" s="602"/>
      <c r="J1522" s="602"/>
      <c r="K1522" s="602"/>
      <c r="L1522" s="602"/>
      <c r="M1522" s="622"/>
    </row>
    <row r="1523" spans="2:13" s="322" customFormat="1" x14ac:dyDescent="0.2">
      <c r="B1523" s="602"/>
      <c r="C1523" s="602"/>
      <c r="D1523" s="602"/>
      <c r="E1523" s="602"/>
      <c r="F1523" s="602"/>
      <c r="G1523" s="602"/>
      <c r="H1523" s="602"/>
      <c r="I1523" s="602"/>
      <c r="J1523" s="602"/>
      <c r="K1523" s="602"/>
      <c r="L1523" s="602"/>
      <c r="M1523" s="622"/>
    </row>
    <row r="1524" spans="2:13" s="322" customFormat="1" x14ac:dyDescent="0.2">
      <c r="B1524" s="602"/>
      <c r="C1524" s="602"/>
      <c r="D1524" s="602"/>
      <c r="E1524" s="602"/>
      <c r="F1524" s="602"/>
      <c r="G1524" s="602"/>
      <c r="H1524" s="602"/>
      <c r="I1524" s="602"/>
      <c r="J1524" s="602"/>
      <c r="K1524" s="602"/>
      <c r="L1524" s="602"/>
      <c r="M1524" s="622"/>
    </row>
    <row r="1525" spans="2:13" s="322" customFormat="1" x14ac:dyDescent="0.2">
      <c r="B1525" s="602"/>
      <c r="C1525" s="602"/>
      <c r="D1525" s="602"/>
      <c r="E1525" s="602"/>
      <c r="F1525" s="602"/>
      <c r="G1525" s="602"/>
      <c r="H1525" s="602"/>
      <c r="I1525" s="602"/>
      <c r="J1525" s="602"/>
      <c r="K1525" s="602"/>
      <c r="L1525" s="602"/>
      <c r="M1525" s="622"/>
    </row>
    <row r="1526" spans="2:13" s="322" customFormat="1" x14ac:dyDescent="0.2">
      <c r="B1526" s="602"/>
      <c r="C1526" s="602"/>
      <c r="D1526" s="602"/>
      <c r="E1526" s="602"/>
      <c r="F1526" s="602"/>
      <c r="G1526" s="602"/>
      <c r="H1526" s="602"/>
      <c r="I1526" s="602"/>
      <c r="J1526" s="602"/>
      <c r="K1526" s="602"/>
      <c r="L1526" s="602"/>
      <c r="M1526" s="622"/>
    </row>
    <row r="1527" spans="2:13" s="322" customFormat="1" x14ac:dyDescent="0.2">
      <c r="B1527" s="602"/>
      <c r="C1527" s="602"/>
      <c r="D1527" s="602"/>
      <c r="E1527" s="602"/>
      <c r="F1527" s="602"/>
      <c r="G1527" s="602"/>
      <c r="H1527" s="602"/>
      <c r="I1527" s="602"/>
      <c r="J1527" s="602"/>
      <c r="K1527" s="602"/>
      <c r="L1527" s="602"/>
      <c r="M1527" s="622"/>
    </row>
    <row r="1528" spans="2:13" s="322" customFormat="1" x14ac:dyDescent="0.2">
      <c r="B1528" s="602"/>
      <c r="C1528" s="602"/>
      <c r="D1528" s="602"/>
      <c r="E1528" s="602"/>
      <c r="F1528" s="602"/>
      <c r="G1528" s="602"/>
      <c r="H1528" s="602"/>
      <c r="I1528" s="602"/>
      <c r="J1528" s="602"/>
      <c r="K1528" s="602"/>
      <c r="L1528" s="602"/>
      <c r="M1528" s="622"/>
    </row>
    <row r="1529" spans="2:13" s="322" customFormat="1" x14ac:dyDescent="0.2">
      <c r="B1529" s="602"/>
      <c r="C1529" s="602"/>
      <c r="D1529" s="602"/>
      <c r="E1529" s="602"/>
      <c r="F1529" s="602"/>
      <c r="G1529" s="602"/>
      <c r="H1529" s="602"/>
      <c r="I1529" s="602"/>
      <c r="J1529" s="602"/>
      <c r="K1529" s="602"/>
      <c r="L1529" s="602"/>
      <c r="M1529" s="622"/>
    </row>
    <row r="1530" spans="2:13" s="322" customFormat="1" x14ac:dyDescent="0.2">
      <c r="B1530" s="602"/>
      <c r="C1530" s="602"/>
      <c r="D1530" s="602"/>
      <c r="E1530" s="602"/>
      <c r="F1530" s="602"/>
      <c r="G1530" s="602"/>
      <c r="H1530" s="602"/>
      <c r="I1530" s="602"/>
      <c r="J1530" s="602"/>
      <c r="K1530" s="602"/>
      <c r="L1530" s="602"/>
      <c r="M1530" s="622"/>
    </row>
    <row r="1531" spans="2:13" s="322" customFormat="1" x14ac:dyDescent="0.2">
      <c r="B1531" s="602"/>
      <c r="C1531" s="602"/>
      <c r="D1531" s="602"/>
      <c r="E1531" s="602"/>
      <c r="F1531" s="602"/>
      <c r="G1531" s="602"/>
      <c r="H1531" s="602"/>
      <c r="I1531" s="602"/>
      <c r="J1531" s="602"/>
      <c r="K1531" s="602"/>
      <c r="L1531" s="602"/>
      <c r="M1531" s="622"/>
    </row>
    <row r="1532" spans="2:13" s="322" customFormat="1" x14ac:dyDescent="0.2">
      <c r="B1532" s="602"/>
      <c r="C1532" s="602"/>
      <c r="D1532" s="602"/>
      <c r="E1532" s="602"/>
      <c r="F1532" s="602"/>
      <c r="G1532" s="602"/>
      <c r="H1532" s="602"/>
      <c r="I1532" s="602"/>
      <c r="J1532" s="602"/>
      <c r="K1532" s="602"/>
      <c r="L1532" s="602"/>
      <c r="M1532" s="622"/>
    </row>
    <row r="1533" spans="2:13" s="322" customFormat="1" x14ac:dyDescent="0.2">
      <c r="B1533" s="602"/>
      <c r="C1533" s="602"/>
      <c r="D1533" s="602"/>
      <c r="E1533" s="602"/>
      <c r="F1533" s="602"/>
      <c r="G1533" s="602"/>
      <c r="H1533" s="602"/>
      <c r="I1533" s="602"/>
      <c r="J1533" s="602"/>
      <c r="K1533" s="602"/>
      <c r="L1533" s="602"/>
      <c r="M1533" s="622"/>
    </row>
    <row r="1534" spans="2:13" s="322" customFormat="1" x14ac:dyDescent="0.2">
      <c r="B1534" s="602"/>
      <c r="C1534" s="602"/>
      <c r="D1534" s="602"/>
      <c r="E1534" s="602"/>
      <c r="F1534" s="602"/>
      <c r="G1534" s="602"/>
      <c r="H1534" s="602"/>
      <c r="I1534" s="602"/>
      <c r="J1534" s="602"/>
      <c r="K1534" s="602"/>
      <c r="L1534" s="602"/>
      <c r="M1534" s="622"/>
    </row>
    <row r="1535" spans="2:13" s="322" customFormat="1" x14ac:dyDescent="0.2">
      <c r="B1535" s="602"/>
      <c r="C1535" s="602"/>
      <c r="D1535" s="602"/>
      <c r="E1535" s="602"/>
      <c r="F1535" s="602"/>
      <c r="G1535" s="602"/>
      <c r="H1535" s="602"/>
      <c r="I1535" s="602"/>
      <c r="J1535" s="602"/>
      <c r="K1535" s="602"/>
      <c r="L1535" s="602"/>
      <c r="M1535" s="622"/>
    </row>
    <row r="1536" spans="2:13" s="322" customFormat="1" x14ac:dyDescent="0.2">
      <c r="B1536" s="602"/>
      <c r="C1536" s="602"/>
      <c r="D1536" s="602"/>
      <c r="E1536" s="602"/>
      <c r="F1536" s="602"/>
      <c r="G1536" s="602"/>
      <c r="H1536" s="602"/>
      <c r="I1536" s="602"/>
      <c r="J1536" s="602"/>
      <c r="K1536" s="602"/>
      <c r="L1536" s="602"/>
      <c r="M1536" s="622"/>
    </row>
    <row r="1537" spans="2:13" s="322" customFormat="1" x14ac:dyDescent="0.2">
      <c r="B1537" s="602"/>
      <c r="C1537" s="602"/>
      <c r="D1537" s="602"/>
      <c r="E1537" s="602"/>
      <c r="F1537" s="602"/>
      <c r="G1537" s="602"/>
      <c r="H1537" s="602"/>
      <c r="I1537" s="602"/>
      <c r="J1537" s="602"/>
      <c r="K1537" s="602"/>
      <c r="L1537" s="602"/>
      <c r="M1537" s="622"/>
    </row>
    <row r="1538" spans="2:13" s="322" customFormat="1" x14ac:dyDescent="0.2">
      <c r="B1538" s="602"/>
      <c r="C1538" s="602"/>
      <c r="D1538" s="602"/>
      <c r="E1538" s="602"/>
      <c r="F1538" s="602"/>
      <c r="G1538" s="602"/>
      <c r="H1538" s="602"/>
      <c r="I1538" s="602"/>
      <c r="J1538" s="602"/>
      <c r="K1538" s="602"/>
      <c r="L1538" s="602"/>
      <c r="M1538" s="622"/>
    </row>
    <row r="1539" spans="2:13" s="322" customFormat="1" x14ac:dyDescent="0.2">
      <c r="B1539" s="602"/>
      <c r="C1539" s="602"/>
      <c r="D1539" s="602"/>
      <c r="E1539" s="602"/>
      <c r="F1539" s="602"/>
      <c r="G1539" s="602"/>
      <c r="H1539" s="602"/>
      <c r="I1539" s="602"/>
      <c r="J1539" s="602"/>
      <c r="K1539" s="602"/>
      <c r="L1539" s="602"/>
      <c r="M1539" s="622"/>
    </row>
    <row r="1540" spans="2:13" s="322" customFormat="1" x14ac:dyDescent="0.2">
      <c r="B1540" s="602"/>
      <c r="C1540" s="602"/>
      <c r="D1540" s="602"/>
      <c r="E1540" s="602"/>
      <c r="F1540" s="602"/>
      <c r="G1540" s="602"/>
      <c r="H1540" s="602"/>
      <c r="I1540" s="602"/>
      <c r="J1540" s="602"/>
      <c r="K1540" s="602"/>
      <c r="L1540" s="602"/>
      <c r="M1540" s="622"/>
    </row>
    <row r="1541" spans="2:13" s="322" customFormat="1" x14ac:dyDescent="0.2">
      <c r="B1541" s="602"/>
      <c r="C1541" s="602"/>
      <c r="D1541" s="602"/>
      <c r="E1541" s="602"/>
      <c r="F1541" s="602"/>
      <c r="G1541" s="602"/>
      <c r="H1541" s="602"/>
      <c r="I1541" s="602"/>
      <c r="J1541" s="602"/>
      <c r="K1541" s="602"/>
      <c r="L1541" s="602"/>
      <c r="M1541" s="622"/>
    </row>
    <row r="1542" spans="2:13" s="322" customFormat="1" x14ac:dyDescent="0.2">
      <c r="B1542" s="602"/>
      <c r="C1542" s="602"/>
      <c r="D1542" s="602"/>
      <c r="E1542" s="602"/>
      <c r="F1542" s="602"/>
      <c r="G1542" s="602"/>
      <c r="H1542" s="602"/>
      <c r="I1542" s="602"/>
      <c r="J1542" s="602"/>
      <c r="K1542" s="602"/>
      <c r="L1542" s="602"/>
      <c r="M1542" s="622"/>
    </row>
    <row r="1543" spans="2:13" s="322" customFormat="1" x14ac:dyDescent="0.2">
      <c r="B1543" s="602"/>
      <c r="C1543" s="602"/>
      <c r="D1543" s="602"/>
      <c r="E1543" s="602"/>
      <c r="F1543" s="602"/>
      <c r="G1543" s="602"/>
      <c r="H1543" s="602"/>
      <c r="I1543" s="602"/>
      <c r="J1543" s="602"/>
      <c r="K1543" s="602"/>
      <c r="L1543" s="602"/>
      <c r="M1543" s="622"/>
    </row>
    <row r="1544" spans="2:13" s="322" customFormat="1" x14ac:dyDescent="0.2">
      <c r="B1544" s="602"/>
      <c r="C1544" s="602"/>
      <c r="D1544" s="602"/>
      <c r="E1544" s="602"/>
      <c r="F1544" s="602"/>
      <c r="G1544" s="602"/>
      <c r="H1544" s="602"/>
      <c r="I1544" s="602"/>
      <c r="J1544" s="602"/>
      <c r="K1544" s="602"/>
      <c r="L1544" s="602"/>
      <c r="M1544" s="622"/>
    </row>
    <row r="1545" spans="2:13" s="322" customFormat="1" x14ac:dyDescent="0.2">
      <c r="B1545" s="602"/>
      <c r="C1545" s="602"/>
      <c r="D1545" s="602"/>
      <c r="E1545" s="602"/>
      <c r="F1545" s="602"/>
      <c r="G1545" s="602"/>
      <c r="H1545" s="602"/>
      <c r="I1545" s="602"/>
      <c r="J1545" s="602"/>
      <c r="K1545" s="602"/>
      <c r="L1545" s="602"/>
      <c r="M1545" s="622"/>
    </row>
    <row r="1546" spans="2:13" s="322" customFormat="1" x14ac:dyDescent="0.2">
      <c r="B1546" s="602"/>
      <c r="C1546" s="602"/>
      <c r="D1546" s="602"/>
      <c r="E1546" s="602"/>
      <c r="F1546" s="602"/>
      <c r="G1546" s="602"/>
      <c r="H1546" s="602"/>
      <c r="I1546" s="602"/>
      <c r="J1546" s="602"/>
      <c r="K1546" s="602"/>
      <c r="L1546" s="602"/>
      <c r="M1546" s="622"/>
    </row>
    <row r="1547" spans="2:13" s="322" customFormat="1" x14ac:dyDescent="0.2">
      <c r="B1547" s="602"/>
      <c r="C1547" s="602"/>
      <c r="D1547" s="602"/>
      <c r="E1547" s="602"/>
      <c r="F1547" s="602"/>
      <c r="G1547" s="602"/>
      <c r="H1547" s="602"/>
      <c r="I1547" s="602"/>
      <c r="J1547" s="602"/>
      <c r="K1547" s="602"/>
      <c r="L1547" s="602"/>
      <c r="M1547" s="622"/>
    </row>
    <row r="1548" spans="2:13" s="322" customFormat="1" x14ac:dyDescent="0.2">
      <c r="B1548" s="602"/>
      <c r="C1548" s="602"/>
      <c r="D1548" s="602"/>
      <c r="E1548" s="602"/>
      <c r="F1548" s="602"/>
      <c r="G1548" s="602"/>
      <c r="H1548" s="602"/>
      <c r="I1548" s="602"/>
      <c r="J1548" s="602"/>
      <c r="K1548" s="602"/>
      <c r="L1548" s="602"/>
      <c r="M1548" s="622"/>
    </row>
    <row r="1549" spans="2:13" s="322" customFormat="1" x14ac:dyDescent="0.2">
      <c r="B1549" s="602"/>
      <c r="C1549" s="602"/>
      <c r="D1549" s="602"/>
      <c r="E1549" s="602"/>
      <c r="F1549" s="602"/>
      <c r="G1549" s="602"/>
      <c r="H1549" s="602"/>
      <c r="I1549" s="602"/>
      <c r="J1549" s="602"/>
      <c r="K1549" s="602"/>
      <c r="L1549" s="602"/>
      <c r="M1549" s="622"/>
    </row>
    <row r="1550" spans="2:13" s="322" customFormat="1" x14ac:dyDescent="0.2">
      <c r="B1550" s="602"/>
      <c r="C1550" s="602"/>
      <c r="D1550" s="602"/>
      <c r="E1550" s="602"/>
      <c r="F1550" s="602"/>
      <c r="G1550" s="602"/>
      <c r="H1550" s="602"/>
      <c r="I1550" s="602"/>
      <c r="J1550" s="602"/>
      <c r="K1550" s="602"/>
      <c r="L1550" s="602"/>
      <c r="M1550" s="622"/>
    </row>
    <row r="1551" spans="2:13" s="322" customFormat="1" x14ac:dyDescent="0.2">
      <c r="B1551" s="602"/>
      <c r="C1551" s="602"/>
      <c r="D1551" s="602"/>
      <c r="E1551" s="602"/>
      <c r="F1551" s="602"/>
      <c r="G1551" s="602"/>
      <c r="H1551" s="602"/>
      <c r="I1551" s="602"/>
      <c r="J1551" s="602"/>
      <c r="K1551" s="602"/>
      <c r="L1551" s="602"/>
      <c r="M1551" s="622"/>
    </row>
    <row r="1552" spans="2:13" s="322" customFormat="1" x14ac:dyDescent="0.2">
      <c r="B1552" s="602"/>
      <c r="C1552" s="602"/>
      <c r="D1552" s="602"/>
      <c r="E1552" s="602"/>
      <c r="F1552" s="602"/>
      <c r="G1552" s="602"/>
      <c r="H1552" s="602"/>
      <c r="I1552" s="602"/>
      <c r="J1552" s="602"/>
      <c r="K1552" s="602"/>
      <c r="L1552" s="602"/>
      <c r="M1552" s="622"/>
    </row>
    <row r="1553" spans="2:13" s="322" customFormat="1" x14ac:dyDescent="0.2">
      <c r="B1553" s="602"/>
      <c r="C1553" s="602"/>
      <c r="D1553" s="602"/>
      <c r="E1553" s="602"/>
      <c r="F1553" s="602"/>
      <c r="G1553" s="602"/>
      <c r="H1553" s="602"/>
      <c r="I1553" s="602"/>
      <c r="J1553" s="602"/>
      <c r="K1553" s="602"/>
      <c r="L1553" s="602"/>
      <c r="M1553" s="622"/>
    </row>
    <row r="1554" spans="2:13" s="322" customFormat="1" x14ac:dyDescent="0.2">
      <c r="B1554" s="602"/>
      <c r="C1554" s="602"/>
      <c r="D1554" s="602"/>
      <c r="E1554" s="602"/>
      <c r="F1554" s="602"/>
      <c r="G1554" s="602"/>
      <c r="H1554" s="602"/>
      <c r="I1554" s="602"/>
      <c r="J1554" s="602"/>
      <c r="K1554" s="602"/>
      <c r="L1554" s="602"/>
      <c r="M1554" s="622"/>
    </row>
    <row r="1555" spans="2:13" s="322" customFormat="1" x14ac:dyDescent="0.2">
      <c r="B1555" s="602"/>
      <c r="C1555" s="602"/>
      <c r="D1555" s="602"/>
      <c r="E1555" s="602"/>
      <c r="F1555" s="602"/>
      <c r="G1555" s="602"/>
      <c r="H1555" s="602"/>
      <c r="I1555" s="602"/>
      <c r="J1555" s="602"/>
      <c r="K1555" s="602"/>
      <c r="L1555" s="602"/>
      <c r="M1555" s="622"/>
    </row>
    <row r="1556" spans="2:13" s="322" customFormat="1" x14ac:dyDescent="0.2">
      <c r="B1556" s="602"/>
      <c r="C1556" s="602"/>
      <c r="D1556" s="602"/>
      <c r="E1556" s="602"/>
      <c r="F1556" s="602"/>
      <c r="G1556" s="602"/>
      <c r="H1556" s="602"/>
      <c r="I1556" s="602"/>
      <c r="J1556" s="602"/>
      <c r="K1556" s="602"/>
      <c r="L1556" s="602"/>
      <c r="M1556" s="622"/>
    </row>
    <row r="1557" spans="2:13" s="322" customFormat="1" x14ac:dyDescent="0.2">
      <c r="B1557" s="602"/>
      <c r="C1557" s="602"/>
      <c r="D1557" s="602"/>
      <c r="E1557" s="602"/>
      <c r="F1557" s="602"/>
      <c r="G1557" s="602"/>
      <c r="H1557" s="602"/>
      <c r="I1557" s="602"/>
      <c r="J1557" s="602"/>
      <c r="K1557" s="602"/>
      <c r="L1557" s="602"/>
      <c r="M1557" s="622"/>
    </row>
    <row r="1558" spans="2:13" s="322" customFormat="1" x14ac:dyDescent="0.2">
      <c r="B1558" s="602"/>
      <c r="C1558" s="602"/>
      <c r="D1558" s="602"/>
      <c r="E1558" s="602"/>
      <c r="F1558" s="602"/>
      <c r="G1558" s="602"/>
      <c r="H1558" s="602"/>
      <c r="I1558" s="602"/>
      <c r="J1558" s="602"/>
      <c r="K1558" s="602"/>
      <c r="L1558" s="602"/>
      <c r="M1558" s="622"/>
    </row>
    <row r="1559" spans="2:13" s="322" customFormat="1" x14ac:dyDescent="0.2">
      <c r="B1559" s="602"/>
      <c r="C1559" s="602"/>
      <c r="D1559" s="602"/>
      <c r="E1559" s="602"/>
      <c r="F1559" s="602"/>
      <c r="G1559" s="602"/>
      <c r="H1559" s="602"/>
      <c r="I1559" s="602"/>
      <c r="J1559" s="602"/>
      <c r="K1559" s="602"/>
      <c r="L1559" s="602"/>
      <c r="M1559" s="622"/>
    </row>
    <row r="1560" spans="2:13" s="322" customFormat="1" x14ac:dyDescent="0.2">
      <c r="B1560" s="602"/>
      <c r="C1560" s="602"/>
      <c r="D1560" s="602"/>
      <c r="E1560" s="602"/>
      <c r="F1560" s="602"/>
      <c r="G1560" s="602"/>
      <c r="H1560" s="602"/>
      <c r="I1560" s="602"/>
      <c r="J1560" s="602"/>
      <c r="K1560" s="602"/>
      <c r="L1560" s="602"/>
      <c r="M1560" s="622"/>
    </row>
    <row r="1561" spans="2:13" s="322" customFormat="1" x14ac:dyDescent="0.2">
      <c r="B1561" s="602"/>
      <c r="C1561" s="602"/>
      <c r="D1561" s="602"/>
      <c r="E1561" s="602"/>
      <c r="F1561" s="602"/>
      <c r="G1561" s="602"/>
      <c r="H1561" s="602"/>
      <c r="I1561" s="602"/>
      <c r="J1561" s="602"/>
      <c r="K1561" s="602"/>
      <c r="L1561" s="602"/>
      <c r="M1561" s="622"/>
    </row>
    <row r="1562" spans="2:13" s="322" customFormat="1" x14ac:dyDescent="0.2">
      <c r="B1562" s="602"/>
      <c r="C1562" s="602"/>
      <c r="D1562" s="602"/>
      <c r="E1562" s="602"/>
      <c r="F1562" s="602"/>
      <c r="G1562" s="602"/>
      <c r="H1562" s="602"/>
      <c r="I1562" s="602"/>
      <c r="J1562" s="602"/>
      <c r="K1562" s="602"/>
      <c r="L1562" s="602"/>
      <c r="M1562" s="622"/>
    </row>
    <row r="1563" spans="2:13" s="322" customFormat="1" x14ac:dyDescent="0.2">
      <c r="B1563" s="602"/>
      <c r="C1563" s="602"/>
      <c r="D1563" s="602"/>
      <c r="E1563" s="602"/>
      <c r="F1563" s="602"/>
      <c r="G1563" s="602"/>
      <c r="H1563" s="602"/>
      <c r="I1563" s="602"/>
      <c r="J1563" s="602"/>
      <c r="K1563" s="602"/>
      <c r="L1563" s="602"/>
      <c r="M1563" s="622"/>
    </row>
    <row r="1564" spans="2:13" s="322" customFormat="1" x14ac:dyDescent="0.2">
      <c r="B1564" s="602"/>
      <c r="C1564" s="602"/>
      <c r="D1564" s="602"/>
      <c r="E1564" s="602"/>
      <c r="F1564" s="602"/>
      <c r="G1564" s="602"/>
      <c r="H1564" s="602"/>
      <c r="I1564" s="602"/>
      <c r="J1564" s="602"/>
      <c r="K1564" s="602"/>
      <c r="L1564" s="602"/>
      <c r="M1564" s="622"/>
    </row>
    <row r="1565" spans="2:13" s="322" customFormat="1" x14ac:dyDescent="0.2">
      <c r="B1565" s="602"/>
      <c r="C1565" s="602"/>
      <c r="D1565" s="602"/>
      <c r="E1565" s="602"/>
      <c r="F1565" s="602"/>
      <c r="G1565" s="602"/>
      <c r="H1565" s="602"/>
      <c r="I1565" s="602"/>
      <c r="J1565" s="602"/>
      <c r="K1565" s="602"/>
      <c r="L1565" s="602"/>
      <c r="M1565" s="622"/>
    </row>
    <row r="1566" spans="2:13" s="322" customFormat="1" x14ac:dyDescent="0.2">
      <c r="B1566" s="602"/>
      <c r="C1566" s="602"/>
      <c r="D1566" s="602"/>
      <c r="E1566" s="602"/>
      <c r="F1566" s="602"/>
      <c r="G1566" s="602"/>
      <c r="H1566" s="602"/>
      <c r="I1566" s="602"/>
      <c r="J1566" s="602"/>
      <c r="K1566" s="602"/>
      <c r="L1566" s="602"/>
      <c r="M1566" s="622"/>
    </row>
    <row r="1567" spans="2:13" s="322" customFormat="1" x14ac:dyDescent="0.2">
      <c r="B1567" s="602"/>
      <c r="C1567" s="602"/>
      <c r="D1567" s="602"/>
      <c r="E1567" s="602"/>
      <c r="F1567" s="602"/>
      <c r="G1567" s="602"/>
      <c r="H1567" s="602"/>
      <c r="I1567" s="602"/>
      <c r="J1567" s="602"/>
      <c r="K1567" s="602"/>
      <c r="L1567" s="602"/>
      <c r="M1567" s="622"/>
    </row>
    <row r="1568" spans="2:13" s="322" customFormat="1" x14ac:dyDescent="0.2">
      <c r="B1568" s="602"/>
      <c r="C1568" s="602"/>
      <c r="D1568" s="602"/>
      <c r="E1568" s="602"/>
      <c r="F1568" s="602"/>
      <c r="G1568" s="602"/>
      <c r="H1568" s="602"/>
      <c r="I1568" s="602"/>
      <c r="J1568" s="602"/>
      <c r="K1568" s="602"/>
      <c r="L1568" s="602"/>
      <c r="M1568" s="622"/>
    </row>
    <row r="1569" spans="2:13" s="322" customFormat="1" x14ac:dyDescent="0.2">
      <c r="B1569" s="602"/>
      <c r="C1569" s="602"/>
      <c r="D1569" s="602"/>
      <c r="E1569" s="602"/>
      <c r="F1569" s="602"/>
      <c r="G1569" s="602"/>
      <c r="H1569" s="602"/>
      <c r="I1569" s="602"/>
      <c r="J1569" s="602"/>
      <c r="K1569" s="602"/>
      <c r="L1569" s="602"/>
      <c r="M1569" s="622"/>
    </row>
    <row r="1570" spans="2:13" s="322" customFormat="1" x14ac:dyDescent="0.2">
      <c r="B1570" s="602"/>
      <c r="C1570" s="602"/>
      <c r="D1570" s="602"/>
      <c r="E1570" s="602"/>
      <c r="F1570" s="602"/>
      <c r="G1570" s="602"/>
      <c r="H1570" s="602"/>
      <c r="I1570" s="602"/>
      <c r="J1570" s="602"/>
      <c r="K1570" s="602"/>
      <c r="L1570" s="602"/>
      <c r="M1570" s="622"/>
    </row>
    <row r="1571" spans="2:13" s="322" customFormat="1" x14ac:dyDescent="0.2">
      <c r="B1571" s="602"/>
      <c r="C1571" s="602"/>
      <c r="D1571" s="602"/>
      <c r="E1571" s="602"/>
      <c r="F1571" s="602"/>
      <c r="G1571" s="602"/>
      <c r="H1571" s="602"/>
      <c r="I1571" s="602"/>
      <c r="J1571" s="602"/>
      <c r="K1571" s="602"/>
      <c r="L1571" s="602"/>
      <c r="M1571" s="622"/>
    </row>
    <row r="1572" spans="2:13" s="322" customFormat="1" x14ac:dyDescent="0.2">
      <c r="B1572" s="602"/>
      <c r="C1572" s="602"/>
      <c r="D1572" s="602"/>
      <c r="E1572" s="602"/>
      <c r="F1572" s="602"/>
      <c r="G1572" s="602"/>
      <c r="H1572" s="602"/>
      <c r="I1572" s="602"/>
      <c r="J1572" s="602"/>
      <c r="K1572" s="602"/>
      <c r="L1572" s="602"/>
      <c r="M1572" s="622"/>
    </row>
    <row r="1573" spans="2:13" s="322" customFormat="1" x14ac:dyDescent="0.2">
      <c r="B1573" s="602"/>
      <c r="C1573" s="602"/>
      <c r="D1573" s="602"/>
      <c r="E1573" s="602"/>
      <c r="F1573" s="602"/>
      <c r="G1573" s="602"/>
      <c r="H1573" s="602"/>
      <c r="I1573" s="602"/>
      <c r="J1573" s="602"/>
      <c r="K1573" s="602"/>
      <c r="L1573" s="602"/>
      <c r="M1573" s="622"/>
    </row>
    <row r="1574" spans="2:13" s="322" customFormat="1" x14ac:dyDescent="0.2">
      <c r="B1574" s="602"/>
      <c r="C1574" s="602"/>
      <c r="D1574" s="602"/>
      <c r="E1574" s="602"/>
      <c r="F1574" s="602"/>
      <c r="G1574" s="602"/>
      <c r="H1574" s="602"/>
      <c r="I1574" s="602"/>
      <c r="J1574" s="602"/>
      <c r="K1574" s="602"/>
      <c r="L1574" s="602"/>
      <c r="M1574" s="622"/>
    </row>
    <row r="1575" spans="2:13" s="322" customFormat="1" x14ac:dyDescent="0.2">
      <c r="B1575" s="602"/>
      <c r="C1575" s="602"/>
      <c r="D1575" s="602"/>
      <c r="E1575" s="602"/>
      <c r="F1575" s="602"/>
      <c r="G1575" s="602"/>
      <c r="H1575" s="602"/>
      <c r="I1575" s="602"/>
      <c r="J1575" s="602"/>
      <c r="K1575" s="602"/>
      <c r="L1575" s="602"/>
      <c r="M1575" s="622"/>
    </row>
    <row r="1576" spans="2:13" s="322" customFormat="1" x14ac:dyDescent="0.2">
      <c r="B1576" s="602"/>
      <c r="C1576" s="602"/>
      <c r="D1576" s="602"/>
      <c r="E1576" s="602"/>
      <c r="F1576" s="602"/>
      <c r="G1576" s="602"/>
      <c r="H1576" s="602"/>
      <c r="I1576" s="602"/>
      <c r="J1576" s="602"/>
      <c r="K1576" s="602"/>
      <c r="L1576" s="602"/>
      <c r="M1576" s="622"/>
    </row>
    <row r="1577" spans="2:13" s="322" customFormat="1" x14ac:dyDescent="0.2">
      <c r="B1577" s="602"/>
      <c r="C1577" s="602"/>
      <c r="D1577" s="602"/>
      <c r="E1577" s="602"/>
      <c r="F1577" s="602"/>
      <c r="G1577" s="602"/>
      <c r="H1577" s="602"/>
      <c r="I1577" s="602"/>
      <c r="J1577" s="602"/>
      <c r="K1577" s="602"/>
      <c r="L1577" s="602"/>
      <c r="M1577" s="622"/>
    </row>
    <row r="1578" spans="2:13" s="322" customFormat="1" x14ac:dyDescent="0.2">
      <c r="B1578" s="602"/>
      <c r="C1578" s="602"/>
      <c r="D1578" s="602"/>
      <c r="E1578" s="602"/>
      <c r="F1578" s="602"/>
      <c r="G1578" s="602"/>
      <c r="H1578" s="602"/>
      <c r="I1578" s="602"/>
      <c r="J1578" s="602"/>
      <c r="K1578" s="602"/>
      <c r="L1578" s="602"/>
      <c r="M1578" s="622"/>
    </row>
    <row r="1579" spans="2:13" s="322" customFormat="1" x14ac:dyDescent="0.2">
      <c r="B1579" s="602"/>
      <c r="C1579" s="602"/>
      <c r="D1579" s="602"/>
      <c r="E1579" s="602"/>
      <c r="F1579" s="602"/>
      <c r="G1579" s="602"/>
      <c r="H1579" s="602"/>
      <c r="I1579" s="602"/>
      <c r="J1579" s="602"/>
      <c r="K1579" s="602"/>
      <c r="L1579" s="602"/>
      <c r="M1579" s="622"/>
    </row>
    <row r="1580" spans="2:13" s="322" customFormat="1" x14ac:dyDescent="0.2">
      <c r="B1580" s="602"/>
      <c r="C1580" s="602"/>
      <c r="D1580" s="602"/>
      <c r="E1580" s="602"/>
      <c r="F1580" s="602"/>
      <c r="G1580" s="602"/>
      <c r="H1580" s="602"/>
      <c r="I1580" s="602"/>
      <c r="J1580" s="602"/>
      <c r="K1580" s="602"/>
      <c r="L1580" s="602"/>
      <c r="M1580" s="622"/>
    </row>
    <row r="1581" spans="2:13" s="322" customFormat="1" x14ac:dyDescent="0.2">
      <c r="B1581" s="602"/>
      <c r="C1581" s="602"/>
      <c r="D1581" s="602"/>
      <c r="E1581" s="602"/>
      <c r="F1581" s="602"/>
      <c r="G1581" s="602"/>
      <c r="H1581" s="602"/>
      <c r="I1581" s="602"/>
      <c r="J1581" s="602"/>
      <c r="K1581" s="602"/>
      <c r="L1581" s="602"/>
      <c r="M1581" s="622"/>
    </row>
    <row r="1582" spans="2:13" s="322" customFormat="1" x14ac:dyDescent="0.2">
      <c r="B1582" s="602"/>
      <c r="C1582" s="602"/>
      <c r="D1582" s="602"/>
      <c r="E1582" s="602"/>
      <c r="F1582" s="602"/>
      <c r="G1582" s="602"/>
      <c r="H1582" s="602"/>
      <c r="I1582" s="602"/>
      <c r="J1582" s="602"/>
      <c r="K1582" s="602"/>
      <c r="L1582" s="602"/>
      <c r="M1582" s="622"/>
    </row>
    <row r="1583" spans="2:13" s="322" customFormat="1" x14ac:dyDescent="0.2">
      <c r="B1583" s="602"/>
      <c r="C1583" s="602"/>
      <c r="D1583" s="602"/>
      <c r="E1583" s="602"/>
      <c r="F1583" s="602"/>
      <c r="G1583" s="602"/>
      <c r="H1583" s="602"/>
      <c r="I1583" s="602"/>
      <c r="J1583" s="602"/>
      <c r="K1583" s="602"/>
      <c r="L1583" s="602"/>
      <c r="M1583" s="622"/>
    </row>
    <row r="1584" spans="2:13" s="322" customFormat="1" x14ac:dyDescent="0.2">
      <c r="B1584" s="602"/>
      <c r="C1584" s="602"/>
      <c r="D1584" s="602"/>
      <c r="E1584" s="602"/>
      <c r="F1584" s="602"/>
      <c r="G1584" s="602"/>
      <c r="H1584" s="602"/>
      <c r="I1584" s="602"/>
      <c r="J1584" s="602"/>
      <c r="K1584" s="602"/>
      <c r="L1584" s="602"/>
      <c r="M1584" s="622"/>
    </row>
    <row r="1585" spans="2:13" s="322" customFormat="1" x14ac:dyDescent="0.2">
      <c r="B1585" s="602"/>
      <c r="C1585" s="602"/>
      <c r="D1585" s="602"/>
      <c r="E1585" s="602"/>
      <c r="F1585" s="602"/>
      <c r="G1585" s="602"/>
      <c r="H1585" s="602"/>
      <c r="I1585" s="602"/>
      <c r="J1585" s="602"/>
      <c r="K1585" s="602"/>
      <c r="L1585" s="602"/>
      <c r="M1585" s="622"/>
    </row>
    <row r="1586" spans="2:13" s="322" customFormat="1" x14ac:dyDescent="0.2">
      <c r="B1586" s="602"/>
      <c r="C1586" s="602"/>
      <c r="D1586" s="602"/>
      <c r="E1586" s="602"/>
      <c r="F1586" s="602"/>
      <c r="G1586" s="602"/>
      <c r="H1586" s="602"/>
      <c r="I1586" s="602"/>
      <c r="J1586" s="602"/>
      <c r="K1586" s="602"/>
      <c r="L1586" s="602"/>
      <c r="M1586" s="622"/>
    </row>
    <row r="1587" spans="2:13" s="322" customFormat="1" x14ac:dyDescent="0.2">
      <c r="B1587" s="602"/>
      <c r="C1587" s="602"/>
      <c r="D1587" s="602"/>
      <c r="E1587" s="602"/>
      <c r="F1587" s="602"/>
      <c r="G1587" s="602"/>
      <c r="H1587" s="602"/>
      <c r="I1587" s="602"/>
      <c r="J1587" s="602"/>
      <c r="K1587" s="602"/>
      <c r="L1587" s="602"/>
      <c r="M1587" s="622"/>
    </row>
    <row r="1588" spans="2:13" s="322" customFormat="1" x14ac:dyDescent="0.2">
      <c r="B1588" s="602"/>
      <c r="C1588" s="602"/>
      <c r="D1588" s="602"/>
      <c r="E1588" s="602"/>
      <c r="F1588" s="602"/>
      <c r="G1588" s="602"/>
      <c r="H1588" s="602"/>
      <c r="I1588" s="602"/>
      <c r="J1588" s="602"/>
      <c r="K1588" s="602"/>
      <c r="L1588" s="602"/>
      <c r="M1588" s="622"/>
    </row>
    <row r="1589" spans="2:13" s="322" customFormat="1" x14ac:dyDescent="0.2">
      <c r="B1589" s="602"/>
      <c r="C1589" s="602"/>
      <c r="D1589" s="602"/>
      <c r="E1589" s="602"/>
      <c r="F1589" s="602"/>
      <c r="G1589" s="602"/>
      <c r="H1589" s="602"/>
      <c r="I1589" s="602"/>
      <c r="J1589" s="602"/>
      <c r="K1589" s="602"/>
      <c r="L1589" s="602"/>
      <c r="M1589" s="622"/>
    </row>
    <row r="1590" spans="2:13" s="322" customFormat="1" x14ac:dyDescent="0.2">
      <c r="B1590" s="602"/>
      <c r="C1590" s="602"/>
      <c r="D1590" s="602"/>
      <c r="E1590" s="602"/>
      <c r="F1590" s="602"/>
      <c r="G1590" s="602"/>
      <c r="H1590" s="602"/>
      <c r="I1590" s="602"/>
      <c r="J1590" s="602"/>
      <c r="K1590" s="602"/>
      <c r="L1590" s="602"/>
      <c r="M1590" s="622"/>
    </row>
    <row r="1591" spans="2:13" s="322" customFormat="1" x14ac:dyDescent="0.2">
      <c r="B1591" s="602"/>
      <c r="C1591" s="602"/>
      <c r="D1591" s="602"/>
      <c r="E1591" s="602"/>
      <c r="F1591" s="602"/>
      <c r="G1591" s="602"/>
      <c r="H1591" s="602"/>
      <c r="I1591" s="602"/>
      <c r="J1591" s="602"/>
      <c r="K1591" s="602"/>
      <c r="L1591" s="602"/>
      <c r="M1591" s="622"/>
    </row>
    <row r="1592" spans="2:13" s="322" customFormat="1" x14ac:dyDescent="0.2">
      <c r="B1592" s="602"/>
      <c r="C1592" s="602"/>
      <c r="D1592" s="602"/>
      <c r="E1592" s="602"/>
      <c r="F1592" s="602"/>
      <c r="G1592" s="602"/>
      <c r="H1592" s="602"/>
      <c r="I1592" s="602"/>
      <c r="J1592" s="602"/>
      <c r="K1592" s="602"/>
      <c r="L1592" s="602"/>
      <c r="M1592" s="622"/>
    </row>
    <row r="1593" spans="2:13" s="322" customFormat="1" x14ac:dyDescent="0.2">
      <c r="B1593" s="602"/>
      <c r="C1593" s="602"/>
      <c r="D1593" s="602"/>
      <c r="E1593" s="602"/>
      <c r="F1593" s="602"/>
      <c r="G1593" s="602"/>
      <c r="H1593" s="602"/>
      <c r="I1593" s="602"/>
      <c r="J1593" s="602"/>
      <c r="K1593" s="602"/>
      <c r="L1593" s="602"/>
      <c r="M1593" s="622"/>
    </row>
    <row r="1594" spans="2:13" s="322" customFormat="1" x14ac:dyDescent="0.2">
      <c r="B1594" s="602"/>
      <c r="C1594" s="602"/>
      <c r="D1594" s="602"/>
      <c r="E1594" s="602"/>
      <c r="F1594" s="602"/>
      <c r="G1594" s="602"/>
      <c r="H1594" s="602"/>
      <c r="I1594" s="602"/>
      <c r="J1594" s="602"/>
      <c r="K1594" s="602"/>
      <c r="L1594" s="602"/>
      <c r="M1594" s="622"/>
    </row>
    <row r="1595" spans="2:13" s="322" customFormat="1" x14ac:dyDescent="0.2">
      <c r="B1595" s="602"/>
      <c r="C1595" s="602"/>
      <c r="D1595" s="602"/>
      <c r="E1595" s="602"/>
      <c r="F1595" s="602"/>
      <c r="G1595" s="602"/>
      <c r="H1595" s="602"/>
      <c r="I1595" s="602"/>
      <c r="J1595" s="602"/>
      <c r="K1595" s="602"/>
      <c r="L1595" s="602"/>
      <c r="M1595" s="622"/>
    </row>
    <row r="1596" spans="2:13" s="322" customFormat="1" x14ac:dyDescent="0.2">
      <c r="B1596" s="602"/>
      <c r="C1596" s="602"/>
      <c r="D1596" s="602"/>
      <c r="E1596" s="602"/>
      <c r="F1596" s="602"/>
      <c r="G1596" s="602"/>
      <c r="H1596" s="602"/>
      <c r="I1596" s="602"/>
      <c r="J1596" s="602"/>
      <c r="K1596" s="602"/>
      <c r="L1596" s="602"/>
      <c r="M1596" s="622"/>
    </row>
    <row r="1597" spans="2:13" s="322" customFormat="1" x14ac:dyDescent="0.2">
      <c r="B1597" s="602"/>
      <c r="C1597" s="602"/>
      <c r="D1597" s="602"/>
      <c r="E1597" s="602"/>
      <c r="F1597" s="602"/>
      <c r="G1597" s="602"/>
      <c r="H1597" s="602"/>
      <c r="I1597" s="602"/>
      <c r="J1597" s="602"/>
      <c r="K1597" s="602"/>
      <c r="L1597" s="602"/>
      <c r="M1597" s="622"/>
    </row>
    <row r="1598" spans="2:13" s="322" customFormat="1" x14ac:dyDescent="0.2">
      <c r="B1598" s="602"/>
      <c r="C1598" s="602"/>
      <c r="D1598" s="602"/>
      <c r="E1598" s="602"/>
      <c r="F1598" s="602"/>
      <c r="G1598" s="602"/>
      <c r="H1598" s="602"/>
      <c r="I1598" s="602"/>
      <c r="J1598" s="602"/>
      <c r="K1598" s="602"/>
      <c r="L1598" s="602"/>
      <c r="M1598" s="622"/>
    </row>
    <row r="1599" spans="2:13" s="322" customFormat="1" x14ac:dyDescent="0.2">
      <c r="B1599" s="602"/>
      <c r="C1599" s="602"/>
      <c r="D1599" s="602"/>
      <c r="E1599" s="602"/>
      <c r="F1599" s="602"/>
      <c r="G1599" s="602"/>
      <c r="H1599" s="602"/>
      <c r="I1599" s="602"/>
      <c r="J1599" s="602"/>
      <c r="K1599" s="602"/>
      <c r="L1599" s="602"/>
      <c r="M1599" s="622"/>
    </row>
    <row r="1600" spans="2:13" s="322" customFormat="1" x14ac:dyDescent="0.2">
      <c r="B1600" s="602"/>
      <c r="C1600" s="602"/>
      <c r="D1600" s="602"/>
      <c r="E1600" s="602"/>
      <c r="F1600" s="602"/>
      <c r="G1600" s="602"/>
      <c r="H1600" s="602"/>
      <c r="I1600" s="602"/>
      <c r="J1600" s="602"/>
      <c r="K1600" s="602"/>
      <c r="L1600" s="602"/>
      <c r="M1600" s="622"/>
    </row>
    <row r="1601" spans="2:13" s="322" customFormat="1" x14ac:dyDescent="0.2">
      <c r="B1601" s="602"/>
      <c r="C1601" s="602"/>
      <c r="D1601" s="602"/>
      <c r="E1601" s="602"/>
      <c r="F1601" s="602"/>
      <c r="G1601" s="602"/>
      <c r="H1601" s="602"/>
      <c r="I1601" s="602"/>
      <c r="J1601" s="602"/>
      <c r="K1601" s="602"/>
      <c r="L1601" s="602"/>
      <c r="M1601" s="622"/>
    </row>
    <row r="1602" spans="2:13" s="322" customFormat="1" x14ac:dyDescent="0.2">
      <c r="B1602" s="602"/>
      <c r="C1602" s="602"/>
      <c r="D1602" s="602"/>
      <c r="E1602" s="602"/>
      <c r="F1602" s="602"/>
      <c r="G1602" s="602"/>
      <c r="H1602" s="602"/>
      <c r="I1602" s="602"/>
      <c r="J1602" s="602"/>
      <c r="K1602" s="602"/>
      <c r="L1602" s="602"/>
      <c r="M1602" s="622"/>
    </row>
    <row r="1603" spans="2:13" s="322" customFormat="1" x14ac:dyDescent="0.2">
      <c r="B1603" s="602"/>
      <c r="C1603" s="602"/>
      <c r="D1603" s="602"/>
      <c r="E1603" s="602"/>
      <c r="F1603" s="602"/>
      <c r="G1603" s="602"/>
      <c r="H1603" s="602"/>
      <c r="I1603" s="602"/>
      <c r="J1603" s="602"/>
      <c r="K1603" s="602"/>
      <c r="L1603" s="602"/>
      <c r="M1603" s="622"/>
    </row>
    <row r="1604" spans="2:13" s="322" customFormat="1" x14ac:dyDescent="0.2">
      <c r="B1604" s="602"/>
      <c r="C1604" s="602"/>
      <c r="D1604" s="602"/>
      <c r="E1604" s="602"/>
      <c r="F1604" s="602"/>
      <c r="G1604" s="602"/>
      <c r="H1604" s="602"/>
      <c r="I1604" s="602"/>
      <c r="J1604" s="602"/>
      <c r="K1604" s="602"/>
      <c r="L1604" s="602"/>
      <c r="M1604" s="622"/>
    </row>
    <row r="1605" spans="2:13" s="322" customFormat="1" x14ac:dyDescent="0.2">
      <c r="B1605" s="602"/>
      <c r="C1605" s="602"/>
      <c r="D1605" s="602"/>
      <c r="E1605" s="602"/>
      <c r="F1605" s="602"/>
      <c r="G1605" s="602"/>
      <c r="H1605" s="602"/>
      <c r="I1605" s="602"/>
      <c r="J1605" s="602"/>
      <c r="K1605" s="602"/>
      <c r="L1605" s="602"/>
      <c r="M1605" s="622"/>
    </row>
    <row r="1606" spans="2:13" s="322" customFormat="1" x14ac:dyDescent="0.2">
      <c r="B1606" s="602"/>
      <c r="C1606" s="602"/>
      <c r="D1606" s="602"/>
      <c r="E1606" s="602"/>
      <c r="F1606" s="602"/>
      <c r="G1606" s="602"/>
      <c r="H1606" s="602"/>
      <c r="I1606" s="602"/>
      <c r="J1606" s="602"/>
      <c r="K1606" s="602"/>
      <c r="L1606" s="602"/>
      <c r="M1606" s="622"/>
    </row>
    <row r="1607" spans="2:13" s="322" customFormat="1" x14ac:dyDescent="0.2">
      <c r="B1607" s="602"/>
      <c r="C1607" s="602"/>
      <c r="D1607" s="602"/>
      <c r="E1607" s="602"/>
      <c r="F1607" s="602"/>
      <c r="G1607" s="602"/>
      <c r="H1607" s="602"/>
      <c r="I1607" s="602"/>
      <c r="J1607" s="602"/>
      <c r="K1607" s="602"/>
      <c r="L1607" s="602"/>
      <c r="M1607" s="622"/>
    </row>
    <row r="1608" spans="2:13" s="322" customFormat="1" x14ac:dyDescent="0.2">
      <c r="B1608" s="602"/>
      <c r="C1608" s="602"/>
      <c r="D1608" s="602"/>
      <c r="E1608" s="602"/>
      <c r="F1608" s="602"/>
      <c r="G1608" s="602"/>
      <c r="H1608" s="602"/>
      <c r="I1608" s="602"/>
      <c r="J1608" s="602"/>
      <c r="K1608" s="602"/>
      <c r="L1608" s="602"/>
      <c r="M1608" s="622"/>
    </row>
    <row r="1609" spans="2:13" s="322" customFormat="1" x14ac:dyDescent="0.2">
      <c r="B1609" s="602"/>
      <c r="C1609" s="602"/>
      <c r="D1609" s="602"/>
      <c r="E1609" s="602"/>
      <c r="F1609" s="602"/>
      <c r="G1609" s="602"/>
      <c r="H1609" s="602"/>
      <c r="I1609" s="602"/>
      <c r="J1609" s="602"/>
      <c r="K1609" s="602"/>
      <c r="L1609" s="602"/>
      <c r="M1609" s="622"/>
    </row>
    <row r="1610" spans="2:13" s="322" customFormat="1" x14ac:dyDescent="0.2">
      <c r="B1610" s="602"/>
      <c r="C1610" s="602"/>
      <c r="D1610" s="602"/>
      <c r="E1610" s="602"/>
      <c r="F1610" s="602"/>
      <c r="G1610" s="602"/>
      <c r="H1610" s="602"/>
      <c r="I1610" s="602"/>
      <c r="J1610" s="602"/>
      <c r="K1610" s="602"/>
      <c r="L1610" s="602"/>
      <c r="M1610" s="622"/>
    </row>
    <row r="1611" spans="2:13" s="322" customFormat="1" x14ac:dyDescent="0.2">
      <c r="B1611" s="602"/>
      <c r="C1611" s="602"/>
      <c r="D1611" s="602"/>
      <c r="E1611" s="602"/>
      <c r="F1611" s="602"/>
      <c r="G1611" s="602"/>
      <c r="H1611" s="602"/>
      <c r="I1611" s="602"/>
      <c r="J1611" s="602"/>
      <c r="K1611" s="602"/>
      <c r="L1611" s="602"/>
      <c r="M1611" s="622"/>
    </row>
    <row r="1612" spans="2:13" s="322" customFormat="1" x14ac:dyDescent="0.2">
      <c r="B1612" s="602"/>
      <c r="C1612" s="602"/>
      <c r="D1612" s="602"/>
      <c r="E1612" s="602"/>
      <c r="F1612" s="602"/>
      <c r="G1612" s="602"/>
      <c r="H1612" s="602"/>
      <c r="I1612" s="602"/>
      <c r="J1612" s="602"/>
      <c r="K1612" s="602"/>
      <c r="L1612" s="602"/>
      <c r="M1612" s="622"/>
    </row>
    <row r="1613" spans="2:13" s="322" customFormat="1" x14ac:dyDescent="0.2">
      <c r="B1613" s="602"/>
      <c r="C1613" s="602"/>
      <c r="D1613" s="602"/>
      <c r="E1613" s="602"/>
      <c r="F1613" s="602"/>
      <c r="G1613" s="602"/>
      <c r="H1613" s="602"/>
      <c r="I1613" s="602"/>
      <c r="J1613" s="602"/>
      <c r="K1613" s="602"/>
      <c r="L1613" s="602"/>
      <c r="M1613" s="622"/>
    </row>
    <row r="1614" spans="2:13" s="322" customFormat="1" x14ac:dyDescent="0.2">
      <c r="B1614" s="602"/>
      <c r="C1614" s="602"/>
      <c r="D1614" s="602"/>
      <c r="E1614" s="602"/>
      <c r="F1614" s="602"/>
      <c r="G1614" s="602"/>
      <c r="H1614" s="602"/>
      <c r="I1614" s="602"/>
      <c r="J1614" s="602"/>
      <c r="K1614" s="602"/>
      <c r="L1614" s="602"/>
      <c r="M1614" s="622"/>
    </row>
    <row r="1615" spans="2:13" s="322" customFormat="1" x14ac:dyDescent="0.2">
      <c r="B1615" s="602"/>
      <c r="C1615" s="602"/>
      <c r="D1615" s="602"/>
      <c r="E1615" s="602"/>
      <c r="F1615" s="602"/>
      <c r="G1615" s="602"/>
      <c r="H1615" s="602"/>
      <c r="I1615" s="602"/>
      <c r="J1615" s="602"/>
      <c r="K1615" s="602"/>
      <c r="L1615" s="602"/>
      <c r="M1615" s="622"/>
    </row>
    <row r="1616" spans="2:13" s="322" customFormat="1" x14ac:dyDescent="0.2">
      <c r="B1616" s="602"/>
      <c r="C1616" s="602"/>
      <c r="D1616" s="602"/>
      <c r="E1616" s="602"/>
      <c r="F1616" s="602"/>
      <c r="G1616" s="602"/>
      <c r="H1616" s="602"/>
      <c r="I1616" s="602"/>
      <c r="J1616" s="602"/>
      <c r="K1616" s="602"/>
      <c r="L1616" s="602"/>
      <c r="M1616" s="622"/>
    </row>
    <row r="1617" spans="2:13" s="322" customFormat="1" x14ac:dyDescent="0.2">
      <c r="B1617" s="602"/>
      <c r="C1617" s="602"/>
      <c r="D1617" s="602"/>
      <c r="E1617" s="602"/>
      <c r="F1617" s="602"/>
      <c r="G1617" s="602"/>
      <c r="H1617" s="602"/>
      <c r="I1617" s="602"/>
      <c r="J1617" s="602"/>
      <c r="K1617" s="602"/>
      <c r="L1617" s="602"/>
      <c r="M1617" s="622"/>
    </row>
    <row r="1618" spans="2:13" s="322" customFormat="1" x14ac:dyDescent="0.2">
      <c r="B1618" s="602"/>
      <c r="C1618" s="602"/>
      <c r="D1618" s="602"/>
      <c r="E1618" s="602"/>
      <c r="F1618" s="602"/>
      <c r="G1618" s="602"/>
      <c r="H1618" s="602"/>
      <c r="I1618" s="602"/>
      <c r="J1618" s="602"/>
      <c r="K1618" s="602"/>
      <c r="L1618" s="602"/>
      <c r="M1618" s="622"/>
    </row>
    <row r="1619" spans="2:13" s="322" customFormat="1" x14ac:dyDescent="0.2">
      <c r="B1619" s="602"/>
      <c r="C1619" s="602"/>
      <c r="D1619" s="602"/>
      <c r="E1619" s="602"/>
      <c r="F1619" s="602"/>
      <c r="G1619" s="602"/>
      <c r="H1619" s="602"/>
      <c r="I1619" s="602"/>
      <c r="J1619" s="602"/>
      <c r="K1619" s="602"/>
      <c r="L1619" s="602"/>
      <c r="M1619" s="622"/>
    </row>
    <row r="1620" spans="2:13" s="322" customFormat="1" x14ac:dyDescent="0.2">
      <c r="B1620" s="602"/>
      <c r="C1620" s="602"/>
      <c r="D1620" s="602"/>
      <c r="E1620" s="602"/>
      <c r="F1620" s="602"/>
      <c r="G1620" s="602"/>
      <c r="H1620" s="602"/>
      <c r="I1620" s="602"/>
      <c r="J1620" s="602"/>
      <c r="K1620" s="602"/>
      <c r="L1620" s="602"/>
      <c r="M1620" s="622"/>
    </row>
    <row r="1621" spans="2:13" s="322" customFormat="1" x14ac:dyDescent="0.2">
      <c r="B1621" s="602"/>
      <c r="C1621" s="602"/>
      <c r="D1621" s="602"/>
      <c r="E1621" s="602"/>
      <c r="F1621" s="602"/>
      <c r="G1621" s="602"/>
      <c r="H1621" s="602"/>
      <c r="I1621" s="602"/>
      <c r="J1621" s="602"/>
      <c r="K1621" s="602"/>
      <c r="L1621" s="602"/>
      <c r="M1621" s="622"/>
    </row>
    <row r="1622" spans="2:13" s="322" customFormat="1" x14ac:dyDescent="0.2">
      <c r="B1622" s="602"/>
      <c r="C1622" s="602"/>
      <c r="D1622" s="602"/>
      <c r="E1622" s="602"/>
      <c r="F1622" s="602"/>
      <c r="G1622" s="602"/>
      <c r="H1622" s="602"/>
      <c r="I1622" s="602"/>
      <c r="J1622" s="602"/>
      <c r="K1622" s="602"/>
      <c r="L1622" s="602"/>
      <c r="M1622" s="622"/>
    </row>
    <row r="1623" spans="2:13" s="322" customFormat="1" x14ac:dyDescent="0.2">
      <c r="B1623" s="602"/>
      <c r="C1623" s="602"/>
      <c r="D1623" s="602"/>
      <c r="E1623" s="602"/>
      <c r="F1623" s="602"/>
      <c r="G1623" s="602"/>
      <c r="H1623" s="602"/>
      <c r="I1623" s="602"/>
      <c r="J1623" s="602"/>
      <c r="K1623" s="602"/>
      <c r="L1623" s="602"/>
      <c r="M1623" s="622"/>
    </row>
    <row r="1624" spans="2:13" s="322" customFormat="1" x14ac:dyDescent="0.2">
      <c r="B1624" s="602"/>
      <c r="C1624" s="602"/>
      <c r="D1624" s="602"/>
      <c r="E1624" s="602"/>
      <c r="F1624" s="602"/>
      <c r="G1624" s="602"/>
      <c r="H1624" s="602"/>
      <c r="I1624" s="602"/>
      <c r="J1624" s="602"/>
      <c r="K1624" s="602"/>
      <c r="L1624" s="602"/>
      <c r="M1624" s="622"/>
    </row>
    <row r="1625" spans="2:13" s="322" customFormat="1" x14ac:dyDescent="0.2">
      <c r="B1625" s="602"/>
      <c r="C1625" s="602"/>
      <c r="D1625" s="602"/>
      <c r="E1625" s="602"/>
      <c r="F1625" s="602"/>
      <c r="G1625" s="602"/>
      <c r="H1625" s="602"/>
      <c r="I1625" s="602"/>
      <c r="J1625" s="602"/>
      <c r="K1625" s="602"/>
      <c r="L1625" s="602"/>
      <c r="M1625" s="622"/>
    </row>
    <row r="1626" spans="2:13" s="322" customFormat="1" x14ac:dyDescent="0.2">
      <c r="B1626" s="602"/>
      <c r="C1626" s="602"/>
      <c r="D1626" s="602"/>
      <c r="E1626" s="602"/>
      <c r="F1626" s="602"/>
      <c r="G1626" s="602"/>
      <c r="H1626" s="602"/>
      <c r="I1626" s="602"/>
      <c r="J1626" s="602"/>
      <c r="K1626" s="602"/>
      <c r="L1626" s="602"/>
      <c r="M1626" s="622"/>
    </row>
    <row r="1627" spans="2:13" s="322" customFormat="1" x14ac:dyDescent="0.2">
      <c r="B1627" s="602"/>
      <c r="C1627" s="602"/>
      <c r="D1627" s="602"/>
      <c r="E1627" s="602"/>
      <c r="F1627" s="602"/>
      <c r="G1627" s="602"/>
      <c r="H1627" s="602"/>
      <c r="I1627" s="602"/>
      <c r="J1627" s="602"/>
      <c r="K1627" s="602"/>
      <c r="L1627" s="602"/>
      <c r="M1627" s="622"/>
    </row>
    <row r="1628" spans="2:13" s="322" customFormat="1" x14ac:dyDescent="0.2">
      <c r="B1628" s="602"/>
      <c r="C1628" s="602"/>
      <c r="D1628" s="602"/>
      <c r="E1628" s="602"/>
      <c r="F1628" s="602"/>
      <c r="G1628" s="602"/>
      <c r="H1628" s="602"/>
      <c r="I1628" s="602"/>
      <c r="J1628" s="602"/>
      <c r="K1628" s="602"/>
      <c r="L1628" s="602"/>
      <c r="M1628" s="622"/>
    </row>
    <row r="1629" spans="2:13" s="322" customFormat="1" x14ac:dyDescent="0.2">
      <c r="B1629" s="602"/>
      <c r="C1629" s="602"/>
      <c r="D1629" s="602"/>
      <c r="E1629" s="602"/>
      <c r="F1629" s="602"/>
      <c r="G1629" s="602"/>
      <c r="H1629" s="602"/>
      <c r="I1629" s="602"/>
      <c r="J1629" s="602"/>
      <c r="K1629" s="602"/>
      <c r="L1629" s="602"/>
      <c r="M1629" s="622"/>
    </row>
    <row r="1630" spans="2:13" s="322" customFormat="1" x14ac:dyDescent="0.2">
      <c r="B1630" s="602"/>
      <c r="C1630" s="602"/>
      <c r="D1630" s="602"/>
      <c r="E1630" s="602"/>
      <c r="F1630" s="602"/>
      <c r="G1630" s="602"/>
      <c r="H1630" s="602"/>
      <c r="I1630" s="602"/>
      <c r="J1630" s="602"/>
      <c r="K1630" s="602"/>
      <c r="L1630" s="602"/>
      <c r="M1630" s="622"/>
    </row>
    <row r="1631" spans="2:13" s="322" customFormat="1" x14ac:dyDescent="0.2">
      <c r="B1631" s="602"/>
      <c r="C1631" s="602"/>
      <c r="D1631" s="602"/>
      <c r="E1631" s="602"/>
      <c r="F1631" s="602"/>
      <c r="G1631" s="602"/>
      <c r="H1631" s="602"/>
      <c r="I1631" s="602"/>
      <c r="J1631" s="602"/>
      <c r="K1631" s="602"/>
      <c r="L1631" s="602"/>
      <c r="M1631" s="622"/>
    </row>
    <row r="1632" spans="2:13" s="322" customFormat="1" x14ac:dyDescent="0.2">
      <c r="B1632" s="602"/>
      <c r="C1632" s="602"/>
      <c r="D1632" s="602"/>
      <c r="E1632" s="602"/>
      <c r="F1632" s="602"/>
      <c r="G1632" s="602"/>
      <c r="H1632" s="602"/>
      <c r="I1632" s="602"/>
      <c r="J1632" s="602"/>
      <c r="K1632" s="602"/>
      <c r="L1632" s="602"/>
      <c r="M1632" s="622"/>
    </row>
    <row r="1633" spans="2:13" s="322" customFormat="1" x14ac:dyDescent="0.2">
      <c r="B1633" s="602"/>
      <c r="C1633" s="602"/>
      <c r="D1633" s="602"/>
      <c r="E1633" s="602"/>
      <c r="F1633" s="602"/>
      <c r="G1633" s="602"/>
      <c r="H1633" s="602"/>
      <c r="I1633" s="602"/>
      <c r="J1633" s="602"/>
      <c r="K1633" s="602"/>
      <c r="L1633" s="602"/>
      <c r="M1633" s="622"/>
    </row>
    <row r="1634" spans="2:13" s="322" customFormat="1" x14ac:dyDescent="0.2">
      <c r="B1634" s="602"/>
      <c r="C1634" s="602"/>
      <c r="D1634" s="602"/>
      <c r="E1634" s="602"/>
      <c r="F1634" s="602"/>
      <c r="G1634" s="602"/>
      <c r="H1634" s="602"/>
      <c r="I1634" s="602"/>
      <c r="J1634" s="602"/>
      <c r="K1634" s="602"/>
      <c r="L1634" s="602"/>
      <c r="M1634" s="622"/>
    </row>
    <row r="1635" spans="2:13" s="322" customFormat="1" x14ac:dyDescent="0.2">
      <c r="B1635" s="602"/>
      <c r="C1635" s="602"/>
      <c r="D1635" s="602"/>
      <c r="E1635" s="602"/>
      <c r="F1635" s="602"/>
      <c r="G1635" s="602"/>
      <c r="H1635" s="602"/>
      <c r="I1635" s="602"/>
      <c r="J1635" s="602"/>
      <c r="K1635" s="602"/>
      <c r="L1635" s="602"/>
      <c r="M1635" s="622"/>
    </row>
    <row r="1636" spans="2:13" s="322" customFormat="1" x14ac:dyDescent="0.2">
      <c r="B1636" s="602"/>
      <c r="C1636" s="602"/>
      <c r="D1636" s="602"/>
      <c r="E1636" s="602"/>
      <c r="F1636" s="602"/>
      <c r="G1636" s="602"/>
      <c r="H1636" s="602"/>
      <c r="I1636" s="602"/>
      <c r="J1636" s="602"/>
      <c r="K1636" s="602"/>
      <c r="L1636" s="602"/>
      <c r="M1636" s="622"/>
    </row>
    <row r="1637" spans="2:13" s="322" customFormat="1" x14ac:dyDescent="0.2">
      <c r="B1637" s="602"/>
      <c r="C1637" s="602"/>
      <c r="D1637" s="602"/>
      <c r="E1637" s="602"/>
      <c r="F1637" s="602"/>
      <c r="G1637" s="602"/>
      <c r="H1637" s="602"/>
      <c r="I1637" s="602"/>
      <c r="J1637" s="602"/>
      <c r="K1637" s="602"/>
      <c r="L1637" s="602"/>
      <c r="M1637" s="622"/>
    </row>
    <row r="1638" spans="2:13" s="322" customFormat="1" x14ac:dyDescent="0.2">
      <c r="B1638" s="602"/>
      <c r="C1638" s="602"/>
      <c r="D1638" s="602"/>
      <c r="E1638" s="602"/>
      <c r="F1638" s="602"/>
      <c r="G1638" s="602"/>
      <c r="H1638" s="602"/>
      <c r="I1638" s="602"/>
      <c r="J1638" s="602"/>
      <c r="K1638" s="602"/>
      <c r="L1638" s="602"/>
      <c r="M1638" s="622"/>
    </row>
    <row r="1639" spans="2:13" s="322" customFormat="1" x14ac:dyDescent="0.2">
      <c r="B1639" s="602"/>
      <c r="C1639" s="602"/>
      <c r="D1639" s="602"/>
      <c r="E1639" s="602"/>
      <c r="F1639" s="602"/>
      <c r="G1639" s="602"/>
      <c r="H1639" s="602"/>
      <c r="I1639" s="602"/>
      <c r="J1639" s="602"/>
      <c r="K1639" s="602"/>
      <c r="L1639" s="602"/>
      <c r="M1639" s="622"/>
    </row>
    <row r="1640" spans="2:13" s="322" customFormat="1" x14ac:dyDescent="0.2">
      <c r="B1640" s="602"/>
      <c r="C1640" s="602"/>
      <c r="D1640" s="602"/>
      <c r="E1640" s="602"/>
      <c r="F1640" s="602"/>
      <c r="G1640" s="602"/>
      <c r="H1640" s="602"/>
      <c r="I1640" s="602"/>
      <c r="J1640" s="602"/>
      <c r="K1640" s="602"/>
      <c r="L1640" s="602"/>
      <c r="M1640" s="622"/>
    </row>
    <row r="1641" spans="2:13" s="322" customFormat="1" x14ac:dyDescent="0.2">
      <c r="B1641" s="602"/>
      <c r="C1641" s="602"/>
      <c r="D1641" s="602"/>
      <c r="E1641" s="602"/>
      <c r="F1641" s="602"/>
      <c r="G1641" s="602"/>
      <c r="H1641" s="602"/>
      <c r="I1641" s="602"/>
      <c r="J1641" s="602"/>
      <c r="K1641" s="602"/>
      <c r="L1641" s="602"/>
      <c r="M1641" s="622"/>
    </row>
    <row r="1642" spans="2:13" s="322" customFormat="1" x14ac:dyDescent="0.2">
      <c r="B1642" s="602"/>
      <c r="C1642" s="602"/>
      <c r="D1642" s="602"/>
      <c r="E1642" s="602"/>
      <c r="F1642" s="602"/>
      <c r="G1642" s="602"/>
      <c r="H1642" s="602"/>
      <c r="I1642" s="602"/>
      <c r="J1642" s="602"/>
      <c r="K1642" s="602"/>
      <c r="L1642" s="602"/>
      <c r="M1642" s="622"/>
    </row>
    <row r="1643" spans="2:13" s="322" customFormat="1" x14ac:dyDescent="0.2">
      <c r="B1643" s="602"/>
      <c r="C1643" s="602"/>
      <c r="D1643" s="602"/>
      <c r="E1643" s="602"/>
      <c r="F1643" s="602"/>
      <c r="G1643" s="602"/>
      <c r="H1643" s="602"/>
      <c r="I1643" s="602"/>
      <c r="J1643" s="602"/>
      <c r="K1643" s="602"/>
      <c r="L1643" s="602"/>
      <c r="M1643" s="622"/>
    </row>
    <row r="1644" spans="2:13" s="322" customFormat="1" x14ac:dyDescent="0.2">
      <c r="B1644" s="602"/>
      <c r="C1644" s="602"/>
      <c r="D1644" s="602"/>
      <c r="E1644" s="602"/>
      <c r="F1644" s="602"/>
      <c r="G1644" s="602"/>
      <c r="H1644" s="602"/>
      <c r="I1644" s="602"/>
      <c r="J1644" s="602"/>
      <c r="K1644" s="602"/>
      <c r="L1644" s="602"/>
      <c r="M1644" s="622"/>
    </row>
    <row r="1645" spans="2:13" s="322" customFormat="1" x14ac:dyDescent="0.2">
      <c r="B1645" s="602"/>
      <c r="C1645" s="602"/>
      <c r="D1645" s="602"/>
      <c r="E1645" s="602"/>
      <c r="F1645" s="602"/>
      <c r="G1645" s="602"/>
      <c r="H1645" s="602"/>
      <c r="I1645" s="602"/>
      <c r="J1645" s="602"/>
      <c r="K1645" s="602"/>
      <c r="L1645" s="602"/>
      <c r="M1645" s="622"/>
    </row>
    <row r="1646" spans="2:13" s="322" customFormat="1" x14ac:dyDescent="0.2">
      <c r="B1646" s="602"/>
      <c r="C1646" s="602"/>
      <c r="D1646" s="602"/>
      <c r="E1646" s="602"/>
      <c r="F1646" s="602"/>
      <c r="G1646" s="602"/>
      <c r="H1646" s="602"/>
      <c r="I1646" s="602"/>
      <c r="J1646" s="602"/>
      <c r="K1646" s="602"/>
      <c r="L1646" s="602"/>
      <c r="M1646" s="622"/>
    </row>
    <row r="1647" spans="2:13" s="322" customFormat="1" x14ac:dyDescent="0.2">
      <c r="B1647" s="602"/>
      <c r="C1647" s="602"/>
      <c r="D1647" s="602"/>
      <c r="E1647" s="602"/>
      <c r="F1647" s="602"/>
      <c r="G1647" s="602"/>
      <c r="H1647" s="602"/>
      <c r="I1647" s="602"/>
      <c r="J1647" s="602"/>
      <c r="K1647" s="602"/>
      <c r="L1647" s="602"/>
      <c r="M1647" s="622"/>
    </row>
    <row r="1648" spans="2:13" s="322" customFormat="1" x14ac:dyDescent="0.2">
      <c r="B1648" s="602"/>
      <c r="C1648" s="602"/>
      <c r="D1648" s="602"/>
      <c r="E1648" s="602"/>
      <c r="F1648" s="602"/>
      <c r="G1648" s="602"/>
      <c r="H1648" s="602"/>
      <c r="I1648" s="602"/>
      <c r="J1648" s="602"/>
      <c r="K1648" s="602"/>
      <c r="L1648" s="602"/>
      <c r="M1648" s="622"/>
    </row>
    <row r="1649" spans="2:13" s="322" customFormat="1" x14ac:dyDescent="0.2">
      <c r="B1649" s="602"/>
      <c r="C1649" s="602"/>
      <c r="D1649" s="602"/>
      <c r="E1649" s="602"/>
      <c r="F1649" s="602"/>
      <c r="G1649" s="602"/>
      <c r="H1649" s="602"/>
      <c r="I1649" s="602"/>
      <c r="J1649" s="602"/>
      <c r="K1649" s="602"/>
      <c r="L1649" s="602"/>
      <c r="M1649" s="622"/>
    </row>
    <row r="1650" spans="2:13" s="322" customFormat="1" x14ac:dyDescent="0.2">
      <c r="B1650" s="602"/>
      <c r="C1650" s="602"/>
      <c r="D1650" s="602"/>
      <c r="E1650" s="602"/>
      <c r="F1650" s="602"/>
      <c r="G1650" s="602"/>
      <c r="H1650" s="602"/>
      <c r="I1650" s="602"/>
      <c r="J1650" s="602"/>
      <c r="K1650" s="602"/>
      <c r="L1650" s="602"/>
      <c r="M1650" s="622"/>
    </row>
    <row r="1651" spans="2:13" s="322" customFormat="1" x14ac:dyDescent="0.2">
      <c r="B1651" s="602"/>
      <c r="C1651" s="602"/>
      <c r="D1651" s="602"/>
      <c r="E1651" s="602"/>
      <c r="F1651" s="602"/>
      <c r="G1651" s="602"/>
      <c r="H1651" s="602"/>
      <c r="I1651" s="602"/>
      <c r="J1651" s="602"/>
      <c r="K1651" s="602"/>
      <c r="L1651" s="602"/>
      <c r="M1651" s="622"/>
    </row>
    <row r="1652" spans="2:13" s="322" customFormat="1" x14ac:dyDescent="0.2">
      <c r="B1652" s="602"/>
      <c r="C1652" s="602"/>
      <c r="D1652" s="602"/>
      <c r="E1652" s="602"/>
      <c r="F1652" s="602"/>
      <c r="G1652" s="602"/>
      <c r="H1652" s="602"/>
      <c r="I1652" s="602"/>
      <c r="J1652" s="602"/>
      <c r="K1652" s="602"/>
      <c r="L1652" s="602"/>
      <c r="M1652" s="622"/>
    </row>
    <row r="1653" spans="2:13" s="322" customFormat="1" x14ac:dyDescent="0.2">
      <c r="B1653" s="602"/>
      <c r="C1653" s="602"/>
      <c r="D1653" s="602"/>
      <c r="E1653" s="602"/>
      <c r="F1653" s="602"/>
      <c r="G1653" s="602"/>
      <c r="H1653" s="602"/>
      <c r="I1653" s="602"/>
      <c r="J1653" s="602"/>
      <c r="K1653" s="602"/>
      <c r="L1653" s="602"/>
      <c r="M1653" s="622"/>
    </row>
    <row r="1654" spans="2:13" s="322" customFormat="1" x14ac:dyDescent="0.2">
      <c r="B1654" s="602"/>
      <c r="C1654" s="602"/>
      <c r="D1654" s="602"/>
      <c r="E1654" s="602"/>
      <c r="F1654" s="602"/>
      <c r="G1654" s="602"/>
      <c r="H1654" s="602"/>
      <c r="I1654" s="602"/>
      <c r="J1654" s="602"/>
      <c r="K1654" s="602"/>
      <c r="L1654" s="602"/>
      <c r="M1654" s="622"/>
    </row>
    <row r="1655" spans="2:13" s="322" customFormat="1" x14ac:dyDescent="0.2">
      <c r="B1655" s="602"/>
      <c r="C1655" s="602"/>
      <c r="D1655" s="602"/>
      <c r="E1655" s="602"/>
      <c r="F1655" s="602"/>
      <c r="G1655" s="602"/>
      <c r="H1655" s="602"/>
      <c r="I1655" s="602"/>
      <c r="J1655" s="602"/>
      <c r="K1655" s="602"/>
      <c r="L1655" s="602"/>
      <c r="M1655" s="622"/>
    </row>
    <row r="1656" spans="2:13" s="322" customFormat="1" x14ac:dyDescent="0.2">
      <c r="B1656" s="602"/>
      <c r="C1656" s="602"/>
      <c r="D1656" s="602"/>
      <c r="E1656" s="602"/>
      <c r="F1656" s="602"/>
      <c r="G1656" s="602"/>
      <c r="H1656" s="602"/>
      <c r="I1656" s="602"/>
      <c r="J1656" s="602"/>
      <c r="K1656" s="602"/>
      <c r="L1656" s="602"/>
      <c r="M1656" s="622"/>
    </row>
    <row r="1657" spans="2:13" s="322" customFormat="1" x14ac:dyDescent="0.2">
      <c r="B1657" s="602"/>
      <c r="C1657" s="602"/>
      <c r="D1657" s="602"/>
      <c r="E1657" s="602"/>
      <c r="F1657" s="602"/>
      <c r="G1657" s="602"/>
      <c r="H1657" s="602"/>
      <c r="I1657" s="602"/>
      <c r="J1657" s="602"/>
      <c r="K1657" s="602"/>
      <c r="L1657" s="602"/>
      <c r="M1657" s="622"/>
    </row>
    <row r="1658" spans="2:13" s="322" customFormat="1" x14ac:dyDescent="0.2">
      <c r="B1658" s="602"/>
      <c r="C1658" s="602"/>
      <c r="D1658" s="602"/>
      <c r="E1658" s="602"/>
      <c r="F1658" s="602"/>
      <c r="G1658" s="602"/>
      <c r="H1658" s="602"/>
      <c r="I1658" s="602"/>
      <c r="J1658" s="602"/>
      <c r="K1658" s="602"/>
      <c r="L1658" s="602"/>
      <c r="M1658" s="622"/>
    </row>
    <row r="1659" spans="2:13" s="322" customFormat="1" x14ac:dyDescent="0.2">
      <c r="B1659" s="602"/>
      <c r="C1659" s="602"/>
      <c r="D1659" s="602"/>
      <c r="E1659" s="602"/>
      <c r="F1659" s="602"/>
      <c r="G1659" s="602"/>
      <c r="H1659" s="602"/>
      <c r="I1659" s="602"/>
      <c r="J1659" s="602"/>
      <c r="K1659" s="602"/>
      <c r="L1659" s="602"/>
      <c r="M1659" s="622"/>
    </row>
    <row r="1660" spans="2:13" s="322" customFormat="1" x14ac:dyDescent="0.2">
      <c r="B1660" s="602"/>
      <c r="C1660" s="602"/>
      <c r="D1660" s="602"/>
      <c r="E1660" s="602"/>
      <c r="F1660" s="602"/>
      <c r="G1660" s="602"/>
      <c r="H1660" s="602"/>
      <c r="I1660" s="602"/>
      <c r="J1660" s="602"/>
      <c r="K1660" s="602"/>
      <c r="L1660" s="602"/>
      <c r="M1660" s="622"/>
    </row>
    <row r="1661" spans="2:13" s="322" customFormat="1" x14ac:dyDescent="0.2">
      <c r="B1661" s="602"/>
      <c r="C1661" s="602"/>
      <c r="D1661" s="602"/>
      <c r="E1661" s="602"/>
      <c r="F1661" s="602"/>
      <c r="G1661" s="602"/>
      <c r="H1661" s="602"/>
      <c r="I1661" s="602"/>
      <c r="J1661" s="602"/>
      <c r="K1661" s="602"/>
      <c r="L1661" s="602"/>
      <c r="M1661" s="622"/>
    </row>
    <row r="1662" spans="2:13" s="322" customFormat="1" x14ac:dyDescent="0.2">
      <c r="B1662" s="602"/>
      <c r="C1662" s="602"/>
      <c r="D1662" s="602"/>
      <c r="E1662" s="602"/>
      <c r="F1662" s="602"/>
      <c r="G1662" s="602"/>
      <c r="H1662" s="602"/>
      <c r="I1662" s="602"/>
      <c r="J1662" s="602"/>
      <c r="K1662" s="602"/>
      <c r="L1662" s="602"/>
      <c r="M1662" s="622"/>
    </row>
    <row r="1663" spans="2:13" s="322" customFormat="1" x14ac:dyDescent="0.2">
      <c r="B1663" s="602"/>
      <c r="C1663" s="602"/>
      <c r="D1663" s="602"/>
      <c r="E1663" s="602"/>
      <c r="F1663" s="602"/>
      <c r="G1663" s="602"/>
      <c r="H1663" s="602"/>
      <c r="I1663" s="602"/>
      <c r="J1663" s="602"/>
      <c r="K1663" s="602"/>
      <c r="L1663" s="602"/>
      <c r="M1663" s="622"/>
    </row>
    <row r="1664" spans="2:13" s="322" customFormat="1" x14ac:dyDescent="0.2">
      <c r="B1664" s="602"/>
      <c r="C1664" s="602"/>
      <c r="D1664" s="602"/>
      <c r="E1664" s="602"/>
      <c r="F1664" s="602"/>
      <c r="G1664" s="602"/>
      <c r="H1664" s="602"/>
      <c r="I1664" s="602"/>
      <c r="J1664" s="602"/>
      <c r="K1664" s="602"/>
      <c r="L1664" s="602"/>
      <c r="M1664" s="622"/>
    </row>
    <row r="1665" spans="2:13" s="322" customFormat="1" x14ac:dyDescent="0.2">
      <c r="B1665" s="602"/>
      <c r="C1665" s="602"/>
      <c r="D1665" s="602"/>
      <c r="E1665" s="602"/>
      <c r="F1665" s="602"/>
      <c r="G1665" s="602"/>
      <c r="H1665" s="602"/>
      <c r="I1665" s="602"/>
      <c r="J1665" s="602"/>
      <c r="K1665" s="602"/>
      <c r="L1665" s="602"/>
      <c r="M1665" s="622"/>
    </row>
    <row r="1666" spans="2:13" s="322" customFormat="1" x14ac:dyDescent="0.2">
      <c r="B1666" s="602"/>
      <c r="C1666" s="602"/>
      <c r="D1666" s="602"/>
      <c r="E1666" s="602"/>
      <c r="F1666" s="602"/>
      <c r="G1666" s="602"/>
      <c r="H1666" s="602"/>
      <c r="I1666" s="602"/>
      <c r="J1666" s="602"/>
      <c r="K1666" s="602"/>
      <c r="L1666" s="602"/>
      <c r="M1666" s="622"/>
    </row>
    <row r="1667" spans="2:13" s="322" customFormat="1" x14ac:dyDescent="0.2">
      <c r="B1667" s="602"/>
      <c r="C1667" s="602"/>
      <c r="D1667" s="602"/>
      <c r="E1667" s="602"/>
      <c r="F1667" s="602"/>
      <c r="G1667" s="602"/>
      <c r="H1667" s="602"/>
      <c r="I1667" s="602"/>
      <c r="J1667" s="602"/>
      <c r="K1667" s="602"/>
      <c r="L1667" s="602"/>
      <c r="M1667" s="622"/>
    </row>
    <row r="1668" spans="2:13" s="322" customFormat="1" x14ac:dyDescent="0.2">
      <c r="B1668" s="602"/>
      <c r="C1668" s="602"/>
      <c r="D1668" s="602"/>
      <c r="E1668" s="602"/>
      <c r="F1668" s="602"/>
      <c r="G1668" s="602"/>
      <c r="H1668" s="602"/>
      <c r="I1668" s="602"/>
      <c r="J1668" s="602"/>
      <c r="K1668" s="602"/>
      <c r="L1668" s="602"/>
      <c r="M1668" s="622"/>
    </row>
    <row r="1669" spans="2:13" s="322" customFormat="1" x14ac:dyDescent="0.2">
      <c r="B1669" s="602"/>
      <c r="C1669" s="602"/>
      <c r="D1669" s="602"/>
      <c r="E1669" s="602"/>
      <c r="F1669" s="602"/>
      <c r="G1669" s="602"/>
      <c r="H1669" s="602"/>
      <c r="I1669" s="602"/>
      <c r="J1669" s="602"/>
      <c r="K1669" s="602"/>
      <c r="L1669" s="602"/>
      <c r="M1669" s="622"/>
    </row>
    <row r="1670" spans="2:13" s="322" customFormat="1" x14ac:dyDescent="0.2">
      <c r="B1670" s="602"/>
      <c r="C1670" s="602"/>
      <c r="D1670" s="602"/>
      <c r="E1670" s="602"/>
      <c r="F1670" s="602"/>
      <c r="G1670" s="602"/>
      <c r="H1670" s="602"/>
      <c r="I1670" s="602"/>
      <c r="J1670" s="602"/>
      <c r="K1670" s="602"/>
      <c r="L1670" s="602"/>
      <c r="M1670" s="622"/>
    </row>
    <row r="1671" spans="2:13" s="322" customFormat="1" x14ac:dyDescent="0.2">
      <c r="B1671" s="602"/>
      <c r="C1671" s="602"/>
      <c r="D1671" s="602"/>
      <c r="E1671" s="602"/>
      <c r="F1671" s="602"/>
      <c r="G1671" s="602"/>
      <c r="H1671" s="602"/>
      <c r="I1671" s="602"/>
      <c r="J1671" s="602"/>
      <c r="K1671" s="602"/>
      <c r="L1671" s="602"/>
      <c r="M1671" s="622"/>
    </row>
    <row r="1672" spans="2:13" s="322" customFormat="1" x14ac:dyDescent="0.2">
      <c r="B1672" s="602"/>
      <c r="C1672" s="602"/>
      <c r="D1672" s="602"/>
      <c r="E1672" s="602"/>
      <c r="F1672" s="602"/>
      <c r="G1672" s="602"/>
      <c r="H1672" s="602"/>
      <c r="I1672" s="602"/>
      <c r="J1672" s="602"/>
      <c r="K1672" s="602"/>
      <c r="L1672" s="602"/>
      <c r="M1672" s="622"/>
    </row>
    <row r="1673" spans="2:13" s="322" customFormat="1" x14ac:dyDescent="0.2">
      <c r="B1673" s="602"/>
      <c r="C1673" s="602"/>
      <c r="D1673" s="602"/>
      <c r="E1673" s="602"/>
      <c r="F1673" s="602"/>
      <c r="G1673" s="602"/>
      <c r="H1673" s="602"/>
      <c r="I1673" s="602"/>
      <c r="J1673" s="602"/>
      <c r="K1673" s="602"/>
      <c r="L1673" s="602"/>
      <c r="M1673" s="622"/>
    </row>
    <row r="1674" spans="2:13" s="322" customFormat="1" x14ac:dyDescent="0.2">
      <c r="B1674" s="602"/>
      <c r="C1674" s="602"/>
      <c r="D1674" s="602"/>
      <c r="E1674" s="602"/>
      <c r="F1674" s="602"/>
      <c r="G1674" s="602"/>
      <c r="H1674" s="602"/>
      <c r="I1674" s="602"/>
      <c r="J1674" s="602"/>
      <c r="K1674" s="602"/>
      <c r="L1674" s="602"/>
      <c r="M1674" s="622"/>
    </row>
    <row r="1675" spans="2:13" s="322" customFormat="1" x14ac:dyDescent="0.2">
      <c r="B1675" s="602"/>
      <c r="C1675" s="602"/>
      <c r="D1675" s="602"/>
      <c r="E1675" s="602"/>
      <c r="F1675" s="602"/>
      <c r="G1675" s="602"/>
      <c r="H1675" s="602"/>
      <c r="I1675" s="602"/>
      <c r="J1675" s="602"/>
      <c r="K1675" s="602"/>
      <c r="L1675" s="602"/>
      <c r="M1675" s="622"/>
    </row>
    <row r="1676" spans="2:13" s="322" customFormat="1" x14ac:dyDescent="0.2">
      <c r="B1676" s="602"/>
      <c r="C1676" s="602"/>
      <c r="D1676" s="602"/>
      <c r="E1676" s="602"/>
      <c r="F1676" s="602"/>
      <c r="G1676" s="602"/>
      <c r="H1676" s="602"/>
      <c r="I1676" s="602"/>
      <c r="J1676" s="602"/>
      <c r="K1676" s="602"/>
      <c r="L1676" s="602"/>
      <c r="M1676" s="622"/>
    </row>
    <row r="1677" spans="2:13" s="322" customFormat="1" x14ac:dyDescent="0.2">
      <c r="B1677" s="602"/>
      <c r="C1677" s="602"/>
      <c r="D1677" s="602"/>
      <c r="E1677" s="602"/>
      <c r="F1677" s="602"/>
      <c r="G1677" s="602"/>
      <c r="H1677" s="602"/>
      <c r="I1677" s="602"/>
      <c r="J1677" s="602"/>
      <c r="K1677" s="602"/>
      <c r="L1677" s="602"/>
      <c r="M1677" s="622"/>
    </row>
    <row r="1678" spans="2:13" s="322" customFormat="1" x14ac:dyDescent="0.2">
      <c r="B1678" s="602"/>
      <c r="C1678" s="602"/>
      <c r="D1678" s="602"/>
      <c r="E1678" s="602"/>
      <c r="F1678" s="602"/>
      <c r="G1678" s="602"/>
      <c r="H1678" s="602"/>
      <c r="I1678" s="602"/>
      <c r="J1678" s="602"/>
      <c r="K1678" s="602"/>
      <c r="L1678" s="602"/>
      <c r="M1678" s="622"/>
    </row>
    <row r="1679" spans="2:13" s="322" customFormat="1" x14ac:dyDescent="0.2">
      <c r="B1679" s="602"/>
      <c r="C1679" s="602"/>
      <c r="D1679" s="602"/>
      <c r="E1679" s="602"/>
      <c r="F1679" s="602"/>
      <c r="G1679" s="602"/>
      <c r="H1679" s="602"/>
      <c r="I1679" s="602"/>
      <c r="J1679" s="602"/>
      <c r="K1679" s="602"/>
      <c r="L1679" s="602"/>
      <c r="M1679" s="622"/>
    </row>
    <row r="1680" spans="2:13" s="322" customFormat="1" x14ac:dyDescent="0.2">
      <c r="B1680" s="602"/>
      <c r="C1680" s="602"/>
      <c r="D1680" s="602"/>
      <c r="E1680" s="602"/>
      <c r="F1680" s="602"/>
      <c r="G1680" s="602"/>
      <c r="H1680" s="602"/>
      <c r="I1680" s="602"/>
      <c r="J1680" s="602"/>
      <c r="K1680" s="602"/>
      <c r="L1680" s="602"/>
      <c r="M1680" s="622"/>
    </row>
    <row r="1681" spans="2:13" s="322" customFormat="1" x14ac:dyDescent="0.2">
      <c r="B1681" s="602"/>
      <c r="C1681" s="602"/>
      <c r="D1681" s="602"/>
      <c r="E1681" s="602"/>
      <c r="F1681" s="602"/>
      <c r="G1681" s="602"/>
      <c r="H1681" s="602"/>
      <c r="I1681" s="602"/>
      <c r="J1681" s="602"/>
      <c r="K1681" s="602"/>
      <c r="L1681" s="602"/>
      <c r="M1681" s="622"/>
    </row>
    <row r="1682" spans="2:13" s="322" customFormat="1" x14ac:dyDescent="0.2">
      <c r="B1682" s="602"/>
      <c r="C1682" s="602"/>
      <c r="D1682" s="602"/>
      <c r="E1682" s="602"/>
      <c r="F1682" s="602"/>
      <c r="G1682" s="602"/>
      <c r="H1682" s="602"/>
      <c r="I1682" s="602"/>
      <c r="J1682" s="602"/>
      <c r="K1682" s="602"/>
      <c r="L1682" s="602"/>
      <c r="M1682" s="622"/>
    </row>
    <row r="1683" spans="2:13" s="322" customFormat="1" x14ac:dyDescent="0.2">
      <c r="B1683" s="602"/>
      <c r="C1683" s="602"/>
      <c r="D1683" s="602"/>
      <c r="E1683" s="602"/>
      <c r="F1683" s="602"/>
      <c r="G1683" s="602"/>
      <c r="H1683" s="602"/>
      <c r="I1683" s="602"/>
      <c r="J1683" s="602"/>
      <c r="K1683" s="602"/>
      <c r="L1683" s="602"/>
      <c r="M1683" s="622"/>
    </row>
    <row r="1684" spans="2:13" s="322" customFormat="1" x14ac:dyDescent="0.2">
      <c r="B1684" s="602"/>
      <c r="C1684" s="602"/>
      <c r="D1684" s="602"/>
      <c r="E1684" s="602"/>
      <c r="F1684" s="602"/>
      <c r="G1684" s="602"/>
      <c r="H1684" s="602"/>
      <c r="I1684" s="602"/>
      <c r="J1684" s="602"/>
      <c r="K1684" s="602"/>
      <c r="L1684" s="602"/>
      <c r="M1684" s="622"/>
    </row>
    <row r="1685" spans="2:13" s="322" customFormat="1" x14ac:dyDescent="0.2">
      <c r="B1685" s="602"/>
      <c r="C1685" s="602"/>
      <c r="D1685" s="602"/>
      <c r="E1685" s="602"/>
      <c r="F1685" s="602"/>
      <c r="G1685" s="602"/>
      <c r="H1685" s="602"/>
      <c r="I1685" s="602"/>
      <c r="J1685" s="602"/>
      <c r="K1685" s="602"/>
      <c r="L1685" s="602"/>
      <c r="M1685" s="622"/>
    </row>
    <row r="1686" spans="2:13" s="322" customFormat="1" x14ac:dyDescent="0.2">
      <c r="B1686" s="602"/>
      <c r="C1686" s="602"/>
      <c r="D1686" s="602"/>
      <c r="E1686" s="602"/>
      <c r="F1686" s="602"/>
      <c r="G1686" s="602"/>
      <c r="H1686" s="602"/>
      <c r="I1686" s="602"/>
      <c r="J1686" s="602"/>
      <c r="K1686" s="602"/>
      <c r="L1686" s="602"/>
      <c r="M1686" s="622"/>
    </row>
    <row r="1687" spans="2:13" s="322" customFormat="1" x14ac:dyDescent="0.2">
      <c r="B1687" s="602"/>
      <c r="C1687" s="602"/>
      <c r="D1687" s="602"/>
      <c r="E1687" s="602"/>
      <c r="F1687" s="602"/>
      <c r="G1687" s="602"/>
      <c r="H1687" s="602"/>
      <c r="I1687" s="602"/>
      <c r="J1687" s="602"/>
      <c r="K1687" s="602"/>
      <c r="L1687" s="602"/>
      <c r="M1687" s="622"/>
    </row>
    <row r="1688" spans="2:13" s="322" customFormat="1" x14ac:dyDescent="0.2">
      <c r="B1688" s="602"/>
      <c r="C1688" s="602"/>
      <c r="D1688" s="602"/>
      <c r="E1688" s="602"/>
      <c r="F1688" s="602"/>
      <c r="G1688" s="602"/>
      <c r="H1688" s="602"/>
      <c r="I1688" s="602"/>
      <c r="J1688" s="602"/>
      <c r="K1688" s="602"/>
      <c r="L1688" s="602"/>
      <c r="M1688" s="622"/>
    </row>
    <row r="1689" spans="2:13" s="322" customFormat="1" x14ac:dyDescent="0.2">
      <c r="B1689" s="602"/>
      <c r="C1689" s="602"/>
      <c r="D1689" s="602"/>
      <c r="E1689" s="602"/>
      <c r="F1689" s="602"/>
      <c r="G1689" s="602"/>
      <c r="H1689" s="602"/>
      <c r="I1689" s="602"/>
      <c r="J1689" s="602"/>
      <c r="K1689" s="602"/>
      <c r="L1689" s="602"/>
      <c r="M1689" s="622"/>
    </row>
    <row r="1690" spans="2:13" s="322" customFormat="1" x14ac:dyDescent="0.2">
      <c r="B1690" s="602"/>
      <c r="C1690" s="602"/>
      <c r="D1690" s="602"/>
      <c r="E1690" s="602"/>
      <c r="F1690" s="602"/>
      <c r="G1690" s="602"/>
      <c r="H1690" s="602"/>
      <c r="I1690" s="602"/>
      <c r="J1690" s="602"/>
      <c r="K1690" s="602"/>
      <c r="L1690" s="602"/>
      <c r="M1690" s="622"/>
    </row>
    <row r="1691" spans="2:13" s="322" customFormat="1" x14ac:dyDescent="0.2">
      <c r="B1691" s="602"/>
      <c r="C1691" s="602"/>
      <c r="D1691" s="602"/>
      <c r="E1691" s="602"/>
      <c r="F1691" s="602"/>
      <c r="G1691" s="602"/>
      <c r="H1691" s="602"/>
      <c r="I1691" s="602"/>
      <c r="J1691" s="602"/>
      <c r="K1691" s="602"/>
      <c r="L1691" s="602"/>
      <c r="M1691" s="622"/>
    </row>
    <row r="1692" spans="2:13" s="322" customFormat="1" x14ac:dyDescent="0.2">
      <c r="B1692" s="602"/>
      <c r="C1692" s="602"/>
      <c r="D1692" s="602"/>
      <c r="E1692" s="602"/>
      <c r="F1692" s="602"/>
      <c r="G1692" s="602"/>
      <c r="H1692" s="602"/>
      <c r="I1692" s="602"/>
      <c r="J1692" s="602"/>
      <c r="K1692" s="602"/>
      <c r="L1692" s="602"/>
      <c r="M1692" s="622"/>
    </row>
    <row r="1693" spans="2:13" s="322" customFormat="1" x14ac:dyDescent="0.2">
      <c r="B1693" s="602"/>
      <c r="C1693" s="602"/>
      <c r="D1693" s="602"/>
      <c r="E1693" s="602"/>
      <c r="F1693" s="602"/>
      <c r="G1693" s="602"/>
      <c r="H1693" s="602"/>
      <c r="I1693" s="602"/>
      <c r="J1693" s="602"/>
      <c r="K1693" s="602"/>
      <c r="L1693" s="602"/>
      <c r="M1693" s="622"/>
    </row>
    <row r="1694" spans="2:13" s="322" customFormat="1" x14ac:dyDescent="0.2">
      <c r="B1694" s="602"/>
      <c r="C1694" s="602"/>
      <c r="D1694" s="602"/>
      <c r="E1694" s="602"/>
      <c r="F1694" s="602"/>
      <c r="G1694" s="602"/>
      <c r="H1694" s="602"/>
      <c r="I1694" s="602"/>
      <c r="J1694" s="602"/>
      <c r="K1694" s="602"/>
      <c r="L1694" s="602"/>
      <c r="M1694" s="622"/>
    </row>
    <row r="1695" spans="2:13" s="322" customFormat="1" x14ac:dyDescent="0.2">
      <c r="B1695" s="602"/>
      <c r="C1695" s="602"/>
      <c r="D1695" s="602"/>
      <c r="E1695" s="602"/>
      <c r="F1695" s="602"/>
      <c r="G1695" s="602"/>
      <c r="H1695" s="602"/>
      <c r="I1695" s="602"/>
      <c r="J1695" s="602"/>
      <c r="K1695" s="602"/>
      <c r="L1695" s="602"/>
      <c r="M1695" s="622"/>
    </row>
    <row r="1696" spans="2:13" s="322" customFormat="1" x14ac:dyDescent="0.2">
      <c r="B1696" s="602"/>
      <c r="C1696" s="602"/>
      <c r="D1696" s="602"/>
      <c r="E1696" s="602"/>
      <c r="F1696" s="602"/>
      <c r="G1696" s="602"/>
      <c r="H1696" s="602"/>
      <c r="I1696" s="602"/>
      <c r="J1696" s="602"/>
      <c r="K1696" s="602"/>
      <c r="L1696" s="602"/>
      <c r="M1696" s="622"/>
    </row>
    <row r="1697" spans="2:13" s="322" customFormat="1" x14ac:dyDescent="0.2">
      <c r="B1697" s="602"/>
      <c r="C1697" s="602"/>
      <c r="D1697" s="602"/>
      <c r="E1697" s="602"/>
      <c r="F1697" s="602"/>
      <c r="G1697" s="602"/>
      <c r="H1697" s="602"/>
      <c r="I1697" s="602"/>
      <c r="J1697" s="602"/>
      <c r="K1697" s="602"/>
      <c r="L1697" s="602"/>
      <c r="M1697" s="622"/>
    </row>
    <row r="1698" spans="2:13" s="322" customFormat="1" x14ac:dyDescent="0.2">
      <c r="B1698" s="602"/>
      <c r="C1698" s="602"/>
      <c r="D1698" s="602"/>
      <c r="E1698" s="602"/>
      <c r="F1698" s="602"/>
      <c r="G1698" s="602"/>
      <c r="H1698" s="602"/>
      <c r="I1698" s="602"/>
      <c r="J1698" s="602"/>
      <c r="K1698" s="602"/>
      <c r="L1698" s="602"/>
      <c r="M1698" s="622"/>
    </row>
    <row r="1699" spans="2:13" s="322" customFormat="1" x14ac:dyDescent="0.2">
      <c r="B1699" s="602"/>
      <c r="C1699" s="602"/>
      <c r="D1699" s="602"/>
      <c r="E1699" s="602"/>
      <c r="F1699" s="602"/>
      <c r="G1699" s="602"/>
      <c r="H1699" s="602"/>
      <c r="I1699" s="602"/>
      <c r="J1699" s="602"/>
      <c r="K1699" s="602"/>
      <c r="L1699" s="602"/>
      <c r="M1699" s="622"/>
    </row>
    <row r="1700" spans="2:13" s="322" customFormat="1" x14ac:dyDescent="0.2">
      <c r="B1700" s="602"/>
      <c r="C1700" s="602"/>
      <c r="D1700" s="602"/>
      <c r="E1700" s="602"/>
      <c r="F1700" s="602"/>
      <c r="G1700" s="602"/>
      <c r="H1700" s="602"/>
      <c r="I1700" s="602"/>
      <c r="J1700" s="602"/>
      <c r="K1700" s="602"/>
      <c r="L1700" s="602"/>
      <c r="M1700" s="622"/>
    </row>
    <row r="1701" spans="2:13" s="322" customFormat="1" x14ac:dyDescent="0.2">
      <c r="B1701" s="602"/>
      <c r="C1701" s="602"/>
      <c r="D1701" s="602"/>
      <c r="E1701" s="602"/>
      <c r="F1701" s="602"/>
      <c r="G1701" s="602"/>
      <c r="H1701" s="602"/>
      <c r="I1701" s="602"/>
      <c r="J1701" s="602"/>
      <c r="K1701" s="602"/>
      <c r="L1701" s="602"/>
      <c r="M1701" s="622"/>
    </row>
    <row r="1702" spans="2:13" s="322" customFormat="1" x14ac:dyDescent="0.2">
      <c r="B1702" s="602"/>
      <c r="C1702" s="602"/>
      <c r="D1702" s="602"/>
      <c r="E1702" s="602"/>
      <c r="F1702" s="602"/>
      <c r="G1702" s="602"/>
      <c r="H1702" s="602"/>
      <c r="I1702" s="602"/>
      <c r="J1702" s="602"/>
      <c r="K1702" s="602"/>
      <c r="L1702" s="602"/>
      <c r="M1702" s="622"/>
    </row>
    <row r="1703" spans="2:13" s="322" customFormat="1" x14ac:dyDescent="0.2">
      <c r="B1703" s="602"/>
      <c r="C1703" s="602"/>
      <c r="D1703" s="602"/>
      <c r="E1703" s="602"/>
      <c r="F1703" s="602"/>
      <c r="G1703" s="602"/>
      <c r="H1703" s="602"/>
      <c r="I1703" s="602"/>
      <c r="J1703" s="602"/>
      <c r="K1703" s="602"/>
      <c r="L1703" s="602"/>
      <c r="M1703" s="622"/>
    </row>
    <row r="1704" spans="2:13" s="322" customFormat="1" x14ac:dyDescent="0.2">
      <c r="B1704" s="602"/>
      <c r="C1704" s="602"/>
      <c r="D1704" s="602"/>
      <c r="E1704" s="602"/>
      <c r="F1704" s="602"/>
      <c r="G1704" s="602"/>
      <c r="H1704" s="602"/>
      <c r="I1704" s="602"/>
      <c r="J1704" s="602"/>
      <c r="K1704" s="602"/>
      <c r="L1704" s="602"/>
      <c r="M1704" s="622"/>
    </row>
    <row r="1705" spans="2:13" s="322" customFormat="1" x14ac:dyDescent="0.2">
      <c r="B1705" s="602"/>
      <c r="C1705" s="602"/>
      <c r="D1705" s="602"/>
      <c r="E1705" s="602"/>
      <c r="F1705" s="602"/>
      <c r="G1705" s="602"/>
      <c r="H1705" s="602"/>
      <c r="I1705" s="602"/>
      <c r="J1705" s="602"/>
      <c r="K1705" s="602"/>
      <c r="L1705" s="602"/>
      <c r="M1705" s="622"/>
    </row>
    <row r="1706" spans="2:13" s="322" customFormat="1" x14ac:dyDescent="0.2">
      <c r="B1706" s="602"/>
      <c r="C1706" s="602"/>
      <c r="D1706" s="602"/>
      <c r="E1706" s="602"/>
      <c r="F1706" s="602"/>
      <c r="G1706" s="602"/>
      <c r="H1706" s="602"/>
      <c r="I1706" s="602"/>
      <c r="J1706" s="602"/>
      <c r="K1706" s="602"/>
      <c r="L1706" s="602"/>
      <c r="M1706" s="622"/>
    </row>
    <row r="1707" spans="2:13" s="322" customFormat="1" x14ac:dyDescent="0.2">
      <c r="B1707" s="602"/>
      <c r="C1707" s="602"/>
      <c r="D1707" s="602"/>
      <c r="E1707" s="602"/>
      <c r="F1707" s="602"/>
      <c r="G1707" s="602"/>
      <c r="H1707" s="602"/>
      <c r="I1707" s="602"/>
      <c r="J1707" s="602"/>
      <c r="K1707" s="602"/>
      <c r="L1707" s="602"/>
      <c r="M1707" s="622"/>
    </row>
    <row r="1708" spans="2:13" s="322" customFormat="1" x14ac:dyDescent="0.2">
      <c r="B1708" s="602"/>
      <c r="C1708" s="602"/>
      <c r="D1708" s="602"/>
      <c r="E1708" s="602"/>
      <c r="F1708" s="602"/>
      <c r="G1708" s="602"/>
      <c r="H1708" s="602"/>
      <c r="I1708" s="602"/>
      <c r="J1708" s="602"/>
      <c r="K1708" s="602"/>
      <c r="L1708" s="602"/>
      <c r="M1708" s="622"/>
    </row>
    <row r="1709" spans="2:13" s="322" customFormat="1" x14ac:dyDescent="0.2">
      <c r="B1709" s="602"/>
      <c r="C1709" s="602"/>
      <c r="D1709" s="602"/>
      <c r="E1709" s="602"/>
      <c r="F1709" s="602"/>
      <c r="G1709" s="602"/>
      <c r="H1709" s="602"/>
      <c r="I1709" s="602"/>
      <c r="J1709" s="602"/>
      <c r="K1709" s="602"/>
      <c r="L1709" s="602"/>
      <c r="M1709" s="622"/>
    </row>
    <row r="1710" spans="2:13" s="322" customFormat="1" x14ac:dyDescent="0.2">
      <c r="B1710" s="602"/>
      <c r="C1710" s="602"/>
      <c r="D1710" s="602"/>
      <c r="E1710" s="602"/>
      <c r="F1710" s="602"/>
      <c r="G1710" s="602"/>
      <c r="H1710" s="602"/>
      <c r="I1710" s="602"/>
      <c r="J1710" s="602"/>
      <c r="K1710" s="602"/>
      <c r="L1710" s="602"/>
      <c r="M1710" s="622"/>
    </row>
    <row r="1711" spans="2:13" s="322" customFormat="1" x14ac:dyDescent="0.2">
      <c r="B1711" s="602"/>
      <c r="C1711" s="602"/>
      <c r="D1711" s="602"/>
      <c r="E1711" s="602"/>
      <c r="F1711" s="602"/>
      <c r="G1711" s="602"/>
      <c r="H1711" s="602"/>
      <c r="I1711" s="602"/>
      <c r="J1711" s="602"/>
      <c r="K1711" s="602"/>
      <c r="L1711" s="602"/>
      <c r="M1711" s="622"/>
    </row>
    <row r="1712" spans="2:13" s="322" customFormat="1" x14ac:dyDescent="0.2">
      <c r="B1712" s="602"/>
      <c r="C1712" s="602"/>
      <c r="D1712" s="602"/>
      <c r="E1712" s="602"/>
      <c r="F1712" s="602"/>
      <c r="G1712" s="602"/>
      <c r="H1712" s="602"/>
      <c r="I1712" s="602"/>
      <c r="J1712" s="602"/>
      <c r="K1712" s="602"/>
      <c r="L1712" s="602"/>
      <c r="M1712" s="622"/>
    </row>
    <row r="1713" spans="2:13" s="322" customFormat="1" x14ac:dyDescent="0.2">
      <c r="B1713" s="602"/>
      <c r="C1713" s="602"/>
      <c r="D1713" s="602"/>
      <c r="E1713" s="602"/>
      <c r="F1713" s="602"/>
      <c r="G1713" s="602"/>
      <c r="H1713" s="602"/>
      <c r="I1713" s="602"/>
      <c r="J1713" s="602"/>
      <c r="K1713" s="602"/>
      <c r="L1713" s="602"/>
      <c r="M1713" s="622"/>
    </row>
    <row r="1714" spans="2:13" s="322" customFormat="1" x14ac:dyDescent="0.2">
      <c r="B1714" s="602"/>
      <c r="C1714" s="602"/>
      <c r="D1714" s="602"/>
      <c r="E1714" s="602"/>
      <c r="F1714" s="602"/>
      <c r="G1714" s="602"/>
      <c r="H1714" s="602"/>
      <c r="I1714" s="602"/>
      <c r="J1714" s="602"/>
      <c r="K1714" s="602"/>
      <c r="L1714" s="602"/>
      <c r="M1714" s="622"/>
    </row>
    <row r="1715" spans="2:13" s="322" customFormat="1" x14ac:dyDescent="0.2">
      <c r="B1715" s="602"/>
      <c r="C1715" s="602"/>
      <c r="D1715" s="602"/>
      <c r="E1715" s="602"/>
      <c r="F1715" s="602"/>
      <c r="G1715" s="602"/>
      <c r="H1715" s="602"/>
      <c r="I1715" s="602"/>
      <c r="J1715" s="602"/>
      <c r="K1715" s="602"/>
      <c r="L1715" s="602"/>
      <c r="M1715" s="622"/>
    </row>
    <row r="1716" spans="2:13" s="322" customFormat="1" x14ac:dyDescent="0.2">
      <c r="B1716" s="602"/>
      <c r="C1716" s="602"/>
      <c r="D1716" s="602"/>
      <c r="E1716" s="602"/>
      <c r="F1716" s="602"/>
      <c r="G1716" s="602"/>
      <c r="H1716" s="602"/>
      <c r="I1716" s="602"/>
      <c r="J1716" s="602"/>
      <c r="K1716" s="602"/>
      <c r="L1716" s="602"/>
      <c r="M1716" s="622"/>
    </row>
    <row r="1717" spans="2:13" s="322" customFormat="1" x14ac:dyDescent="0.2">
      <c r="B1717" s="602"/>
      <c r="C1717" s="602"/>
      <c r="D1717" s="602"/>
      <c r="E1717" s="602"/>
      <c r="F1717" s="602"/>
      <c r="G1717" s="602"/>
      <c r="H1717" s="602"/>
      <c r="I1717" s="602"/>
      <c r="J1717" s="602"/>
      <c r="K1717" s="602"/>
      <c r="L1717" s="602"/>
      <c r="M1717" s="622"/>
    </row>
    <row r="1718" spans="2:13" s="322" customFormat="1" x14ac:dyDescent="0.2">
      <c r="B1718" s="602"/>
      <c r="C1718" s="602"/>
      <c r="D1718" s="602"/>
      <c r="E1718" s="602"/>
      <c r="F1718" s="602"/>
      <c r="G1718" s="602"/>
      <c r="H1718" s="602"/>
      <c r="I1718" s="602"/>
      <c r="J1718" s="602"/>
      <c r="K1718" s="602"/>
      <c r="L1718" s="602"/>
      <c r="M1718" s="622"/>
    </row>
    <row r="1719" spans="2:13" s="322" customFormat="1" x14ac:dyDescent="0.2">
      <c r="B1719" s="602"/>
      <c r="C1719" s="602"/>
      <c r="D1719" s="602"/>
      <c r="E1719" s="602"/>
      <c r="F1719" s="602"/>
      <c r="G1719" s="602"/>
      <c r="H1719" s="602"/>
      <c r="I1719" s="602"/>
      <c r="J1719" s="602"/>
      <c r="K1719" s="602"/>
      <c r="L1719" s="602"/>
      <c r="M1719" s="622"/>
    </row>
    <row r="1720" spans="2:13" s="322" customFormat="1" x14ac:dyDescent="0.2">
      <c r="B1720" s="602"/>
      <c r="C1720" s="602"/>
      <c r="D1720" s="602"/>
      <c r="E1720" s="602"/>
      <c r="F1720" s="602"/>
      <c r="G1720" s="602"/>
      <c r="H1720" s="602"/>
      <c r="I1720" s="602"/>
      <c r="J1720" s="602"/>
      <c r="K1720" s="602"/>
      <c r="L1720" s="602"/>
      <c r="M1720" s="622"/>
    </row>
    <row r="1721" spans="2:13" s="322" customFormat="1" x14ac:dyDescent="0.2">
      <c r="B1721" s="602"/>
      <c r="C1721" s="602"/>
      <c r="D1721" s="602"/>
      <c r="E1721" s="602"/>
      <c r="F1721" s="602"/>
      <c r="G1721" s="602"/>
      <c r="H1721" s="602"/>
      <c r="I1721" s="602"/>
      <c r="J1721" s="602"/>
      <c r="K1721" s="602"/>
      <c r="L1721" s="602"/>
      <c r="M1721" s="622"/>
    </row>
    <row r="1722" spans="2:13" s="322" customFormat="1" x14ac:dyDescent="0.2">
      <c r="B1722" s="602"/>
      <c r="C1722" s="602"/>
      <c r="D1722" s="602"/>
      <c r="E1722" s="602"/>
      <c r="F1722" s="602"/>
      <c r="G1722" s="602"/>
      <c r="H1722" s="602"/>
      <c r="I1722" s="602"/>
      <c r="J1722" s="602"/>
      <c r="K1722" s="602"/>
      <c r="L1722" s="602"/>
      <c r="M1722" s="622"/>
    </row>
    <row r="1723" spans="2:13" s="322" customFormat="1" x14ac:dyDescent="0.2">
      <c r="B1723" s="602"/>
      <c r="C1723" s="602"/>
      <c r="D1723" s="602"/>
      <c r="E1723" s="602"/>
      <c r="F1723" s="602"/>
      <c r="G1723" s="602"/>
      <c r="H1723" s="602"/>
      <c r="I1723" s="602"/>
      <c r="J1723" s="602"/>
      <c r="K1723" s="602"/>
      <c r="L1723" s="602"/>
      <c r="M1723" s="622"/>
    </row>
    <row r="1724" spans="2:13" s="322" customFormat="1" x14ac:dyDescent="0.2">
      <c r="B1724" s="602"/>
      <c r="C1724" s="602"/>
      <c r="D1724" s="602"/>
      <c r="E1724" s="602"/>
      <c r="F1724" s="602"/>
      <c r="G1724" s="602"/>
      <c r="H1724" s="602"/>
      <c r="I1724" s="602"/>
      <c r="J1724" s="602"/>
      <c r="K1724" s="602"/>
      <c r="L1724" s="602"/>
      <c r="M1724" s="622"/>
    </row>
    <row r="1725" spans="2:13" s="322" customFormat="1" x14ac:dyDescent="0.2">
      <c r="B1725" s="602"/>
      <c r="C1725" s="602"/>
      <c r="D1725" s="602"/>
      <c r="E1725" s="602"/>
      <c r="F1725" s="602"/>
      <c r="G1725" s="602"/>
      <c r="H1725" s="602"/>
      <c r="I1725" s="602"/>
      <c r="J1725" s="602"/>
      <c r="K1725" s="602"/>
      <c r="L1725" s="602"/>
      <c r="M1725" s="622"/>
    </row>
    <row r="1726" spans="2:13" s="322" customFormat="1" x14ac:dyDescent="0.2">
      <c r="B1726" s="602"/>
      <c r="C1726" s="602"/>
      <c r="D1726" s="602"/>
      <c r="E1726" s="602"/>
      <c r="F1726" s="602"/>
      <c r="G1726" s="602"/>
      <c r="H1726" s="602"/>
      <c r="I1726" s="602"/>
      <c r="J1726" s="602"/>
      <c r="K1726" s="602"/>
      <c r="L1726" s="602"/>
      <c r="M1726" s="622"/>
    </row>
    <row r="1727" spans="2:13" s="322" customFormat="1" x14ac:dyDescent="0.2">
      <c r="B1727" s="602"/>
      <c r="C1727" s="602"/>
      <c r="D1727" s="602"/>
      <c r="E1727" s="602"/>
      <c r="F1727" s="602"/>
      <c r="G1727" s="602"/>
      <c r="H1727" s="602"/>
      <c r="I1727" s="602"/>
      <c r="J1727" s="602"/>
      <c r="K1727" s="602"/>
      <c r="L1727" s="602"/>
      <c r="M1727" s="622"/>
    </row>
    <row r="1728" spans="2:13" s="322" customFormat="1" x14ac:dyDescent="0.2">
      <c r="B1728" s="602"/>
      <c r="C1728" s="602"/>
      <c r="D1728" s="602"/>
      <c r="E1728" s="602"/>
      <c r="F1728" s="602"/>
      <c r="G1728" s="602"/>
      <c r="H1728" s="602"/>
      <c r="I1728" s="602"/>
      <c r="J1728" s="602"/>
      <c r="K1728" s="602"/>
      <c r="L1728" s="602"/>
      <c r="M1728" s="622"/>
    </row>
    <row r="1729" spans="2:13" s="322" customFormat="1" x14ac:dyDescent="0.2">
      <c r="B1729" s="602"/>
      <c r="C1729" s="602"/>
      <c r="D1729" s="602"/>
      <c r="E1729" s="602"/>
      <c r="F1729" s="602"/>
      <c r="G1729" s="602"/>
      <c r="H1729" s="602"/>
      <c r="I1729" s="602"/>
      <c r="J1729" s="602"/>
      <c r="K1729" s="602"/>
      <c r="L1729" s="602"/>
      <c r="M1729" s="622"/>
    </row>
    <row r="1730" spans="2:13" s="322" customFormat="1" x14ac:dyDescent="0.2">
      <c r="B1730" s="602"/>
      <c r="C1730" s="602"/>
      <c r="D1730" s="602"/>
      <c r="E1730" s="602"/>
      <c r="F1730" s="602"/>
      <c r="G1730" s="602"/>
      <c r="H1730" s="602"/>
      <c r="I1730" s="602"/>
      <c r="J1730" s="602"/>
      <c r="K1730" s="602"/>
      <c r="L1730" s="602"/>
      <c r="M1730" s="622"/>
    </row>
    <row r="1731" spans="2:13" s="322" customFormat="1" x14ac:dyDescent="0.2">
      <c r="B1731" s="602"/>
      <c r="C1731" s="602"/>
      <c r="D1731" s="602"/>
      <c r="E1731" s="602"/>
      <c r="F1731" s="602"/>
      <c r="G1731" s="602"/>
      <c r="H1731" s="602"/>
      <c r="I1731" s="602"/>
      <c r="J1731" s="602"/>
      <c r="K1731" s="602"/>
      <c r="L1731" s="602"/>
      <c r="M1731" s="622"/>
    </row>
    <row r="1732" spans="2:13" s="322" customFormat="1" x14ac:dyDescent="0.2">
      <c r="B1732" s="602"/>
      <c r="C1732" s="602"/>
      <c r="D1732" s="602"/>
      <c r="E1732" s="602"/>
      <c r="F1732" s="602"/>
      <c r="G1732" s="602"/>
      <c r="H1732" s="602"/>
      <c r="I1732" s="602"/>
      <c r="J1732" s="602"/>
      <c r="K1732" s="602"/>
      <c r="L1732" s="602"/>
      <c r="M1732" s="622"/>
    </row>
    <row r="1733" spans="2:13" s="322" customFormat="1" x14ac:dyDescent="0.2">
      <c r="B1733" s="602"/>
      <c r="C1733" s="602"/>
      <c r="D1733" s="602"/>
      <c r="E1733" s="602"/>
      <c r="F1733" s="602"/>
      <c r="G1733" s="602"/>
      <c r="H1733" s="602"/>
      <c r="I1733" s="602"/>
      <c r="J1733" s="602"/>
      <c r="K1733" s="602"/>
      <c r="L1733" s="602"/>
      <c r="M1733" s="622"/>
    </row>
    <row r="1734" spans="2:13" s="322" customFormat="1" x14ac:dyDescent="0.2">
      <c r="B1734" s="602"/>
      <c r="C1734" s="602"/>
      <c r="D1734" s="602"/>
      <c r="E1734" s="602"/>
      <c r="F1734" s="602"/>
      <c r="G1734" s="602"/>
      <c r="H1734" s="602"/>
      <c r="I1734" s="602"/>
      <c r="J1734" s="602"/>
      <c r="K1734" s="602"/>
      <c r="L1734" s="602"/>
      <c r="M1734" s="622"/>
    </row>
    <row r="1735" spans="2:13" s="322" customFormat="1" x14ac:dyDescent="0.2">
      <c r="B1735" s="602"/>
      <c r="C1735" s="602"/>
      <c r="D1735" s="602"/>
      <c r="E1735" s="602"/>
      <c r="F1735" s="602"/>
      <c r="G1735" s="602"/>
      <c r="H1735" s="602"/>
      <c r="I1735" s="602"/>
      <c r="J1735" s="602"/>
      <c r="K1735" s="602"/>
      <c r="L1735" s="602"/>
      <c r="M1735" s="622"/>
    </row>
    <row r="1736" spans="2:13" s="322" customFormat="1" x14ac:dyDescent="0.2">
      <c r="B1736" s="602"/>
      <c r="C1736" s="602"/>
      <c r="D1736" s="602"/>
      <c r="E1736" s="602"/>
      <c r="F1736" s="602"/>
      <c r="G1736" s="602"/>
      <c r="H1736" s="602"/>
      <c r="I1736" s="602"/>
      <c r="J1736" s="602"/>
      <c r="K1736" s="602"/>
      <c r="L1736" s="602"/>
      <c r="M1736" s="622"/>
    </row>
    <row r="1737" spans="2:13" s="322" customFormat="1" x14ac:dyDescent="0.2">
      <c r="B1737" s="602"/>
      <c r="C1737" s="602"/>
      <c r="D1737" s="602"/>
      <c r="E1737" s="602"/>
      <c r="F1737" s="602"/>
      <c r="G1737" s="602"/>
      <c r="H1737" s="602"/>
      <c r="I1737" s="602"/>
      <c r="J1737" s="602"/>
      <c r="K1737" s="602"/>
      <c r="L1737" s="602"/>
      <c r="M1737" s="622"/>
    </row>
    <row r="1738" spans="2:13" s="322" customFormat="1" x14ac:dyDescent="0.2">
      <c r="B1738" s="602"/>
      <c r="C1738" s="602"/>
      <c r="D1738" s="602"/>
      <c r="E1738" s="602"/>
      <c r="F1738" s="602"/>
      <c r="G1738" s="602"/>
      <c r="H1738" s="602"/>
      <c r="I1738" s="602"/>
      <c r="J1738" s="602"/>
      <c r="K1738" s="602"/>
      <c r="L1738" s="602"/>
      <c r="M1738" s="622"/>
    </row>
    <row r="1739" spans="2:13" s="322" customFormat="1" x14ac:dyDescent="0.2">
      <c r="B1739" s="602"/>
      <c r="C1739" s="602"/>
      <c r="D1739" s="602"/>
      <c r="E1739" s="602"/>
      <c r="F1739" s="602"/>
      <c r="G1739" s="602"/>
      <c r="H1739" s="602"/>
      <c r="I1739" s="602"/>
      <c r="J1739" s="602"/>
      <c r="K1739" s="602"/>
      <c r="L1739" s="602"/>
      <c r="M1739" s="622"/>
    </row>
    <row r="1740" spans="2:13" s="322" customFormat="1" x14ac:dyDescent="0.2">
      <c r="B1740" s="602"/>
      <c r="C1740" s="602"/>
      <c r="D1740" s="602"/>
      <c r="E1740" s="602"/>
      <c r="F1740" s="602"/>
      <c r="G1740" s="602"/>
      <c r="H1740" s="602"/>
      <c r="I1740" s="602"/>
      <c r="J1740" s="602"/>
      <c r="K1740" s="602"/>
      <c r="L1740" s="602"/>
      <c r="M1740" s="622"/>
    </row>
    <row r="1741" spans="2:13" s="322" customFormat="1" x14ac:dyDescent="0.2">
      <c r="B1741" s="602"/>
      <c r="C1741" s="602"/>
      <c r="D1741" s="602"/>
      <c r="E1741" s="602"/>
      <c r="F1741" s="602"/>
      <c r="G1741" s="602"/>
      <c r="H1741" s="602"/>
      <c r="I1741" s="602"/>
      <c r="J1741" s="602"/>
      <c r="K1741" s="602"/>
      <c r="L1741" s="602"/>
      <c r="M1741" s="622"/>
    </row>
    <row r="1742" spans="2:13" s="322" customFormat="1" x14ac:dyDescent="0.2">
      <c r="B1742" s="602"/>
      <c r="C1742" s="602"/>
      <c r="D1742" s="602"/>
      <c r="E1742" s="602"/>
      <c r="F1742" s="602"/>
      <c r="G1742" s="602"/>
      <c r="H1742" s="602"/>
      <c r="I1742" s="602"/>
      <c r="J1742" s="602"/>
      <c r="K1742" s="602"/>
      <c r="L1742" s="602"/>
      <c r="M1742" s="622"/>
    </row>
    <row r="1743" spans="2:13" s="322" customFormat="1" x14ac:dyDescent="0.2">
      <c r="B1743" s="602"/>
      <c r="C1743" s="602"/>
      <c r="D1743" s="602"/>
      <c r="E1743" s="602"/>
      <c r="F1743" s="602"/>
      <c r="G1743" s="602"/>
      <c r="H1743" s="602"/>
      <c r="I1743" s="602"/>
      <c r="J1743" s="602"/>
      <c r="K1743" s="602"/>
      <c r="L1743" s="602"/>
      <c r="M1743" s="622"/>
    </row>
    <row r="1744" spans="2:13" s="322" customFormat="1" x14ac:dyDescent="0.2">
      <c r="B1744" s="602"/>
      <c r="C1744" s="602"/>
      <c r="D1744" s="602"/>
      <c r="E1744" s="602"/>
      <c r="F1744" s="602"/>
      <c r="G1744" s="602"/>
      <c r="H1744" s="602"/>
      <c r="I1744" s="602"/>
      <c r="J1744" s="602"/>
      <c r="K1744" s="602"/>
      <c r="L1744" s="602"/>
      <c r="M1744" s="622"/>
    </row>
    <row r="1745" spans="2:13" s="322" customFormat="1" x14ac:dyDescent="0.2">
      <c r="B1745" s="602"/>
      <c r="C1745" s="602"/>
      <c r="D1745" s="602"/>
      <c r="E1745" s="602"/>
      <c r="F1745" s="602"/>
      <c r="G1745" s="602"/>
      <c r="H1745" s="602"/>
      <c r="I1745" s="602"/>
      <c r="J1745" s="602"/>
      <c r="K1745" s="602"/>
      <c r="L1745" s="602"/>
      <c r="M1745" s="622"/>
    </row>
    <row r="1746" spans="2:13" s="322" customFormat="1" x14ac:dyDescent="0.2">
      <c r="B1746" s="602"/>
      <c r="C1746" s="602"/>
      <c r="D1746" s="602"/>
      <c r="E1746" s="602"/>
      <c r="F1746" s="602"/>
      <c r="G1746" s="602"/>
      <c r="H1746" s="602"/>
      <c r="I1746" s="602"/>
      <c r="J1746" s="602"/>
      <c r="K1746" s="602"/>
      <c r="L1746" s="602"/>
      <c r="M1746" s="622"/>
    </row>
    <row r="1747" spans="2:13" s="322" customFormat="1" x14ac:dyDescent="0.2">
      <c r="B1747" s="602"/>
      <c r="C1747" s="602"/>
      <c r="D1747" s="602"/>
      <c r="E1747" s="602"/>
      <c r="F1747" s="602"/>
      <c r="G1747" s="602"/>
      <c r="H1747" s="602"/>
      <c r="I1747" s="602"/>
      <c r="J1747" s="602"/>
      <c r="K1747" s="602"/>
      <c r="L1747" s="602"/>
      <c r="M1747" s="622"/>
    </row>
    <row r="1748" spans="2:13" s="322" customFormat="1" x14ac:dyDescent="0.2">
      <c r="B1748" s="602"/>
      <c r="C1748" s="602"/>
      <c r="D1748" s="602"/>
      <c r="E1748" s="602"/>
      <c r="F1748" s="602"/>
      <c r="G1748" s="602"/>
      <c r="H1748" s="602"/>
      <c r="I1748" s="602"/>
      <c r="J1748" s="602"/>
      <c r="K1748" s="602"/>
      <c r="L1748" s="602"/>
      <c r="M1748" s="622"/>
    </row>
    <row r="1749" spans="2:13" s="322" customFormat="1" x14ac:dyDescent="0.2">
      <c r="B1749" s="602"/>
      <c r="C1749" s="602"/>
      <c r="D1749" s="602"/>
      <c r="E1749" s="602"/>
      <c r="F1749" s="602"/>
      <c r="G1749" s="602"/>
      <c r="H1749" s="602"/>
      <c r="I1749" s="602"/>
      <c r="J1749" s="602"/>
      <c r="K1749" s="602"/>
      <c r="L1749" s="602"/>
      <c r="M1749" s="622"/>
    </row>
    <row r="1750" spans="2:13" s="322" customFormat="1" x14ac:dyDescent="0.2">
      <c r="B1750" s="602"/>
      <c r="C1750" s="602"/>
      <c r="D1750" s="602"/>
      <c r="E1750" s="602"/>
      <c r="F1750" s="602"/>
      <c r="G1750" s="602"/>
      <c r="H1750" s="602"/>
      <c r="I1750" s="602"/>
      <c r="J1750" s="602"/>
      <c r="K1750" s="602"/>
      <c r="L1750" s="602"/>
      <c r="M1750" s="622"/>
    </row>
    <row r="1751" spans="2:13" s="322" customFormat="1" x14ac:dyDescent="0.2">
      <c r="B1751" s="602"/>
      <c r="C1751" s="602"/>
      <c r="D1751" s="602"/>
      <c r="E1751" s="602"/>
      <c r="F1751" s="602"/>
      <c r="G1751" s="602"/>
      <c r="H1751" s="602"/>
      <c r="I1751" s="602"/>
      <c r="J1751" s="602"/>
      <c r="K1751" s="602"/>
      <c r="L1751" s="602"/>
      <c r="M1751" s="622"/>
    </row>
    <row r="1752" spans="2:13" s="322" customFormat="1" x14ac:dyDescent="0.2">
      <c r="B1752" s="602"/>
      <c r="C1752" s="602"/>
      <c r="D1752" s="602"/>
      <c r="E1752" s="602"/>
      <c r="F1752" s="602"/>
      <c r="G1752" s="602"/>
      <c r="H1752" s="602"/>
      <c r="I1752" s="602"/>
      <c r="J1752" s="602"/>
      <c r="K1752" s="602"/>
      <c r="L1752" s="602"/>
      <c r="M1752" s="622"/>
    </row>
    <row r="1753" spans="2:13" s="322" customFormat="1" x14ac:dyDescent="0.2">
      <c r="B1753" s="602"/>
      <c r="C1753" s="602"/>
      <c r="D1753" s="602"/>
      <c r="E1753" s="602"/>
      <c r="F1753" s="602"/>
      <c r="G1753" s="602"/>
      <c r="H1753" s="602"/>
      <c r="I1753" s="602"/>
      <c r="J1753" s="602"/>
      <c r="K1753" s="602"/>
      <c r="L1753" s="602"/>
      <c r="M1753" s="622"/>
    </row>
    <row r="1754" spans="2:13" s="322" customFormat="1" x14ac:dyDescent="0.2">
      <c r="B1754" s="602"/>
      <c r="C1754" s="602"/>
      <c r="D1754" s="602"/>
      <c r="E1754" s="602"/>
      <c r="F1754" s="602"/>
      <c r="G1754" s="602"/>
      <c r="H1754" s="602"/>
      <c r="I1754" s="602"/>
      <c r="J1754" s="602"/>
      <c r="K1754" s="602"/>
      <c r="L1754" s="602"/>
      <c r="M1754" s="622"/>
    </row>
    <row r="1755" spans="2:13" s="322" customFormat="1" x14ac:dyDescent="0.2">
      <c r="B1755" s="602"/>
      <c r="C1755" s="602"/>
      <c r="D1755" s="602"/>
      <c r="E1755" s="602"/>
      <c r="F1755" s="602"/>
      <c r="G1755" s="602"/>
      <c r="H1755" s="602"/>
      <c r="I1755" s="602"/>
      <c r="J1755" s="602"/>
      <c r="K1755" s="602"/>
      <c r="L1755" s="602"/>
      <c r="M1755" s="622"/>
    </row>
    <row r="1756" spans="2:13" s="322" customFormat="1" x14ac:dyDescent="0.2">
      <c r="B1756" s="602"/>
      <c r="C1756" s="602"/>
      <c r="D1756" s="602"/>
      <c r="E1756" s="602"/>
      <c r="F1756" s="602"/>
      <c r="G1756" s="602"/>
      <c r="H1756" s="602"/>
      <c r="I1756" s="602"/>
      <c r="J1756" s="602"/>
      <c r="K1756" s="602"/>
      <c r="L1756" s="602"/>
      <c r="M1756" s="622"/>
    </row>
    <row r="1757" spans="2:13" s="322" customFormat="1" x14ac:dyDescent="0.2">
      <c r="B1757" s="602"/>
      <c r="C1757" s="602"/>
      <c r="D1757" s="602"/>
      <c r="E1757" s="602"/>
      <c r="F1757" s="602"/>
      <c r="G1757" s="602"/>
      <c r="H1757" s="602"/>
      <c r="I1757" s="602"/>
      <c r="J1757" s="602"/>
      <c r="K1757" s="602"/>
      <c r="L1757" s="602"/>
      <c r="M1757" s="622"/>
    </row>
    <row r="1758" spans="2:13" s="322" customFormat="1" x14ac:dyDescent="0.2">
      <c r="B1758" s="602"/>
      <c r="C1758" s="602"/>
      <c r="D1758" s="602"/>
      <c r="E1758" s="602"/>
      <c r="F1758" s="602"/>
      <c r="G1758" s="602"/>
      <c r="H1758" s="602"/>
      <c r="I1758" s="602"/>
      <c r="J1758" s="602"/>
      <c r="K1758" s="602"/>
      <c r="L1758" s="602"/>
      <c r="M1758" s="622"/>
    </row>
    <row r="1759" spans="2:13" s="322" customFormat="1" x14ac:dyDescent="0.2">
      <c r="B1759" s="602"/>
      <c r="C1759" s="602"/>
      <c r="D1759" s="602"/>
      <c r="E1759" s="602"/>
      <c r="F1759" s="602"/>
      <c r="G1759" s="602"/>
      <c r="H1759" s="602"/>
      <c r="I1759" s="602"/>
      <c r="J1759" s="602"/>
      <c r="K1759" s="602"/>
      <c r="L1759" s="602"/>
      <c r="M1759" s="622"/>
    </row>
    <row r="1760" spans="2:13" s="322" customFormat="1" x14ac:dyDescent="0.2">
      <c r="B1760" s="602"/>
      <c r="C1760" s="602"/>
      <c r="D1760" s="602"/>
      <c r="E1760" s="602"/>
      <c r="F1760" s="602"/>
      <c r="G1760" s="602"/>
      <c r="H1760" s="602"/>
      <c r="I1760" s="602"/>
      <c r="J1760" s="602"/>
      <c r="K1760" s="602"/>
      <c r="L1760" s="602"/>
      <c r="M1760" s="622"/>
    </row>
    <row r="1761" spans="2:13" s="322" customFormat="1" x14ac:dyDescent="0.2">
      <c r="B1761" s="602"/>
      <c r="C1761" s="602"/>
      <c r="D1761" s="602"/>
      <c r="E1761" s="602"/>
      <c r="F1761" s="602"/>
      <c r="G1761" s="602"/>
      <c r="H1761" s="602"/>
      <c r="I1761" s="602"/>
      <c r="J1761" s="602"/>
      <c r="K1761" s="602"/>
      <c r="L1761" s="602"/>
      <c r="M1761" s="622"/>
    </row>
    <row r="1762" spans="2:13" s="322" customFormat="1" x14ac:dyDescent="0.2">
      <c r="B1762" s="602"/>
      <c r="C1762" s="602"/>
      <c r="D1762" s="602"/>
      <c r="E1762" s="602"/>
      <c r="F1762" s="602"/>
      <c r="G1762" s="602"/>
      <c r="H1762" s="602"/>
      <c r="I1762" s="602"/>
      <c r="J1762" s="602"/>
      <c r="K1762" s="602"/>
      <c r="L1762" s="602"/>
      <c r="M1762" s="622"/>
    </row>
    <row r="1763" spans="2:13" s="322" customFormat="1" x14ac:dyDescent="0.2">
      <c r="B1763" s="602"/>
      <c r="C1763" s="602"/>
      <c r="D1763" s="602"/>
      <c r="E1763" s="602"/>
      <c r="F1763" s="602"/>
      <c r="G1763" s="602"/>
      <c r="H1763" s="602"/>
      <c r="I1763" s="602"/>
      <c r="J1763" s="602"/>
      <c r="K1763" s="602"/>
      <c r="L1763" s="602"/>
      <c r="M1763" s="622"/>
    </row>
    <row r="1764" spans="2:13" s="322" customFormat="1" x14ac:dyDescent="0.2">
      <c r="B1764" s="602"/>
      <c r="C1764" s="602"/>
      <c r="D1764" s="602"/>
      <c r="E1764" s="602"/>
      <c r="F1764" s="602"/>
      <c r="G1764" s="602"/>
      <c r="H1764" s="602"/>
      <c r="I1764" s="602"/>
      <c r="J1764" s="602"/>
      <c r="K1764" s="602"/>
      <c r="L1764" s="602"/>
      <c r="M1764" s="622"/>
    </row>
    <row r="1765" spans="2:13" s="322" customFormat="1" x14ac:dyDescent="0.2">
      <c r="B1765" s="602"/>
      <c r="C1765" s="602"/>
      <c r="D1765" s="602"/>
      <c r="E1765" s="602"/>
      <c r="F1765" s="602"/>
      <c r="G1765" s="602"/>
      <c r="H1765" s="602"/>
      <c r="I1765" s="602"/>
      <c r="J1765" s="602"/>
      <c r="K1765" s="602"/>
      <c r="L1765" s="602"/>
      <c r="M1765" s="622"/>
    </row>
    <row r="1766" spans="2:13" s="322" customFormat="1" x14ac:dyDescent="0.2">
      <c r="B1766" s="602"/>
      <c r="C1766" s="602"/>
      <c r="D1766" s="602"/>
      <c r="E1766" s="602"/>
      <c r="F1766" s="602"/>
      <c r="G1766" s="602"/>
      <c r="H1766" s="602"/>
      <c r="I1766" s="602"/>
      <c r="J1766" s="602"/>
      <c r="K1766" s="602"/>
      <c r="L1766" s="602"/>
      <c r="M1766" s="622"/>
    </row>
    <row r="1767" spans="2:13" s="322" customFormat="1" x14ac:dyDescent="0.2">
      <c r="B1767" s="602"/>
      <c r="C1767" s="602"/>
      <c r="D1767" s="602"/>
      <c r="E1767" s="602"/>
      <c r="F1767" s="602"/>
      <c r="G1767" s="602"/>
      <c r="H1767" s="602"/>
      <c r="I1767" s="602"/>
      <c r="J1767" s="602"/>
      <c r="K1767" s="602"/>
      <c r="L1767" s="602"/>
      <c r="M1767" s="622"/>
    </row>
    <row r="1768" spans="2:13" s="322" customFormat="1" x14ac:dyDescent="0.2">
      <c r="B1768" s="602"/>
      <c r="C1768" s="602"/>
      <c r="D1768" s="602"/>
      <c r="E1768" s="602"/>
      <c r="F1768" s="602"/>
      <c r="G1768" s="602"/>
      <c r="H1768" s="602"/>
      <c r="I1768" s="602"/>
      <c r="J1768" s="602"/>
      <c r="K1768" s="602"/>
      <c r="L1768" s="602"/>
      <c r="M1768" s="622"/>
    </row>
    <row r="1769" spans="2:13" s="322" customFormat="1" x14ac:dyDescent="0.2">
      <c r="B1769" s="602"/>
      <c r="C1769" s="602"/>
      <c r="D1769" s="602"/>
      <c r="E1769" s="602"/>
      <c r="F1769" s="602"/>
      <c r="G1769" s="602"/>
      <c r="H1769" s="602"/>
      <c r="I1769" s="602"/>
      <c r="J1769" s="602"/>
      <c r="K1769" s="602"/>
      <c r="L1769" s="602"/>
      <c r="M1769" s="622"/>
    </row>
    <row r="1770" spans="2:13" s="322" customFormat="1" x14ac:dyDescent="0.2">
      <c r="B1770" s="602"/>
      <c r="C1770" s="602"/>
      <c r="D1770" s="602"/>
      <c r="E1770" s="602"/>
      <c r="F1770" s="602"/>
      <c r="G1770" s="602"/>
      <c r="H1770" s="602"/>
      <c r="I1770" s="602"/>
      <c r="J1770" s="602"/>
      <c r="K1770" s="602"/>
      <c r="L1770" s="602"/>
      <c r="M1770" s="622"/>
    </row>
    <row r="1771" spans="2:13" s="322" customFormat="1" x14ac:dyDescent="0.2">
      <c r="B1771" s="602"/>
      <c r="C1771" s="602"/>
      <c r="D1771" s="602"/>
      <c r="E1771" s="602"/>
      <c r="F1771" s="602"/>
      <c r="G1771" s="602"/>
      <c r="H1771" s="602"/>
      <c r="I1771" s="602"/>
      <c r="J1771" s="602"/>
      <c r="K1771" s="602"/>
      <c r="L1771" s="602"/>
      <c r="M1771" s="622"/>
    </row>
    <row r="1772" spans="2:13" s="322" customFormat="1" x14ac:dyDescent="0.2">
      <c r="B1772" s="602"/>
      <c r="C1772" s="602"/>
      <c r="D1772" s="602"/>
      <c r="E1772" s="602"/>
      <c r="F1772" s="602"/>
      <c r="G1772" s="602"/>
      <c r="H1772" s="602"/>
      <c r="I1772" s="602"/>
      <c r="J1772" s="602"/>
      <c r="K1772" s="602"/>
      <c r="L1772" s="602"/>
      <c r="M1772" s="622"/>
    </row>
    <row r="1773" spans="2:13" s="322" customFormat="1" x14ac:dyDescent="0.2">
      <c r="B1773" s="602"/>
      <c r="C1773" s="602"/>
      <c r="D1773" s="602"/>
      <c r="E1773" s="602"/>
      <c r="F1773" s="602"/>
      <c r="G1773" s="602"/>
      <c r="H1773" s="602"/>
      <c r="I1773" s="602"/>
      <c r="J1773" s="602"/>
      <c r="K1773" s="602"/>
      <c r="L1773" s="602"/>
      <c r="M1773" s="622"/>
    </row>
    <row r="1774" spans="2:13" s="322" customFormat="1" x14ac:dyDescent="0.2">
      <c r="B1774" s="602"/>
      <c r="C1774" s="602"/>
      <c r="D1774" s="602"/>
      <c r="E1774" s="602"/>
      <c r="F1774" s="602"/>
      <c r="G1774" s="602"/>
      <c r="H1774" s="602"/>
      <c r="I1774" s="602"/>
      <c r="J1774" s="602"/>
      <c r="K1774" s="602"/>
      <c r="L1774" s="602"/>
      <c r="M1774" s="622"/>
    </row>
    <row r="1775" spans="2:13" s="322" customFormat="1" x14ac:dyDescent="0.2">
      <c r="B1775" s="602"/>
      <c r="C1775" s="602"/>
      <c r="D1775" s="602"/>
      <c r="E1775" s="602"/>
      <c r="F1775" s="602"/>
      <c r="G1775" s="602"/>
      <c r="H1775" s="602"/>
      <c r="I1775" s="602"/>
      <c r="J1775" s="602"/>
      <c r="K1775" s="602"/>
      <c r="L1775" s="602"/>
      <c r="M1775" s="622"/>
    </row>
    <row r="1776" spans="2:13" s="322" customFormat="1" x14ac:dyDescent="0.2">
      <c r="B1776" s="602"/>
      <c r="C1776" s="602"/>
      <c r="D1776" s="602"/>
      <c r="E1776" s="602"/>
      <c r="F1776" s="602"/>
      <c r="G1776" s="602"/>
      <c r="H1776" s="602"/>
      <c r="I1776" s="602"/>
      <c r="J1776" s="602"/>
      <c r="K1776" s="602"/>
      <c r="L1776" s="602"/>
      <c r="M1776" s="622"/>
    </row>
    <row r="1777" spans="2:13" s="322" customFormat="1" x14ac:dyDescent="0.2">
      <c r="B1777" s="602"/>
      <c r="C1777" s="602"/>
      <c r="D1777" s="602"/>
      <c r="E1777" s="602"/>
      <c r="F1777" s="602"/>
      <c r="G1777" s="602"/>
      <c r="H1777" s="602"/>
      <c r="I1777" s="602"/>
      <c r="J1777" s="602"/>
      <c r="K1777" s="602"/>
      <c r="L1777" s="602"/>
      <c r="M1777" s="622"/>
    </row>
    <row r="1778" spans="2:13" s="322" customFormat="1" x14ac:dyDescent="0.2">
      <c r="B1778" s="602"/>
      <c r="C1778" s="602"/>
      <c r="D1778" s="602"/>
      <c r="E1778" s="602"/>
      <c r="F1778" s="602"/>
      <c r="G1778" s="602"/>
      <c r="H1778" s="602"/>
      <c r="I1778" s="602"/>
      <c r="J1778" s="602"/>
      <c r="K1778" s="602"/>
      <c r="L1778" s="602"/>
      <c r="M1778" s="622"/>
    </row>
    <row r="1779" spans="2:13" s="322" customFormat="1" x14ac:dyDescent="0.2">
      <c r="B1779" s="602"/>
      <c r="C1779" s="602"/>
      <c r="D1779" s="602"/>
      <c r="E1779" s="602"/>
      <c r="F1779" s="602"/>
      <c r="G1779" s="602"/>
      <c r="H1779" s="602"/>
      <c r="I1779" s="602"/>
      <c r="J1779" s="602"/>
      <c r="K1779" s="602"/>
      <c r="L1779" s="602"/>
      <c r="M1779" s="622"/>
    </row>
    <row r="1780" spans="2:13" s="322" customFormat="1" x14ac:dyDescent="0.2">
      <c r="B1780" s="602"/>
      <c r="C1780" s="602"/>
      <c r="D1780" s="602"/>
      <c r="E1780" s="602"/>
      <c r="F1780" s="602"/>
      <c r="G1780" s="602"/>
      <c r="H1780" s="602"/>
      <c r="I1780" s="602"/>
      <c r="J1780" s="602"/>
      <c r="K1780" s="602"/>
      <c r="L1780" s="602"/>
      <c r="M1780" s="622"/>
    </row>
    <row r="1781" spans="2:13" s="322" customFormat="1" x14ac:dyDescent="0.2">
      <c r="B1781" s="602"/>
      <c r="C1781" s="602"/>
      <c r="D1781" s="602"/>
      <c r="E1781" s="602"/>
      <c r="F1781" s="602"/>
      <c r="G1781" s="602"/>
      <c r="H1781" s="602"/>
      <c r="I1781" s="602"/>
      <c r="J1781" s="602"/>
      <c r="K1781" s="602"/>
      <c r="L1781" s="602"/>
      <c r="M1781" s="622"/>
    </row>
    <row r="1782" spans="2:13" s="322" customFormat="1" x14ac:dyDescent="0.2">
      <c r="B1782" s="602"/>
      <c r="C1782" s="602"/>
      <c r="D1782" s="602"/>
      <c r="E1782" s="602"/>
      <c r="F1782" s="602"/>
      <c r="G1782" s="602"/>
      <c r="H1782" s="602"/>
      <c r="I1782" s="602"/>
      <c r="J1782" s="602"/>
      <c r="K1782" s="602"/>
      <c r="L1782" s="602"/>
      <c r="M1782" s="622"/>
    </row>
    <row r="1783" spans="2:13" s="322" customFormat="1" x14ac:dyDescent="0.2">
      <c r="B1783" s="602"/>
      <c r="C1783" s="602"/>
      <c r="D1783" s="602"/>
      <c r="E1783" s="602"/>
      <c r="F1783" s="602"/>
      <c r="G1783" s="602"/>
      <c r="H1783" s="602"/>
      <c r="I1783" s="602"/>
      <c r="J1783" s="602"/>
      <c r="K1783" s="602"/>
      <c r="L1783" s="602"/>
      <c r="M1783" s="622"/>
    </row>
    <row r="1784" spans="2:13" s="322" customFormat="1" x14ac:dyDescent="0.2">
      <c r="B1784" s="602"/>
      <c r="C1784" s="602"/>
      <c r="D1784" s="602"/>
      <c r="E1784" s="602"/>
      <c r="F1784" s="602"/>
      <c r="G1784" s="602"/>
      <c r="H1784" s="602"/>
      <c r="I1784" s="602"/>
      <c r="J1784" s="602"/>
      <c r="K1784" s="602"/>
      <c r="L1784" s="602"/>
      <c r="M1784" s="622"/>
    </row>
    <row r="1785" spans="2:13" s="322" customFormat="1" x14ac:dyDescent="0.2">
      <c r="B1785" s="602"/>
      <c r="C1785" s="602"/>
      <c r="D1785" s="602"/>
      <c r="E1785" s="602"/>
      <c r="F1785" s="602"/>
      <c r="G1785" s="602"/>
      <c r="H1785" s="602"/>
      <c r="I1785" s="602"/>
      <c r="J1785" s="602"/>
      <c r="K1785" s="602"/>
      <c r="L1785" s="602"/>
      <c r="M1785" s="622"/>
    </row>
    <row r="1786" spans="2:13" s="322" customFormat="1" x14ac:dyDescent="0.2">
      <c r="B1786" s="602"/>
      <c r="C1786" s="602"/>
      <c r="D1786" s="602"/>
      <c r="E1786" s="602"/>
      <c r="F1786" s="602"/>
      <c r="G1786" s="602"/>
      <c r="H1786" s="602"/>
      <c r="I1786" s="602"/>
      <c r="J1786" s="602"/>
      <c r="K1786" s="602"/>
      <c r="L1786" s="602"/>
      <c r="M1786" s="622"/>
    </row>
    <row r="1787" spans="2:13" s="322" customFormat="1" x14ac:dyDescent="0.2">
      <c r="B1787" s="602"/>
      <c r="C1787" s="602"/>
      <c r="D1787" s="602"/>
      <c r="E1787" s="602"/>
      <c r="F1787" s="602"/>
      <c r="G1787" s="602"/>
      <c r="H1787" s="602"/>
      <c r="I1787" s="602"/>
      <c r="J1787" s="602"/>
      <c r="K1787" s="602"/>
      <c r="L1787" s="602"/>
      <c r="M1787" s="622"/>
    </row>
    <row r="1788" spans="2:13" s="322" customFormat="1" x14ac:dyDescent="0.2">
      <c r="B1788" s="602"/>
      <c r="C1788" s="602"/>
      <c r="D1788" s="602"/>
      <c r="E1788" s="602"/>
      <c r="F1788" s="602"/>
      <c r="G1788" s="602"/>
      <c r="H1788" s="602"/>
      <c r="I1788" s="602"/>
      <c r="J1788" s="602"/>
      <c r="K1788" s="602"/>
      <c r="L1788" s="602"/>
      <c r="M1788" s="622"/>
    </row>
    <row r="1789" spans="2:13" s="322" customFormat="1" x14ac:dyDescent="0.2">
      <c r="B1789" s="602"/>
      <c r="C1789" s="602"/>
      <c r="D1789" s="602"/>
      <c r="E1789" s="602"/>
      <c r="F1789" s="602"/>
      <c r="G1789" s="602"/>
      <c r="H1789" s="602"/>
      <c r="I1789" s="602"/>
      <c r="J1789" s="602"/>
      <c r="K1789" s="602"/>
      <c r="L1789" s="602"/>
      <c r="M1789" s="622"/>
    </row>
    <row r="1790" spans="2:13" s="322" customFormat="1" x14ac:dyDescent="0.2">
      <c r="B1790" s="602"/>
      <c r="C1790" s="602"/>
      <c r="D1790" s="602"/>
      <c r="E1790" s="602"/>
      <c r="F1790" s="602"/>
      <c r="G1790" s="602"/>
      <c r="H1790" s="602"/>
      <c r="I1790" s="602"/>
      <c r="J1790" s="602"/>
      <c r="K1790" s="602"/>
      <c r="L1790" s="602"/>
      <c r="M1790" s="622"/>
    </row>
    <row r="1791" spans="2:13" s="322" customFormat="1" x14ac:dyDescent="0.2">
      <c r="B1791" s="602"/>
      <c r="C1791" s="602"/>
      <c r="D1791" s="602"/>
      <c r="E1791" s="602"/>
      <c r="F1791" s="602"/>
      <c r="G1791" s="602"/>
      <c r="H1791" s="602"/>
      <c r="I1791" s="602"/>
      <c r="J1791" s="602"/>
      <c r="K1791" s="602"/>
      <c r="L1791" s="602"/>
      <c r="M1791" s="622"/>
    </row>
    <row r="1792" spans="2:13" s="322" customFormat="1" x14ac:dyDescent="0.2">
      <c r="B1792" s="602"/>
      <c r="C1792" s="602"/>
      <c r="D1792" s="602"/>
      <c r="E1792" s="602"/>
      <c r="F1792" s="602"/>
      <c r="G1792" s="602"/>
      <c r="H1792" s="602"/>
      <c r="I1792" s="602"/>
      <c r="J1792" s="602"/>
      <c r="K1792" s="602"/>
      <c r="L1792" s="602"/>
      <c r="M1792" s="622"/>
    </row>
    <row r="1793" spans="2:13" s="322" customFormat="1" x14ac:dyDescent="0.2">
      <c r="B1793" s="602"/>
      <c r="C1793" s="602"/>
      <c r="D1793" s="602"/>
      <c r="E1793" s="602"/>
      <c r="F1793" s="602"/>
      <c r="G1793" s="602"/>
      <c r="H1793" s="602"/>
      <c r="I1793" s="602"/>
      <c r="J1793" s="602"/>
      <c r="K1793" s="602"/>
      <c r="L1793" s="602"/>
      <c r="M1793" s="622"/>
    </row>
    <row r="1794" spans="2:13" s="322" customFormat="1" x14ac:dyDescent="0.2">
      <c r="B1794" s="602"/>
      <c r="C1794" s="602"/>
      <c r="D1794" s="602"/>
      <c r="E1794" s="602"/>
      <c r="F1794" s="602"/>
      <c r="G1794" s="602"/>
      <c r="H1794" s="602"/>
      <c r="I1794" s="602"/>
      <c r="J1794" s="602"/>
      <c r="K1794" s="602"/>
      <c r="L1794" s="602"/>
      <c r="M1794" s="622"/>
    </row>
    <row r="1795" spans="2:13" s="322" customFormat="1" x14ac:dyDescent="0.2">
      <c r="B1795" s="602"/>
      <c r="C1795" s="602"/>
      <c r="D1795" s="602"/>
      <c r="E1795" s="602"/>
      <c r="F1795" s="602"/>
      <c r="G1795" s="602"/>
      <c r="H1795" s="602"/>
      <c r="I1795" s="602"/>
      <c r="J1795" s="602"/>
      <c r="K1795" s="602"/>
      <c r="L1795" s="602"/>
      <c r="M1795" s="622"/>
    </row>
    <row r="1796" spans="2:13" s="322" customFormat="1" x14ac:dyDescent="0.2">
      <c r="B1796" s="602"/>
      <c r="C1796" s="602"/>
      <c r="D1796" s="602"/>
      <c r="E1796" s="602"/>
      <c r="F1796" s="602"/>
      <c r="G1796" s="602"/>
      <c r="H1796" s="602"/>
      <c r="I1796" s="602"/>
      <c r="J1796" s="602"/>
      <c r="K1796" s="602"/>
      <c r="L1796" s="602"/>
      <c r="M1796" s="622"/>
    </row>
    <row r="1797" spans="2:13" s="322" customFormat="1" x14ac:dyDescent="0.2">
      <c r="B1797" s="602"/>
      <c r="C1797" s="602"/>
      <c r="D1797" s="602"/>
      <c r="E1797" s="602"/>
      <c r="F1797" s="602"/>
      <c r="G1797" s="602"/>
      <c r="H1797" s="602"/>
      <c r="I1797" s="602"/>
      <c r="J1797" s="602"/>
      <c r="K1797" s="602"/>
      <c r="L1797" s="602"/>
      <c r="M1797" s="622"/>
    </row>
    <row r="1798" spans="2:13" s="322" customFormat="1" x14ac:dyDescent="0.2">
      <c r="B1798" s="602"/>
      <c r="C1798" s="602"/>
      <c r="D1798" s="602"/>
      <c r="E1798" s="602"/>
      <c r="F1798" s="602"/>
      <c r="G1798" s="602"/>
      <c r="H1798" s="602"/>
      <c r="I1798" s="602"/>
      <c r="J1798" s="602"/>
      <c r="K1798" s="602"/>
      <c r="L1798" s="602"/>
      <c r="M1798" s="622"/>
    </row>
    <row r="1799" spans="2:13" s="322" customFormat="1" x14ac:dyDescent="0.2">
      <c r="B1799" s="602"/>
      <c r="C1799" s="602"/>
      <c r="D1799" s="602"/>
      <c r="E1799" s="602"/>
      <c r="F1799" s="602"/>
      <c r="G1799" s="602"/>
      <c r="H1799" s="602"/>
      <c r="I1799" s="602"/>
      <c r="J1799" s="602"/>
      <c r="K1799" s="602"/>
      <c r="L1799" s="602"/>
      <c r="M1799" s="622"/>
    </row>
    <row r="1800" spans="2:13" s="322" customFormat="1" x14ac:dyDescent="0.2">
      <c r="B1800" s="602"/>
      <c r="C1800" s="602"/>
      <c r="D1800" s="602"/>
      <c r="E1800" s="602"/>
      <c r="F1800" s="602"/>
      <c r="G1800" s="602"/>
      <c r="H1800" s="602"/>
      <c r="I1800" s="602"/>
      <c r="J1800" s="602"/>
      <c r="K1800" s="602"/>
      <c r="L1800" s="602"/>
      <c r="M1800" s="622"/>
    </row>
    <row r="1801" spans="2:13" s="322" customFormat="1" x14ac:dyDescent="0.2">
      <c r="B1801" s="602"/>
      <c r="C1801" s="602"/>
      <c r="D1801" s="602"/>
      <c r="E1801" s="602"/>
      <c r="F1801" s="602"/>
      <c r="G1801" s="602"/>
      <c r="H1801" s="602"/>
      <c r="I1801" s="602"/>
      <c r="J1801" s="602"/>
      <c r="K1801" s="602"/>
      <c r="L1801" s="602"/>
      <c r="M1801" s="622"/>
    </row>
    <row r="1802" spans="2:13" s="322" customFormat="1" x14ac:dyDescent="0.2">
      <c r="B1802" s="602"/>
      <c r="C1802" s="602"/>
      <c r="D1802" s="602"/>
      <c r="E1802" s="602"/>
      <c r="F1802" s="602"/>
      <c r="G1802" s="602"/>
      <c r="H1802" s="602"/>
      <c r="I1802" s="602"/>
      <c r="J1802" s="602"/>
      <c r="K1802" s="602"/>
      <c r="L1802" s="602"/>
      <c r="M1802" s="622"/>
    </row>
    <row r="1803" spans="2:13" s="322" customFormat="1" x14ac:dyDescent="0.2">
      <c r="B1803" s="602"/>
      <c r="C1803" s="602"/>
      <c r="D1803" s="602"/>
      <c r="E1803" s="602"/>
      <c r="F1803" s="602"/>
      <c r="G1803" s="602"/>
      <c r="H1803" s="602"/>
      <c r="I1803" s="602"/>
      <c r="J1803" s="602"/>
      <c r="K1803" s="602"/>
      <c r="L1803" s="602"/>
      <c r="M1803" s="622"/>
    </row>
    <row r="1804" spans="2:13" s="322" customFormat="1" x14ac:dyDescent="0.2">
      <c r="B1804" s="602"/>
      <c r="C1804" s="602"/>
      <c r="D1804" s="602"/>
      <c r="E1804" s="602"/>
      <c r="F1804" s="602"/>
      <c r="G1804" s="602"/>
      <c r="H1804" s="602"/>
      <c r="I1804" s="602"/>
      <c r="J1804" s="602"/>
      <c r="K1804" s="602"/>
      <c r="L1804" s="602"/>
      <c r="M1804" s="622"/>
    </row>
    <row r="1805" spans="2:13" s="322" customFormat="1" x14ac:dyDescent="0.2">
      <c r="B1805" s="602"/>
      <c r="C1805" s="602"/>
      <c r="D1805" s="602"/>
      <c r="E1805" s="602"/>
      <c r="F1805" s="602"/>
      <c r="G1805" s="602"/>
      <c r="H1805" s="602"/>
      <c r="I1805" s="602"/>
      <c r="J1805" s="602"/>
      <c r="K1805" s="602"/>
      <c r="L1805" s="602"/>
      <c r="M1805" s="622"/>
    </row>
    <row r="1806" spans="2:13" s="322" customFormat="1" x14ac:dyDescent="0.2">
      <c r="B1806" s="602"/>
      <c r="C1806" s="602"/>
      <c r="D1806" s="602"/>
      <c r="E1806" s="602"/>
      <c r="F1806" s="602"/>
      <c r="G1806" s="602"/>
      <c r="H1806" s="602"/>
      <c r="I1806" s="602"/>
      <c r="J1806" s="602"/>
      <c r="K1806" s="602"/>
      <c r="L1806" s="602"/>
      <c r="M1806" s="622"/>
    </row>
    <row r="1807" spans="2:13" s="322" customFormat="1" x14ac:dyDescent="0.2">
      <c r="B1807" s="602"/>
      <c r="C1807" s="602"/>
      <c r="D1807" s="602"/>
      <c r="E1807" s="602"/>
      <c r="F1807" s="602"/>
      <c r="G1807" s="602"/>
      <c r="H1807" s="602"/>
      <c r="I1807" s="602"/>
      <c r="J1807" s="602"/>
      <c r="K1807" s="602"/>
      <c r="L1807" s="602"/>
      <c r="M1807" s="622"/>
    </row>
    <row r="1808" spans="2:13" s="322" customFormat="1" x14ac:dyDescent="0.2">
      <c r="B1808" s="602"/>
      <c r="C1808" s="602"/>
      <c r="D1808" s="602"/>
      <c r="E1808" s="602"/>
      <c r="F1808" s="602"/>
      <c r="G1808" s="602"/>
      <c r="H1808" s="602"/>
      <c r="I1808" s="602"/>
      <c r="J1808" s="602"/>
      <c r="K1808" s="602"/>
      <c r="L1808" s="602"/>
      <c r="M1808" s="622"/>
    </row>
    <row r="1809" spans="2:13" s="322" customFormat="1" x14ac:dyDescent="0.2">
      <c r="B1809" s="602"/>
      <c r="C1809" s="602"/>
      <c r="D1809" s="602"/>
      <c r="E1809" s="602"/>
      <c r="F1809" s="602"/>
      <c r="G1809" s="602"/>
      <c r="H1809" s="602"/>
      <c r="I1809" s="602"/>
      <c r="J1809" s="602"/>
      <c r="K1809" s="602"/>
      <c r="L1809" s="602"/>
      <c r="M1809" s="622"/>
    </row>
    <row r="1810" spans="2:13" s="322" customFormat="1" x14ac:dyDescent="0.2">
      <c r="B1810" s="602"/>
      <c r="C1810" s="602"/>
      <c r="D1810" s="602"/>
      <c r="E1810" s="602"/>
      <c r="F1810" s="602"/>
      <c r="G1810" s="602"/>
      <c r="H1810" s="602"/>
      <c r="I1810" s="602"/>
      <c r="J1810" s="602"/>
      <c r="K1810" s="602"/>
      <c r="L1810" s="602"/>
      <c r="M1810" s="622"/>
    </row>
    <row r="1811" spans="2:13" s="322" customFormat="1" x14ac:dyDescent="0.2">
      <c r="B1811" s="602"/>
      <c r="C1811" s="602"/>
      <c r="D1811" s="602"/>
      <c r="E1811" s="602"/>
      <c r="F1811" s="602"/>
      <c r="G1811" s="602"/>
      <c r="H1811" s="602"/>
      <c r="I1811" s="602"/>
      <c r="J1811" s="602"/>
      <c r="K1811" s="602"/>
      <c r="L1811" s="602"/>
      <c r="M1811" s="622"/>
    </row>
    <row r="1812" spans="2:13" s="322" customFormat="1" x14ac:dyDescent="0.2">
      <c r="B1812" s="602"/>
      <c r="C1812" s="602"/>
      <c r="D1812" s="602"/>
      <c r="E1812" s="602"/>
      <c r="F1812" s="602"/>
      <c r="G1812" s="602"/>
      <c r="H1812" s="602"/>
      <c r="I1812" s="602"/>
      <c r="J1812" s="602"/>
      <c r="K1812" s="602"/>
      <c r="L1812" s="602"/>
      <c r="M1812" s="622"/>
    </row>
    <row r="1813" spans="2:13" s="322" customFormat="1" x14ac:dyDescent="0.2">
      <c r="B1813" s="602"/>
      <c r="C1813" s="602"/>
      <c r="D1813" s="602"/>
      <c r="E1813" s="602"/>
      <c r="F1813" s="602"/>
      <c r="G1813" s="602"/>
      <c r="H1813" s="602"/>
      <c r="I1813" s="602"/>
      <c r="J1813" s="602"/>
      <c r="K1813" s="602"/>
      <c r="L1813" s="602"/>
      <c r="M1813" s="622"/>
    </row>
    <row r="1814" spans="2:13" s="322" customFormat="1" x14ac:dyDescent="0.2">
      <c r="B1814" s="602"/>
      <c r="C1814" s="602"/>
      <c r="D1814" s="602"/>
      <c r="E1814" s="602"/>
      <c r="F1814" s="602"/>
      <c r="G1814" s="602"/>
      <c r="H1814" s="602"/>
      <c r="I1814" s="602"/>
      <c r="J1814" s="602"/>
      <c r="K1814" s="602"/>
      <c r="L1814" s="602"/>
      <c r="M1814" s="622"/>
    </row>
    <row r="1815" spans="2:13" s="322" customFormat="1" x14ac:dyDescent="0.2">
      <c r="B1815" s="602"/>
      <c r="C1815" s="602"/>
      <c r="D1815" s="602"/>
      <c r="E1815" s="602"/>
      <c r="F1815" s="602"/>
      <c r="G1815" s="602"/>
      <c r="H1815" s="602"/>
      <c r="I1815" s="602"/>
      <c r="J1815" s="602"/>
      <c r="K1815" s="602"/>
      <c r="L1815" s="602"/>
      <c r="M1815" s="622"/>
    </row>
    <row r="1816" spans="2:13" s="322" customFormat="1" x14ac:dyDescent="0.2">
      <c r="B1816" s="602"/>
      <c r="C1816" s="602"/>
      <c r="D1816" s="602"/>
      <c r="E1816" s="602"/>
      <c r="F1816" s="602"/>
      <c r="G1816" s="602"/>
      <c r="H1816" s="602"/>
      <c r="I1816" s="602"/>
      <c r="J1816" s="602"/>
      <c r="K1816" s="602"/>
      <c r="L1816" s="602"/>
      <c r="M1816" s="622"/>
    </row>
    <row r="1817" spans="2:13" s="322" customFormat="1" x14ac:dyDescent="0.2">
      <c r="B1817" s="602"/>
      <c r="C1817" s="602"/>
      <c r="D1817" s="602"/>
      <c r="E1817" s="602"/>
      <c r="F1817" s="602"/>
      <c r="G1817" s="602"/>
      <c r="H1817" s="602"/>
      <c r="I1817" s="602"/>
      <c r="J1817" s="602"/>
      <c r="K1817" s="602"/>
      <c r="L1817" s="602"/>
      <c r="M1817" s="622"/>
    </row>
    <row r="1818" spans="2:13" s="322" customFormat="1" x14ac:dyDescent="0.2">
      <c r="B1818" s="602"/>
      <c r="C1818" s="602"/>
      <c r="D1818" s="602"/>
      <c r="E1818" s="602"/>
      <c r="F1818" s="602"/>
      <c r="G1818" s="602"/>
      <c r="H1818" s="602"/>
      <c r="I1818" s="602"/>
      <c r="J1818" s="602"/>
      <c r="K1818" s="602"/>
      <c r="L1818" s="602"/>
      <c r="M1818" s="622"/>
    </row>
    <row r="1819" spans="2:13" s="322" customFormat="1" x14ac:dyDescent="0.2">
      <c r="B1819" s="602"/>
      <c r="C1819" s="602"/>
      <c r="D1819" s="602"/>
      <c r="E1819" s="602"/>
      <c r="F1819" s="602"/>
      <c r="G1819" s="602"/>
      <c r="H1819" s="602"/>
      <c r="I1819" s="602"/>
      <c r="J1819" s="602"/>
      <c r="K1819" s="602"/>
      <c r="L1819" s="602"/>
      <c r="M1819" s="622"/>
    </row>
    <row r="1820" spans="2:13" s="322" customFormat="1" x14ac:dyDescent="0.2">
      <c r="B1820" s="602"/>
      <c r="C1820" s="602"/>
      <c r="D1820" s="602"/>
      <c r="E1820" s="602"/>
      <c r="F1820" s="602"/>
      <c r="G1820" s="602"/>
      <c r="H1820" s="602"/>
      <c r="I1820" s="602"/>
      <c r="J1820" s="602"/>
      <c r="K1820" s="602"/>
      <c r="L1820" s="602"/>
      <c r="M1820" s="622"/>
    </row>
    <row r="1821" spans="2:13" s="322" customFormat="1" x14ac:dyDescent="0.2">
      <c r="B1821" s="602"/>
      <c r="C1821" s="602"/>
      <c r="D1821" s="602"/>
      <c r="E1821" s="602"/>
      <c r="F1821" s="602"/>
      <c r="G1821" s="602"/>
      <c r="H1821" s="602"/>
      <c r="I1821" s="602"/>
      <c r="J1821" s="602"/>
      <c r="K1821" s="602"/>
      <c r="L1821" s="602"/>
      <c r="M1821" s="622"/>
    </row>
    <row r="1822" spans="2:13" s="322" customFormat="1" x14ac:dyDescent="0.2">
      <c r="B1822" s="602"/>
      <c r="C1822" s="602"/>
      <c r="D1822" s="602"/>
      <c r="E1822" s="602"/>
      <c r="F1822" s="602"/>
      <c r="G1822" s="602"/>
      <c r="H1822" s="602"/>
      <c r="I1822" s="602"/>
      <c r="J1822" s="602"/>
      <c r="K1822" s="602"/>
      <c r="L1822" s="602"/>
      <c r="M1822" s="622"/>
    </row>
    <row r="1823" spans="2:13" s="322" customFormat="1" x14ac:dyDescent="0.2">
      <c r="B1823" s="602"/>
      <c r="C1823" s="602"/>
      <c r="D1823" s="602"/>
      <c r="E1823" s="602"/>
      <c r="F1823" s="602"/>
      <c r="G1823" s="602"/>
      <c r="H1823" s="602"/>
      <c r="I1823" s="602"/>
      <c r="J1823" s="602"/>
      <c r="K1823" s="602"/>
      <c r="L1823" s="602"/>
      <c r="M1823" s="622"/>
    </row>
    <row r="1824" spans="2:13" s="322" customFormat="1" x14ac:dyDescent="0.2">
      <c r="B1824" s="602"/>
      <c r="C1824" s="602"/>
      <c r="D1824" s="602"/>
      <c r="E1824" s="602"/>
      <c r="F1824" s="602"/>
      <c r="G1824" s="602"/>
      <c r="H1824" s="602"/>
      <c r="I1824" s="602"/>
      <c r="J1824" s="602"/>
      <c r="K1824" s="602"/>
      <c r="L1824" s="602"/>
      <c r="M1824" s="622"/>
    </row>
    <row r="1825" spans="2:13" s="322" customFormat="1" x14ac:dyDescent="0.2">
      <c r="B1825" s="602"/>
      <c r="C1825" s="602"/>
      <c r="D1825" s="602"/>
      <c r="E1825" s="602"/>
      <c r="F1825" s="602"/>
      <c r="G1825" s="602"/>
      <c r="H1825" s="602"/>
      <c r="I1825" s="602"/>
      <c r="J1825" s="602"/>
      <c r="K1825" s="602"/>
      <c r="L1825" s="602"/>
      <c r="M1825" s="622"/>
    </row>
    <row r="1826" spans="2:13" s="322" customFormat="1" x14ac:dyDescent="0.2">
      <c r="B1826" s="602"/>
      <c r="C1826" s="602"/>
      <c r="D1826" s="602"/>
      <c r="E1826" s="602"/>
      <c r="F1826" s="602"/>
      <c r="G1826" s="602"/>
      <c r="H1826" s="602"/>
      <c r="I1826" s="602"/>
      <c r="J1826" s="602"/>
      <c r="K1826" s="602"/>
      <c r="L1826" s="602"/>
      <c r="M1826" s="622"/>
    </row>
    <row r="1827" spans="2:13" s="322" customFormat="1" x14ac:dyDescent="0.2">
      <c r="B1827" s="602"/>
      <c r="C1827" s="602"/>
      <c r="D1827" s="602"/>
      <c r="E1827" s="602"/>
      <c r="F1827" s="602"/>
      <c r="G1827" s="602"/>
      <c r="H1827" s="602"/>
      <c r="I1827" s="602"/>
      <c r="J1827" s="602"/>
      <c r="K1827" s="602"/>
      <c r="L1827" s="602"/>
      <c r="M1827" s="622"/>
    </row>
    <row r="1828" spans="2:13" s="322" customFormat="1" x14ac:dyDescent="0.2">
      <c r="B1828" s="602"/>
      <c r="C1828" s="602"/>
      <c r="D1828" s="602"/>
      <c r="E1828" s="602"/>
      <c r="F1828" s="602"/>
      <c r="G1828" s="602"/>
      <c r="H1828" s="602"/>
      <c r="I1828" s="602"/>
      <c r="J1828" s="602"/>
      <c r="K1828" s="602"/>
      <c r="L1828" s="602"/>
      <c r="M1828" s="622"/>
    </row>
    <row r="1829" spans="2:13" s="322" customFormat="1" x14ac:dyDescent="0.2">
      <c r="B1829" s="602"/>
      <c r="C1829" s="602"/>
      <c r="D1829" s="602"/>
      <c r="E1829" s="602"/>
      <c r="F1829" s="602"/>
      <c r="G1829" s="602"/>
      <c r="H1829" s="602"/>
      <c r="I1829" s="602"/>
      <c r="J1829" s="602"/>
      <c r="K1829" s="602"/>
      <c r="L1829" s="602"/>
      <c r="M1829" s="622"/>
    </row>
    <row r="1830" spans="2:13" s="322" customFormat="1" x14ac:dyDescent="0.2">
      <c r="B1830" s="602"/>
      <c r="C1830" s="602"/>
      <c r="D1830" s="602"/>
      <c r="E1830" s="602"/>
      <c r="F1830" s="602"/>
      <c r="G1830" s="602"/>
      <c r="H1830" s="602"/>
      <c r="I1830" s="602"/>
      <c r="J1830" s="602"/>
      <c r="K1830" s="602"/>
      <c r="L1830" s="602"/>
      <c r="M1830" s="622"/>
    </row>
    <row r="1831" spans="2:13" s="322" customFormat="1" x14ac:dyDescent="0.2">
      <c r="B1831" s="602"/>
      <c r="C1831" s="602"/>
      <c r="D1831" s="602"/>
      <c r="E1831" s="602"/>
      <c r="F1831" s="602"/>
      <c r="G1831" s="602"/>
      <c r="H1831" s="602"/>
      <c r="I1831" s="602"/>
      <c r="J1831" s="602"/>
      <c r="K1831" s="602"/>
      <c r="L1831" s="602"/>
      <c r="M1831" s="622"/>
    </row>
    <row r="1832" spans="2:13" s="322" customFormat="1" x14ac:dyDescent="0.2">
      <c r="B1832" s="602"/>
      <c r="C1832" s="602"/>
      <c r="D1832" s="602"/>
      <c r="E1832" s="602"/>
      <c r="F1832" s="602"/>
      <c r="G1832" s="602"/>
      <c r="H1832" s="602"/>
      <c r="I1832" s="602"/>
      <c r="J1832" s="602"/>
      <c r="K1832" s="602"/>
      <c r="L1832" s="602"/>
      <c r="M1832" s="622"/>
    </row>
    <row r="1833" spans="2:13" s="322" customFormat="1" x14ac:dyDescent="0.2">
      <c r="B1833" s="602"/>
      <c r="C1833" s="602"/>
      <c r="D1833" s="602"/>
      <c r="E1833" s="602"/>
      <c r="F1833" s="602"/>
      <c r="G1833" s="602"/>
      <c r="H1833" s="602"/>
      <c r="I1833" s="602"/>
      <c r="J1833" s="602"/>
      <c r="K1833" s="602"/>
      <c r="L1833" s="602"/>
      <c r="M1833" s="622"/>
    </row>
    <row r="1834" spans="2:13" s="322" customFormat="1" x14ac:dyDescent="0.2">
      <c r="B1834" s="602"/>
      <c r="C1834" s="602"/>
      <c r="D1834" s="602"/>
      <c r="E1834" s="602"/>
      <c r="F1834" s="602"/>
      <c r="G1834" s="602"/>
      <c r="H1834" s="602"/>
      <c r="I1834" s="602"/>
      <c r="J1834" s="602"/>
      <c r="K1834" s="602"/>
      <c r="L1834" s="602"/>
      <c r="M1834" s="622"/>
    </row>
    <row r="1835" spans="2:13" s="322" customFormat="1" x14ac:dyDescent="0.2">
      <c r="B1835" s="602"/>
      <c r="C1835" s="602"/>
      <c r="D1835" s="602"/>
      <c r="E1835" s="602"/>
      <c r="F1835" s="602"/>
      <c r="G1835" s="602"/>
      <c r="H1835" s="602"/>
      <c r="I1835" s="602"/>
      <c r="J1835" s="602"/>
      <c r="K1835" s="602"/>
      <c r="L1835" s="602"/>
      <c r="M1835" s="622"/>
    </row>
    <row r="1836" spans="2:13" s="322" customFormat="1" x14ac:dyDescent="0.2">
      <c r="B1836" s="602"/>
      <c r="C1836" s="602"/>
      <c r="D1836" s="602"/>
      <c r="E1836" s="602"/>
      <c r="F1836" s="602"/>
      <c r="G1836" s="602"/>
      <c r="H1836" s="602"/>
      <c r="I1836" s="602"/>
      <c r="J1836" s="602"/>
      <c r="K1836" s="602"/>
      <c r="L1836" s="602"/>
      <c r="M1836" s="622"/>
    </row>
    <row r="1837" spans="2:13" s="322" customFormat="1" x14ac:dyDescent="0.2">
      <c r="B1837" s="602"/>
      <c r="C1837" s="602"/>
      <c r="D1837" s="602"/>
      <c r="E1837" s="602"/>
      <c r="F1837" s="602"/>
      <c r="G1837" s="602"/>
      <c r="H1837" s="602"/>
      <c r="I1837" s="602"/>
      <c r="J1837" s="602"/>
      <c r="K1837" s="602"/>
      <c r="L1837" s="602"/>
      <c r="M1837" s="622"/>
    </row>
    <row r="1838" spans="2:13" s="322" customFormat="1" x14ac:dyDescent="0.2">
      <c r="B1838" s="602"/>
      <c r="C1838" s="602"/>
      <c r="D1838" s="602"/>
      <c r="E1838" s="602"/>
      <c r="F1838" s="602"/>
      <c r="G1838" s="602"/>
      <c r="H1838" s="602"/>
      <c r="I1838" s="602"/>
      <c r="J1838" s="602"/>
      <c r="K1838" s="602"/>
      <c r="L1838" s="602"/>
      <c r="M1838" s="622"/>
    </row>
    <row r="1839" spans="2:13" s="322" customFormat="1" x14ac:dyDescent="0.2">
      <c r="B1839" s="602"/>
      <c r="C1839" s="602"/>
      <c r="D1839" s="602"/>
      <c r="E1839" s="602"/>
      <c r="F1839" s="602"/>
      <c r="G1839" s="602"/>
      <c r="H1839" s="602"/>
      <c r="I1839" s="602"/>
      <c r="J1839" s="602"/>
      <c r="K1839" s="602"/>
      <c r="L1839" s="602"/>
      <c r="M1839" s="622"/>
    </row>
    <row r="1840" spans="2:13" s="322" customFormat="1" x14ac:dyDescent="0.2">
      <c r="B1840" s="602"/>
      <c r="C1840" s="602"/>
      <c r="D1840" s="602"/>
      <c r="E1840" s="602"/>
      <c r="F1840" s="602"/>
      <c r="G1840" s="602"/>
      <c r="H1840" s="602"/>
      <c r="I1840" s="602"/>
      <c r="J1840" s="602"/>
      <c r="K1840" s="602"/>
      <c r="L1840" s="602"/>
      <c r="M1840" s="622"/>
    </row>
    <row r="1841" spans="2:13" s="322" customFormat="1" x14ac:dyDescent="0.2">
      <c r="B1841" s="602"/>
      <c r="C1841" s="602"/>
      <c r="D1841" s="602"/>
      <c r="E1841" s="602"/>
      <c r="F1841" s="602"/>
      <c r="G1841" s="602"/>
      <c r="H1841" s="602"/>
      <c r="I1841" s="602"/>
      <c r="J1841" s="602"/>
      <c r="K1841" s="602"/>
      <c r="L1841" s="602"/>
      <c r="M1841" s="622"/>
    </row>
    <row r="1842" spans="2:13" s="322" customFormat="1" x14ac:dyDescent="0.2">
      <c r="B1842" s="602"/>
      <c r="C1842" s="602"/>
      <c r="D1842" s="602"/>
      <c r="E1842" s="602"/>
      <c r="F1842" s="602"/>
      <c r="G1842" s="602"/>
      <c r="H1842" s="602"/>
      <c r="I1842" s="602"/>
      <c r="J1842" s="602"/>
      <c r="K1842" s="602"/>
      <c r="L1842" s="602"/>
      <c r="M1842" s="622"/>
    </row>
    <row r="1843" spans="2:13" s="322" customFormat="1" x14ac:dyDescent="0.2">
      <c r="B1843" s="602"/>
      <c r="C1843" s="602"/>
      <c r="D1843" s="602"/>
      <c r="E1843" s="602"/>
      <c r="F1843" s="602"/>
      <c r="G1843" s="602"/>
      <c r="H1843" s="602"/>
      <c r="I1843" s="602"/>
      <c r="J1843" s="602"/>
      <c r="K1843" s="602"/>
      <c r="L1843" s="602"/>
      <c r="M1843" s="622"/>
    </row>
    <row r="1844" spans="2:13" s="322" customFormat="1" x14ac:dyDescent="0.2">
      <c r="B1844" s="602"/>
      <c r="C1844" s="602"/>
      <c r="D1844" s="602"/>
      <c r="E1844" s="602"/>
      <c r="F1844" s="602"/>
      <c r="G1844" s="602"/>
      <c r="H1844" s="602"/>
      <c r="I1844" s="602"/>
      <c r="J1844" s="602"/>
      <c r="K1844" s="602"/>
      <c r="L1844" s="602"/>
      <c r="M1844" s="622"/>
    </row>
    <row r="1845" spans="2:13" s="322" customFormat="1" x14ac:dyDescent="0.2">
      <c r="B1845" s="602"/>
      <c r="C1845" s="602"/>
      <c r="D1845" s="602"/>
      <c r="E1845" s="602"/>
      <c r="F1845" s="602"/>
      <c r="G1845" s="602"/>
      <c r="H1845" s="602"/>
      <c r="I1845" s="602"/>
      <c r="J1845" s="602"/>
      <c r="K1845" s="602"/>
      <c r="L1845" s="602"/>
      <c r="M1845" s="622"/>
    </row>
    <row r="1846" spans="2:13" s="322" customFormat="1" x14ac:dyDescent="0.2">
      <c r="B1846" s="602"/>
      <c r="C1846" s="602"/>
      <c r="D1846" s="602"/>
      <c r="E1846" s="602"/>
      <c r="F1846" s="602"/>
      <c r="G1846" s="602"/>
      <c r="H1846" s="602"/>
      <c r="I1846" s="602"/>
      <c r="J1846" s="602"/>
      <c r="K1846" s="602"/>
      <c r="L1846" s="602"/>
      <c r="M1846" s="622"/>
    </row>
    <row r="1847" spans="2:13" s="322" customFormat="1" x14ac:dyDescent="0.2">
      <c r="B1847" s="602"/>
      <c r="C1847" s="602"/>
      <c r="D1847" s="602"/>
      <c r="E1847" s="602"/>
      <c r="F1847" s="602"/>
      <c r="G1847" s="602"/>
      <c r="H1847" s="602"/>
      <c r="I1847" s="602"/>
      <c r="J1847" s="602"/>
      <c r="K1847" s="602"/>
      <c r="L1847" s="602"/>
      <c r="M1847" s="622"/>
    </row>
    <row r="1848" spans="2:13" s="322" customFormat="1" x14ac:dyDescent="0.2">
      <c r="B1848" s="602"/>
      <c r="C1848" s="602"/>
      <c r="D1848" s="602"/>
      <c r="E1848" s="602"/>
      <c r="F1848" s="602"/>
      <c r="G1848" s="602"/>
      <c r="H1848" s="602"/>
      <c r="I1848" s="602"/>
      <c r="J1848" s="602"/>
      <c r="K1848" s="602"/>
      <c r="L1848" s="602"/>
      <c r="M1848" s="622"/>
    </row>
    <row r="1849" spans="2:13" s="322" customFormat="1" x14ac:dyDescent="0.2">
      <c r="B1849" s="602"/>
      <c r="C1849" s="602"/>
      <c r="D1849" s="602"/>
      <c r="E1849" s="602"/>
      <c r="F1849" s="602"/>
      <c r="G1849" s="602"/>
      <c r="H1849" s="602"/>
      <c r="I1849" s="602"/>
      <c r="J1849" s="602"/>
      <c r="K1849" s="602"/>
      <c r="L1849" s="602"/>
      <c r="M1849" s="622"/>
    </row>
    <row r="1850" spans="2:13" s="322" customFormat="1" x14ac:dyDescent="0.2">
      <c r="B1850" s="602"/>
      <c r="C1850" s="602"/>
      <c r="D1850" s="602"/>
      <c r="E1850" s="602"/>
      <c r="F1850" s="602"/>
      <c r="G1850" s="602"/>
      <c r="H1850" s="602"/>
      <c r="I1850" s="602"/>
      <c r="J1850" s="602"/>
      <c r="K1850" s="602"/>
      <c r="L1850" s="602"/>
      <c r="M1850" s="622"/>
    </row>
    <row r="1851" spans="2:13" s="322" customFormat="1" x14ac:dyDescent="0.2">
      <c r="B1851" s="602"/>
      <c r="C1851" s="602"/>
      <c r="D1851" s="602"/>
      <c r="E1851" s="602"/>
      <c r="F1851" s="602"/>
      <c r="G1851" s="602"/>
      <c r="H1851" s="602"/>
      <c r="I1851" s="602"/>
      <c r="J1851" s="602"/>
      <c r="K1851" s="602"/>
      <c r="L1851" s="602"/>
      <c r="M1851" s="622"/>
    </row>
    <row r="1852" spans="2:13" s="322" customFormat="1" x14ac:dyDescent="0.2">
      <c r="B1852" s="602"/>
      <c r="C1852" s="602"/>
      <c r="D1852" s="602"/>
      <c r="E1852" s="602"/>
      <c r="F1852" s="602"/>
      <c r="G1852" s="602"/>
      <c r="H1852" s="602"/>
      <c r="I1852" s="602"/>
      <c r="J1852" s="602"/>
      <c r="K1852" s="602"/>
      <c r="L1852" s="602"/>
      <c r="M1852" s="622"/>
    </row>
    <row r="1853" spans="2:13" s="322" customFormat="1" x14ac:dyDescent="0.2">
      <c r="B1853" s="602"/>
      <c r="C1853" s="602"/>
      <c r="D1853" s="602"/>
      <c r="E1853" s="602"/>
      <c r="F1853" s="602"/>
      <c r="G1853" s="602"/>
      <c r="H1853" s="602"/>
      <c r="I1853" s="602"/>
      <c r="J1853" s="602"/>
      <c r="K1853" s="602"/>
      <c r="L1853" s="602"/>
      <c r="M1853" s="622"/>
    </row>
    <row r="1854" spans="2:13" s="322" customFormat="1" x14ac:dyDescent="0.2">
      <c r="B1854" s="602"/>
      <c r="C1854" s="602"/>
      <c r="D1854" s="602"/>
      <c r="E1854" s="602"/>
      <c r="F1854" s="602"/>
      <c r="G1854" s="602"/>
      <c r="H1854" s="602"/>
      <c r="I1854" s="602"/>
      <c r="J1854" s="602"/>
      <c r="K1854" s="602"/>
      <c r="L1854" s="602"/>
      <c r="M1854" s="622"/>
    </row>
    <row r="1855" spans="2:13" s="322" customFormat="1" x14ac:dyDescent="0.2">
      <c r="B1855" s="602"/>
      <c r="C1855" s="602"/>
      <c r="D1855" s="602"/>
      <c r="E1855" s="602"/>
      <c r="F1855" s="602"/>
      <c r="G1855" s="602"/>
      <c r="H1855" s="602"/>
      <c r="I1855" s="602"/>
      <c r="J1855" s="602"/>
      <c r="K1855" s="602"/>
      <c r="L1855" s="602"/>
      <c r="M1855" s="622"/>
    </row>
    <row r="1856" spans="2:13" s="322" customFormat="1" x14ac:dyDescent="0.2">
      <c r="B1856" s="602"/>
      <c r="C1856" s="602"/>
      <c r="D1856" s="602"/>
      <c r="E1856" s="602"/>
      <c r="F1856" s="602"/>
      <c r="G1856" s="602"/>
      <c r="H1856" s="602"/>
      <c r="I1856" s="602"/>
      <c r="J1856" s="602"/>
      <c r="K1856" s="602"/>
      <c r="L1856" s="602"/>
      <c r="M1856" s="622"/>
    </row>
    <row r="1857" spans="2:13" s="322" customFormat="1" x14ac:dyDescent="0.2">
      <c r="B1857" s="602"/>
      <c r="C1857" s="602"/>
      <c r="D1857" s="602"/>
      <c r="E1857" s="602"/>
      <c r="F1857" s="602"/>
      <c r="G1857" s="602"/>
      <c r="H1857" s="602"/>
      <c r="I1857" s="602"/>
      <c r="J1857" s="602"/>
      <c r="K1857" s="602"/>
      <c r="L1857" s="602"/>
      <c r="M1857" s="622"/>
    </row>
    <row r="1858" spans="2:13" s="322" customFormat="1" x14ac:dyDescent="0.2">
      <c r="B1858" s="602"/>
      <c r="C1858" s="602"/>
      <c r="D1858" s="602"/>
      <c r="E1858" s="602"/>
      <c r="F1858" s="602"/>
      <c r="G1858" s="602"/>
      <c r="H1858" s="602"/>
      <c r="I1858" s="602"/>
      <c r="J1858" s="602"/>
      <c r="K1858" s="602"/>
      <c r="L1858" s="602"/>
      <c r="M1858" s="622"/>
    </row>
    <row r="1859" spans="2:13" s="322" customFormat="1" x14ac:dyDescent="0.2">
      <c r="B1859" s="602"/>
      <c r="C1859" s="602"/>
      <c r="D1859" s="602"/>
      <c r="E1859" s="602"/>
      <c r="F1859" s="602"/>
      <c r="G1859" s="602"/>
      <c r="H1859" s="602"/>
      <c r="I1859" s="602"/>
      <c r="J1859" s="602"/>
      <c r="K1859" s="602"/>
      <c r="L1859" s="602"/>
      <c r="M1859" s="622"/>
    </row>
    <row r="1860" spans="2:13" s="322" customFormat="1" x14ac:dyDescent="0.2">
      <c r="B1860" s="602"/>
      <c r="C1860" s="602"/>
      <c r="D1860" s="602"/>
      <c r="E1860" s="602"/>
      <c r="F1860" s="602"/>
      <c r="G1860" s="602"/>
      <c r="H1860" s="602"/>
      <c r="I1860" s="602"/>
      <c r="J1860" s="602"/>
      <c r="K1860" s="602"/>
      <c r="L1860" s="602"/>
      <c r="M1860" s="622"/>
    </row>
    <row r="1861" spans="2:13" s="322" customFormat="1" x14ac:dyDescent="0.2">
      <c r="B1861" s="602"/>
      <c r="C1861" s="602"/>
      <c r="D1861" s="602"/>
      <c r="E1861" s="602"/>
      <c r="F1861" s="602"/>
      <c r="G1861" s="602"/>
      <c r="H1861" s="602"/>
      <c r="I1861" s="602"/>
      <c r="J1861" s="602"/>
      <c r="K1861" s="602"/>
      <c r="L1861" s="602"/>
      <c r="M1861" s="622"/>
    </row>
    <row r="1862" spans="2:13" s="322" customFormat="1" x14ac:dyDescent="0.2">
      <c r="B1862" s="602"/>
      <c r="C1862" s="602"/>
      <c r="D1862" s="602"/>
      <c r="E1862" s="602"/>
      <c r="F1862" s="602"/>
      <c r="G1862" s="602"/>
      <c r="H1862" s="602"/>
      <c r="I1862" s="602"/>
      <c r="J1862" s="602"/>
      <c r="K1862" s="602"/>
      <c r="L1862" s="602"/>
      <c r="M1862" s="622"/>
    </row>
    <row r="1863" spans="2:13" s="322" customFormat="1" x14ac:dyDescent="0.2">
      <c r="B1863" s="602"/>
      <c r="C1863" s="602"/>
      <c r="D1863" s="602"/>
      <c r="E1863" s="602"/>
      <c r="F1863" s="602"/>
      <c r="G1863" s="602"/>
      <c r="H1863" s="602"/>
      <c r="I1863" s="602"/>
      <c r="J1863" s="602"/>
      <c r="K1863" s="602"/>
      <c r="L1863" s="602"/>
      <c r="M1863" s="622"/>
    </row>
    <row r="1864" spans="2:13" s="322" customFormat="1" x14ac:dyDescent="0.2">
      <c r="B1864" s="602"/>
      <c r="C1864" s="602"/>
      <c r="D1864" s="602"/>
      <c r="E1864" s="602"/>
      <c r="F1864" s="602"/>
      <c r="G1864" s="602"/>
      <c r="H1864" s="602"/>
      <c r="I1864" s="602"/>
      <c r="J1864" s="602"/>
      <c r="K1864" s="602"/>
      <c r="L1864" s="602"/>
      <c r="M1864" s="622"/>
    </row>
    <row r="1865" spans="2:13" s="322" customFormat="1" x14ac:dyDescent="0.2">
      <c r="B1865" s="602"/>
      <c r="C1865" s="602"/>
      <c r="D1865" s="602"/>
      <c r="E1865" s="602"/>
      <c r="F1865" s="602"/>
      <c r="G1865" s="602"/>
      <c r="H1865" s="602"/>
      <c r="I1865" s="602"/>
      <c r="J1865" s="602"/>
      <c r="K1865" s="602"/>
      <c r="L1865" s="602"/>
      <c r="M1865" s="622"/>
    </row>
    <row r="1866" spans="2:13" s="322" customFormat="1" x14ac:dyDescent="0.2">
      <c r="B1866" s="602"/>
      <c r="C1866" s="602"/>
      <c r="D1866" s="602"/>
      <c r="E1866" s="602"/>
      <c r="F1866" s="602"/>
      <c r="G1866" s="602"/>
      <c r="H1866" s="602"/>
      <c r="I1866" s="602"/>
      <c r="J1866" s="602"/>
      <c r="K1866" s="602"/>
      <c r="L1866" s="602"/>
      <c r="M1866" s="622"/>
    </row>
    <row r="1867" spans="2:13" s="322" customFormat="1" x14ac:dyDescent="0.2">
      <c r="B1867" s="602"/>
      <c r="C1867" s="602"/>
      <c r="D1867" s="602"/>
      <c r="E1867" s="602"/>
      <c r="F1867" s="602"/>
      <c r="G1867" s="602"/>
      <c r="H1867" s="602"/>
      <c r="I1867" s="602"/>
      <c r="J1867" s="602"/>
      <c r="K1867" s="602"/>
      <c r="L1867" s="602"/>
      <c r="M1867" s="622"/>
    </row>
    <row r="1868" spans="2:13" s="322" customFormat="1" x14ac:dyDescent="0.2">
      <c r="B1868" s="602"/>
      <c r="C1868" s="602"/>
      <c r="D1868" s="602"/>
      <c r="E1868" s="602"/>
      <c r="F1868" s="602"/>
      <c r="G1868" s="602"/>
      <c r="H1868" s="602"/>
      <c r="I1868" s="602"/>
      <c r="J1868" s="602"/>
      <c r="K1868" s="602"/>
      <c r="L1868" s="602"/>
      <c r="M1868" s="622"/>
    </row>
    <row r="1869" spans="2:13" s="322" customFormat="1" x14ac:dyDescent="0.2">
      <c r="B1869" s="602"/>
      <c r="C1869" s="602"/>
      <c r="D1869" s="602"/>
      <c r="E1869" s="602"/>
      <c r="F1869" s="602"/>
      <c r="G1869" s="602"/>
      <c r="H1869" s="602"/>
      <c r="I1869" s="602"/>
      <c r="J1869" s="602"/>
      <c r="K1869" s="602"/>
      <c r="L1869" s="602"/>
      <c r="M1869" s="622"/>
    </row>
    <row r="1870" spans="2:13" s="322" customFormat="1" x14ac:dyDescent="0.2">
      <c r="B1870" s="602"/>
      <c r="C1870" s="602"/>
      <c r="D1870" s="602"/>
      <c r="E1870" s="602"/>
      <c r="F1870" s="602"/>
      <c r="G1870" s="602"/>
      <c r="H1870" s="602"/>
      <c r="I1870" s="602"/>
      <c r="J1870" s="602"/>
      <c r="K1870" s="602"/>
      <c r="L1870" s="602"/>
      <c r="M1870" s="622"/>
    </row>
    <row r="1871" spans="2:13" s="322" customFormat="1" x14ac:dyDescent="0.2">
      <c r="B1871" s="602"/>
      <c r="C1871" s="602"/>
      <c r="D1871" s="602"/>
      <c r="E1871" s="602"/>
      <c r="F1871" s="602"/>
      <c r="G1871" s="602"/>
      <c r="H1871" s="602"/>
      <c r="I1871" s="602"/>
      <c r="J1871" s="602"/>
      <c r="K1871" s="602"/>
      <c r="L1871" s="602"/>
      <c r="M1871" s="622"/>
    </row>
    <row r="1872" spans="2:13" s="322" customFormat="1" x14ac:dyDescent="0.2">
      <c r="B1872" s="602"/>
      <c r="C1872" s="602"/>
      <c r="D1872" s="602"/>
      <c r="E1872" s="602"/>
      <c r="F1872" s="602"/>
      <c r="G1872" s="602"/>
      <c r="H1872" s="602"/>
      <c r="I1872" s="602"/>
      <c r="J1872" s="602"/>
      <c r="K1872" s="602"/>
      <c r="L1872" s="602"/>
      <c r="M1872" s="622"/>
    </row>
    <row r="1873" spans="2:13" s="322" customFormat="1" x14ac:dyDescent="0.2">
      <c r="B1873" s="602"/>
      <c r="C1873" s="602"/>
      <c r="D1873" s="602"/>
      <c r="E1873" s="602"/>
      <c r="F1873" s="602"/>
      <c r="G1873" s="602"/>
      <c r="H1873" s="602"/>
      <c r="I1873" s="602"/>
      <c r="J1873" s="602"/>
      <c r="K1873" s="602"/>
      <c r="L1873" s="602"/>
      <c r="M1873" s="622"/>
    </row>
    <row r="1874" spans="2:13" s="322" customFormat="1" x14ac:dyDescent="0.2">
      <c r="B1874" s="602"/>
      <c r="C1874" s="602"/>
      <c r="D1874" s="602"/>
      <c r="E1874" s="602"/>
      <c r="F1874" s="602"/>
      <c r="G1874" s="602"/>
      <c r="H1874" s="602"/>
      <c r="I1874" s="602"/>
      <c r="J1874" s="602"/>
      <c r="K1874" s="602"/>
      <c r="L1874" s="602"/>
      <c r="M1874" s="622"/>
    </row>
    <row r="1875" spans="2:13" s="322" customFormat="1" x14ac:dyDescent="0.2">
      <c r="B1875" s="602"/>
      <c r="C1875" s="602"/>
      <c r="D1875" s="602"/>
      <c r="E1875" s="602"/>
      <c r="F1875" s="602"/>
      <c r="G1875" s="602"/>
      <c r="H1875" s="602"/>
      <c r="I1875" s="602"/>
      <c r="J1875" s="602"/>
      <c r="K1875" s="602"/>
      <c r="L1875" s="602"/>
      <c r="M1875" s="622"/>
    </row>
    <row r="1876" spans="2:13" s="322" customFormat="1" x14ac:dyDescent="0.2">
      <c r="B1876" s="602"/>
      <c r="C1876" s="602"/>
      <c r="D1876" s="602"/>
      <c r="E1876" s="602"/>
      <c r="F1876" s="602"/>
      <c r="G1876" s="602"/>
      <c r="H1876" s="602"/>
      <c r="I1876" s="602"/>
      <c r="J1876" s="602"/>
      <c r="K1876" s="602"/>
      <c r="L1876" s="602"/>
      <c r="M1876" s="622"/>
    </row>
    <row r="1877" spans="2:13" s="322" customFormat="1" x14ac:dyDescent="0.2">
      <c r="B1877" s="602"/>
      <c r="C1877" s="602"/>
      <c r="D1877" s="602"/>
      <c r="E1877" s="602"/>
      <c r="F1877" s="602"/>
      <c r="G1877" s="602"/>
      <c r="H1877" s="602"/>
      <c r="I1877" s="602"/>
      <c r="J1877" s="602"/>
      <c r="K1877" s="602"/>
      <c r="L1877" s="602"/>
      <c r="M1877" s="622"/>
    </row>
    <row r="1878" spans="2:13" s="322" customFormat="1" x14ac:dyDescent="0.2">
      <c r="B1878" s="602"/>
      <c r="C1878" s="602"/>
      <c r="D1878" s="602"/>
      <c r="E1878" s="602"/>
      <c r="F1878" s="602"/>
      <c r="G1878" s="602"/>
      <c r="H1878" s="602"/>
      <c r="I1878" s="602"/>
      <c r="J1878" s="602"/>
      <c r="K1878" s="602"/>
      <c r="L1878" s="602"/>
      <c r="M1878" s="622"/>
    </row>
    <row r="1879" spans="2:13" s="322" customFormat="1" x14ac:dyDescent="0.2">
      <c r="B1879" s="602"/>
      <c r="C1879" s="602"/>
      <c r="D1879" s="602"/>
      <c r="E1879" s="602"/>
      <c r="F1879" s="602"/>
      <c r="G1879" s="602"/>
      <c r="H1879" s="602"/>
      <c r="I1879" s="602"/>
      <c r="J1879" s="602"/>
      <c r="K1879" s="602"/>
      <c r="L1879" s="602"/>
      <c r="M1879" s="622"/>
    </row>
    <row r="1880" spans="2:13" s="322" customFormat="1" x14ac:dyDescent="0.2">
      <c r="B1880" s="602"/>
      <c r="C1880" s="602"/>
      <c r="D1880" s="602"/>
      <c r="E1880" s="602"/>
      <c r="F1880" s="602"/>
      <c r="G1880" s="602"/>
      <c r="H1880" s="602"/>
      <c r="I1880" s="602"/>
      <c r="J1880" s="602"/>
      <c r="K1880" s="602"/>
      <c r="L1880" s="602"/>
      <c r="M1880" s="622"/>
    </row>
    <row r="1881" spans="2:13" s="322" customFormat="1" x14ac:dyDescent="0.2">
      <c r="B1881" s="602"/>
      <c r="C1881" s="602"/>
      <c r="D1881" s="602"/>
      <c r="E1881" s="602"/>
      <c r="F1881" s="602"/>
      <c r="G1881" s="602"/>
      <c r="H1881" s="602"/>
      <c r="I1881" s="602"/>
      <c r="J1881" s="602"/>
      <c r="K1881" s="602"/>
      <c r="L1881" s="602"/>
      <c r="M1881" s="622"/>
    </row>
    <row r="1882" spans="2:13" s="322" customFormat="1" x14ac:dyDescent="0.2">
      <c r="B1882" s="602"/>
      <c r="C1882" s="602"/>
      <c r="D1882" s="602"/>
      <c r="E1882" s="602"/>
      <c r="F1882" s="602"/>
      <c r="G1882" s="602"/>
      <c r="H1882" s="602"/>
      <c r="I1882" s="602"/>
      <c r="J1882" s="602"/>
      <c r="K1882" s="602"/>
      <c r="L1882" s="602"/>
      <c r="M1882" s="622"/>
    </row>
    <row r="1883" spans="2:13" s="322" customFormat="1" x14ac:dyDescent="0.2">
      <c r="B1883" s="602"/>
      <c r="C1883" s="602"/>
      <c r="D1883" s="602"/>
      <c r="E1883" s="602"/>
      <c r="F1883" s="602"/>
      <c r="G1883" s="602"/>
      <c r="H1883" s="602"/>
      <c r="I1883" s="602"/>
      <c r="J1883" s="602"/>
      <c r="K1883" s="602"/>
      <c r="L1883" s="602"/>
      <c r="M1883" s="622"/>
    </row>
    <row r="1884" spans="2:13" s="322" customFormat="1" x14ac:dyDescent="0.2">
      <c r="B1884" s="602"/>
      <c r="C1884" s="602"/>
      <c r="D1884" s="602"/>
      <c r="E1884" s="602"/>
      <c r="F1884" s="602"/>
      <c r="G1884" s="602"/>
      <c r="H1884" s="602"/>
      <c r="I1884" s="602"/>
      <c r="J1884" s="602"/>
      <c r="K1884" s="602"/>
      <c r="L1884" s="602"/>
      <c r="M1884" s="622"/>
    </row>
    <row r="1885" spans="2:13" s="322" customFormat="1" x14ac:dyDescent="0.2">
      <c r="B1885" s="602"/>
      <c r="C1885" s="602"/>
      <c r="D1885" s="602"/>
      <c r="E1885" s="602"/>
      <c r="F1885" s="602"/>
      <c r="G1885" s="602"/>
      <c r="H1885" s="602"/>
      <c r="I1885" s="602"/>
      <c r="J1885" s="602"/>
      <c r="K1885" s="602"/>
      <c r="L1885" s="602"/>
      <c r="M1885" s="622"/>
    </row>
    <row r="1886" spans="2:13" s="322" customFormat="1" x14ac:dyDescent="0.2">
      <c r="B1886" s="602"/>
      <c r="C1886" s="602"/>
      <c r="D1886" s="602"/>
      <c r="E1886" s="602"/>
      <c r="F1886" s="602"/>
      <c r="G1886" s="602"/>
      <c r="H1886" s="602"/>
      <c r="I1886" s="602"/>
      <c r="J1886" s="602"/>
      <c r="K1886" s="602"/>
      <c r="L1886" s="602"/>
      <c r="M1886" s="622"/>
    </row>
    <row r="1887" spans="2:13" s="322" customFormat="1" x14ac:dyDescent="0.2">
      <c r="B1887" s="602"/>
      <c r="C1887" s="602"/>
      <c r="D1887" s="602"/>
      <c r="E1887" s="602"/>
      <c r="F1887" s="602"/>
      <c r="G1887" s="602"/>
      <c r="H1887" s="602"/>
      <c r="I1887" s="602"/>
      <c r="J1887" s="602"/>
      <c r="K1887" s="602"/>
      <c r="L1887" s="602"/>
      <c r="M1887" s="622"/>
    </row>
    <row r="1888" spans="2:13" s="322" customFormat="1" x14ac:dyDescent="0.2">
      <c r="B1888" s="602"/>
      <c r="C1888" s="602"/>
      <c r="D1888" s="602"/>
      <c r="E1888" s="602"/>
      <c r="F1888" s="602"/>
      <c r="G1888" s="602"/>
      <c r="H1888" s="602"/>
      <c r="I1888" s="602"/>
      <c r="J1888" s="602"/>
      <c r="K1888" s="602"/>
      <c r="L1888" s="602"/>
      <c r="M1888" s="622"/>
    </row>
    <row r="1889" spans="2:13" s="322" customFormat="1" x14ac:dyDescent="0.2">
      <c r="B1889" s="602"/>
      <c r="C1889" s="602"/>
      <c r="D1889" s="602"/>
      <c r="E1889" s="602"/>
      <c r="F1889" s="602"/>
      <c r="G1889" s="602"/>
      <c r="H1889" s="602"/>
      <c r="I1889" s="602"/>
      <c r="J1889" s="602"/>
      <c r="K1889" s="602"/>
      <c r="L1889" s="602"/>
      <c r="M1889" s="622"/>
    </row>
    <row r="1890" spans="2:13" s="322" customFormat="1" x14ac:dyDescent="0.2">
      <c r="B1890" s="602"/>
      <c r="C1890" s="602"/>
      <c r="D1890" s="602"/>
      <c r="E1890" s="602"/>
      <c r="F1890" s="602"/>
      <c r="G1890" s="602"/>
      <c r="H1890" s="602"/>
      <c r="I1890" s="602"/>
      <c r="J1890" s="602"/>
      <c r="K1890" s="602"/>
      <c r="L1890" s="602"/>
      <c r="M1890" s="622"/>
    </row>
    <row r="1891" spans="2:13" s="322" customFormat="1" x14ac:dyDescent="0.2">
      <c r="B1891" s="602"/>
      <c r="C1891" s="602"/>
      <c r="D1891" s="602"/>
      <c r="E1891" s="602"/>
      <c r="F1891" s="602"/>
      <c r="G1891" s="602"/>
      <c r="H1891" s="602"/>
      <c r="I1891" s="602"/>
      <c r="J1891" s="602"/>
      <c r="K1891" s="602"/>
      <c r="L1891" s="602"/>
      <c r="M1891" s="622"/>
    </row>
    <row r="1892" spans="2:13" s="322" customFormat="1" x14ac:dyDescent="0.2">
      <c r="B1892" s="602"/>
      <c r="C1892" s="602"/>
      <c r="D1892" s="602"/>
      <c r="E1892" s="602"/>
      <c r="F1892" s="602"/>
      <c r="G1892" s="602"/>
      <c r="H1892" s="602"/>
      <c r="I1892" s="602"/>
      <c r="J1892" s="602"/>
      <c r="K1892" s="602"/>
      <c r="L1892" s="602"/>
      <c r="M1892" s="622"/>
    </row>
    <row r="1893" spans="2:13" s="322" customFormat="1" x14ac:dyDescent="0.2">
      <c r="B1893" s="602"/>
      <c r="C1893" s="602"/>
      <c r="D1893" s="602"/>
      <c r="E1893" s="602"/>
      <c r="F1893" s="602"/>
      <c r="G1893" s="602"/>
      <c r="H1893" s="602"/>
      <c r="I1893" s="602"/>
      <c r="J1893" s="602"/>
      <c r="K1893" s="602"/>
      <c r="L1893" s="602"/>
      <c r="M1893" s="622"/>
    </row>
    <row r="1894" spans="2:13" s="322" customFormat="1" x14ac:dyDescent="0.2">
      <c r="B1894" s="602"/>
      <c r="C1894" s="602"/>
      <c r="D1894" s="602"/>
      <c r="E1894" s="602"/>
      <c r="F1894" s="602"/>
      <c r="G1894" s="602"/>
      <c r="H1894" s="602"/>
      <c r="I1894" s="602"/>
      <c r="J1894" s="602"/>
      <c r="K1894" s="602"/>
      <c r="L1894" s="602"/>
      <c r="M1894" s="622"/>
    </row>
    <row r="1895" spans="2:13" s="322" customFormat="1" x14ac:dyDescent="0.2">
      <c r="B1895" s="602"/>
      <c r="C1895" s="602"/>
      <c r="D1895" s="602"/>
      <c r="E1895" s="602"/>
      <c r="F1895" s="602"/>
      <c r="G1895" s="602"/>
      <c r="H1895" s="602"/>
      <c r="I1895" s="602"/>
      <c r="J1895" s="602"/>
      <c r="K1895" s="602"/>
      <c r="L1895" s="602"/>
      <c r="M1895" s="622"/>
    </row>
    <row r="1896" spans="2:13" s="322" customFormat="1" x14ac:dyDescent="0.2">
      <c r="B1896" s="602"/>
      <c r="C1896" s="602"/>
      <c r="D1896" s="602"/>
      <c r="E1896" s="602"/>
      <c r="F1896" s="602"/>
      <c r="G1896" s="602"/>
      <c r="H1896" s="602"/>
      <c r="I1896" s="602"/>
      <c r="J1896" s="602"/>
      <c r="K1896" s="602"/>
      <c r="L1896" s="602"/>
      <c r="M1896" s="622"/>
    </row>
    <row r="1897" spans="2:13" s="322" customFormat="1" x14ac:dyDescent="0.2">
      <c r="B1897" s="602"/>
      <c r="C1897" s="602"/>
      <c r="D1897" s="602"/>
      <c r="E1897" s="602"/>
      <c r="F1897" s="602"/>
      <c r="G1897" s="602"/>
      <c r="H1897" s="602"/>
      <c r="I1897" s="602"/>
      <c r="J1897" s="602"/>
      <c r="K1897" s="602"/>
      <c r="L1897" s="602"/>
      <c r="M1897" s="622"/>
    </row>
    <row r="1898" spans="2:13" s="322" customFormat="1" x14ac:dyDescent="0.2">
      <c r="B1898" s="602"/>
      <c r="C1898" s="602"/>
      <c r="D1898" s="602"/>
      <c r="E1898" s="602"/>
      <c r="F1898" s="602"/>
      <c r="G1898" s="602"/>
      <c r="H1898" s="602"/>
      <c r="I1898" s="602"/>
      <c r="J1898" s="602"/>
      <c r="K1898" s="602"/>
      <c r="L1898" s="602"/>
      <c r="M1898" s="622"/>
    </row>
    <row r="1899" spans="2:13" s="322" customFormat="1" x14ac:dyDescent="0.2">
      <c r="B1899" s="602"/>
      <c r="C1899" s="602"/>
      <c r="D1899" s="602"/>
      <c r="E1899" s="602"/>
      <c r="F1899" s="602"/>
      <c r="G1899" s="602"/>
      <c r="H1899" s="602"/>
      <c r="I1899" s="602"/>
      <c r="J1899" s="602"/>
      <c r="K1899" s="602"/>
      <c r="L1899" s="602"/>
      <c r="M1899" s="622"/>
    </row>
    <row r="1900" spans="2:13" s="322" customFormat="1" x14ac:dyDescent="0.2">
      <c r="B1900" s="602"/>
      <c r="C1900" s="602"/>
      <c r="D1900" s="602"/>
      <c r="E1900" s="602"/>
      <c r="F1900" s="602"/>
      <c r="G1900" s="602"/>
      <c r="H1900" s="602"/>
      <c r="I1900" s="602"/>
      <c r="J1900" s="602"/>
      <c r="K1900" s="602"/>
      <c r="L1900" s="602"/>
      <c r="M1900" s="622"/>
    </row>
    <row r="1901" spans="2:13" s="322" customFormat="1" x14ac:dyDescent="0.2">
      <c r="B1901" s="602"/>
      <c r="C1901" s="602"/>
      <c r="D1901" s="602"/>
      <c r="E1901" s="602"/>
      <c r="F1901" s="602"/>
      <c r="G1901" s="602"/>
      <c r="H1901" s="602"/>
      <c r="I1901" s="602"/>
      <c r="J1901" s="602"/>
      <c r="K1901" s="602"/>
      <c r="L1901" s="602"/>
      <c r="M1901" s="622"/>
    </row>
    <row r="1902" spans="2:13" s="322" customFormat="1" x14ac:dyDescent="0.2">
      <c r="B1902" s="602"/>
      <c r="C1902" s="602"/>
      <c r="D1902" s="602"/>
      <c r="E1902" s="602"/>
      <c r="F1902" s="602"/>
      <c r="G1902" s="602"/>
      <c r="H1902" s="602"/>
      <c r="I1902" s="602"/>
      <c r="J1902" s="602"/>
      <c r="K1902" s="602"/>
      <c r="L1902" s="602"/>
      <c r="M1902" s="622"/>
    </row>
    <row r="1903" spans="2:13" s="322" customFormat="1" x14ac:dyDescent="0.2">
      <c r="B1903" s="602"/>
      <c r="C1903" s="602"/>
      <c r="D1903" s="602"/>
      <c r="E1903" s="602"/>
      <c r="F1903" s="602"/>
      <c r="G1903" s="602"/>
      <c r="H1903" s="602"/>
      <c r="I1903" s="602"/>
      <c r="J1903" s="602"/>
      <c r="K1903" s="602"/>
      <c r="L1903" s="602"/>
      <c r="M1903" s="622"/>
    </row>
    <row r="1904" spans="2:13" s="322" customFormat="1" x14ac:dyDescent="0.2">
      <c r="B1904" s="602"/>
      <c r="C1904" s="602"/>
      <c r="D1904" s="602"/>
      <c r="E1904" s="602"/>
      <c r="F1904" s="602"/>
      <c r="G1904" s="602"/>
      <c r="H1904" s="602"/>
      <c r="I1904" s="602"/>
      <c r="J1904" s="602"/>
      <c r="K1904" s="602"/>
      <c r="L1904" s="602"/>
      <c r="M1904" s="622"/>
    </row>
    <row r="1905" spans="2:13" s="322" customFormat="1" x14ac:dyDescent="0.2">
      <c r="B1905" s="602"/>
      <c r="C1905" s="602"/>
      <c r="D1905" s="602"/>
      <c r="E1905" s="602"/>
      <c r="F1905" s="602"/>
      <c r="G1905" s="602"/>
      <c r="H1905" s="602"/>
      <c r="I1905" s="602"/>
      <c r="J1905" s="602"/>
      <c r="K1905" s="602"/>
      <c r="L1905" s="602"/>
      <c r="M1905" s="622"/>
    </row>
    <row r="1906" spans="2:13" s="322" customFormat="1" x14ac:dyDescent="0.2">
      <c r="B1906" s="602"/>
      <c r="C1906" s="602"/>
      <c r="D1906" s="602"/>
      <c r="E1906" s="602"/>
      <c r="F1906" s="602"/>
      <c r="G1906" s="602"/>
      <c r="H1906" s="602"/>
      <c r="I1906" s="602"/>
      <c r="J1906" s="602"/>
      <c r="K1906" s="602"/>
      <c r="L1906" s="602"/>
      <c r="M1906" s="622"/>
    </row>
    <row r="1907" spans="2:13" s="322" customFormat="1" x14ac:dyDescent="0.2">
      <c r="B1907" s="602"/>
      <c r="C1907" s="602"/>
      <c r="D1907" s="602"/>
      <c r="E1907" s="602"/>
      <c r="F1907" s="602"/>
      <c r="G1907" s="602"/>
      <c r="H1907" s="602"/>
      <c r="I1907" s="602"/>
      <c r="J1907" s="602"/>
      <c r="K1907" s="602"/>
      <c r="L1907" s="602"/>
      <c r="M1907" s="622"/>
    </row>
    <row r="1908" spans="2:13" s="322" customFormat="1" x14ac:dyDescent="0.2">
      <c r="B1908" s="602"/>
      <c r="C1908" s="602"/>
      <c r="D1908" s="602"/>
      <c r="E1908" s="602"/>
      <c r="F1908" s="602"/>
      <c r="G1908" s="602"/>
      <c r="H1908" s="602"/>
      <c r="I1908" s="602"/>
      <c r="J1908" s="602"/>
      <c r="K1908" s="602"/>
      <c r="L1908" s="602"/>
      <c r="M1908" s="622"/>
    </row>
    <row r="1909" spans="2:13" s="322" customFormat="1" x14ac:dyDescent="0.2">
      <c r="B1909" s="602"/>
      <c r="C1909" s="602"/>
      <c r="D1909" s="602"/>
      <c r="E1909" s="602"/>
      <c r="F1909" s="602"/>
      <c r="G1909" s="602"/>
      <c r="H1909" s="602"/>
      <c r="I1909" s="602"/>
      <c r="J1909" s="602"/>
      <c r="K1909" s="602"/>
      <c r="L1909" s="602"/>
      <c r="M1909" s="622"/>
    </row>
    <row r="1910" spans="2:13" s="322" customFormat="1" x14ac:dyDescent="0.2">
      <c r="B1910" s="602"/>
      <c r="C1910" s="602"/>
      <c r="D1910" s="602"/>
      <c r="E1910" s="602"/>
      <c r="F1910" s="602"/>
      <c r="G1910" s="602"/>
      <c r="H1910" s="602"/>
      <c r="I1910" s="602"/>
      <c r="J1910" s="602"/>
      <c r="K1910" s="602"/>
      <c r="L1910" s="602"/>
      <c r="M1910" s="622"/>
    </row>
    <row r="1911" spans="2:13" s="322" customFormat="1" x14ac:dyDescent="0.2">
      <c r="B1911" s="602"/>
      <c r="C1911" s="602"/>
      <c r="D1911" s="602"/>
      <c r="E1911" s="602"/>
      <c r="F1911" s="602"/>
      <c r="G1911" s="602"/>
      <c r="H1911" s="602"/>
      <c r="I1911" s="602"/>
      <c r="J1911" s="602"/>
      <c r="K1911" s="602"/>
      <c r="L1911" s="602"/>
      <c r="M1911" s="622"/>
    </row>
    <row r="1912" spans="2:13" s="322" customFormat="1" x14ac:dyDescent="0.2">
      <c r="B1912" s="602"/>
      <c r="C1912" s="602"/>
      <c r="D1912" s="602"/>
      <c r="E1912" s="602"/>
      <c r="F1912" s="602"/>
      <c r="G1912" s="602"/>
      <c r="H1912" s="602"/>
      <c r="I1912" s="602"/>
      <c r="J1912" s="602"/>
      <c r="K1912" s="602"/>
      <c r="L1912" s="602"/>
      <c r="M1912" s="622"/>
    </row>
    <row r="1913" spans="2:13" s="322" customFormat="1" x14ac:dyDescent="0.2">
      <c r="B1913" s="602"/>
      <c r="C1913" s="602"/>
      <c r="D1913" s="602"/>
      <c r="E1913" s="602"/>
      <c r="F1913" s="602"/>
      <c r="G1913" s="602"/>
      <c r="H1913" s="602"/>
      <c r="I1913" s="602"/>
      <c r="J1913" s="602"/>
      <c r="K1913" s="602"/>
      <c r="L1913" s="602"/>
      <c r="M1913" s="622"/>
    </row>
    <row r="1914" spans="2:13" s="322" customFormat="1" x14ac:dyDescent="0.2">
      <c r="B1914" s="602"/>
      <c r="C1914" s="602"/>
      <c r="D1914" s="602"/>
      <c r="E1914" s="602"/>
      <c r="F1914" s="602"/>
      <c r="G1914" s="602"/>
      <c r="H1914" s="602"/>
      <c r="I1914" s="602"/>
      <c r="J1914" s="602"/>
      <c r="K1914" s="602"/>
      <c r="L1914" s="602"/>
      <c r="M1914" s="622"/>
    </row>
    <row r="1915" spans="2:13" s="322" customFormat="1" x14ac:dyDescent="0.2">
      <c r="B1915" s="602"/>
      <c r="C1915" s="602"/>
      <c r="D1915" s="602"/>
      <c r="E1915" s="602"/>
      <c r="F1915" s="602"/>
      <c r="G1915" s="602"/>
      <c r="H1915" s="602"/>
      <c r="I1915" s="602"/>
      <c r="J1915" s="602"/>
      <c r="K1915" s="602"/>
      <c r="L1915" s="602"/>
      <c r="M1915" s="622"/>
    </row>
    <row r="1916" spans="2:13" s="322" customFormat="1" x14ac:dyDescent="0.2">
      <c r="B1916" s="602"/>
      <c r="C1916" s="602"/>
      <c r="D1916" s="602"/>
      <c r="E1916" s="602"/>
      <c r="F1916" s="602"/>
      <c r="G1916" s="602"/>
      <c r="H1916" s="602"/>
      <c r="I1916" s="602"/>
      <c r="J1916" s="602"/>
      <c r="K1916" s="602"/>
      <c r="L1916" s="602"/>
      <c r="M1916" s="622"/>
    </row>
    <row r="1917" spans="2:13" s="322" customFormat="1" x14ac:dyDescent="0.2">
      <c r="B1917" s="602"/>
      <c r="C1917" s="602"/>
      <c r="D1917" s="602"/>
      <c r="E1917" s="602"/>
      <c r="F1917" s="602"/>
      <c r="G1917" s="602"/>
      <c r="H1917" s="602"/>
      <c r="I1917" s="602"/>
      <c r="J1917" s="602"/>
      <c r="K1917" s="602"/>
      <c r="L1917" s="602"/>
      <c r="M1917" s="622"/>
    </row>
    <row r="1918" spans="2:13" s="322" customFormat="1" x14ac:dyDescent="0.2">
      <c r="B1918" s="602"/>
      <c r="C1918" s="602"/>
      <c r="D1918" s="602"/>
      <c r="E1918" s="602"/>
      <c r="F1918" s="602"/>
      <c r="G1918" s="602"/>
      <c r="H1918" s="602"/>
      <c r="I1918" s="602"/>
      <c r="J1918" s="602"/>
      <c r="K1918" s="602"/>
      <c r="L1918" s="602"/>
      <c r="M1918" s="622"/>
    </row>
    <row r="1919" spans="2:13" s="322" customFormat="1" x14ac:dyDescent="0.2">
      <c r="B1919" s="602"/>
      <c r="C1919" s="602"/>
      <c r="D1919" s="602"/>
      <c r="E1919" s="602"/>
      <c r="F1919" s="602"/>
      <c r="G1919" s="602"/>
      <c r="H1919" s="602"/>
      <c r="I1919" s="602"/>
      <c r="J1919" s="602"/>
      <c r="K1919" s="602"/>
      <c r="L1919" s="602"/>
      <c r="M1919" s="622"/>
    </row>
    <row r="1920" spans="2:13" s="322" customFormat="1" x14ac:dyDescent="0.2">
      <c r="B1920" s="602"/>
      <c r="C1920" s="602"/>
      <c r="D1920" s="602"/>
      <c r="E1920" s="602"/>
      <c r="F1920" s="602"/>
      <c r="G1920" s="602"/>
      <c r="H1920" s="602"/>
      <c r="I1920" s="602"/>
      <c r="J1920" s="602"/>
      <c r="K1920" s="602"/>
      <c r="L1920" s="602"/>
      <c r="M1920" s="622"/>
    </row>
    <row r="1921" spans="2:13" s="322" customFormat="1" x14ac:dyDescent="0.2">
      <c r="B1921" s="602"/>
      <c r="C1921" s="602"/>
      <c r="D1921" s="602"/>
      <c r="E1921" s="602"/>
      <c r="F1921" s="602"/>
      <c r="G1921" s="602"/>
      <c r="H1921" s="602"/>
      <c r="I1921" s="602"/>
      <c r="J1921" s="602"/>
      <c r="K1921" s="602"/>
      <c r="L1921" s="602"/>
      <c r="M1921" s="622"/>
    </row>
    <row r="1922" spans="2:13" s="322" customFormat="1" x14ac:dyDescent="0.2">
      <c r="B1922" s="602"/>
      <c r="C1922" s="602"/>
      <c r="D1922" s="602"/>
      <c r="E1922" s="602"/>
      <c r="F1922" s="602"/>
      <c r="G1922" s="602"/>
      <c r="H1922" s="602"/>
      <c r="I1922" s="602"/>
      <c r="J1922" s="602"/>
      <c r="K1922" s="602"/>
      <c r="L1922" s="602"/>
      <c r="M1922" s="622"/>
    </row>
    <row r="1923" spans="2:13" s="322" customFormat="1" x14ac:dyDescent="0.2">
      <c r="B1923" s="602"/>
      <c r="C1923" s="602"/>
      <c r="D1923" s="602"/>
      <c r="E1923" s="602"/>
      <c r="F1923" s="602"/>
      <c r="G1923" s="602"/>
      <c r="H1923" s="602"/>
      <c r="I1923" s="602"/>
      <c r="J1923" s="602"/>
      <c r="K1923" s="602"/>
      <c r="L1923" s="602"/>
      <c r="M1923" s="622"/>
    </row>
    <row r="1924" spans="2:13" s="322" customFormat="1" x14ac:dyDescent="0.2">
      <c r="B1924" s="602"/>
      <c r="C1924" s="602"/>
      <c r="D1924" s="602"/>
      <c r="E1924" s="602"/>
      <c r="F1924" s="602"/>
      <c r="G1924" s="602"/>
      <c r="H1924" s="602"/>
      <c r="I1924" s="602"/>
      <c r="J1924" s="602"/>
      <c r="K1924" s="602"/>
      <c r="L1924" s="602"/>
      <c r="M1924" s="622"/>
    </row>
    <row r="1925" spans="2:13" s="322" customFormat="1" x14ac:dyDescent="0.2">
      <c r="B1925" s="602"/>
      <c r="C1925" s="602"/>
      <c r="D1925" s="602"/>
      <c r="E1925" s="602"/>
      <c r="F1925" s="602"/>
      <c r="G1925" s="602"/>
      <c r="H1925" s="602"/>
      <c r="I1925" s="602"/>
      <c r="J1925" s="602"/>
      <c r="K1925" s="602"/>
      <c r="L1925" s="602"/>
      <c r="M1925" s="622"/>
    </row>
    <row r="1926" spans="2:13" s="322" customFormat="1" x14ac:dyDescent="0.2">
      <c r="B1926" s="602"/>
      <c r="C1926" s="602"/>
      <c r="D1926" s="602"/>
      <c r="E1926" s="602"/>
      <c r="F1926" s="602"/>
      <c r="G1926" s="602"/>
      <c r="H1926" s="602"/>
      <c r="I1926" s="602"/>
      <c r="J1926" s="602"/>
      <c r="K1926" s="602"/>
      <c r="L1926" s="602"/>
      <c r="M1926" s="622"/>
    </row>
    <row r="1927" spans="2:13" s="322" customFormat="1" x14ac:dyDescent="0.2">
      <c r="B1927" s="602"/>
      <c r="C1927" s="602"/>
      <c r="D1927" s="602"/>
      <c r="E1927" s="602"/>
      <c r="F1927" s="602"/>
      <c r="G1927" s="602"/>
      <c r="H1927" s="602"/>
      <c r="I1927" s="602"/>
      <c r="J1927" s="602"/>
      <c r="K1927" s="602"/>
      <c r="L1927" s="602"/>
      <c r="M1927" s="622"/>
    </row>
    <row r="1928" spans="2:13" s="322" customFormat="1" x14ac:dyDescent="0.2">
      <c r="B1928" s="602"/>
      <c r="C1928" s="602"/>
      <c r="D1928" s="602"/>
      <c r="E1928" s="602"/>
      <c r="F1928" s="602"/>
      <c r="G1928" s="602"/>
      <c r="H1928" s="602"/>
      <c r="I1928" s="602"/>
      <c r="J1928" s="602"/>
      <c r="K1928" s="602"/>
      <c r="L1928" s="602"/>
      <c r="M1928" s="622"/>
    </row>
    <row r="1929" spans="2:13" s="322" customFormat="1" x14ac:dyDescent="0.2">
      <c r="B1929" s="602"/>
      <c r="C1929" s="602"/>
      <c r="D1929" s="602"/>
      <c r="E1929" s="602"/>
      <c r="F1929" s="602"/>
      <c r="G1929" s="602"/>
      <c r="H1929" s="602"/>
      <c r="I1929" s="602"/>
      <c r="J1929" s="602"/>
      <c r="K1929" s="602"/>
      <c r="L1929" s="602"/>
      <c r="M1929" s="622"/>
    </row>
    <row r="1930" spans="2:13" s="322" customFormat="1" x14ac:dyDescent="0.2">
      <c r="B1930" s="602"/>
      <c r="C1930" s="602"/>
      <c r="D1930" s="602"/>
      <c r="E1930" s="602"/>
      <c r="F1930" s="602"/>
      <c r="G1930" s="602"/>
      <c r="H1930" s="602"/>
      <c r="I1930" s="602"/>
      <c r="J1930" s="602"/>
      <c r="K1930" s="602"/>
      <c r="L1930" s="602"/>
      <c r="M1930" s="622"/>
    </row>
    <row r="1931" spans="2:13" s="322" customFormat="1" x14ac:dyDescent="0.2">
      <c r="B1931" s="602"/>
      <c r="C1931" s="602"/>
      <c r="D1931" s="602"/>
      <c r="E1931" s="602"/>
      <c r="F1931" s="602"/>
      <c r="G1931" s="602"/>
      <c r="H1931" s="602"/>
      <c r="I1931" s="602"/>
      <c r="J1931" s="602"/>
      <c r="K1931" s="602"/>
      <c r="L1931" s="602"/>
      <c r="M1931" s="622"/>
    </row>
    <row r="1932" spans="2:13" s="322" customFormat="1" x14ac:dyDescent="0.2">
      <c r="B1932" s="602"/>
      <c r="C1932" s="602"/>
      <c r="D1932" s="602"/>
      <c r="E1932" s="602"/>
      <c r="F1932" s="602"/>
      <c r="G1932" s="602"/>
      <c r="H1932" s="602"/>
      <c r="I1932" s="602"/>
      <c r="J1932" s="602"/>
      <c r="K1932" s="602"/>
      <c r="L1932" s="602"/>
      <c r="M1932" s="622"/>
    </row>
    <row r="1933" spans="2:13" s="322" customFormat="1" x14ac:dyDescent="0.2">
      <c r="B1933" s="602"/>
      <c r="C1933" s="602"/>
      <c r="D1933" s="602"/>
      <c r="E1933" s="602"/>
      <c r="F1933" s="602"/>
      <c r="G1933" s="602"/>
      <c r="H1933" s="602"/>
      <c r="I1933" s="602"/>
      <c r="J1933" s="602"/>
      <c r="K1933" s="602"/>
      <c r="L1933" s="602"/>
      <c r="M1933" s="622"/>
    </row>
    <row r="1934" spans="2:13" s="322" customFormat="1" x14ac:dyDescent="0.2">
      <c r="B1934" s="602"/>
      <c r="C1934" s="602"/>
      <c r="D1934" s="602"/>
      <c r="E1934" s="602"/>
      <c r="F1934" s="602"/>
      <c r="G1934" s="602"/>
      <c r="H1934" s="602"/>
      <c r="I1934" s="602"/>
      <c r="J1934" s="602"/>
      <c r="K1934" s="602"/>
      <c r="L1934" s="602"/>
      <c r="M1934" s="622"/>
    </row>
    <row r="1935" spans="2:13" s="322" customFormat="1" x14ac:dyDescent="0.2">
      <c r="B1935" s="602"/>
      <c r="C1935" s="602"/>
      <c r="D1935" s="602"/>
      <c r="E1935" s="602"/>
      <c r="F1935" s="602"/>
      <c r="G1935" s="602"/>
      <c r="H1935" s="602"/>
      <c r="I1935" s="602"/>
      <c r="J1935" s="602"/>
      <c r="K1935" s="602"/>
      <c r="L1935" s="602"/>
      <c r="M1935" s="622"/>
    </row>
    <row r="1936" spans="2:13" s="322" customFormat="1" x14ac:dyDescent="0.2">
      <c r="B1936" s="602"/>
      <c r="C1936" s="602"/>
      <c r="D1936" s="602"/>
      <c r="E1936" s="602"/>
      <c r="F1936" s="602"/>
      <c r="G1936" s="602"/>
      <c r="H1936" s="602"/>
      <c r="I1936" s="602"/>
      <c r="J1936" s="602"/>
      <c r="K1936" s="602"/>
      <c r="L1936" s="602"/>
      <c r="M1936" s="622"/>
    </row>
    <row r="1937" spans="2:13" s="322" customFormat="1" x14ac:dyDescent="0.2">
      <c r="B1937" s="602"/>
      <c r="C1937" s="602"/>
      <c r="D1937" s="602"/>
      <c r="E1937" s="602"/>
      <c r="F1937" s="602"/>
      <c r="G1937" s="602"/>
      <c r="H1937" s="602"/>
      <c r="I1937" s="602"/>
      <c r="J1937" s="602"/>
      <c r="K1937" s="602"/>
      <c r="L1937" s="602"/>
      <c r="M1937" s="622"/>
    </row>
    <row r="1938" spans="2:13" s="322" customFormat="1" x14ac:dyDescent="0.2">
      <c r="B1938" s="602"/>
      <c r="C1938" s="602"/>
      <c r="D1938" s="602"/>
      <c r="E1938" s="602"/>
      <c r="F1938" s="602"/>
      <c r="G1938" s="602"/>
      <c r="H1938" s="602"/>
      <c r="I1938" s="602"/>
      <c r="J1938" s="602"/>
      <c r="K1938" s="602"/>
      <c r="L1938" s="602"/>
      <c r="M1938" s="622"/>
    </row>
    <row r="1939" spans="2:13" s="322" customFormat="1" x14ac:dyDescent="0.2">
      <c r="B1939" s="602"/>
      <c r="C1939" s="602"/>
      <c r="D1939" s="602"/>
      <c r="E1939" s="602"/>
      <c r="F1939" s="602"/>
      <c r="G1939" s="602"/>
      <c r="H1939" s="602"/>
      <c r="I1939" s="602"/>
      <c r="J1939" s="602"/>
      <c r="K1939" s="602"/>
      <c r="L1939" s="602"/>
      <c r="M1939" s="622"/>
    </row>
    <row r="1940" spans="2:13" s="322" customFormat="1" x14ac:dyDescent="0.2">
      <c r="B1940" s="602"/>
      <c r="C1940" s="602"/>
      <c r="D1940" s="602"/>
      <c r="E1940" s="602"/>
      <c r="F1940" s="602"/>
      <c r="G1940" s="602"/>
      <c r="H1940" s="602"/>
      <c r="I1940" s="602"/>
      <c r="J1940" s="602"/>
      <c r="K1940" s="602"/>
      <c r="L1940" s="602"/>
      <c r="M1940" s="622"/>
    </row>
    <row r="1941" spans="2:13" s="322" customFormat="1" x14ac:dyDescent="0.2">
      <c r="B1941" s="602"/>
      <c r="C1941" s="602"/>
      <c r="D1941" s="602"/>
      <c r="E1941" s="602"/>
      <c r="F1941" s="602"/>
      <c r="G1941" s="602"/>
      <c r="H1941" s="602"/>
      <c r="I1941" s="602"/>
      <c r="J1941" s="602"/>
      <c r="K1941" s="602"/>
      <c r="L1941" s="602"/>
      <c r="M1941" s="622"/>
    </row>
    <row r="1942" spans="2:13" s="322" customFormat="1" x14ac:dyDescent="0.2">
      <c r="B1942" s="602"/>
      <c r="C1942" s="602"/>
      <c r="D1942" s="602"/>
      <c r="E1942" s="602"/>
      <c r="F1942" s="602"/>
      <c r="G1942" s="602"/>
      <c r="H1942" s="602"/>
      <c r="I1942" s="602"/>
      <c r="J1942" s="602"/>
      <c r="K1942" s="602"/>
      <c r="L1942" s="602"/>
      <c r="M1942" s="622"/>
    </row>
    <row r="1943" spans="2:13" s="322" customFormat="1" x14ac:dyDescent="0.2">
      <c r="B1943" s="602"/>
      <c r="C1943" s="602"/>
      <c r="D1943" s="602"/>
      <c r="E1943" s="602"/>
      <c r="F1943" s="602"/>
      <c r="G1943" s="602"/>
      <c r="H1943" s="602"/>
      <c r="I1943" s="602"/>
      <c r="J1943" s="602"/>
      <c r="K1943" s="602"/>
      <c r="L1943" s="602"/>
      <c r="M1943" s="622"/>
    </row>
    <row r="1944" spans="2:13" s="322" customFormat="1" x14ac:dyDescent="0.2">
      <c r="B1944" s="602"/>
      <c r="C1944" s="602"/>
      <c r="D1944" s="602"/>
      <c r="E1944" s="602"/>
      <c r="F1944" s="602"/>
      <c r="G1944" s="602"/>
      <c r="H1944" s="602"/>
      <c r="I1944" s="602"/>
      <c r="J1944" s="602"/>
      <c r="K1944" s="602"/>
      <c r="L1944" s="602"/>
      <c r="M1944" s="622"/>
    </row>
    <row r="1945" spans="2:13" s="322" customFormat="1" x14ac:dyDescent="0.2">
      <c r="B1945" s="602"/>
      <c r="C1945" s="602"/>
      <c r="D1945" s="602"/>
      <c r="E1945" s="602"/>
      <c r="F1945" s="602"/>
      <c r="G1945" s="602"/>
      <c r="H1945" s="602"/>
      <c r="I1945" s="602"/>
      <c r="J1945" s="602"/>
      <c r="K1945" s="602"/>
      <c r="L1945" s="602"/>
      <c r="M1945" s="622"/>
    </row>
    <row r="1946" spans="2:13" s="322" customFormat="1" x14ac:dyDescent="0.2">
      <c r="B1946" s="602"/>
      <c r="C1946" s="602"/>
      <c r="D1946" s="602"/>
      <c r="E1946" s="602"/>
      <c r="F1946" s="602"/>
      <c r="G1946" s="602"/>
      <c r="H1946" s="602"/>
      <c r="I1946" s="602"/>
      <c r="J1946" s="602"/>
      <c r="K1946" s="602"/>
      <c r="L1946" s="602"/>
      <c r="M1946" s="622"/>
    </row>
    <row r="1947" spans="2:13" s="322" customFormat="1" x14ac:dyDescent="0.2">
      <c r="B1947" s="602"/>
      <c r="C1947" s="602"/>
      <c r="D1947" s="602"/>
      <c r="E1947" s="602"/>
      <c r="F1947" s="602"/>
      <c r="G1947" s="602"/>
      <c r="H1947" s="602"/>
      <c r="I1947" s="602"/>
      <c r="J1947" s="602"/>
      <c r="K1947" s="602"/>
      <c r="L1947" s="602"/>
      <c r="M1947" s="622"/>
    </row>
    <row r="1948" spans="2:13" s="322" customFormat="1" x14ac:dyDescent="0.2">
      <c r="B1948" s="602"/>
      <c r="C1948" s="602"/>
      <c r="D1948" s="602"/>
      <c r="E1948" s="602"/>
      <c r="F1948" s="602"/>
      <c r="G1948" s="602"/>
      <c r="H1948" s="602"/>
      <c r="I1948" s="602"/>
      <c r="J1948" s="602"/>
      <c r="K1948" s="602"/>
      <c r="L1948" s="602"/>
      <c r="M1948" s="622"/>
    </row>
    <row r="1949" spans="2:13" s="322" customFormat="1" x14ac:dyDescent="0.2">
      <c r="B1949" s="602"/>
      <c r="C1949" s="602"/>
      <c r="D1949" s="602"/>
      <c r="E1949" s="602"/>
      <c r="F1949" s="602"/>
      <c r="G1949" s="602"/>
      <c r="H1949" s="602"/>
      <c r="I1949" s="602"/>
      <c r="J1949" s="602"/>
      <c r="K1949" s="602"/>
      <c r="L1949" s="602"/>
      <c r="M1949" s="622"/>
    </row>
    <row r="1950" spans="2:13" s="322" customFormat="1" x14ac:dyDescent="0.2">
      <c r="B1950" s="602"/>
      <c r="C1950" s="602"/>
      <c r="D1950" s="602"/>
      <c r="E1950" s="602"/>
      <c r="F1950" s="602"/>
      <c r="G1950" s="602"/>
      <c r="H1950" s="602"/>
      <c r="I1950" s="602"/>
      <c r="J1950" s="602"/>
      <c r="K1950" s="602"/>
      <c r="L1950" s="602"/>
      <c r="M1950" s="622"/>
    </row>
    <row r="1951" spans="2:13" s="322" customFormat="1" x14ac:dyDescent="0.2">
      <c r="B1951" s="602"/>
      <c r="C1951" s="602"/>
      <c r="D1951" s="602"/>
      <c r="E1951" s="602"/>
      <c r="F1951" s="602"/>
      <c r="G1951" s="602"/>
      <c r="H1951" s="602"/>
      <c r="I1951" s="602"/>
      <c r="J1951" s="602"/>
      <c r="K1951" s="602"/>
      <c r="L1951" s="602"/>
      <c r="M1951" s="622"/>
    </row>
    <row r="1952" spans="2:13" s="322" customFormat="1" x14ac:dyDescent="0.2">
      <c r="B1952" s="602"/>
      <c r="C1952" s="602"/>
      <c r="D1952" s="602"/>
      <c r="E1952" s="602"/>
      <c r="F1952" s="602"/>
      <c r="G1952" s="602"/>
      <c r="H1952" s="602"/>
      <c r="I1952" s="602"/>
      <c r="J1952" s="602"/>
      <c r="K1952" s="602"/>
      <c r="L1952" s="602"/>
      <c r="M1952" s="622"/>
    </row>
    <row r="1953" spans="2:13" s="322" customFormat="1" x14ac:dyDescent="0.2">
      <c r="B1953" s="602"/>
      <c r="C1953" s="602"/>
      <c r="D1953" s="602"/>
      <c r="E1953" s="602"/>
      <c r="F1953" s="602"/>
      <c r="G1953" s="602"/>
      <c r="H1953" s="602"/>
      <c r="I1953" s="602"/>
      <c r="J1953" s="602"/>
      <c r="K1953" s="602"/>
      <c r="L1953" s="602"/>
      <c r="M1953" s="622"/>
    </row>
    <row r="1954" spans="2:13" s="322" customFormat="1" x14ac:dyDescent="0.2">
      <c r="B1954" s="602"/>
      <c r="C1954" s="602"/>
      <c r="D1954" s="602"/>
      <c r="E1954" s="602"/>
      <c r="F1954" s="602"/>
      <c r="G1954" s="602"/>
      <c r="H1954" s="602"/>
      <c r="I1954" s="602"/>
      <c r="J1954" s="602"/>
      <c r="K1954" s="602"/>
      <c r="L1954" s="602"/>
      <c r="M1954" s="622"/>
    </row>
    <row r="1955" spans="2:13" s="322" customFormat="1" x14ac:dyDescent="0.2">
      <c r="B1955" s="602"/>
      <c r="C1955" s="602"/>
      <c r="D1955" s="602"/>
      <c r="E1955" s="602"/>
      <c r="F1955" s="602"/>
      <c r="G1955" s="602"/>
      <c r="H1955" s="602"/>
      <c r="I1955" s="602"/>
      <c r="J1955" s="602"/>
      <c r="K1955" s="602"/>
      <c r="L1955" s="602"/>
      <c r="M1955" s="622"/>
    </row>
    <row r="1956" spans="2:13" s="322" customFormat="1" x14ac:dyDescent="0.2">
      <c r="B1956" s="602"/>
      <c r="C1956" s="602"/>
      <c r="D1956" s="602"/>
      <c r="E1956" s="602"/>
      <c r="F1956" s="602"/>
      <c r="G1956" s="602"/>
      <c r="H1956" s="602"/>
      <c r="I1956" s="602"/>
      <c r="J1956" s="602"/>
      <c r="K1956" s="602"/>
      <c r="L1956" s="602"/>
      <c r="M1956" s="622"/>
    </row>
    <row r="1957" spans="2:13" s="322" customFormat="1" x14ac:dyDescent="0.2">
      <c r="B1957" s="602"/>
      <c r="C1957" s="602"/>
      <c r="D1957" s="602"/>
      <c r="E1957" s="602"/>
      <c r="F1957" s="602"/>
      <c r="G1957" s="602"/>
      <c r="H1957" s="602"/>
      <c r="I1957" s="602"/>
      <c r="J1957" s="602"/>
      <c r="K1957" s="602"/>
      <c r="L1957" s="602"/>
      <c r="M1957" s="622"/>
    </row>
    <row r="1958" spans="2:13" s="322" customFormat="1" x14ac:dyDescent="0.2">
      <c r="B1958" s="602"/>
      <c r="C1958" s="602"/>
      <c r="D1958" s="602"/>
      <c r="E1958" s="602"/>
      <c r="F1958" s="602"/>
      <c r="G1958" s="602"/>
      <c r="H1958" s="602"/>
      <c r="I1958" s="602"/>
      <c r="J1958" s="602"/>
      <c r="K1958" s="602"/>
      <c r="L1958" s="602"/>
      <c r="M1958" s="622"/>
    </row>
    <row r="1959" spans="2:13" s="322" customFormat="1" x14ac:dyDescent="0.2">
      <c r="B1959" s="602"/>
      <c r="C1959" s="602"/>
      <c r="D1959" s="602"/>
      <c r="E1959" s="602"/>
      <c r="F1959" s="602"/>
      <c r="G1959" s="602"/>
      <c r="H1959" s="602"/>
      <c r="I1959" s="602"/>
      <c r="J1959" s="602"/>
      <c r="K1959" s="602"/>
      <c r="L1959" s="602"/>
      <c r="M1959" s="622"/>
    </row>
    <row r="1960" spans="2:13" s="322" customFormat="1" x14ac:dyDescent="0.2">
      <c r="B1960" s="602"/>
      <c r="C1960" s="602"/>
      <c r="D1960" s="602"/>
      <c r="E1960" s="602"/>
      <c r="F1960" s="602"/>
      <c r="G1960" s="602"/>
      <c r="H1960" s="602"/>
      <c r="I1960" s="602"/>
      <c r="J1960" s="602"/>
      <c r="K1960" s="602"/>
      <c r="L1960" s="602"/>
      <c r="M1960" s="622"/>
    </row>
    <row r="1961" spans="2:13" s="322" customFormat="1" x14ac:dyDescent="0.2">
      <c r="B1961" s="602"/>
      <c r="C1961" s="602"/>
      <c r="D1961" s="602"/>
      <c r="E1961" s="602"/>
      <c r="F1961" s="602"/>
      <c r="G1961" s="602"/>
      <c r="H1961" s="602"/>
      <c r="I1961" s="602"/>
      <c r="J1961" s="602"/>
      <c r="K1961" s="602"/>
      <c r="L1961" s="602"/>
      <c r="M1961" s="622"/>
    </row>
    <row r="1962" spans="2:13" s="322" customFormat="1" x14ac:dyDescent="0.2">
      <c r="B1962" s="602"/>
      <c r="C1962" s="602"/>
      <c r="D1962" s="602"/>
      <c r="E1962" s="602"/>
      <c r="F1962" s="602"/>
      <c r="G1962" s="602"/>
      <c r="H1962" s="602"/>
      <c r="I1962" s="602"/>
      <c r="J1962" s="602"/>
      <c r="K1962" s="602"/>
      <c r="L1962" s="602"/>
      <c r="M1962" s="622"/>
    </row>
    <row r="1963" spans="2:13" s="322" customFormat="1" x14ac:dyDescent="0.2">
      <c r="B1963" s="602"/>
      <c r="C1963" s="602"/>
      <c r="D1963" s="602"/>
      <c r="E1963" s="602"/>
      <c r="F1963" s="602"/>
      <c r="G1963" s="602"/>
      <c r="H1963" s="602"/>
      <c r="I1963" s="602"/>
      <c r="J1963" s="602"/>
      <c r="K1963" s="602"/>
      <c r="L1963" s="602"/>
      <c r="M1963" s="622"/>
    </row>
    <row r="1964" spans="2:13" s="322" customFormat="1" x14ac:dyDescent="0.2">
      <c r="B1964" s="602"/>
      <c r="C1964" s="602"/>
      <c r="D1964" s="602"/>
      <c r="E1964" s="602"/>
      <c r="F1964" s="602"/>
      <c r="G1964" s="602"/>
      <c r="H1964" s="602"/>
      <c r="I1964" s="602"/>
      <c r="J1964" s="602"/>
      <c r="K1964" s="602"/>
      <c r="L1964" s="602"/>
      <c r="M1964" s="622"/>
    </row>
    <row r="1965" spans="2:13" s="322" customFormat="1" x14ac:dyDescent="0.2">
      <c r="B1965" s="602"/>
      <c r="C1965" s="602"/>
      <c r="D1965" s="602"/>
      <c r="E1965" s="602"/>
      <c r="F1965" s="602"/>
      <c r="G1965" s="602"/>
      <c r="H1965" s="602"/>
      <c r="I1965" s="602"/>
      <c r="J1965" s="602"/>
      <c r="K1965" s="602"/>
      <c r="L1965" s="602"/>
      <c r="M1965" s="622"/>
    </row>
    <row r="1966" spans="2:13" s="322" customFormat="1" x14ac:dyDescent="0.2">
      <c r="B1966" s="602"/>
      <c r="C1966" s="602"/>
      <c r="D1966" s="602"/>
      <c r="E1966" s="602"/>
      <c r="F1966" s="602"/>
      <c r="G1966" s="602"/>
      <c r="H1966" s="602"/>
      <c r="I1966" s="602"/>
      <c r="J1966" s="602"/>
      <c r="K1966" s="602"/>
      <c r="L1966" s="602"/>
      <c r="M1966" s="622"/>
    </row>
    <row r="1967" spans="2:13" s="322" customFormat="1" x14ac:dyDescent="0.2">
      <c r="B1967" s="602"/>
      <c r="C1967" s="602"/>
      <c r="D1967" s="602"/>
      <c r="E1967" s="602"/>
      <c r="F1967" s="602"/>
      <c r="G1967" s="602"/>
      <c r="H1967" s="602"/>
      <c r="I1967" s="602"/>
      <c r="J1967" s="602"/>
      <c r="K1967" s="602"/>
      <c r="L1967" s="602"/>
      <c r="M1967" s="622"/>
    </row>
    <row r="1968" spans="2:13" s="322" customFormat="1" x14ac:dyDescent="0.2">
      <c r="B1968" s="602"/>
      <c r="C1968" s="602"/>
      <c r="D1968" s="602"/>
      <c r="E1968" s="602"/>
      <c r="F1968" s="602"/>
      <c r="G1968" s="602"/>
      <c r="H1968" s="602"/>
      <c r="I1968" s="602"/>
      <c r="J1968" s="602"/>
      <c r="K1968" s="602"/>
      <c r="L1968" s="602"/>
      <c r="M1968" s="622"/>
    </row>
    <row r="1969" spans="2:13" s="322" customFormat="1" x14ac:dyDescent="0.2">
      <c r="B1969" s="602"/>
      <c r="C1969" s="602"/>
      <c r="D1969" s="602"/>
      <c r="E1969" s="602"/>
      <c r="F1969" s="602"/>
      <c r="G1969" s="602"/>
      <c r="H1969" s="602"/>
      <c r="I1969" s="602"/>
      <c r="J1969" s="602"/>
      <c r="K1969" s="602"/>
      <c r="L1969" s="602"/>
      <c r="M1969" s="622"/>
    </row>
    <row r="1970" spans="2:13" s="322" customFormat="1" x14ac:dyDescent="0.2">
      <c r="B1970" s="602"/>
      <c r="C1970" s="602"/>
      <c r="D1970" s="602"/>
      <c r="E1970" s="602"/>
      <c r="F1970" s="602"/>
      <c r="G1970" s="602"/>
      <c r="H1970" s="602"/>
      <c r="I1970" s="602"/>
      <c r="J1970" s="602"/>
      <c r="K1970" s="602"/>
      <c r="L1970" s="602"/>
      <c r="M1970" s="622"/>
    </row>
    <row r="1971" spans="2:13" s="322" customFormat="1" x14ac:dyDescent="0.2">
      <c r="B1971" s="602"/>
      <c r="C1971" s="602"/>
      <c r="D1971" s="602"/>
      <c r="E1971" s="602"/>
      <c r="F1971" s="602"/>
      <c r="G1971" s="602"/>
      <c r="H1971" s="602"/>
      <c r="I1971" s="602"/>
      <c r="J1971" s="602"/>
      <c r="K1971" s="602"/>
      <c r="L1971" s="602"/>
      <c r="M1971" s="622"/>
    </row>
    <row r="1972" spans="2:13" s="322" customFormat="1" x14ac:dyDescent="0.2">
      <c r="B1972" s="602"/>
      <c r="C1972" s="602"/>
      <c r="D1972" s="602"/>
      <c r="E1972" s="602"/>
      <c r="F1972" s="602"/>
      <c r="G1972" s="602"/>
      <c r="H1972" s="602"/>
      <c r="I1972" s="602"/>
      <c r="J1972" s="602"/>
      <c r="K1972" s="602"/>
      <c r="L1972" s="602"/>
      <c r="M1972" s="622"/>
    </row>
    <row r="1973" spans="2:13" s="322" customFormat="1" x14ac:dyDescent="0.2">
      <c r="B1973" s="602"/>
      <c r="C1973" s="602"/>
      <c r="D1973" s="602"/>
      <c r="E1973" s="602"/>
      <c r="F1973" s="602"/>
      <c r="G1973" s="602"/>
      <c r="H1973" s="602"/>
      <c r="I1973" s="602"/>
      <c r="J1973" s="602"/>
      <c r="K1973" s="602"/>
      <c r="L1973" s="602"/>
      <c r="M1973" s="622"/>
    </row>
    <row r="1974" spans="2:13" s="322" customFormat="1" x14ac:dyDescent="0.2">
      <c r="B1974" s="602"/>
      <c r="C1974" s="602"/>
      <c r="D1974" s="602"/>
      <c r="E1974" s="602"/>
      <c r="F1974" s="602"/>
      <c r="G1974" s="602"/>
      <c r="H1974" s="602"/>
      <c r="I1974" s="602"/>
      <c r="J1974" s="602"/>
      <c r="K1974" s="602"/>
      <c r="L1974" s="602"/>
      <c r="M1974" s="622"/>
    </row>
    <row r="1975" spans="2:13" s="322" customFormat="1" x14ac:dyDescent="0.2">
      <c r="B1975" s="602"/>
      <c r="C1975" s="602"/>
      <c r="D1975" s="602"/>
      <c r="E1975" s="602"/>
      <c r="F1975" s="602"/>
      <c r="G1975" s="602"/>
      <c r="H1975" s="602"/>
      <c r="I1975" s="602"/>
      <c r="J1975" s="602"/>
      <c r="K1975" s="602"/>
      <c r="L1975" s="602"/>
      <c r="M1975" s="622"/>
    </row>
    <row r="1976" spans="2:13" s="322" customFormat="1" x14ac:dyDescent="0.2">
      <c r="B1976" s="602"/>
      <c r="C1976" s="602"/>
      <c r="D1976" s="602"/>
      <c r="E1976" s="602"/>
      <c r="F1976" s="602"/>
      <c r="G1976" s="602"/>
      <c r="H1976" s="602"/>
      <c r="I1976" s="602"/>
      <c r="J1976" s="602"/>
      <c r="K1976" s="602"/>
      <c r="L1976" s="602"/>
      <c r="M1976" s="622"/>
    </row>
    <row r="1977" spans="2:13" s="322" customFormat="1" x14ac:dyDescent="0.2">
      <c r="B1977" s="602"/>
      <c r="C1977" s="602"/>
      <c r="D1977" s="602"/>
      <c r="E1977" s="602"/>
      <c r="F1977" s="602"/>
      <c r="G1977" s="602"/>
      <c r="H1977" s="602"/>
      <c r="I1977" s="602"/>
      <c r="J1977" s="602"/>
      <c r="K1977" s="602"/>
      <c r="L1977" s="602"/>
      <c r="M1977" s="622"/>
    </row>
    <row r="1978" spans="2:13" s="322" customFormat="1" x14ac:dyDescent="0.2">
      <c r="B1978" s="602"/>
      <c r="C1978" s="602"/>
      <c r="D1978" s="602"/>
      <c r="E1978" s="602"/>
      <c r="F1978" s="602"/>
      <c r="G1978" s="602"/>
      <c r="H1978" s="602"/>
      <c r="I1978" s="602"/>
      <c r="J1978" s="602"/>
      <c r="K1978" s="602"/>
      <c r="L1978" s="602"/>
      <c r="M1978" s="622"/>
    </row>
    <row r="1979" spans="2:13" s="322" customFormat="1" x14ac:dyDescent="0.2">
      <c r="B1979" s="602"/>
      <c r="C1979" s="602"/>
      <c r="D1979" s="602"/>
      <c r="E1979" s="602"/>
      <c r="F1979" s="602"/>
      <c r="G1979" s="602"/>
      <c r="H1979" s="602"/>
      <c r="I1979" s="602"/>
      <c r="J1979" s="602"/>
      <c r="K1979" s="602"/>
      <c r="L1979" s="602"/>
      <c r="M1979" s="622"/>
    </row>
    <row r="1980" spans="2:13" s="322" customFormat="1" x14ac:dyDescent="0.2">
      <c r="B1980" s="602"/>
      <c r="C1980" s="602"/>
      <c r="D1980" s="602"/>
      <c r="E1980" s="602"/>
      <c r="F1980" s="602"/>
      <c r="G1980" s="602"/>
      <c r="H1980" s="602"/>
      <c r="I1980" s="602"/>
      <c r="J1980" s="602"/>
      <c r="K1980" s="602"/>
      <c r="L1980" s="602"/>
      <c r="M1980" s="622"/>
    </row>
    <row r="1981" spans="2:13" s="322" customFormat="1" x14ac:dyDescent="0.2">
      <c r="B1981" s="602"/>
      <c r="C1981" s="602"/>
      <c r="D1981" s="602"/>
      <c r="E1981" s="602"/>
      <c r="F1981" s="602"/>
      <c r="G1981" s="602"/>
      <c r="H1981" s="602"/>
      <c r="I1981" s="602"/>
      <c r="J1981" s="602"/>
      <c r="K1981" s="602"/>
      <c r="L1981" s="602"/>
      <c r="M1981" s="622"/>
    </row>
    <row r="1982" spans="2:13" s="322" customFormat="1" x14ac:dyDescent="0.2">
      <c r="B1982" s="602"/>
      <c r="C1982" s="602"/>
      <c r="D1982" s="602"/>
      <c r="E1982" s="602"/>
      <c r="F1982" s="602"/>
      <c r="G1982" s="602"/>
      <c r="H1982" s="602"/>
      <c r="I1982" s="602"/>
      <c r="J1982" s="602"/>
      <c r="K1982" s="602"/>
      <c r="L1982" s="602"/>
      <c r="M1982" s="622"/>
    </row>
    <row r="1983" spans="2:13" s="322" customFormat="1" x14ac:dyDescent="0.2">
      <c r="B1983" s="602"/>
      <c r="C1983" s="602"/>
      <c r="D1983" s="602"/>
      <c r="E1983" s="602"/>
      <c r="F1983" s="602"/>
      <c r="G1983" s="602"/>
      <c r="H1983" s="602"/>
      <c r="I1983" s="602"/>
      <c r="J1983" s="602"/>
      <c r="K1983" s="602"/>
      <c r="L1983" s="602"/>
      <c r="M1983" s="622"/>
    </row>
    <row r="1984" spans="2:13" s="322" customFormat="1" x14ac:dyDescent="0.2">
      <c r="B1984" s="602"/>
      <c r="C1984" s="602"/>
      <c r="D1984" s="602"/>
      <c r="E1984" s="602"/>
      <c r="F1984" s="602"/>
      <c r="G1984" s="602"/>
      <c r="H1984" s="602"/>
      <c r="I1984" s="602"/>
      <c r="J1984" s="602"/>
      <c r="K1984" s="602"/>
      <c r="L1984" s="602"/>
      <c r="M1984" s="622"/>
    </row>
    <row r="1985" spans="2:13" s="322" customFormat="1" x14ac:dyDescent="0.2">
      <c r="B1985" s="602"/>
      <c r="C1985" s="602"/>
      <c r="D1985" s="602"/>
      <c r="E1985" s="602"/>
      <c r="F1985" s="602"/>
      <c r="G1985" s="602"/>
      <c r="H1985" s="602"/>
      <c r="I1985" s="602"/>
      <c r="J1985" s="602"/>
      <c r="K1985" s="602"/>
      <c r="L1985" s="602"/>
      <c r="M1985" s="622"/>
    </row>
    <row r="1986" spans="2:13" s="322" customFormat="1" x14ac:dyDescent="0.2">
      <c r="B1986" s="602"/>
      <c r="C1986" s="602"/>
      <c r="D1986" s="602"/>
      <c r="E1986" s="602"/>
      <c r="F1986" s="602"/>
      <c r="G1986" s="602"/>
      <c r="H1986" s="602"/>
      <c r="I1986" s="602"/>
      <c r="J1986" s="602"/>
      <c r="K1986" s="602"/>
      <c r="L1986" s="602"/>
      <c r="M1986" s="622"/>
    </row>
    <row r="1987" spans="2:13" s="322" customFormat="1" x14ac:dyDescent="0.2">
      <c r="B1987" s="602"/>
      <c r="C1987" s="602"/>
      <c r="D1987" s="602"/>
      <c r="E1987" s="602"/>
      <c r="F1987" s="602"/>
      <c r="G1987" s="602"/>
      <c r="H1987" s="602"/>
      <c r="I1987" s="602"/>
      <c r="J1987" s="602"/>
      <c r="K1987" s="602"/>
      <c r="L1987" s="602"/>
      <c r="M1987" s="622"/>
    </row>
    <row r="1988" spans="2:13" s="322" customFormat="1" x14ac:dyDescent="0.2">
      <c r="B1988" s="602"/>
      <c r="C1988" s="602"/>
      <c r="D1988" s="602"/>
      <c r="E1988" s="602"/>
      <c r="F1988" s="602"/>
      <c r="G1988" s="602"/>
      <c r="H1988" s="602"/>
      <c r="I1988" s="602"/>
      <c r="J1988" s="602"/>
      <c r="K1988" s="602"/>
      <c r="L1988" s="602"/>
      <c r="M1988" s="622"/>
    </row>
    <row r="1989" spans="2:13" s="322" customFormat="1" x14ac:dyDescent="0.2">
      <c r="B1989" s="602"/>
      <c r="C1989" s="602"/>
      <c r="D1989" s="602"/>
      <c r="E1989" s="602"/>
      <c r="F1989" s="602"/>
      <c r="G1989" s="602"/>
      <c r="H1989" s="602"/>
      <c r="I1989" s="602"/>
      <c r="J1989" s="602"/>
      <c r="K1989" s="602"/>
      <c r="L1989" s="602"/>
      <c r="M1989" s="622"/>
    </row>
    <row r="1990" spans="2:13" s="322" customFormat="1" x14ac:dyDescent="0.2">
      <c r="B1990" s="602"/>
      <c r="C1990" s="602"/>
      <c r="D1990" s="602"/>
      <c r="E1990" s="602"/>
      <c r="F1990" s="602"/>
      <c r="G1990" s="602"/>
      <c r="H1990" s="602"/>
      <c r="I1990" s="602"/>
      <c r="J1990" s="602"/>
      <c r="K1990" s="602"/>
      <c r="L1990" s="602"/>
      <c r="M1990" s="622"/>
    </row>
    <row r="1991" spans="2:13" s="322" customFormat="1" x14ac:dyDescent="0.2">
      <c r="B1991" s="602"/>
      <c r="C1991" s="602"/>
      <c r="D1991" s="602"/>
      <c r="E1991" s="602"/>
      <c r="F1991" s="602"/>
      <c r="G1991" s="602"/>
      <c r="H1991" s="602"/>
      <c r="I1991" s="602"/>
      <c r="J1991" s="602"/>
      <c r="K1991" s="602"/>
      <c r="L1991" s="602"/>
      <c r="M1991" s="622"/>
    </row>
    <row r="1992" spans="2:13" s="322" customFormat="1" x14ac:dyDescent="0.2">
      <c r="B1992" s="602"/>
      <c r="C1992" s="602"/>
      <c r="D1992" s="602"/>
      <c r="E1992" s="602"/>
      <c r="F1992" s="602"/>
      <c r="G1992" s="602"/>
      <c r="H1992" s="602"/>
      <c r="I1992" s="602"/>
      <c r="J1992" s="602"/>
      <c r="K1992" s="602"/>
      <c r="L1992" s="602"/>
      <c r="M1992" s="622"/>
    </row>
    <row r="1993" spans="2:13" s="322" customFormat="1" x14ac:dyDescent="0.2">
      <c r="B1993" s="602"/>
      <c r="C1993" s="602"/>
      <c r="D1993" s="602"/>
      <c r="E1993" s="602"/>
      <c r="F1993" s="602"/>
      <c r="G1993" s="602"/>
      <c r="H1993" s="602"/>
      <c r="I1993" s="602"/>
      <c r="J1993" s="602"/>
      <c r="K1993" s="602"/>
      <c r="L1993" s="602"/>
      <c r="M1993" s="622"/>
    </row>
    <row r="1994" spans="2:13" s="322" customFormat="1" x14ac:dyDescent="0.2">
      <c r="B1994" s="602"/>
      <c r="C1994" s="602"/>
      <c r="D1994" s="602"/>
      <c r="E1994" s="602"/>
      <c r="F1994" s="602"/>
      <c r="G1994" s="602"/>
      <c r="H1994" s="602"/>
      <c r="I1994" s="602"/>
      <c r="J1994" s="602"/>
      <c r="K1994" s="602"/>
      <c r="L1994" s="602"/>
      <c r="M1994" s="622"/>
    </row>
    <row r="1995" spans="2:13" s="322" customFormat="1" x14ac:dyDescent="0.2">
      <c r="B1995" s="602"/>
      <c r="C1995" s="602"/>
      <c r="D1995" s="602"/>
      <c r="E1995" s="602"/>
      <c r="F1995" s="602"/>
      <c r="G1995" s="602"/>
      <c r="H1995" s="602"/>
      <c r="I1995" s="602"/>
      <c r="J1995" s="602"/>
      <c r="K1995" s="602"/>
      <c r="L1995" s="602"/>
      <c r="M1995" s="622"/>
    </row>
    <row r="1996" spans="2:13" s="322" customFormat="1" x14ac:dyDescent="0.2">
      <c r="B1996" s="602"/>
      <c r="C1996" s="602"/>
      <c r="D1996" s="602"/>
      <c r="E1996" s="602"/>
      <c r="F1996" s="602"/>
      <c r="G1996" s="602"/>
      <c r="H1996" s="602"/>
      <c r="I1996" s="602"/>
      <c r="J1996" s="602"/>
      <c r="K1996" s="602"/>
      <c r="L1996" s="602"/>
      <c r="M1996" s="622"/>
    </row>
    <row r="1997" spans="2:13" s="322" customFormat="1" x14ac:dyDescent="0.2">
      <c r="B1997" s="602"/>
      <c r="C1997" s="602"/>
      <c r="D1997" s="602"/>
      <c r="E1997" s="602"/>
      <c r="F1997" s="602"/>
      <c r="G1997" s="602"/>
      <c r="H1997" s="602"/>
      <c r="I1997" s="602"/>
      <c r="J1997" s="602"/>
      <c r="K1997" s="602"/>
      <c r="L1997" s="602"/>
      <c r="M1997" s="622"/>
    </row>
    <row r="1998" spans="2:13" s="322" customFormat="1" x14ac:dyDescent="0.2">
      <c r="B1998" s="602"/>
      <c r="C1998" s="602"/>
      <c r="D1998" s="602"/>
      <c r="E1998" s="602"/>
      <c r="F1998" s="602"/>
      <c r="G1998" s="602"/>
      <c r="H1998" s="602"/>
      <c r="I1998" s="602"/>
      <c r="J1998" s="602"/>
      <c r="K1998" s="602"/>
      <c r="L1998" s="602"/>
      <c r="M1998" s="622"/>
    </row>
    <row r="1999" spans="2:13" s="322" customFormat="1" x14ac:dyDescent="0.2">
      <c r="B1999" s="602"/>
      <c r="C1999" s="602"/>
      <c r="D1999" s="602"/>
      <c r="E1999" s="602"/>
      <c r="F1999" s="602"/>
      <c r="G1999" s="602"/>
      <c r="H1999" s="602"/>
      <c r="I1999" s="602"/>
      <c r="J1999" s="602"/>
      <c r="K1999" s="602"/>
      <c r="L1999" s="602"/>
      <c r="M1999" s="622"/>
    </row>
    <row r="2000" spans="2:13" s="322" customFormat="1" x14ac:dyDescent="0.2">
      <c r="B2000" s="602"/>
      <c r="C2000" s="602"/>
      <c r="D2000" s="602"/>
      <c r="E2000" s="602"/>
      <c r="F2000" s="602"/>
      <c r="G2000" s="602"/>
      <c r="H2000" s="602"/>
      <c r="I2000" s="602"/>
      <c r="J2000" s="602"/>
      <c r="K2000" s="602"/>
      <c r="L2000" s="602"/>
      <c r="M2000" s="622"/>
    </row>
    <row r="2001" spans="2:13" s="322" customFormat="1" x14ac:dyDescent="0.2">
      <c r="B2001" s="602"/>
      <c r="C2001" s="602"/>
      <c r="D2001" s="602"/>
      <c r="E2001" s="602"/>
      <c r="F2001" s="602"/>
      <c r="G2001" s="602"/>
      <c r="H2001" s="602"/>
      <c r="I2001" s="602"/>
      <c r="J2001" s="602"/>
      <c r="K2001" s="602"/>
      <c r="L2001" s="602"/>
      <c r="M2001" s="622"/>
    </row>
    <row r="2002" spans="2:13" s="322" customFormat="1" x14ac:dyDescent="0.2">
      <c r="B2002" s="602"/>
      <c r="C2002" s="602"/>
      <c r="D2002" s="602"/>
      <c r="E2002" s="602"/>
      <c r="F2002" s="602"/>
      <c r="G2002" s="602"/>
      <c r="H2002" s="602"/>
      <c r="I2002" s="602"/>
      <c r="J2002" s="602"/>
      <c r="K2002" s="602"/>
      <c r="L2002" s="602"/>
      <c r="M2002" s="622"/>
    </row>
    <row r="2003" spans="2:13" s="322" customFormat="1" x14ac:dyDescent="0.2">
      <c r="B2003" s="602"/>
      <c r="C2003" s="602"/>
      <c r="D2003" s="602"/>
      <c r="E2003" s="602"/>
      <c r="F2003" s="602"/>
      <c r="G2003" s="602"/>
      <c r="H2003" s="602"/>
      <c r="I2003" s="602"/>
      <c r="J2003" s="602"/>
      <c r="K2003" s="602"/>
      <c r="L2003" s="602"/>
      <c r="M2003" s="622"/>
    </row>
    <row r="2004" spans="2:13" s="322" customFormat="1" x14ac:dyDescent="0.2">
      <c r="B2004" s="602"/>
      <c r="C2004" s="602"/>
      <c r="D2004" s="602"/>
      <c r="E2004" s="602"/>
      <c r="F2004" s="602"/>
      <c r="G2004" s="602"/>
      <c r="H2004" s="602"/>
      <c r="I2004" s="602"/>
      <c r="J2004" s="602"/>
      <c r="K2004" s="602"/>
      <c r="L2004" s="602"/>
      <c r="M2004" s="622"/>
    </row>
    <row r="2005" spans="2:13" s="322" customFormat="1" x14ac:dyDescent="0.2">
      <c r="B2005" s="602"/>
      <c r="C2005" s="602"/>
      <c r="D2005" s="602"/>
      <c r="E2005" s="602"/>
      <c r="F2005" s="602"/>
      <c r="G2005" s="602"/>
      <c r="H2005" s="602"/>
      <c r="I2005" s="602"/>
      <c r="J2005" s="602"/>
      <c r="K2005" s="602"/>
      <c r="L2005" s="602"/>
      <c r="M2005" s="622"/>
    </row>
    <row r="2006" spans="2:13" s="322" customFormat="1" x14ac:dyDescent="0.2">
      <c r="B2006" s="602"/>
      <c r="C2006" s="602"/>
      <c r="D2006" s="602"/>
      <c r="E2006" s="602"/>
      <c r="F2006" s="602"/>
      <c r="G2006" s="602"/>
      <c r="H2006" s="602"/>
      <c r="I2006" s="602"/>
      <c r="J2006" s="602"/>
      <c r="K2006" s="602"/>
      <c r="L2006" s="602"/>
      <c r="M2006" s="622"/>
    </row>
    <row r="2007" spans="2:13" s="322" customFormat="1" x14ac:dyDescent="0.2">
      <c r="B2007" s="602"/>
      <c r="C2007" s="602"/>
      <c r="D2007" s="602"/>
      <c r="E2007" s="602"/>
      <c r="F2007" s="602"/>
      <c r="G2007" s="602"/>
      <c r="H2007" s="602"/>
      <c r="I2007" s="602"/>
      <c r="J2007" s="602"/>
      <c r="K2007" s="602"/>
      <c r="L2007" s="602"/>
      <c r="M2007" s="622"/>
    </row>
    <row r="2008" spans="2:13" s="322" customFormat="1" x14ac:dyDescent="0.2">
      <c r="B2008" s="602"/>
      <c r="C2008" s="602"/>
      <c r="D2008" s="602"/>
      <c r="E2008" s="602"/>
      <c r="F2008" s="602"/>
      <c r="G2008" s="602"/>
      <c r="H2008" s="602"/>
      <c r="I2008" s="602"/>
      <c r="J2008" s="602"/>
      <c r="K2008" s="602"/>
      <c r="L2008" s="602"/>
      <c r="M2008" s="622"/>
    </row>
    <row r="2009" spans="2:13" s="322" customFormat="1" x14ac:dyDescent="0.2">
      <c r="B2009" s="602"/>
      <c r="C2009" s="602"/>
      <c r="D2009" s="602"/>
      <c r="E2009" s="602"/>
      <c r="F2009" s="602"/>
      <c r="G2009" s="602"/>
      <c r="H2009" s="602"/>
      <c r="I2009" s="602"/>
      <c r="J2009" s="602"/>
      <c r="K2009" s="602"/>
      <c r="L2009" s="602"/>
      <c r="M2009" s="622"/>
    </row>
    <row r="2010" spans="2:13" s="322" customFormat="1" x14ac:dyDescent="0.2">
      <c r="B2010" s="602"/>
      <c r="C2010" s="602"/>
      <c r="D2010" s="602"/>
      <c r="E2010" s="602"/>
      <c r="F2010" s="602"/>
      <c r="G2010" s="602"/>
      <c r="H2010" s="602"/>
      <c r="I2010" s="602"/>
      <c r="J2010" s="602"/>
      <c r="K2010" s="602"/>
      <c r="L2010" s="602"/>
      <c r="M2010" s="622"/>
    </row>
    <row r="2011" spans="2:13" s="322" customFormat="1" x14ac:dyDescent="0.2">
      <c r="B2011" s="602"/>
      <c r="C2011" s="602"/>
      <c r="D2011" s="602"/>
      <c r="E2011" s="602"/>
      <c r="F2011" s="602"/>
      <c r="G2011" s="602"/>
      <c r="H2011" s="602"/>
      <c r="I2011" s="602"/>
      <c r="J2011" s="602"/>
      <c r="K2011" s="602"/>
      <c r="L2011" s="602"/>
      <c r="M2011" s="622"/>
    </row>
    <row r="2012" spans="2:13" s="322" customFormat="1" x14ac:dyDescent="0.2">
      <c r="B2012" s="602"/>
      <c r="C2012" s="602"/>
      <c r="D2012" s="602"/>
      <c r="E2012" s="602"/>
      <c r="F2012" s="602"/>
      <c r="G2012" s="602"/>
      <c r="H2012" s="602"/>
      <c r="I2012" s="602"/>
      <c r="J2012" s="602"/>
      <c r="K2012" s="602"/>
      <c r="L2012" s="602"/>
      <c r="M2012" s="622"/>
    </row>
    <row r="2013" spans="2:13" s="322" customFormat="1" x14ac:dyDescent="0.2">
      <c r="B2013" s="602"/>
      <c r="C2013" s="602"/>
      <c r="D2013" s="602"/>
      <c r="E2013" s="602"/>
      <c r="F2013" s="602"/>
      <c r="G2013" s="602"/>
      <c r="H2013" s="602"/>
      <c r="I2013" s="602"/>
      <c r="J2013" s="602"/>
      <c r="K2013" s="602"/>
      <c r="L2013" s="602"/>
      <c r="M2013" s="622"/>
    </row>
    <row r="2014" spans="2:13" s="322" customFormat="1" x14ac:dyDescent="0.2">
      <c r="B2014" s="602"/>
      <c r="C2014" s="602"/>
      <c r="D2014" s="602"/>
      <c r="E2014" s="602"/>
      <c r="F2014" s="602"/>
      <c r="G2014" s="602"/>
      <c r="H2014" s="602"/>
      <c r="I2014" s="602"/>
      <c r="J2014" s="602"/>
      <c r="K2014" s="602"/>
      <c r="L2014" s="602"/>
      <c r="M2014" s="622"/>
    </row>
    <row r="2015" spans="2:13" s="322" customFormat="1" x14ac:dyDescent="0.2">
      <c r="B2015" s="602"/>
      <c r="C2015" s="602"/>
      <c r="D2015" s="602"/>
      <c r="E2015" s="602"/>
      <c r="F2015" s="602"/>
      <c r="G2015" s="602"/>
      <c r="H2015" s="602"/>
      <c r="I2015" s="602"/>
      <c r="J2015" s="602"/>
      <c r="K2015" s="602"/>
      <c r="L2015" s="602"/>
      <c r="M2015" s="622"/>
    </row>
    <row r="2016" spans="2:13" s="322" customFormat="1" x14ac:dyDescent="0.2">
      <c r="B2016" s="602"/>
      <c r="C2016" s="602"/>
      <c r="D2016" s="602"/>
      <c r="E2016" s="602"/>
      <c r="F2016" s="602"/>
      <c r="G2016" s="602"/>
      <c r="H2016" s="602"/>
      <c r="I2016" s="602"/>
      <c r="J2016" s="602"/>
      <c r="K2016" s="602"/>
      <c r="L2016" s="602"/>
      <c r="M2016" s="622"/>
    </row>
    <row r="2017" spans="2:13" s="322" customFormat="1" x14ac:dyDescent="0.2">
      <c r="B2017" s="602"/>
      <c r="C2017" s="602"/>
      <c r="D2017" s="602"/>
      <c r="E2017" s="602"/>
      <c r="F2017" s="602"/>
      <c r="G2017" s="602"/>
      <c r="H2017" s="602"/>
      <c r="I2017" s="602"/>
      <c r="J2017" s="602"/>
      <c r="K2017" s="602"/>
      <c r="L2017" s="602"/>
      <c r="M2017" s="622"/>
    </row>
    <row r="2018" spans="2:13" s="322" customFormat="1" x14ac:dyDescent="0.2">
      <c r="B2018" s="602"/>
      <c r="C2018" s="602"/>
      <c r="D2018" s="602"/>
      <c r="E2018" s="602"/>
      <c r="F2018" s="602"/>
      <c r="G2018" s="602"/>
      <c r="H2018" s="602"/>
      <c r="I2018" s="602"/>
      <c r="J2018" s="602"/>
      <c r="K2018" s="602"/>
      <c r="L2018" s="602"/>
      <c r="M2018" s="622"/>
    </row>
    <row r="2019" spans="2:13" s="322" customFormat="1" x14ac:dyDescent="0.2">
      <c r="B2019" s="602"/>
      <c r="C2019" s="602"/>
      <c r="D2019" s="602"/>
      <c r="E2019" s="602"/>
      <c r="F2019" s="602"/>
      <c r="G2019" s="602"/>
      <c r="H2019" s="602"/>
      <c r="I2019" s="602"/>
      <c r="J2019" s="602"/>
      <c r="K2019" s="602"/>
      <c r="L2019" s="602"/>
      <c r="M2019" s="622"/>
    </row>
    <row r="2020" spans="2:13" s="322" customFormat="1" x14ac:dyDescent="0.2">
      <c r="B2020" s="602"/>
      <c r="C2020" s="602"/>
      <c r="D2020" s="602"/>
      <c r="E2020" s="602"/>
      <c r="F2020" s="602"/>
      <c r="G2020" s="602"/>
      <c r="H2020" s="602"/>
      <c r="I2020" s="602"/>
      <c r="J2020" s="602"/>
      <c r="K2020" s="602"/>
      <c r="L2020" s="602"/>
      <c r="M2020" s="622"/>
    </row>
    <row r="2021" spans="2:13" s="322" customFormat="1" x14ac:dyDescent="0.2">
      <c r="B2021" s="602"/>
      <c r="C2021" s="602"/>
      <c r="D2021" s="602"/>
      <c r="E2021" s="602"/>
      <c r="F2021" s="602"/>
      <c r="G2021" s="602"/>
      <c r="H2021" s="602"/>
      <c r="I2021" s="602"/>
      <c r="J2021" s="602"/>
      <c r="K2021" s="602"/>
      <c r="L2021" s="602"/>
      <c r="M2021" s="622"/>
    </row>
    <row r="2022" spans="2:13" s="322" customFormat="1" x14ac:dyDescent="0.2">
      <c r="B2022" s="602"/>
      <c r="C2022" s="602"/>
      <c r="D2022" s="602"/>
      <c r="E2022" s="602"/>
      <c r="F2022" s="602"/>
      <c r="G2022" s="602"/>
      <c r="H2022" s="602"/>
      <c r="I2022" s="602"/>
      <c r="J2022" s="602"/>
      <c r="K2022" s="602"/>
      <c r="L2022" s="602"/>
      <c r="M2022" s="622"/>
    </row>
    <row r="2023" spans="2:13" s="322" customFormat="1" x14ac:dyDescent="0.2">
      <c r="B2023" s="602"/>
      <c r="C2023" s="602"/>
      <c r="D2023" s="602"/>
      <c r="E2023" s="602"/>
      <c r="F2023" s="602"/>
      <c r="G2023" s="602"/>
      <c r="H2023" s="602"/>
      <c r="I2023" s="602"/>
      <c r="J2023" s="602"/>
      <c r="K2023" s="602"/>
      <c r="L2023" s="602"/>
      <c r="M2023" s="622"/>
    </row>
    <row r="2024" spans="2:13" s="322" customFormat="1" x14ac:dyDescent="0.2">
      <c r="B2024" s="602"/>
      <c r="C2024" s="602"/>
      <c r="D2024" s="602"/>
      <c r="E2024" s="602"/>
      <c r="F2024" s="602"/>
      <c r="G2024" s="602"/>
      <c r="H2024" s="602"/>
      <c r="I2024" s="602"/>
      <c r="J2024" s="602"/>
      <c r="K2024" s="602"/>
      <c r="L2024" s="602"/>
      <c r="M2024" s="622"/>
    </row>
    <row r="2025" spans="2:13" s="322" customFormat="1" x14ac:dyDescent="0.2">
      <c r="B2025" s="602"/>
      <c r="C2025" s="602"/>
      <c r="D2025" s="602"/>
      <c r="E2025" s="602"/>
      <c r="F2025" s="602"/>
      <c r="G2025" s="602"/>
      <c r="H2025" s="602"/>
      <c r="I2025" s="602"/>
      <c r="J2025" s="602"/>
      <c r="K2025" s="602"/>
      <c r="L2025" s="602"/>
      <c r="M2025" s="622"/>
    </row>
    <row r="2026" spans="2:13" s="322" customFormat="1" x14ac:dyDescent="0.2">
      <c r="B2026" s="602"/>
      <c r="C2026" s="602"/>
      <c r="D2026" s="602"/>
      <c r="E2026" s="602"/>
      <c r="F2026" s="602"/>
      <c r="G2026" s="602"/>
      <c r="H2026" s="602"/>
      <c r="I2026" s="602"/>
      <c r="J2026" s="602"/>
      <c r="K2026" s="602"/>
      <c r="L2026" s="602"/>
      <c r="M2026" s="622"/>
    </row>
    <row r="2027" spans="2:13" s="322" customFormat="1" x14ac:dyDescent="0.2">
      <c r="B2027" s="602"/>
      <c r="C2027" s="602"/>
      <c r="D2027" s="602"/>
      <c r="E2027" s="602"/>
      <c r="F2027" s="602"/>
      <c r="G2027" s="602"/>
      <c r="H2027" s="602"/>
      <c r="I2027" s="602"/>
      <c r="J2027" s="602"/>
      <c r="K2027" s="602"/>
      <c r="L2027" s="602"/>
      <c r="M2027" s="622"/>
    </row>
    <row r="2028" spans="2:13" s="322" customFormat="1" x14ac:dyDescent="0.2">
      <c r="B2028" s="602"/>
      <c r="C2028" s="602"/>
      <c r="D2028" s="602"/>
      <c r="E2028" s="602"/>
      <c r="F2028" s="602"/>
      <c r="G2028" s="602"/>
      <c r="H2028" s="602"/>
      <c r="I2028" s="602"/>
      <c r="J2028" s="602"/>
      <c r="K2028" s="602"/>
      <c r="L2028" s="602"/>
      <c r="M2028" s="622"/>
    </row>
    <row r="2029" spans="2:13" s="322" customFormat="1" x14ac:dyDescent="0.2">
      <c r="B2029" s="602"/>
      <c r="C2029" s="602"/>
      <c r="D2029" s="602"/>
      <c r="E2029" s="602"/>
      <c r="F2029" s="602"/>
      <c r="G2029" s="602"/>
      <c r="H2029" s="602"/>
      <c r="I2029" s="602"/>
      <c r="J2029" s="602"/>
      <c r="K2029" s="602"/>
      <c r="L2029" s="602"/>
      <c r="M2029" s="622"/>
    </row>
    <row r="2030" spans="2:13" s="322" customFormat="1" x14ac:dyDescent="0.2">
      <c r="B2030" s="602"/>
      <c r="C2030" s="602"/>
      <c r="D2030" s="602"/>
      <c r="E2030" s="602"/>
      <c r="F2030" s="602"/>
      <c r="G2030" s="602"/>
      <c r="H2030" s="602"/>
      <c r="I2030" s="602"/>
      <c r="J2030" s="602"/>
      <c r="K2030" s="602"/>
      <c r="L2030" s="602"/>
      <c r="M2030" s="622"/>
    </row>
    <row r="2031" spans="2:13" s="322" customFormat="1" x14ac:dyDescent="0.2">
      <c r="B2031" s="602"/>
      <c r="C2031" s="602"/>
      <c r="D2031" s="602"/>
      <c r="E2031" s="602"/>
      <c r="F2031" s="602"/>
      <c r="G2031" s="602"/>
      <c r="H2031" s="602"/>
      <c r="I2031" s="602"/>
      <c r="J2031" s="602"/>
      <c r="K2031" s="602"/>
      <c r="L2031" s="602"/>
      <c r="M2031" s="622"/>
    </row>
    <row r="2032" spans="2:13" s="322" customFormat="1" x14ac:dyDescent="0.2">
      <c r="B2032" s="602"/>
      <c r="C2032" s="602"/>
      <c r="D2032" s="602"/>
      <c r="E2032" s="602"/>
      <c r="F2032" s="602"/>
      <c r="G2032" s="602"/>
      <c r="H2032" s="602"/>
      <c r="I2032" s="602"/>
      <c r="J2032" s="602"/>
      <c r="K2032" s="602"/>
      <c r="L2032" s="602"/>
      <c r="M2032" s="622"/>
    </row>
    <row r="2033" spans="2:13" s="322" customFormat="1" x14ac:dyDescent="0.2">
      <c r="B2033" s="602"/>
      <c r="C2033" s="602"/>
      <c r="D2033" s="602"/>
      <c r="E2033" s="602"/>
      <c r="F2033" s="602"/>
      <c r="G2033" s="602"/>
      <c r="H2033" s="602"/>
      <c r="I2033" s="602"/>
      <c r="J2033" s="602"/>
      <c r="K2033" s="602"/>
      <c r="L2033" s="602"/>
      <c r="M2033" s="622"/>
    </row>
    <row r="2034" spans="2:13" s="322" customFormat="1" x14ac:dyDescent="0.2">
      <c r="B2034" s="602"/>
      <c r="C2034" s="602"/>
      <c r="D2034" s="602"/>
      <c r="E2034" s="602"/>
      <c r="F2034" s="602"/>
      <c r="G2034" s="602"/>
      <c r="H2034" s="602"/>
      <c r="I2034" s="602"/>
      <c r="J2034" s="602"/>
      <c r="K2034" s="602"/>
      <c r="L2034" s="602"/>
      <c r="M2034" s="622"/>
    </row>
    <row r="2035" spans="2:13" s="322" customFormat="1" x14ac:dyDescent="0.2">
      <c r="B2035" s="602"/>
      <c r="C2035" s="602"/>
      <c r="D2035" s="602"/>
      <c r="E2035" s="602"/>
      <c r="F2035" s="602"/>
      <c r="G2035" s="602"/>
      <c r="H2035" s="602"/>
      <c r="I2035" s="602"/>
      <c r="J2035" s="602"/>
      <c r="K2035" s="602"/>
      <c r="L2035" s="602"/>
      <c r="M2035" s="622"/>
    </row>
    <row r="2036" spans="2:13" s="322" customFormat="1" x14ac:dyDescent="0.2">
      <c r="B2036" s="602"/>
      <c r="C2036" s="602"/>
      <c r="D2036" s="602"/>
      <c r="E2036" s="602"/>
      <c r="F2036" s="602"/>
      <c r="G2036" s="602"/>
      <c r="H2036" s="602"/>
      <c r="I2036" s="602"/>
      <c r="J2036" s="602"/>
      <c r="K2036" s="602"/>
      <c r="L2036" s="602"/>
      <c r="M2036" s="622"/>
    </row>
    <row r="2037" spans="2:13" s="322" customFormat="1" x14ac:dyDescent="0.2">
      <c r="B2037" s="602"/>
      <c r="C2037" s="602"/>
      <c r="D2037" s="602"/>
      <c r="E2037" s="602"/>
      <c r="F2037" s="602"/>
      <c r="G2037" s="602"/>
      <c r="H2037" s="602"/>
      <c r="I2037" s="602"/>
      <c r="J2037" s="602"/>
      <c r="K2037" s="602"/>
      <c r="L2037" s="602"/>
      <c r="M2037" s="622"/>
    </row>
    <row r="2038" spans="2:13" s="322" customFormat="1" x14ac:dyDescent="0.2">
      <c r="B2038" s="602"/>
      <c r="C2038" s="602"/>
      <c r="D2038" s="602"/>
      <c r="E2038" s="602"/>
      <c r="F2038" s="602"/>
      <c r="G2038" s="602"/>
      <c r="H2038" s="602"/>
      <c r="I2038" s="602"/>
      <c r="J2038" s="602"/>
      <c r="K2038" s="602"/>
      <c r="L2038" s="602"/>
      <c r="M2038" s="622"/>
    </row>
    <row r="2039" spans="2:13" s="322" customFormat="1" x14ac:dyDescent="0.2">
      <c r="B2039" s="602"/>
      <c r="C2039" s="602"/>
      <c r="D2039" s="602"/>
      <c r="E2039" s="602"/>
      <c r="F2039" s="602"/>
      <c r="G2039" s="602"/>
      <c r="H2039" s="602"/>
      <c r="I2039" s="602"/>
      <c r="J2039" s="602"/>
      <c r="K2039" s="602"/>
      <c r="L2039" s="602"/>
      <c r="M2039" s="622"/>
    </row>
    <row r="2040" spans="2:13" s="322" customFormat="1" x14ac:dyDescent="0.2">
      <c r="B2040" s="602"/>
      <c r="C2040" s="602"/>
      <c r="D2040" s="602"/>
      <c r="E2040" s="602"/>
      <c r="F2040" s="602"/>
      <c r="G2040" s="602"/>
      <c r="H2040" s="602"/>
      <c r="I2040" s="602"/>
      <c r="J2040" s="602"/>
      <c r="K2040" s="602"/>
      <c r="L2040" s="602"/>
      <c r="M2040" s="622"/>
    </row>
    <row r="2041" spans="2:13" s="322" customFormat="1" x14ac:dyDescent="0.2">
      <c r="B2041" s="602"/>
      <c r="C2041" s="602"/>
      <c r="D2041" s="602"/>
      <c r="E2041" s="602"/>
      <c r="F2041" s="602"/>
      <c r="G2041" s="602"/>
      <c r="H2041" s="602"/>
      <c r="I2041" s="602"/>
      <c r="J2041" s="602"/>
      <c r="K2041" s="602"/>
      <c r="L2041" s="602"/>
      <c r="M2041" s="622"/>
    </row>
    <row r="2042" spans="2:13" s="322" customFormat="1" x14ac:dyDescent="0.2">
      <c r="B2042" s="602"/>
      <c r="C2042" s="602"/>
      <c r="D2042" s="602"/>
      <c r="E2042" s="602"/>
      <c r="F2042" s="602"/>
      <c r="G2042" s="602"/>
      <c r="H2042" s="602"/>
      <c r="I2042" s="602"/>
      <c r="J2042" s="602"/>
      <c r="K2042" s="602"/>
      <c r="L2042" s="602"/>
      <c r="M2042" s="622"/>
    </row>
    <row r="2043" spans="2:13" s="322" customFormat="1" x14ac:dyDescent="0.2">
      <c r="B2043" s="602"/>
      <c r="C2043" s="602"/>
      <c r="D2043" s="602"/>
      <c r="E2043" s="602"/>
      <c r="F2043" s="602"/>
      <c r="G2043" s="602"/>
      <c r="H2043" s="602"/>
      <c r="I2043" s="602"/>
      <c r="J2043" s="602"/>
      <c r="K2043" s="602"/>
      <c r="L2043" s="602"/>
      <c r="M2043" s="622"/>
    </row>
    <row r="2044" spans="2:13" s="322" customFormat="1" x14ac:dyDescent="0.2">
      <c r="B2044" s="602"/>
      <c r="C2044" s="602"/>
      <c r="D2044" s="602"/>
      <c r="E2044" s="602"/>
      <c r="F2044" s="602"/>
      <c r="G2044" s="602"/>
      <c r="H2044" s="602"/>
      <c r="I2044" s="602"/>
      <c r="J2044" s="602"/>
      <c r="K2044" s="602"/>
      <c r="L2044" s="602"/>
      <c r="M2044" s="622"/>
    </row>
    <row r="2045" spans="2:13" s="322" customFormat="1" x14ac:dyDescent="0.2">
      <c r="B2045" s="602"/>
      <c r="C2045" s="602"/>
      <c r="D2045" s="602"/>
      <c r="E2045" s="602"/>
      <c r="F2045" s="602"/>
      <c r="G2045" s="602"/>
      <c r="H2045" s="602"/>
      <c r="I2045" s="602"/>
      <c r="J2045" s="602"/>
      <c r="K2045" s="602"/>
      <c r="L2045" s="602"/>
      <c r="M2045" s="622"/>
    </row>
    <row r="2046" spans="2:13" s="322" customFormat="1" x14ac:dyDescent="0.2">
      <c r="B2046" s="602"/>
      <c r="C2046" s="602"/>
      <c r="D2046" s="602"/>
      <c r="E2046" s="602"/>
      <c r="F2046" s="602"/>
      <c r="G2046" s="602"/>
      <c r="H2046" s="602"/>
      <c r="I2046" s="602"/>
      <c r="J2046" s="602"/>
      <c r="K2046" s="602"/>
      <c r="L2046" s="602"/>
      <c r="M2046" s="622"/>
    </row>
    <row r="2047" spans="2:13" s="322" customFormat="1" x14ac:dyDescent="0.2">
      <c r="B2047" s="602"/>
      <c r="C2047" s="602"/>
      <c r="D2047" s="602"/>
      <c r="E2047" s="602"/>
      <c r="F2047" s="602"/>
      <c r="G2047" s="602"/>
      <c r="H2047" s="602"/>
      <c r="I2047" s="602"/>
      <c r="J2047" s="602"/>
      <c r="K2047" s="602"/>
      <c r="L2047" s="602"/>
      <c r="M2047" s="622"/>
    </row>
    <row r="2048" spans="2:13" s="322" customFormat="1" x14ac:dyDescent="0.2">
      <c r="B2048" s="602"/>
      <c r="C2048" s="602"/>
      <c r="D2048" s="602"/>
      <c r="E2048" s="602"/>
      <c r="F2048" s="602"/>
      <c r="G2048" s="602"/>
      <c r="H2048" s="602"/>
      <c r="I2048" s="602"/>
      <c r="J2048" s="602"/>
      <c r="K2048" s="602"/>
      <c r="L2048" s="602"/>
      <c r="M2048" s="622"/>
    </row>
    <row r="2049" spans="2:13" s="322" customFormat="1" x14ac:dyDescent="0.2">
      <c r="B2049" s="602"/>
      <c r="C2049" s="602"/>
      <c r="D2049" s="602"/>
      <c r="E2049" s="602"/>
      <c r="F2049" s="602"/>
      <c r="G2049" s="602"/>
      <c r="H2049" s="602"/>
      <c r="I2049" s="602"/>
      <c r="J2049" s="602"/>
      <c r="K2049" s="602"/>
      <c r="L2049" s="602"/>
      <c r="M2049" s="622"/>
    </row>
    <row r="2050" spans="2:13" s="322" customFormat="1" x14ac:dyDescent="0.2">
      <c r="B2050" s="602"/>
      <c r="C2050" s="602"/>
      <c r="D2050" s="602"/>
      <c r="E2050" s="602"/>
      <c r="F2050" s="602"/>
      <c r="G2050" s="602"/>
      <c r="H2050" s="602"/>
      <c r="I2050" s="602"/>
      <c r="J2050" s="602"/>
      <c r="K2050" s="602"/>
      <c r="L2050" s="602"/>
      <c r="M2050" s="622"/>
    </row>
    <row r="2051" spans="2:13" s="322" customFormat="1" x14ac:dyDescent="0.2">
      <c r="B2051" s="602"/>
      <c r="C2051" s="602"/>
      <c r="D2051" s="602"/>
      <c r="E2051" s="602"/>
      <c r="F2051" s="602"/>
      <c r="G2051" s="602"/>
      <c r="H2051" s="602"/>
      <c r="I2051" s="602"/>
      <c r="J2051" s="602"/>
      <c r="K2051" s="602"/>
      <c r="L2051" s="602"/>
      <c r="M2051" s="622"/>
    </row>
    <row r="2052" spans="2:13" s="322" customFormat="1" x14ac:dyDescent="0.2">
      <c r="B2052" s="602"/>
      <c r="C2052" s="602"/>
      <c r="D2052" s="602"/>
      <c r="E2052" s="602"/>
      <c r="F2052" s="602"/>
      <c r="G2052" s="602"/>
      <c r="H2052" s="602"/>
      <c r="I2052" s="602"/>
      <c r="J2052" s="602"/>
      <c r="K2052" s="602"/>
      <c r="L2052" s="602"/>
      <c r="M2052" s="622"/>
    </row>
    <row r="2053" spans="2:13" s="322" customFormat="1" x14ac:dyDescent="0.2">
      <c r="B2053" s="602"/>
      <c r="C2053" s="602"/>
      <c r="D2053" s="602"/>
      <c r="E2053" s="602"/>
      <c r="F2053" s="602"/>
      <c r="G2053" s="602"/>
      <c r="H2053" s="602"/>
      <c r="I2053" s="602"/>
      <c r="J2053" s="602"/>
      <c r="K2053" s="602"/>
      <c r="L2053" s="602"/>
      <c r="M2053" s="622"/>
    </row>
    <row r="2054" spans="2:13" s="322" customFormat="1" x14ac:dyDescent="0.2">
      <c r="B2054" s="602"/>
      <c r="C2054" s="602"/>
      <c r="D2054" s="602"/>
      <c r="E2054" s="602"/>
      <c r="F2054" s="602"/>
      <c r="G2054" s="602"/>
      <c r="H2054" s="602"/>
      <c r="I2054" s="602"/>
      <c r="J2054" s="602"/>
      <c r="K2054" s="602"/>
      <c r="L2054" s="602"/>
      <c r="M2054" s="622"/>
    </row>
    <row r="2055" spans="2:13" s="322" customFormat="1" x14ac:dyDescent="0.2">
      <c r="B2055" s="602"/>
      <c r="C2055" s="602"/>
      <c r="D2055" s="602"/>
      <c r="E2055" s="602"/>
      <c r="F2055" s="602"/>
      <c r="G2055" s="602"/>
      <c r="H2055" s="602"/>
      <c r="I2055" s="602"/>
      <c r="J2055" s="602"/>
      <c r="K2055" s="602"/>
      <c r="L2055" s="602"/>
      <c r="M2055" s="622"/>
    </row>
    <row r="2056" spans="2:13" s="322" customFormat="1" x14ac:dyDescent="0.2">
      <c r="B2056" s="602"/>
      <c r="C2056" s="602"/>
      <c r="D2056" s="602"/>
      <c r="E2056" s="602"/>
      <c r="F2056" s="602"/>
      <c r="G2056" s="602"/>
      <c r="H2056" s="602"/>
      <c r="I2056" s="602"/>
      <c r="J2056" s="602"/>
      <c r="K2056" s="602"/>
      <c r="L2056" s="602"/>
      <c r="M2056" s="622"/>
    </row>
    <row r="2057" spans="2:13" s="322" customFormat="1" x14ac:dyDescent="0.2">
      <c r="B2057" s="602"/>
      <c r="C2057" s="602"/>
      <c r="D2057" s="602"/>
      <c r="E2057" s="602"/>
      <c r="F2057" s="602"/>
      <c r="G2057" s="602"/>
      <c r="H2057" s="602"/>
      <c r="I2057" s="602"/>
      <c r="J2057" s="602"/>
      <c r="K2057" s="602"/>
      <c r="L2057" s="602"/>
      <c r="M2057" s="622"/>
    </row>
    <row r="2058" spans="2:13" s="322" customFormat="1" x14ac:dyDescent="0.2">
      <c r="B2058" s="602"/>
      <c r="C2058" s="602"/>
      <c r="D2058" s="602"/>
      <c r="E2058" s="602"/>
      <c r="F2058" s="602"/>
      <c r="G2058" s="602"/>
      <c r="H2058" s="602"/>
      <c r="I2058" s="602"/>
      <c r="J2058" s="602"/>
      <c r="K2058" s="602"/>
      <c r="L2058" s="602"/>
      <c r="M2058" s="622"/>
    </row>
    <row r="2059" spans="2:13" s="322" customFormat="1" x14ac:dyDescent="0.2">
      <c r="B2059" s="602"/>
      <c r="C2059" s="602"/>
      <c r="D2059" s="602"/>
      <c r="E2059" s="602"/>
      <c r="F2059" s="602"/>
      <c r="G2059" s="602"/>
      <c r="H2059" s="602"/>
      <c r="I2059" s="602"/>
      <c r="J2059" s="602"/>
      <c r="K2059" s="602"/>
      <c r="L2059" s="602"/>
      <c r="M2059" s="622"/>
    </row>
    <row r="2060" spans="2:13" s="322" customFormat="1" x14ac:dyDescent="0.2">
      <c r="B2060" s="602"/>
      <c r="C2060" s="602"/>
      <c r="D2060" s="602"/>
      <c r="E2060" s="602"/>
      <c r="F2060" s="602"/>
      <c r="G2060" s="602"/>
      <c r="H2060" s="602"/>
      <c r="I2060" s="602"/>
      <c r="J2060" s="602"/>
      <c r="K2060" s="602"/>
      <c r="L2060" s="602"/>
      <c r="M2060" s="622"/>
    </row>
    <row r="2061" spans="2:13" s="322" customFormat="1" x14ac:dyDescent="0.2">
      <c r="B2061" s="602"/>
      <c r="C2061" s="602"/>
      <c r="D2061" s="602"/>
      <c r="E2061" s="602"/>
      <c r="F2061" s="602"/>
      <c r="G2061" s="602"/>
      <c r="H2061" s="602"/>
      <c r="I2061" s="602"/>
      <c r="J2061" s="602"/>
      <c r="K2061" s="602"/>
      <c r="L2061" s="602"/>
      <c r="M2061" s="622"/>
    </row>
    <row r="2062" spans="2:13" s="322" customFormat="1" x14ac:dyDescent="0.2">
      <c r="B2062" s="602"/>
      <c r="C2062" s="602"/>
      <c r="D2062" s="602"/>
      <c r="E2062" s="602"/>
      <c r="F2062" s="602"/>
      <c r="G2062" s="602"/>
      <c r="H2062" s="602"/>
      <c r="I2062" s="602"/>
      <c r="J2062" s="602"/>
      <c r="K2062" s="602"/>
      <c r="L2062" s="602"/>
      <c r="M2062" s="622"/>
    </row>
    <row r="2063" spans="2:13" s="322" customFormat="1" x14ac:dyDescent="0.2">
      <c r="B2063" s="602"/>
      <c r="C2063" s="602"/>
      <c r="D2063" s="602"/>
      <c r="E2063" s="602"/>
      <c r="F2063" s="602"/>
      <c r="G2063" s="602"/>
      <c r="H2063" s="602"/>
      <c r="I2063" s="602"/>
      <c r="J2063" s="602"/>
      <c r="K2063" s="602"/>
      <c r="L2063" s="602"/>
      <c r="M2063" s="622"/>
    </row>
    <row r="2064" spans="2:13" s="322" customFormat="1" x14ac:dyDescent="0.2">
      <c r="B2064" s="602"/>
      <c r="C2064" s="602"/>
      <c r="D2064" s="602"/>
      <c r="E2064" s="602"/>
      <c r="F2064" s="602"/>
      <c r="G2064" s="602"/>
      <c r="H2064" s="602"/>
      <c r="I2064" s="602"/>
      <c r="J2064" s="602"/>
      <c r="K2064" s="602"/>
      <c r="L2064" s="602"/>
      <c r="M2064" s="622"/>
    </row>
    <row r="2065" spans="2:13" s="322" customFormat="1" x14ac:dyDescent="0.2">
      <c r="B2065" s="602"/>
      <c r="C2065" s="602"/>
      <c r="D2065" s="602"/>
      <c r="E2065" s="602"/>
      <c r="F2065" s="602"/>
      <c r="G2065" s="602"/>
      <c r="H2065" s="602"/>
      <c r="I2065" s="602"/>
      <c r="J2065" s="602"/>
      <c r="K2065" s="602"/>
      <c r="L2065" s="602"/>
      <c r="M2065" s="622"/>
    </row>
    <row r="2066" spans="2:13" s="322" customFormat="1" x14ac:dyDescent="0.2">
      <c r="B2066" s="602"/>
      <c r="C2066" s="602"/>
      <c r="D2066" s="602"/>
      <c r="E2066" s="602"/>
      <c r="F2066" s="602"/>
      <c r="G2066" s="602"/>
      <c r="H2066" s="602"/>
      <c r="I2066" s="602"/>
      <c r="J2066" s="602"/>
      <c r="K2066" s="602"/>
      <c r="L2066" s="602"/>
      <c r="M2066" s="622"/>
    </row>
    <row r="2067" spans="2:13" s="322" customFormat="1" x14ac:dyDescent="0.2">
      <c r="B2067" s="602"/>
      <c r="C2067" s="602"/>
      <c r="D2067" s="602"/>
      <c r="E2067" s="602"/>
      <c r="F2067" s="602"/>
      <c r="G2067" s="602"/>
      <c r="H2067" s="602"/>
      <c r="I2067" s="602"/>
      <c r="J2067" s="602"/>
      <c r="K2067" s="602"/>
      <c r="L2067" s="602"/>
      <c r="M2067" s="622"/>
    </row>
    <row r="2068" spans="2:13" s="322" customFormat="1" x14ac:dyDescent="0.2">
      <c r="B2068" s="602"/>
      <c r="C2068" s="602"/>
      <c r="D2068" s="602"/>
      <c r="E2068" s="602"/>
      <c r="F2068" s="602"/>
      <c r="G2068" s="602"/>
      <c r="H2068" s="602"/>
      <c r="I2068" s="602"/>
      <c r="J2068" s="602"/>
      <c r="K2068" s="602"/>
      <c r="L2068" s="602"/>
      <c r="M2068" s="622"/>
    </row>
    <row r="2069" spans="2:13" s="322" customFormat="1" x14ac:dyDescent="0.2">
      <c r="B2069" s="602"/>
      <c r="C2069" s="602"/>
      <c r="D2069" s="602"/>
      <c r="E2069" s="602"/>
      <c r="F2069" s="602"/>
      <c r="G2069" s="602"/>
      <c r="H2069" s="602"/>
      <c r="I2069" s="602"/>
      <c r="J2069" s="602"/>
      <c r="K2069" s="602"/>
      <c r="L2069" s="602"/>
      <c r="M2069" s="622"/>
    </row>
    <row r="2070" spans="2:13" s="322" customFormat="1" x14ac:dyDescent="0.2">
      <c r="B2070" s="602"/>
      <c r="C2070" s="602"/>
      <c r="D2070" s="602"/>
      <c r="E2070" s="602"/>
      <c r="F2070" s="602"/>
      <c r="G2070" s="602"/>
      <c r="H2070" s="602"/>
      <c r="I2070" s="602"/>
      <c r="J2070" s="602"/>
      <c r="K2070" s="602"/>
      <c r="L2070" s="602"/>
      <c r="M2070" s="622"/>
    </row>
    <row r="2071" spans="2:13" s="322" customFormat="1" x14ac:dyDescent="0.2">
      <c r="B2071" s="602"/>
      <c r="C2071" s="602"/>
      <c r="D2071" s="602"/>
      <c r="E2071" s="602"/>
      <c r="F2071" s="602"/>
      <c r="G2071" s="602"/>
      <c r="H2071" s="602"/>
      <c r="I2071" s="602"/>
      <c r="J2071" s="602"/>
      <c r="K2071" s="602"/>
      <c r="L2071" s="602"/>
      <c r="M2071" s="622"/>
    </row>
    <row r="2072" spans="2:13" s="322" customFormat="1" x14ac:dyDescent="0.2">
      <c r="B2072" s="602"/>
      <c r="C2072" s="602"/>
      <c r="D2072" s="602"/>
      <c r="E2072" s="602"/>
      <c r="F2072" s="602"/>
      <c r="G2072" s="602"/>
      <c r="H2072" s="602"/>
      <c r="I2072" s="602"/>
      <c r="J2072" s="602"/>
      <c r="K2072" s="602"/>
      <c r="L2072" s="602"/>
      <c r="M2072" s="622"/>
    </row>
    <row r="2073" spans="2:13" s="322" customFormat="1" x14ac:dyDescent="0.2">
      <c r="B2073" s="602"/>
      <c r="C2073" s="602"/>
      <c r="D2073" s="602"/>
      <c r="E2073" s="602"/>
      <c r="F2073" s="602"/>
      <c r="G2073" s="602"/>
      <c r="H2073" s="602"/>
      <c r="I2073" s="602"/>
      <c r="J2073" s="602"/>
      <c r="K2073" s="602"/>
      <c r="L2073" s="602"/>
      <c r="M2073" s="622"/>
    </row>
    <row r="2074" spans="2:13" s="322" customFormat="1" x14ac:dyDescent="0.2">
      <c r="B2074" s="602"/>
      <c r="C2074" s="602"/>
      <c r="D2074" s="602"/>
      <c r="E2074" s="602"/>
      <c r="F2074" s="602"/>
      <c r="G2074" s="602"/>
      <c r="H2074" s="602"/>
      <c r="I2074" s="602"/>
      <c r="J2074" s="602"/>
      <c r="K2074" s="602"/>
      <c r="L2074" s="602"/>
      <c r="M2074" s="622"/>
    </row>
    <row r="2075" spans="2:13" s="322" customFormat="1" x14ac:dyDescent="0.2">
      <c r="B2075" s="602"/>
      <c r="C2075" s="602"/>
      <c r="D2075" s="602"/>
      <c r="E2075" s="602"/>
      <c r="F2075" s="602"/>
      <c r="G2075" s="602"/>
      <c r="H2075" s="602"/>
      <c r="I2075" s="602"/>
      <c r="J2075" s="602"/>
      <c r="K2075" s="602"/>
      <c r="L2075" s="602"/>
      <c r="M2075" s="622"/>
    </row>
    <row r="2076" spans="2:13" s="322" customFormat="1" x14ac:dyDescent="0.2">
      <c r="B2076" s="602"/>
      <c r="C2076" s="602"/>
      <c r="D2076" s="602"/>
      <c r="E2076" s="602"/>
      <c r="F2076" s="602"/>
      <c r="G2076" s="602"/>
      <c r="H2076" s="602"/>
      <c r="I2076" s="602"/>
      <c r="J2076" s="602"/>
      <c r="K2076" s="602"/>
      <c r="L2076" s="602"/>
      <c r="M2076" s="622"/>
    </row>
    <row r="2077" spans="2:13" s="322" customFormat="1" x14ac:dyDescent="0.2">
      <c r="B2077" s="602"/>
      <c r="C2077" s="602"/>
      <c r="D2077" s="602"/>
      <c r="E2077" s="602"/>
      <c r="F2077" s="602"/>
      <c r="G2077" s="602"/>
      <c r="H2077" s="602"/>
      <c r="I2077" s="602"/>
      <c r="J2077" s="602"/>
      <c r="K2077" s="602"/>
      <c r="L2077" s="602"/>
      <c r="M2077" s="622"/>
    </row>
    <row r="2078" spans="2:13" s="322" customFormat="1" x14ac:dyDescent="0.2">
      <c r="B2078" s="602"/>
      <c r="C2078" s="602"/>
      <c r="D2078" s="602"/>
      <c r="E2078" s="602"/>
      <c r="F2078" s="602"/>
      <c r="G2078" s="602"/>
      <c r="H2078" s="602"/>
      <c r="I2078" s="602"/>
      <c r="J2078" s="602"/>
      <c r="K2078" s="602"/>
      <c r="L2078" s="602"/>
      <c r="M2078" s="622"/>
    </row>
    <row r="2079" spans="2:13" s="322" customFormat="1" x14ac:dyDescent="0.2">
      <c r="B2079" s="602"/>
      <c r="C2079" s="602"/>
      <c r="D2079" s="602"/>
      <c r="E2079" s="602"/>
      <c r="F2079" s="602"/>
      <c r="G2079" s="602"/>
      <c r="H2079" s="602"/>
      <c r="I2079" s="602"/>
      <c r="J2079" s="602"/>
      <c r="K2079" s="602"/>
      <c r="L2079" s="602"/>
      <c r="M2079" s="622"/>
    </row>
    <row r="2080" spans="2:13" s="322" customFormat="1" x14ac:dyDescent="0.2">
      <c r="B2080" s="602"/>
      <c r="C2080" s="602"/>
      <c r="D2080" s="602"/>
      <c r="E2080" s="602"/>
      <c r="F2080" s="602"/>
      <c r="G2080" s="602"/>
      <c r="H2080" s="602"/>
      <c r="I2080" s="602"/>
      <c r="J2080" s="602"/>
      <c r="K2080" s="602"/>
      <c r="L2080" s="602"/>
      <c r="M2080" s="622"/>
    </row>
    <row r="2081" spans="2:13" s="322" customFormat="1" x14ac:dyDescent="0.2">
      <c r="B2081" s="602"/>
      <c r="C2081" s="602"/>
      <c r="D2081" s="602"/>
      <c r="E2081" s="602"/>
      <c r="F2081" s="602"/>
      <c r="G2081" s="602"/>
      <c r="H2081" s="602"/>
      <c r="I2081" s="602"/>
      <c r="J2081" s="602"/>
      <c r="K2081" s="602"/>
      <c r="L2081" s="602"/>
      <c r="M2081" s="622"/>
    </row>
    <row r="2082" spans="2:13" s="322" customFormat="1" x14ac:dyDescent="0.2">
      <c r="B2082" s="602"/>
      <c r="C2082" s="602"/>
      <c r="D2082" s="602"/>
      <c r="E2082" s="602"/>
      <c r="F2082" s="602"/>
      <c r="G2082" s="602"/>
      <c r="H2082" s="602"/>
      <c r="I2082" s="602"/>
      <c r="J2082" s="602"/>
      <c r="K2082" s="602"/>
      <c r="L2082" s="602"/>
      <c r="M2082" s="622"/>
    </row>
    <row r="2083" spans="2:13" s="322" customFormat="1" x14ac:dyDescent="0.2">
      <c r="B2083" s="602"/>
      <c r="C2083" s="602"/>
      <c r="D2083" s="602"/>
      <c r="E2083" s="602"/>
      <c r="F2083" s="602"/>
      <c r="G2083" s="602"/>
      <c r="H2083" s="602"/>
      <c r="I2083" s="602"/>
      <c r="J2083" s="602"/>
      <c r="K2083" s="602"/>
      <c r="L2083" s="602"/>
      <c r="M2083" s="622"/>
    </row>
    <row r="2084" spans="2:13" s="322" customFormat="1" x14ac:dyDescent="0.2">
      <c r="B2084" s="602"/>
      <c r="C2084" s="602"/>
      <c r="D2084" s="602"/>
      <c r="E2084" s="602"/>
      <c r="F2084" s="602"/>
      <c r="G2084" s="602"/>
      <c r="H2084" s="602"/>
      <c r="I2084" s="602"/>
      <c r="J2084" s="602"/>
      <c r="K2084" s="602"/>
      <c r="L2084" s="602"/>
      <c r="M2084" s="622"/>
    </row>
    <row r="2085" spans="2:13" s="322" customFormat="1" x14ac:dyDescent="0.2">
      <c r="B2085" s="602"/>
      <c r="C2085" s="602"/>
      <c r="D2085" s="602"/>
      <c r="E2085" s="602"/>
      <c r="F2085" s="602"/>
      <c r="G2085" s="602"/>
      <c r="H2085" s="602"/>
      <c r="I2085" s="602"/>
      <c r="J2085" s="602"/>
      <c r="K2085" s="602"/>
      <c r="L2085" s="602"/>
      <c r="M2085" s="622"/>
    </row>
    <row r="2086" spans="2:13" s="322" customFormat="1" x14ac:dyDescent="0.2">
      <c r="B2086" s="602"/>
      <c r="C2086" s="602"/>
      <c r="D2086" s="602"/>
      <c r="E2086" s="602"/>
      <c r="F2086" s="602"/>
      <c r="G2086" s="602"/>
      <c r="H2086" s="602"/>
      <c r="I2086" s="602"/>
      <c r="J2086" s="602"/>
      <c r="K2086" s="602"/>
      <c r="L2086" s="602"/>
      <c r="M2086" s="622"/>
    </row>
    <row r="2087" spans="2:13" s="322" customFormat="1" x14ac:dyDescent="0.2">
      <c r="B2087" s="602"/>
      <c r="C2087" s="602"/>
      <c r="D2087" s="602"/>
      <c r="E2087" s="602"/>
      <c r="F2087" s="602"/>
      <c r="G2087" s="602"/>
      <c r="H2087" s="602"/>
      <c r="I2087" s="602"/>
      <c r="J2087" s="602"/>
      <c r="K2087" s="602"/>
      <c r="L2087" s="602"/>
      <c r="M2087" s="622"/>
    </row>
    <row r="2088" spans="2:13" s="322" customFormat="1" x14ac:dyDescent="0.2">
      <c r="B2088" s="602"/>
      <c r="C2088" s="602"/>
      <c r="D2088" s="602"/>
      <c r="E2088" s="602"/>
      <c r="F2088" s="602"/>
      <c r="G2088" s="602"/>
      <c r="H2088" s="602"/>
      <c r="I2088" s="602"/>
      <c r="J2088" s="602"/>
      <c r="K2088" s="602"/>
      <c r="L2088" s="602"/>
      <c r="M2088" s="622"/>
    </row>
    <row r="2089" spans="2:13" s="322" customFormat="1" x14ac:dyDescent="0.2">
      <c r="B2089" s="602"/>
      <c r="C2089" s="602"/>
      <c r="D2089" s="602"/>
      <c r="E2089" s="602"/>
      <c r="F2089" s="602"/>
      <c r="G2089" s="602"/>
      <c r="H2089" s="602"/>
      <c r="I2089" s="602"/>
      <c r="J2089" s="602"/>
      <c r="K2089" s="602"/>
      <c r="L2089" s="602"/>
      <c r="M2089" s="622"/>
    </row>
    <row r="2090" spans="2:13" s="322" customFormat="1" x14ac:dyDescent="0.2">
      <c r="B2090" s="602"/>
      <c r="C2090" s="602"/>
      <c r="D2090" s="602"/>
      <c r="E2090" s="602"/>
      <c r="F2090" s="602"/>
      <c r="G2090" s="602"/>
      <c r="H2090" s="602"/>
      <c r="I2090" s="602"/>
      <c r="J2090" s="602"/>
      <c r="K2090" s="602"/>
      <c r="L2090" s="602"/>
      <c r="M2090" s="622"/>
    </row>
    <row r="2091" spans="2:13" s="322" customFormat="1" x14ac:dyDescent="0.2">
      <c r="B2091" s="602"/>
      <c r="C2091" s="602"/>
      <c r="D2091" s="602"/>
      <c r="E2091" s="602"/>
      <c r="F2091" s="602"/>
      <c r="G2091" s="602"/>
      <c r="H2091" s="602"/>
      <c r="I2091" s="602"/>
      <c r="J2091" s="602"/>
      <c r="K2091" s="602"/>
      <c r="L2091" s="602"/>
      <c r="M2091" s="622"/>
    </row>
    <row r="2092" spans="2:13" s="322" customFormat="1" x14ac:dyDescent="0.2">
      <c r="B2092" s="602"/>
      <c r="C2092" s="602"/>
      <c r="D2092" s="602"/>
      <c r="E2092" s="602"/>
      <c r="F2092" s="602"/>
      <c r="G2092" s="602"/>
      <c r="H2092" s="602"/>
      <c r="I2092" s="602"/>
      <c r="J2092" s="602"/>
      <c r="K2092" s="602"/>
      <c r="L2092" s="602"/>
      <c r="M2092" s="622"/>
    </row>
    <row r="2093" spans="2:13" s="322" customFormat="1" x14ac:dyDescent="0.2">
      <c r="B2093" s="602"/>
      <c r="C2093" s="602"/>
      <c r="D2093" s="602"/>
      <c r="E2093" s="602"/>
      <c r="F2093" s="602"/>
      <c r="G2093" s="602"/>
      <c r="H2093" s="602"/>
      <c r="I2093" s="602"/>
      <c r="J2093" s="602"/>
      <c r="K2093" s="602"/>
      <c r="L2093" s="602"/>
      <c r="M2093" s="622"/>
    </row>
    <row r="2094" spans="2:13" s="322" customFormat="1" x14ac:dyDescent="0.2">
      <c r="B2094" s="602"/>
      <c r="C2094" s="602"/>
      <c r="D2094" s="602"/>
      <c r="E2094" s="602"/>
      <c r="F2094" s="602"/>
      <c r="G2094" s="602"/>
      <c r="H2094" s="602"/>
      <c r="I2094" s="602"/>
      <c r="J2094" s="602"/>
      <c r="K2094" s="602"/>
      <c r="L2094" s="602"/>
      <c r="M2094" s="622"/>
    </row>
    <row r="2095" spans="2:13" s="322" customFormat="1" x14ac:dyDescent="0.2">
      <c r="B2095" s="602"/>
      <c r="C2095" s="602"/>
      <c r="D2095" s="602"/>
      <c r="E2095" s="602"/>
      <c r="F2095" s="602"/>
      <c r="G2095" s="602"/>
      <c r="H2095" s="602"/>
      <c r="I2095" s="602"/>
      <c r="J2095" s="602"/>
      <c r="K2095" s="602"/>
      <c r="L2095" s="602"/>
      <c r="M2095" s="622"/>
    </row>
    <row r="2096" spans="2:13" s="322" customFormat="1" x14ac:dyDescent="0.2">
      <c r="B2096" s="602"/>
      <c r="C2096" s="602"/>
      <c r="D2096" s="602"/>
      <c r="E2096" s="602"/>
      <c r="F2096" s="602"/>
      <c r="G2096" s="602"/>
      <c r="H2096" s="602"/>
      <c r="I2096" s="602"/>
      <c r="J2096" s="602"/>
      <c r="K2096" s="602"/>
      <c r="L2096" s="602"/>
      <c r="M2096" s="622"/>
    </row>
    <row r="2097" spans="2:13" s="322" customFormat="1" x14ac:dyDescent="0.2">
      <c r="B2097" s="602"/>
      <c r="C2097" s="602"/>
      <c r="D2097" s="602"/>
      <c r="E2097" s="602"/>
      <c r="F2097" s="602"/>
      <c r="G2097" s="602"/>
      <c r="H2097" s="602"/>
      <c r="I2097" s="602"/>
      <c r="J2097" s="602"/>
      <c r="K2097" s="602"/>
      <c r="L2097" s="602"/>
      <c r="M2097" s="622"/>
    </row>
    <row r="2098" spans="2:13" s="322" customFormat="1" x14ac:dyDescent="0.2">
      <c r="B2098" s="602"/>
      <c r="C2098" s="602"/>
      <c r="D2098" s="602"/>
      <c r="E2098" s="602"/>
      <c r="F2098" s="602"/>
      <c r="G2098" s="602"/>
      <c r="H2098" s="602"/>
      <c r="I2098" s="602"/>
      <c r="J2098" s="602"/>
      <c r="K2098" s="602"/>
      <c r="L2098" s="602"/>
      <c r="M2098" s="622"/>
    </row>
    <row r="2099" spans="2:13" s="322" customFormat="1" x14ac:dyDescent="0.2">
      <c r="B2099" s="602"/>
      <c r="C2099" s="602"/>
      <c r="D2099" s="602"/>
      <c r="E2099" s="602"/>
      <c r="F2099" s="602"/>
      <c r="G2099" s="602"/>
      <c r="H2099" s="602"/>
      <c r="I2099" s="602"/>
      <c r="J2099" s="602"/>
      <c r="K2099" s="602"/>
      <c r="L2099" s="602"/>
      <c r="M2099" s="622"/>
    </row>
    <row r="2100" spans="2:13" s="322" customFormat="1" x14ac:dyDescent="0.2">
      <c r="B2100" s="602"/>
      <c r="C2100" s="602"/>
      <c r="D2100" s="602"/>
      <c r="E2100" s="602"/>
      <c r="F2100" s="602"/>
      <c r="G2100" s="602"/>
      <c r="H2100" s="602"/>
      <c r="I2100" s="602"/>
      <c r="J2100" s="602"/>
      <c r="K2100" s="602"/>
      <c r="L2100" s="602"/>
      <c r="M2100" s="622"/>
    </row>
    <row r="2101" spans="2:13" s="322" customFormat="1" x14ac:dyDescent="0.2">
      <c r="B2101" s="602"/>
      <c r="C2101" s="602"/>
      <c r="D2101" s="602"/>
      <c r="E2101" s="602"/>
      <c r="F2101" s="602"/>
      <c r="G2101" s="602"/>
      <c r="H2101" s="602"/>
      <c r="I2101" s="602"/>
      <c r="J2101" s="602"/>
      <c r="K2101" s="602"/>
      <c r="L2101" s="602"/>
      <c r="M2101" s="622"/>
    </row>
    <row r="2102" spans="2:13" s="322" customFormat="1" x14ac:dyDescent="0.2">
      <c r="B2102" s="602"/>
      <c r="C2102" s="602"/>
      <c r="D2102" s="602"/>
      <c r="E2102" s="602"/>
      <c r="F2102" s="602"/>
      <c r="G2102" s="602"/>
      <c r="H2102" s="602"/>
      <c r="I2102" s="602"/>
      <c r="J2102" s="602"/>
      <c r="K2102" s="602"/>
      <c r="L2102" s="602"/>
      <c r="M2102" s="622"/>
    </row>
    <row r="2103" spans="2:13" s="322" customFormat="1" x14ac:dyDescent="0.2">
      <c r="B2103" s="602"/>
      <c r="C2103" s="602"/>
      <c r="D2103" s="602"/>
      <c r="E2103" s="602"/>
      <c r="F2103" s="602"/>
      <c r="G2103" s="602"/>
      <c r="H2103" s="602"/>
      <c r="I2103" s="602"/>
      <c r="J2103" s="602"/>
      <c r="K2103" s="602"/>
      <c r="L2103" s="602"/>
      <c r="M2103" s="622"/>
    </row>
    <row r="2104" spans="2:13" s="322" customFormat="1" x14ac:dyDescent="0.2">
      <c r="B2104" s="602"/>
      <c r="C2104" s="602"/>
      <c r="D2104" s="602"/>
      <c r="E2104" s="602"/>
      <c r="F2104" s="602"/>
      <c r="G2104" s="602"/>
      <c r="H2104" s="602"/>
      <c r="I2104" s="602"/>
      <c r="J2104" s="602"/>
      <c r="K2104" s="602"/>
      <c r="L2104" s="602"/>
      <c r="M2104" s="622"/>
    </row>
    <row r="2105" spans="2:13" s="322" customFormat="1" x14ac:dyDescent="0.2">
      <c r="B2105" s="602"/>
      <c r="C2105" s="602"/>
      <c r="D2105" s="602"/>
      <c r="E2105" s="602"/>
      <c r="F2105" s="602"/>
      <c r="G2105" s="602"/>
      <c r="H2105" s="602"/>
      <c r="I2105" s="602"/>
      <c r="J2105" s="602"/>
      <c r="K2105" s="602"/>
      <c r="L2105" s="602"/>
      <c r="M2105" s="622"/>
    </row>
    <row r="2106" spans="2:13" s="322" customFormat="1" x14ac:dyDescent="0.2">
      <c r="B2106" s="602"/>
      <c r="C2106" s="602"/>
      <c r="D2106" s="602"/>
      <c r="E2106" s="602"/>
      <c r="F2106" s="602"/>
      <c r="G2106" s="602"/>
      <c r="H2106" s="602"/>
      <c r="I2106" s="602"/>
      <c r="J2106" s="602"/>
      <c r="K2106" s="602"/>
      <c r="L2106" s="602"/>
      <c r="M2106" s="622"/>
    </row>
    <row r="2107" spans="2:13" s="322" customFormat="1" x14ac:dyDescent="0.2">
      <c r="B2107" s="602"/>
      <c r="C2107" s="602"/>
      <c r="D2107" s="602"/>
      <c r="E2107" s="602"/>
      <c r="F2107" s="602"/>
      <c r="G2107" s="602"/>
      <c r="H2107" s="602"/>
      <c r="I2107" s="602"/>
      <c r="J2107" s="602"/>
      <c r="K2107" s="602"/>
      <c r="L2107" s="602"/>
      <c r="M2107" s="622"/>
    </row>
    <row r="2108" spans="2:13" s="322" customFormat="1" x14ac:dyDescent="0.2">
      <c r="B2108" s="602"/>
      <c r="C2108" s="602"/>
      <c r="D2108" s="602"/>
      <c r="E2108" s="602"/>
      <c r="F2108" s="602"/>
      <c r="G2108" s="602"/>
      <c r="H2108" s="602"/>
      <c r="I2108" s="602"/>
      <c r="J2108" s="602"/>
      <c r="K2108" s="602"/>
      <c r="L2108" s="602"/>
      <c r="M2108" s="622"/>
    </row>
    <row r="2109" spans="2:13" s="322" customFormat="1" x14ac:dyDescent="0.2">
      <c r="B2109" s="602"/>
      <c r="C2109" s="602"/>
      <c r="D2109" s="602"/>
      <c r="E2109" s="602"/>
      <c r="F2109" s="602"/>
      <c r="G2109" s="602"/>
      <c r="H2109" s="602"/>
      <c r="I2109" s="602"/>
      <c r="J2109" s="602"/>
      <c r="K2109" s="602"/>
      <c r="L2109" s="602"/>
      <c r="M2109" s="622"/>
    </row>
    <row r="2110" spans="2:13" s="322" customFormat="1" x14ac:dyDescent="0.2">
      <c r="B2110" s="602"/>
      <c r="C2110" s="602"/>
      <c r="D2110" s="602"/>
      <c r="E2110" s="602"/>
      <c r="F2110" s="602"/>
      <c r="G2110" s="602"/>
      <c r="H2110" s="602"/>
      <c r="I2110" s="602"/>
      <c r="J2110" s="602"/>
      <c r="K2110" s="602"/>
      <c r="L2110" s="602"/>
      <c r="M2110" s="622"/>
    </row>
    <row r="2111" spans="2:13" s="322" customFormat="1" x14ac:dyDescent="0.2">
      <c r="B2111" s="602"/>
      <c r="C2111" s="602"/>
      <c r="D2111" s="602"/>
      <c r="E2111" s="602"/>
      <c r="F2111" s="602"/>
      <c r="G2111" s="602"/>
      <c r="H2111" s="602"/>
      <c r="I2111" s="602"/>
      <c r="J2111" s="602"/>
      <c r="K2111" s="602"/>
      <c r="L2111" s="602"/>
      <c r="M2111" s="622"/>
    </row>
    <row r="2112" spans="2:13" s="322" customFormat="1" x14ac:dyDescent="0.2">
      <c r="B2112" s="602"/>
      <c r="C2112" s="602"/>
      <c r="D2112" s="602"/>
      <c r="E2112" s="602"/>
      <c r="F2112" s="602"/>
      <c r="G2112" s="602"/>
      <c r="H2112" s="602"/>
      <c r="I2112" s="602"/>
      <c r="J2112" s="602"/>
      <c r="K2112" s="602"/>
      <c r="L2112" s="602"/>
      <c r="M2112" s="622"/>
    </row>
    <row r="2113" spans="2:13" s="322" customFormat="1" x14ac:dyDescent="0.2">
      <c r="B2113" s="602"/>
      <c r="C2113" s="602"/>
      <c r="D2113" s="602"/>
      <c r="E2113" s="602"/>
      <c r="F2113" s="602"/>
      <c r="G2113" s="602"/>
      <c r="H2113" s="602"/>
      <c r="I2113" s="602"/>
      <c r="J2113" s="602"/>
      <c r="K2113" s="602"/>
      <c r="L2113" s="602"/>
      <c r="M2113" s="622"/>
    </row>
    <row r="2114" spans="2:13" s="322" customFormat="1" x14ac:dyDescent="0.2">
      <c r="B2114" s="602"/>
      <c r="C2114" s="602"/>
      <c r="D2114" s="602"/>
      <c r="E2114" s="602"/>
      <c r="F2114" s="602"/>
      <c r="G2114" s="602"/>
      <c r="H2114" s="602"/>
      <c r="I2114" s="602"/>
      <c r="J2114" s="602"/>
      <c r="K2114" s="602"/>
      <c r="L2114" s="602"/>
      <c r="M2114" s="622"/>
    </row>
    <row r="2115" spans="2:13" s="322" customFormat="1" x14ac:dyDescent="0.2">
      <c r="B2115" s="602"/>
      <c r="C2115" s="602"/>
      <c r="D2115" s="602"/>
      <c r="E2115" s="602"/>
      <c r="F2115" s="602"/>
      <c r="G2115" s="602"/>
      <c r="H2115" s="602"/>
      <c r="I2115" s="602"/>
      <c r="J2115" s="602"/>
      <c r="K2115" s="602"/>
      <c r="L2115" s="602"/>
      <c r="M2115" s="622"/>
    </row>
    <row r="2116" spans="2:13" s="322" customFormat="1" x14ac:dyDescent="0.2">
      <c r="B2116" s="602"/>
      <c r="C2116" s="602"/>
      <c r="D2116" s="602"/>
      <c r="E2116" s="602"/>
      <c r="F2116" s="602"/>
      <c r="G2116" s="602"/>
      <c r="H2116" s="602"/>
      <c r="I2116" s="602"/>
      <c r="J2116" s="602"/>
      <c r="K2116" s="602"/>
      <c r="L2116" s="602"/>
      <c r="M2116" s="622"/>
    </row>
    <row r="2117" spans="2:13" s="322" customFormat="1" x14ac:dyDescent="0.2">
      <c r="B2117" s="602"/>
      <c r="C2117" s="602"/>
      <c r="D2117" s="602"/>
      <c r="E2117" s="602"/>
      <c r="F2117" s="602"/>
      <c r="G2117" s="602"/>
      <c r="H2117" s="602"/>
      <c r="I2117" s="602"/>
      <c r="J2117" s="602"/>
      <c r="K2117" s="602"/>
      <c r="L2117" s="602"/>
      <c r="M2117" s="622"/>
    </row>
    <row r="2118" spans="2:13" s="322" customFormat="1" x14ac:dyDescent="0.2">
      <c r="B2118" s="602"/>
      <c r="C2118" s="602"/>
      <c r="D2118" s="602"/>
      <c r="E2118" s="602"/>
      <c r="F2118" s="602"/>
      <c r="G2118" s="602"/>
      <c r="H2118" s="602"/>
      <c r="I2118" s="602"/>
      <c r="J2118" s="602"/>
      <c r="K2118" s="602"/>
      <c r="L2118" s="602"/>
      <c r="M2118" s="622"/>
    </row>
    <row r="2119" spans="2:13" s="322" customFormat="1" x14ac:dyDescent="0.2">
      <c r="B2119" s="602"/>
      <c r="C2119" s="602"/>
      <c r="D2119" s="602"/>
      <c r="E2119" s="602"/>
      <c r="F2119" s="602"/>
      <c r="G2119" s="602"/>
      <c r="H2119" s="602"/>
      <c r="I2119" s="602"/>
      <c r="J2119" s="602"/>
      <c r="K2119" s="602"/>
      <c r="L2119" s="602"/>
      <c r="M2119" s="622"/>
    </row>
    <row r="2120" spans="2:13" s="322" customFormat="1" x14ac:dyDescent="0.2">
      <c r="B2120" s="602"/>
      <c r="C2120" s="602"/>
      <c r="D2120" s="602"/>
      <c r="E2120" s="602"/>
      <c r="F2120" s="602"/>
      <c r="G2120" s="602"/>
      <c r="H2120" s="602"/>
      <c r="I2120" s="602"/>
      <c r="J2120" s="602"/>
      <c r="K2120" s="602"/>
      <c r="L2120" s="602"/>
      <c r="M2120" s="622"/>
    </row>
    <row r="2121" spans="2:13" s="322" customFormat="1" x14ac:dyDescent="0.2">
      <c r="B2121" s="602"/>
      <c r="C2121" s="602"/>
      <c r="D2121" s="602"/>
      <c r="E2121" s="602"/>
      <c r="F2121" s="602"/>
      <c r="G2121" s="602"/>
      <c r="H2121" s="602"/>
      <c r="I2121" s="602"/>
      <c r="J2121" s="602"/>
      <c r="K2121" s="602"/>
      <c r="L2121" s="602"/>
      <c r="M2121" s="622"/>
    </row>
    <row r="2122" spans="2:13" s="322" customFormat="1" x14ac:dyDescent="0.2">
      <c r="B2122" s="602"/>
      <c r="C2122" s="602"/>
      <c r="D2122" s="602"/>
      <c r="E2122" s="602"/>
      <c r="F2122" s="602"/>
      <c r="G2122" s="602"/>
      <c r="H2122" s="602"/>
      <c r="I2122" s="602"/>
      <c r="J2122" s="602"/>
      <c r="K2122" s="602"/>
      <c r="L2122" s="602"/>
      <c r="M2122" s="622"/>
    </row>
    <row r="2123" spans="2:13" s="322" customFormat="1" x14ac:dyDescent="0.2">
      <c r="B2123" s="602"/>
      <c r="C2123" s="602"/>
      <c r="D2123" s="602"/>
      <c r="E2123" s="602"/>
      <c r="F2123" s="602"/>
      <c r="G2123" s="602"/>
      <c r="H2123" s="602"/>
      <c r="I2123" s="602"/>
      <c r="J2123" s="602"/>
      <c r="K2123" s="602"/>
      <c r="L2123" s="602"/>
      <c r="M2123" s="622"/>
    </row>
    <row r="2124" spans="2:13" s="322" customFormat="1" x14ac:dyDescent="0.2">
      <c r="B2124" s="602"/>
      <c r="C2124" s="602"/>
      <c r="D2124" s="602"/>
      <c r="E2124" s="602"/>
      <c r="F2124" s="602"/>
      <c r="G2124" s="602"/>
      <c r="H2124" s="602"/>
      <c r="I2124" s="602"/>
      <c r="J2124" s="602"/>
      <c r="K2124" s="602"/>
      <c r="L2124" s="602"/>
      <c r="M2124" s="622"/>
    </row>
    <row r="2125" spans="2:13" s="322" customFormat="1" x14ac:dyDescent="0.2">
      <c r="B2125" s="602"/>
      <c r="C2125" s="602"/>
      <c r="D2125" s="602"/>
      <c r="E2125" s="602"/>
      <c r="F2125" s="602"/>
      <c r="G2125" s="602"/>
      <c r="H2125" s="602"/>
      <c r="I2125" s="602"/>
      <c r="J2125" s="602"/>
      <c r="K2125" s="602"/>
      <c r="L2125" s="602"/>
      <c r="M2125" s="622"/>
    </row>
    <row r="2126" spans="2:13" s="322" customFormat="1" x14ac:dyDescent="0.2">
      <c r="B2126" s="602"/>
      <c r="C2126" s="602"/>
      <c r="D2126" s="602"/>
      <c r="E2126" s="602"/>
      <c r="F2126" s="602"/>
      <c r="G2126" s="602"/>
      <c r="H2126" s="602"/>
      <c r="I2126" s="602"/>
      <c r="J2126" s="602"/>
      <c r="K2126" s="602"/>
      <c r="L2126" s="602"/>
      <c r="M2126" s="622"/>
    </row>
    <row r="2127" spans="2:13" s="322" customFormat="1" x14ac:dyDescent="0.2">
      <c r="B2127" s="602"/>
      <c r="C2127" s="602"/>
      <c r="D2127" s="602"/>
      <c r="E2127" s="602"/>
      <c r="F2127" s="602"/>
      <c r="G2127" s="602"/>
      <c r="H2127" s="602"/>
      <c r="I2127" s="602"/>
      <c r="J2127" s="602"/>
      <c r="K2127" s="602"/>
      <c r="L2127" s="602"/>
      <c r="M2127" s="622"/>
    </row>
    <row r="2128" spans="2:13" s="322" customFormat="1" x14ac:dyDescent="0.2">
      <c r="B2128" s="602"/>
      <c r="C2128" s="602"/>
      <c r="D2128" s="602"/>
      <c r="E2128" s="602"/>
      <c r="F2128" s="602"/>
      <c r="G2128" s="602"/>
      <c r="H2128" s="602"/>
      <c r="I2128" s="602"/>
      <c r="J2128" s="602"/>
      <c r="K2128" s="602"/>
      <c r="L2128" s="602"/>
      <c r="M2128" s="622"/>
    </row>
    <row r="2129" spans="2:13" s="322" customFormat="1" x14ac:dyDescent="0.2">
      <c r="B2129" s="602"/>
      <c r="C2129" s="602"/>
      <c r="D2129" s="602"/>
      <c r="E2129" s="602"/>
      <c r="F2129" s="602"/>
      <c r="G2129" s="602"/>
      <c r="H2129" s="602"/>
      <c r="I2129" s="602"/>
      <c r="J2129" s="602"/>
      <c r="K2129" s="602"/>
      <c r="L2129" s="602"/>
      <c r="M2129" s="622"/>
    </row>
    <row r="2130" spans="2:13" s="322" customFormat="1" x14ac:dyDescent="0.2">
      <c r="B2130" s="602"/>
      <c r="C2130" s="602"/>
      <c r="D2130" s="602"/>
      <c r="E2130" s="602"/>
      <c r="F2130" s="602"/>
      <c r="G2130" s="602"/>
      <c r="H2130" s="602"/>
      <c r="I2130" s="602"/>
      <c r="J2130" s="602"/>
      <c r="K2130" s="602"/>
      <c r="L2130" s="602"/>
      <c r="M2130" s="622"/>
    </row>
    <row r="2131" spans="2:13" s="322" customFormat="1" x14ac:dyDescent="0.2">
      <c r="B2131" s="602"/>
      <c r="C2131" s="602"/>
      <c r="D2131" s="602"/>
      <c r="E2131" s="602"/>
      <c r="F2131" s="602"/>
      <c r="G2131" s="602"/>
      <c r="H2131" s="602"/>
      <c r="I2131" s="602"/>
      <c r="J2131" s="602"/>
      <c r="K2131" s="602"/>
      <c r="L2131" s="602"/>
      <c r="M2131" s="622"/>
    </row>
    <row r="2132" spans="2:13" s="322" customFormat="1" x14ac:dyDescent="0.2">
      <c r="B2132" s="602"/>
      <c r="C2132" s="602"/>
      <c r="D2132" s="602"/>
      <c r="E2132" s="602"/>
      <c r="F2132" s="602"/>
      <c r="G2132" s="602"/>
      <c r="H2132" s="602"/>
      <c r="I2132" s="602"/>
      <c r="J2132" s="602"/>
      <c r="K2132" s="602"/>
      <c r="L2132" s="602"/>
      <c r="M2132" s="622"/>
    </row>
    <row r="2133" spans="2:13" s="322" customFormat="1" x14ac:dyDescent="0.2">
      <c r="B2133" s="602"/>
      <c r="C2133" s="602"/>
      <c r="D2133" s="602"/>
      <c r="E2133" s="602"/>
      <c r="F2133" s="602"/>
      <c r="G2133" s="602"/>
      <c r="H2133" s="602"/>
      <c r="I2133" s="602"/>
      <c r="J2133" s="602"/>
      <c r="K2133" s="602"/>
      <c r="L2133" s="602"/>
      <c r="M2133" s="622"/>
    </row>
    <row r="2134" spans="2:13" s="322" customFormat="1" x14ac:dyDescent="0.2">
      <c r="B2134" s="602"/>
      <c r="C2134" s="602"/>
      <c r="D2134" s="602"/>
      <c r="E2134" s="602"/>
      <c r="F2134" s="602"/>
      <c r="G2134" s="602"/>
      <c r="H2134" s="602"/>
      <c r="I2134" s="602"/>
      <c r="J2134" s="602"/>
      <c r="K2134" s="602"/>
      <c r="L2134" s="602"/>
      <c r="M2134" s="622"/>
    </row>
    <row r="2135" spans="2:13" s="322" customFormat="1" x14ac:dyDescent="0.2">
      <c r="B2135" s="602"/>
      <c r="C2135" s="602"/>
      <c r="D2135" s="602"/>
      <c r="E2135" s="602"/>
      <c r="F2135" s="602"/>
      <c r="G2135" s="602"/>
      <c r="H2135" s="602"/>
      <c r="I2135" s="602"/>
      <c r="J2135" s="602"/>
      <c r="K2135" s="602"/>
      <c r="L2135" s="602"/>
      <c r="M2135" s="622"/>
    </row>
    <row r="2136" spans="2:13" s="322" customFormat="1" x14ac:dyDescent="0.2">
      <c r="B2136" s="602"/>
      <c r="C2136" s="602"/>
      <c r="D2136" s="602"/>
      <c r="E2136" s="602"/>
      <c r="F2136" s="602"/>
      <c r="G2136" s="602"/>
      <c r="H2136" s="602"/>
      <c r="I2136" s="602"/>
      <c r="J2136" s="602"/>
      <c r="K2136" s="602"/>
      <c r="L2136" s="602"/>
      <c r="M2136" s="622"/>
    </row>
    <row r="2137" spans="2:13" s="322" customFormat="1" x14ac:dyDescent="0.2">
      <c r="B2137" s="602"/>
      <c r="C2137" s="602"/>
      <c r="D2137" s="602"/>
      <c r="E2137" s="602"/>
      <c r="F2137" s="602"/>
      <c r="G2137" s="602"/>
      <c r="H2137" s="602"/>
      <c r="I2137" s="602"/>
      <c r="J2137" s="602"/>
      <c r="K2137" s="602"/>
      <c r="L2137" s="602"/>
      <c r="M2137" s="622"/>
    </row>
    <row r="2138" spans="2:13" s="322" customFormat="1" x14ac:dyDescent="0.2">
      <c r="B2138" s="602"/>
      <c r="C2138" s="602"/>
      <c r="D2138" s="602"/>
      <c r="E2138" s="602"/>
      <c r="F2138" s="602"/>
      <c r="G2138" s="602"/>
      <c r="H2138" s="602"/>
      <c r="I2138" s="602"/>
      <c r="J2138" s="602"/>
      <c r="K2138" s="602"/>
      <c r="L2138" s="602"/>
      <c r="M2138" s="622"/>
    </row>
    <row r="2139" spans="2:13" s="322" customFormat="1" x14ac:dyDescent="0.2">
      <c r="B2139" s="602"/>
      <c r="C2139" s="602"/>
      <c r="D2139" s="602"/>
      <c r="E2139" s="602"/>
      <c r="F2139" s="602"/>
      <c r="G2139" s="602"/>
      <c r="H2139" s="602"/>
      <c r="I2139" s="602"/>
      <c r="J2139" s="602"/>
      <c r="K2139" s="602"/>
      <c r="L2139" s="602"/>
      <c r="M2139" s="622"/>
    </row>
    <row r="2140" spans="2:13" s="322" customFormat="1" x14ac:dyDescent="0.2">
      <c r="B2140" s="602"/>
      <c r="C2140" s="602"/>
      <c r="D2140" s="602"/>
      <c r="E2140" s="602"/>
      <c r="F2140" s="602"/>
      <c r="G2140" s="602"/>
      <c r="H2140" s="602"/>
      <c r="I2140" s="602"/>
      <c r="J2140" s="602"/>
      <c r="K2140" s="602"/>
      <c r="L2140" s="602"/>
      <c r="M2140" s="622"/>
    </row>
    <row r="2141" spans="2:13" s="322" customFormat="1" x14ac:dyDescent="0.2">
      <c r="B2141" s="602"/>
      <c r="C2141" s="602"/>
      <c r="D2141" s="602"/>
      <c r="E2141" s="602"/>
      <c r="F2141" s="602"/>
      <c r="G2141" s="602"/>
      <c r="H2141" s="602"/>
      <c r="I2141" s="602"/>
      <c r="J2141" s="602"/>
      <c r="K2141" s="602"/>
      <c r="L2141" s="602"/>
      <c r="M2141" s="622"/>
    </row>
    <row r="2142" spans="2:13" s="322" customFormat="1" x14ac:dyDescent="0.2">
      <c r="B2142" s="602"/>
      <c r="C2142" s="602"/>
      <c r="D2142" s="602"/>
      <c r="E2142" s="602"/>
      <c r="F2142" s="602"/>
      <c r="G2142" s="602"/>
      <c r="H2142" s="602"/>
      <c r="I2142" s="602"/>
      <c r="J2142" s="602"/>
      <c r="K2142" s="602"/>
      <c r="L2142" s="602"/>
      <c r="M2142" s="622"/>
    </row>
    <row r="2143" spans="2:13" s="322" customFormat="1" x14ac:dyDescent="0.2">
      <c r="B2143" s="602"/>
      <c r="C2143" s="602"/>
      <c r="D2143" s="602"/>
      <c r="E2143" s="602"/>
      <c r="F2143" s="602"/>
      <c r="G2143" s="602"/>
      <c r="H2143" s="602"/>
      <c r="I2143" s="602"/>
      <c r="J2143" s="602"/>
      <c r="K2143" s="602"/>
      <c r="L2143" s="602"/>
      <c r="M2143" s="622"/>
    </row>
    <row r="2144" spans="2:13" s="322" customFormat="1" x14ac:dyDescent="0.2">
      <c r="B2144" s="602"/>
      <c r="C2144" s="602"/>
      <c r="D2144" s="602"/>
      <c r="E2144" s="602"/>
      <c r="F2144" s="602"/>
      <c r="G2144" s="602"/>
      <c r="H2144" s="602"/>
      <c r="I2144" s="602"/>
      <c r="J2144" s="602"/>
      <c r="K2144" s="602"/>
      <c r="L2144" s="602"/>
      <c r="M2144" s="622"/>
    </row>
    <row r="2145" spans="2:13" s="322" customFormat="1" x14ac:dyDescent="0.2">
      <c r="B2145" s="602"/>
      <c r="C2145" s="602"/>
      <c r="D2145" s="602"/>
      <c r="E2145" s="602"/>
      <c r="F2145" s="602"/>
      <c r="G2145" s="602"/>
      <c r="H2145" s="602"/>
      <c r="I2145" s="602"/>
      <c r="J2145" s="602"/>
      <c r="K2145" s="602"/>
      <c r="L2145" s="602"/>
      <c r="M2145" s="622"/>
    </row>
    <row r="2146" spans="2:13" s="322" customFormat="1" x14ac:dyDescent="0.2">
      <c r="B2146" s="602"/>
      <c r="C2146" s="602"/>
      <c r="D2146" s="602"/>
      <c r="E2146" s="602"/>
      <c r="F2146" s="602"/>
      <c r="G2146" s="602"/>
      <c r="H2146" s="602"/>
      <c r="I2146" s="602"/>
      <c r="J2146" s="602"/>
      <c r="K2146" s="602"/>
      <c r="L2146" s="602"/>
      <c r="M2146" s="622"/>
    </row>
    <row r="2147" spans="2:13" s="322" customFormat="1" x14ac:dyDescent="0.2">
      <c r="B2147" s="602"/>
      <c r="C2147" s="602"/>
      <c r="D2147" s="602"/>
      <c r="E2147" s="602"/>
      <c r="F2147" s="602"/>
      <c r="G2147" s="602"/>
      <c r="H2147" s="602"/>
      <c r="I2147" s="602"/>
      <c r="J2147" s="602"/>
      <c r="K2147" s="602"/>
      <c r="L2147" s="602"/>
      <c r="M2147" s="622"/>
    </row>
    <row r="2148" spans="2:13" s="322" customFormat="1" x14ac:dyDescent="0.2">
      <c r="B2148" s="602"/>
      <c r="C2148" s="602"/>
      <c r="D2148" s="602"/>
      <c r="E2148" s="602"/>
      <c r="F2148" s="602"/>
      <c r="G2148" s="602"/>
      <c r="H2148" s="602"/>
      <c r="I2148" s="602"/>
      <c r="J2148" s="602"/>
      <c r="K2148" s="602"/>
      <c r="L2148" s="602"/>
      <c r="M2148" s="622"/>
    </row>
    <row r="2149" spans="2:13" s="322" customFormat="1" x14ac:dyDescent="0.2">
      <c r="B2149" s="602"/>
      <c r="C2149" s="602"/>
      <c r="D2149" s="602"/>
      <c r="E2149" s="602"/>
      <c r="F2149" s="602"/>
      <c r="G2149" s="602"/>
      <c r="H2149" s="602"/>
      <c r="I2149" s="602"/>
      <c r="J2149" s="602"/>
      <c r="K2149" s="602"/>
      <c r="L2149" s="602"/>
      <c r="M2149" s="622"/>
    </row>
    <row r="2150" spans="2:13" s="322" customFormat="1" x14ac:dyDescent="0.2">
      <c r="B2150" s="602"/>
      <c r="C2150" s="602"/>
      <c r="D2150" s="602"/>
      <c r="E2150" s="602"/>
      <c r="F2150" s="602"/>
      <c r="G2150" s="602"/>
      <c r="H2150" s="602"/>
      <c r="I2150" s="602"/>
      <c r="J2150" s="602"/>
      <c r="K2150" s="602"/>
      <c r="L2150" s="602"/>
      <c r="M2150" s="622"/>
    </row>
    <row r="2151" spans="2:13" s="322" customFormat="1" x14ac:dyDescent="0.2">
      <c r="B2151" s="602"/>
      <c r="C2151" s="602"/>
      <c r="D2151" s="602"/>
      <c r="E2151" s="602"/>
      <c r="F2151" s="602"/>
      <c r="G2151" s="602"/>
      <c r="H2151" s="602"/>
      <c r="I2151" s="602"/>
      <c r="J2151" s="602"/>
      <c r="K2151" s="602"/>
      <c r="L2151" s="602"/>
      <c r="M2151" s="622"/>
    </row>
    <row r="2152" spans="2:13" s="322" customFormat="1" x14ac:dyDescent="0.2">
      <c r="B2152" s="602"/>
      <c r="C2152" s="602"/>
      <c r="D2152" s="602"/>
      <c r="E2152" s="602"/>
      <c r="F2152" s="602"/>
      <c r="G2152" s="602"/>
      <c r="H2152" s="602"/>
      <c r="I2152" s="602"/>
      <c r="J2152" s="602"/>
      <c r="K2152" s="602"/>
      <c r="L2152" s="602"/>
      <c r="M2152" s="622"/>
    </row>
    <row r="2153" spans="2:13" s="322" customFormat="1" x14ac:dyDescent="0.2">
      <c r="B2153" s="602"/>
      <c r="C2153" s="602"/>
      <c r="D2153" s="602"/>
      <c r="E2153" s="602"/>
      <c r="F2153" s="602"/>
      <c r="G2153" s="602"/>
      <c r="H2153" s="602"/>
      <c r="I2153" s="602"/>
      <c r="J2153" s="602"/>
      <c r="K2153" s="602"/>
      <c r="L2153" s="602"/>
      <c r="M2153" s="622"/>
    </row>
    <row r="2154" spans="2:13" s="322" customFormat="1" x14ac:dyDescent="0.2">
      <c r="B2154" s="602"/>
      <c r="C2154" s="602"/>
      <c r="D2154" s="602"/>
      <c r="E2154" s="602"/>
      <c r="F2154" s="602"/>
      <c r="G2154" s="602"/>
      <c r="H2154" s="602"/>
      <c r="I2154" s="602"/>
      <c r="J2154" s="602"/>
      <c r="K2154" s="602"/>
      <c r="L2154" s="602"/>
      <c r="M2154" s="622"/>
    </row>
    <row r="2155" spans="2:13" s="322" customFormat="1" x14ac:dyDescent="0.2">
      <c r="B2155" s="602"/>
      <c r="C2155" s="602"/>
      <c r="D2155" s="602"/>
      <c r="E2155" s="602"/>
      <c r="F2155" s="602"/>
      <c r="G2155" s="602"/>
      <c r="H2155" s="602"/>
      <c r="I2155" s="602"/>
      <c r="J2155" s="602"/>
      <c r="K2155" s="602"/>
      <c r="L2155" s="602"/>
      <c r="M2155" s="622"/>
    </row>
    <row r="2156" spans="2:13" s="322" customFormat="1" x14ac:dyDescent="0.2">
      <c r="B2156" s="602"/>
      <c r="C2156" s="602"/>
      <c r="D2156" s="602"/>
      <c r="E2156" s="602"/>
      <c r="F2156" s="602"/>
      <c r="G2156" s="602"/>
      <c r="H2156" s="602"/>
      <c r="I2156" s="602"/>
      <c r="J2156" s="602"/>
      <c r="K2156" s="602"/>
      <c r="L2156" s="602"/>
      <c r="M2156" s="622"/>
    </row>
    <row r="2157" spans="2:13" s="322" customFormat="1" x14ac:dyDescent="0.2">
      <c r="B2157" s="602"/>
      <c r="C2157" s="602"/>
      <c r="D2157" s="602"/>
      <c r="E2157" s="602"/>
      <c r="F2157" s="602"/>
      <c r="G2157" s="602"/>
      <c r="H2157" s="602"/>
      <c r="I2157" s="602"/>
      <c r="J2157" s="602"/>
      <c r="K2157" s="602"/>
      <c r="L2157" s="602"/>
      <c r="M2157" s="622"/>
    </row>
    <row r="2158" spans="2:13" s="322" customFormat="1" x14ac:dyDescent="0.2">
      <c r="B2158" s="602"/>
      <c r="C2158" s="602"/>
      <c r="D2158" s="602"/>
      <c r="E2158" s="602"/>
      <c r="F2158" s="602"/>
      <c r="G2158" s="602"/>
      <c r="H2158" s="602"/>
      <c r="I2158" s="602"/>
      <c r="J2158" s="602"/>
      <c r="K2158" s="602"/>
      <c r="L2158" s="602"/>
      <c r="M2158" s="622"/>
    </row>
    <row r="2159" spans="2:13" s="322" customFormat="1" x14ac:dyDescent="0.2">
      <c r="B2159" s="602"/>
      <c r="C2159" s="602"/>
      <c r="D2159" s="602"/>
      <c r="E2159" s="602"/>
      <c r="F2159" s="602"/>
      <c r="G2159" s="602"/>
      <c r="H2159" s="602"/>
      <c r="I2159" s="602"/>
      <c r="J2159" s="602"/>
      <c r="K2159" s="602"/>
      <c r="L2159" s="602"/>
      <c r="M2159" s="622"/>
    </row>
    <row r="2160" spans="2:13" s="322" customFormat="1" x14ac:dyDescent="0.2">
      <c r="B2160" s="602"/>
      <c r="C2160" s="602"/>
      <c r="D2160" s="602"/>
      <c r="E2160" s="602"/>
      <c r="F2160" s="602"/>
      <c r="G2160" s="602"/>
      <c r="H2160" s="602"/>
      <c r="I2160" s="602"/>
      <c r="J2160" s="602"/>
      <c r="K2160" s="602"/>
      <c r="L2160" s="602"/>
      <c r="M2160" s="622"/>
    </row>
    <row r="2161" spans="2:13" s="322" customFormat="1" x14ac:dyDescent="0.2">
      <c r="B2161" s="602"/>
      <c r="C2161" s="602"/>
      <c r="D2161" s="602"/>
      <c r="E2161" s="602"/>
      <c r="F2161" s="602"/>
      <c r="G2161" s="602"/>
      <c r="H2161" s="602"/>
      <c r="I2161" s="602"/>
      <c r="J2161" s="602"/>
      <c r="K2161" s="602"/>
      <c r="L2161" s="602"/>
      <c r="M2161" s="622"/>
    </row>
    <row r="2162" spans="2:13" s="322" customFormat="1" x14ac:dyDescent="0.2">
      <c r="B2162" s="602"/>
      <c r="C2162" s="602"/>
      <c r="D2162" s="602"/>
      <c r="E2162" s="602"/>
      <c r="F2162" s="602"/>
      <c r="G2162" s="602"/>
      <c r="H2162" s="602"/>
      <c r="I2162" s="602"/>
      <c r="J2162" s="602"/>
      <c r="K2162" s="602"/>
      <c r="L2162" s="602"/>
      <c r="M2162" s="622"/>
    </row>
    <row r="2163" spans="2:13" s="322" customFormat="1" x14ac:dyDescent="0.2">
      <c r="B2163" s="602"/>
      <c r="C2163" s="602"/>
      <c r="D2163" s="602"/>
      <c r="E2163" s="602"/>
      <c r="F2163" s="602"/>
      <c r="G2163" s="602"/>
      <c r="H2163" s="602"/>
      <c r="I2163" s="602"/>
      <c r="J2163" s="602"/>
      <c r="K2163" s="602"/>
      <c r="L2163" s="602"/>
      <c r="M2163" s="622"/>
    </row>
    <row r="2164" spans="2:13" s="322" customFormat="1" x14ac:dyDescent="0.2">
      <c r="B2164" s="602"/>
      <c r="C2164" s="602"/>
      <c r="D2164" s="602"/>
      <c r="E2164" s="602"/>
      <c r="F2164" s="602"/>
      <c r="G2164" s="602"/>
      <c r="H2164" s="602"/>
      <c r="I2164" s="602"/>
      <c r="J2164" s="602"/>
      <c r="K2164" s="602"/>
      <c r="L2164" s="602"/>
      <c r="M2164" s="622"/>
    </row>
    <row r="2165" spans="2:13" s="322" customFormat="1" x14ac:dyDescent="0.2">
      <c r="B2165" s="602"/>
      <c r="C2165" s="602"/>
      <c r="D2165" s="602"/>
      <c r="E2165" s="602"/>
      <c r="F2165" s="602"/>
      <c r="G2165" s="602"/>
      <c r="H2165" s="602"/>
      <c r="I2165" s="602"/>
      <c r="J2165" s="602"/>
      <c r="K2165" s="602"/>
      <c r="L2165" s="602"/>
      <c r="M2165" s="622"/>
    </row>
    <row r="2166" spans="2:13" s="322" customFormat="1" x14ac:dyDescent="0.2">
      <c r="B2166" s="602"/>
      <c r="C2166" s="602"/>
      <c r="D2166" s="602"/>
      <c r="E2166" s="602"/>
      <c r="F2166" s="602"/>
      <c r="G2166" s="602"/>
      <c r="H2166" s="602"/>
      <c r="I2166" s="602"/>
      <c r="J2166" s="602"/>
      <c r="K2166" s="602"/>
      <c r="L2166" s="602"/>
      <c r="M2166" s="622"/>
    </row>
    <row r="2167" spans="2:13" s="322" customFormat="1" x14ac:dyDescent="0.2">
      <c r="B2167" s="602"/>
      <c r="C2167" s="602"/>
      <c r="D2167" s="602"/>
      <c r="E2167" s="602"/>
      <c r="F2167" s="602"/>
      <c r="G2167" s="602"/>
      <c r="H2167" s="602"/>
      <c r="I2167" s="602"/>
      <c r="J2167" s="602"/>
      <c r="K2167" s="602"/>
      <c r="L2167" s="602"/>
      <c r="M2167" s="622"/>
    </row>
    <row r="2168" spans="2:13" s="322" customFormat="1" x14ac:dyDescent="0.2">
      <c r="B2168" s="602"/>
      <c r="C2168" s="602"/>
      <c r="D2168" s="602"/>
      <c r="E2168" s="602"/>
      <c r="F2168" s="602"/>
      <c r="G2168" s="602"/>
      <c r="H2168" s="602"/>
      <c r="I2168" s="602"/>
      <c r="J2168" s="602"/>
      <c r="K2168" s="602"/>
      <c r="L2168" s="602"/>
      <c r="M2168" s="622"/>
    </row>
    <row r="2169" spans="2:13" s="322" customFormat="1" x14ac:dyDescent="0.2">
      <c r="B2169" s="602"/>
      <c r="C2169" s="602"/>
      <c r="D2169" s="602"/>
      <c r="E2169" s="602"/>
      <c r="F2169" s="602"/>
      <c r="G2169" s="602"/>
      <c r="H2169" s="602"/>
      <c r="I2169" s="602"/>
      <c r="J2169" s="602"/>
      <c r="K2169" s="602"/>
      <c r="L2169" s="602"/>
      <c r="M2169" s="622"/>
    </row>
    <row r="2170" spans="2:13" s="322" customFormat="1" x14ac:dyDescent="0.2">
      <c r="B2170" s="602"/>
      <c r="C2170" s="602"/>
      <c r="D2170" s="602"/>
      <c r="E2170" s="602"/>
      <c r="F2170" s="602"/>
      <c r="G2170" s="602"/>
      <c r="H2170" s="602"/>
      <c r="I2170" s="602"/>
      <c r="J2170" s="602"/>
      <c r="K2170" s="602"/>
      <c r="L2170" s="602"/>
      <c r="M2170" s="622"/>
    </row>
    <row r="2171" spans="2:13" s="322" customFormat="1" x14ac:dyDescent="0.2">
      <c r="B2171" s="602"/>
      <c r="C2171" s="602"/>
      <c r="D2171" s="602"/>
      <c r="E2171" s="602"/>
      <c r="F2171" s="602"/>
      <c r="G2171" s="602"/>
      <c r="H2171" s="602"/>
      <c r="I2171" s="602"/>
      <c r="J2171" s="602"/>
      <c r="K2171" s="602"/>
      <c r="L2171" s="602"/>
      <c r="M2171" s="622"/>
    </row>
    <row r="2172" spans="2:13" s="322" customFormat="1" x14ac:dyDescent="0.2">
      <c r="B2172" s="602"/>
      <c r="C2172" s="602"/>
      <c r="D2172" s="602"/>
      <c r="E2172" s="602"/>
      <c r="F2172" s="602"/>
      <c r="G2172" s="602"/>
      <c r="H2172" s="602"/>
      <c r="I2172" s="602"/>
      <c r="J2172" s="602"/>
      <c r="K2172" s="602"/>
      <c r="L2172" s="602"/>
      <c r="M2172" s="622"/>
    </row>
    <row r="2173" spans="2:13" s="322" customFormat="1" x14ac:dyDescent="0.2">
      <c r="B2173" s="602"/>
      <c r="C2173" s="602"/>
      <c r="D2173" s="602"/>
      <c r="E2173" s="602"/>
      <c r="F2173" s="602"/>
      <c r="G2173" s="602"/>
      <c r="H2173" s="602"/>
      <c r="I2173" s="602"/>
      <c r="J2173" s="602"/>
      <c r="K2173" s="602"/>
      <c r="L2173" s="602"/>
      <c r="M2173" s="622"/>
    </row>
    <row r="2174" spans="2:13" s="322" customFormat="1" x14ac:dyDescent="0.2">
      <c r="B2174" s="602"/>
      <c r="C2174" s="602"/>
      <c r="D2174" s="602"/>
      <c r="E2174" s="602"/>
      <c r="F2174" s="602"/>
      <c r="G2174" s="602"/>
      <c r="H2174" s="602"/>
      <c r="I2174" s="602"/>
      <c r="J2174" s="602"/>
      <c r="K2174" s="602"/>
      <c r="L2174" s="602"/>
      <c r="M2174" s="622"/>
    </row>
    <row r="2175" spans="2:13" s="322" customFormat="1" x14ac:dyDescent="0.2">
      <c r="B2175" s="602"/>
      <c r="C2175" s="602"/>
      <c r="D2175" s="602"/>
      <c r="E2175" s="602"/>
      <c r="F2175" s="602"/>
      <c r="G2175" s="602"/>
      <c r="H2175" s="602"/>
      <c r="I2175" s="602"/>
      <c r="J2175" s="602"/>
      <c r="K2175" s="602"/>
      <c r="L2175" s="602"/>
      <c r="M2175" s="622"/>
    </row>
    <row r="2176" spans="2:13" s="322" customFormat="1" x14ac:dyDescent="0.2">
      <c r="B2176" s="602"/>
      <c r="C2176" s="602"/>
      <c r="D2176" s="602"/>
      <c r="E2176" s="602"/>
      <c r="F2176" s="602"/>
      <c r="G2176" s="602"/>
      <c r="H2176" s="602"/>
      <c r="I2176" s="602"/>
      <c r="J2176" s="602"/>
      <c r="K2176" s="602"/>
      <c r="L2176" s="602"/>
      <c r="M2176" s="622"/>
    </row>
    <row r="2177" spans="2:13" s="322" customFormat="1" x14ac:dyDescent="0.2">
      <c r="B2177" s="602"/>
      <c r="C2177" s="602"/>
      <c r="D2177" s="602"/>
      <c r="E2177" s="602"/>
      <c r="F2177" s="602"/>
      <c r="G2177" s="602"/>
      <c r="H2177" s="602"/>
      <c r="I2177" s="602"/>
      <c r="J2177" s="602"/>
      <c r="K2177" s="602"/>
      <c r="L2177" s="602"/>
      <c r="M2177" s="622"/>
    </row>
    <row r="2178" spans="2:13" s="322" customFormat="1" x14ac:dyDescent="0.2">
      <c r="B2178" s="602"/>
      <c r="C2178" s="602"/>
      <c r="D2178" s="602"/>
      <c r="E2178" s="602"/>
      <c r="F2178" s="602"/>
      <c r="G2178" s="602"/>
      <c r="H2178" s="602"/>
      <c r="I2178" s="602"/>
      <c r="J2178" s="602"/>
      <c r="K2178" s="602"/>
      <c r="L2178" s="602"/>
      <c r="M2178" s="622"/>
    </row>
    <row r="2179" spans="2:13" s="322" customFormat="1" x14ac:dyDescent="0.2">
      <c r="B2179" s="602"/>
      <c r="C2179" s="602"/>
      <c r="D2179" s="602"/>
      <c r="E2179" s="602"/>
      <c r="F2179" s="602"/>
      <c r="G2179" s="602"/>
      <c r="H2179" s="602"/>
      <c r="I2179" s="602"/>
      <c r="J2179" s="602"/>
      <c r="K2179" s="602"/>
      <c r="L2179" s="602"/>
      <c r="M2179" s="622"/>
    </row>
    <row r="2180" spans="2:13" s="322" customFormat="1" x14ac:dyDescent="0.2">
      <c r="B2180" s="602"/>
      <c r="C2180" s="602"/>
      <c r="D2180" s="602"/>
      <c r="E2180" s="602"/>
      <c r="F2180" s="602"/>
      <c r="G2180" s="602"/>
      <c r="H2180" s="602"/>
      <c r="I2180" s="602"/>
      <c r="J2180" s="602"/>
      <c r="K2180" s="602"/>
      <c r="L2180" s="602"/>
      <c r="M2180" s="622"/>
    </row>
    <row r="2181" spans="2:13" s="322" customFormat="1" x14ac:dyDescent="0.2">
      <c r="B2181" s="602"/>
      <c r="C2181" s="602"/>
      <c r="D2181" s="602"/>
      <c r="E2181" s="602"/>
      <c r="F2181" s="602"/>
      <c r="G2181" s="602"/>
      <c r="H2181" s="602"/>
      <c r="I2181" s="602"/>
      <c r="J2181" s="602"/>
      <c r="K2181" s="602"/>
      <c r="L2181" s="602"/>
      <c r="M2181" s="622"/>
    </row>
    <row r="2182" spans="2:13" s="322" customFormat="1" x14ac:dyDescent="0.2">
      <c r="B2182" s="602"/>
      <c r="C2182" s="602"/>
      <c r="D2182" s="602"/>
      <c r="E2182" s="602"/>
      <c r="F2182" s="602"/>
      <c r="G2182" s="602"/>
      <c r="H2182" s="602"/>
      <c r="I2182" s="602"/>
      <c r="J2182" s="602"/>
      <c r="K2182" s="602"/>
      <c r="L2182" s="602"/>
      <c r="M2182" s="622"/>
    </row>
    <row r="2183" spans="2:13" s="322" customFormat="1" x14ac:dyDescent="0.2">
      <c r="B2183" s="602"/>
      <c r="C2183" s="602"/>
      <c r="D2183" s="602"/>
      <c r="E2183" s="602"/>
      <c r="F2183" s="602"/>
      <c r="G2183" s="602"/>
      <c r="H2183" s="602"/>
      <c r="I2183" s="602"/>
      <c r="J2183" s="602"/>
      <c r="K2183" s="602"/>
      <c r="L2183" s="602"/>
      <c r="M2183" s="622"/>
    </row>
    <row r="2184" spans="2:13" s="322" customFormat="1" x14ac:dyDescent="0.2">
      <c r="B2184" s="602"/>
      <c r="C2184" s="602"/>
      <c r="D2184" s="602"/>
      <c r="E2184" s="602"/>
      <c r="F2184" s="602"/>
      <c r="G2184" s="602"/>
      <c r="H2184" s="602"/>
      <c r="I2184" s="602"/>
      <c r="J2184" s="602"/>
      <c r="K2184" s="602"/>
      <c r="L2184" s="602"/>
      <c r="M2184" s="622"/>
    </row>
    <row r="2185" spans="2:13" s="322" customFormat="1" x14ac:dyDescent="0.2">
      <c r="B2185" s="602"/>
      <c r="C2185" s="602"/>
      <c r="D2185" s="602"/>
      <c r="E2185" s="602"/>
      <c r="F2185" s="602"/>
      <c r="G2185" s="602"/>
      <c r="H2185" s="602"/>
      <c r="I2185" s="602"/>
      <c r="J2185" s="602"/>
      <c r="K2185" s="602"/>
      <c r="L2185" s="602"/>
      <c r="M2185" s="622"/>
    </row>
    <row r="2186" spans="2:13" s="322" customFormat="1" x14ac:dyDescent="0.2">
      <c r="B2186" s="602"/>
      <c r="C2186" s="602"/>
      <c r="D2186" s="602"/>
      <c r="E2186" s="602"/>
      <c r="F2186" s="602"/>
      <c r="G2186" s="602"/>
      <c r="H2186" s="602"/>
      <c r="I2186" s="602"/>
      <c r="J2186" s="602"/>
      <c r="K2186" s="602"/>
      <c r="L2186" s="602"/>
      <c r="M2186" s="622"/>
    </row>
    <row r="2187" spans="2:13" s="322" customFormat="1" x14ac:dyDescent="0.2">
      <c r="B2187" s="602"/>
      <c r="C2187" s="602"/>
      <c r="D2187" s="602"/>
      <c r="E2187" s="602"/>
      <c r="F2187" s="602"/>
      <c r="G2187" s="602"/>
      <c r="H2187" s="602"/>
      <c r="I2187" s="602"/>
      <c r="J2187" s="602"/>
      <c r="K2187" s="602"/>
      <c r="L2187" s="602"/>
      <c r="M2187" s="622"/>
    </row>
    <row r="2188" spans="2:13" s="322" customFormat="1" x14ac:dyDescent="0.2">
      <c r="B2188" s="602"/>
      <c r="C2188" s="602"/>
      <c r="D2188" s="602"/>
      <c r="E2188" s="602"/>
      <c r="F2188" s="602"/>
      <c r="G2188" s="602"/>
      <c r="H2188" s="602"/>
      <c r="I2188" s="602"/>
      <c r="J2188" s="602"/>
      <c r="K2188" s="602"/>
      <c r="L2188" s="602"/>
      <c r="M2188" s="622"/>
    </row>
    <row r="2189" spans="2:13" s="322" customFormat="1" x14ac:dyDescent="0.2">
      <c r="B2189" s="602"/>
      <c r="C2189" s="602"/>
      <c r="D2189" s="602"/>
      <c r="E2189" s="602"/>
      <c r="F2189" s="602"/>
      <c r="G2189" s="602"/>
      <c r="H2189" s="602"/>
      <c r="I2189" s="602"/>
      <c r="J2189" s="602"/>
      <c r="K2189" s="602"/>
      <c r="L2189" s="602"/>
      <c r="M2189" s="622"/>
    </row>
    <row r="2190" spans="2:13" s="322" customFormat="1" x14ac:dyDescent="0.2">
      <c r="B2190" s="602"/>
      <c r="C2190" s="602"/>
      <c r="D2190" s="602"/>
      <c r="E2190" s="602"/>
      <c r="F2190" s="602"/>
      <c r="G2190" s="602"/>
      <c r="H2190" s="602"/>
      <c r="I2190" s="602"/>
      <c r="J2190" s="602"/>
      <c r="K2190" s="602"/>
      <c r="L2190" s="602"/>
      <c r="M2190" s="622"/>
    </row>
    <row r="2191" spans="2:13" s="322" customFormat="1" x14ac:dyDescent="0.2">
      <c r="B2191" s="602"/>
      <c r="C2191" s="602"/>
      <c r="D2191" s="602"/>
      <c r="E2191" s="602"/>
      <c r="F2191" s="602"/>
      <c r="G2191" s="602"/>
      <c r="H2191" s="602"/>
      <c r="I2191" s="602"/>
      <c r="J2191" s="602"/>
      <c r="K2191" s="602"/>
      <c r="L2191" s="602"/>
      <c r="M2191" s="622"/>
    </row>
    <row r="2192" spans="2:13" s="322" customFormat="1" x14ac:dyDescent="0.2">
      <c r="B2192" s="602"/>
      <c r="C2192" s="602"/>
      <c r="D2192" s="602"/>
      <c r="E2192" s="602"/>
      <c r="F2192" s="602"/>
      <c r="G2192" s="602"/>
      <c r="H2192" s="602"/>
      <c r="I2192" s="602"/>
      <c r="J2192" s="602"/>
      <c r="K2192" s="602"/>
      <c r="L2192" s="602"/>
      <c r="M2192" s="622"/>
    </row>
    <row r="2193" spans="2:13" s="322" customFormat="1" x14ac:dyDescent="0.2">
      <c r="B2193" s="602"/>
      <c r="C2193" s="602"/>
      <c r="D2193" s="602"/>
      <c r="E2193" s="602"/>
      <c r="F2193" s="602"/>
      <c r="G2193" s="602"/>
      <c r="H2193" s="602"/>
      <c r="I2193" s="602"/>
      <c r="J2193" s="602"/>
      <c r="K2193" s="602"/>
      <c r="L2193" s="602"/>
      <c r="M2193" s="622"/>
    </row>
    <row r="2194" spans="2:13" s="322" customFormat="1" x14ac:dyDescent="0.2">
      <c r="B2194" s="602"/>
      <c r="C2194" s="602"/>
      <c r="D2194" s="602"/>
      <c r="E2194" s="602"/>
      <c r="F2194" s="602"/>
      <c r="G2194" s="602"/>
      <c r="H2194" s="602"/>
      <c r="I2194" s="602"/>
      <c r="J2194" s="602"/>
      <c r="K2194" s="602"/>
      <c r="L2194" s="602"/>
      <c r="M2194" s="622"/>
    </row>
    <row r="2195" spans="2:13" s="322" customFormat="1" x14ac:dyDescent="0.2">
      <c r="B2195" s="602"/>
      <c r="C2195" s="602"/>
      <c r="D2195" s="602"/>
      <c r="E2195" s="602"/>
      <c r="F2195" s="602"/>
      <c r="G2195" s="602"/>
      <c r="H2195" s="602"/>
      <c r="I2195" s="602"/>
      <c r="J2195" s="602"/>
      <c r="K2195" s="602"/>
      <c r="L2195" s="602"/>
      <c r="M2195" s="622"/>
    </row>
    <row r="2196" spans="2:13" s="322" customFormat="1" x14ac:dyDescent="0.2">
      <c r="B2196" s="602"/>
      <c r="C2196" s="602"/>
      <c r="D2196" s="602"/>
      <c r="E2196" s="602"/>
      <c r="F2196" s="602"/>
      <c r="G2196" s="602"/>
      <c r="H2196" s="602"/>
      <c r="I2196" s="602"/>
      <c r="J2196" s="602"/>
      <c r="K2196" s="602"/>
      <c r="L2196" s="602"/>
      <c r="M2196" s="622"/>
    </row>
    <row r="2197" spans="2:13" s="322" customFormat="1" x14ac:dyDescent="0.2">
      <c r="B2197" s="602"/>
      <c r="C2197" s="602"/>
      <c r="D2197" s="602"/>
      <c r="E2197" s="602"/>
      <c r="F2197" s="602"/>
      <c r="G2197" s="602"/>
      <c r="H2197" s="602"/>
      <c r="I2197" s="602"/>
      <c r="J2197" s="602"/>
      <c r="K2197" s="602"/>
      <c r="L2197" s="602"/>
      <c r="M2197" s="622"/>
    </row>
    <row r="2198" spans="2:13" s="322" customFormat="1" x14ac:dyDescent="0.2">
      <c r="B2198" s="602"/>
      <c r="C2198" s="602"/>
      <c r="D2198" s="602"/>
      <c r="E2198" s="602"/>
      <c r="F2198" s="602"/>
      <c r="G2198" s="602"/>
      <c r="H2198" s="602"/>
      <c r="I2198" s="602"/>
      <c r="J2198" s="602"/>
      <c r="K2198" s="602"/>
      <c r="L2198" s="602"/>
      <c r="M2198" s="622"/>
    </row>
    <row r="2199" spans="2:13" s="322" customFormat="1" x14ac:dyDescent="0.2">
      <c r="B2199" s="602"/>
      <c r="C2199" s="602"/>
      <c r="D2199" s="602"/>
      <c r="E2199" s="602"/>
      <c r="F2199" s="602"/>
      <c r="G2199" s="602"/>
      <c r="H2199" s="602"/>
      <c r="I2199" s="602"/>
      <c r="J2199" s="602"/>
      <c r="K2199" s="602"/>
      <c r="L2199" s="602"/>
      <c r="M2199" s="622"/>
    </row>
    <row r="2200" spans="2:13" s="322" customFormat="1" x14ac:dyDescent="0.2">
      <c r="B2200" s="602"/>
      <c r="C2200" s="602"/>
      <c r="D2200" s="602"/>
      <c r="E2200" s="602"/>
      <c r="F2200" s="602"/>
      <c r="G2200" s="602"/>
      <c r="H2200" s="602"/>
      <c r="I2200" s="602"/>
      <c r="J2200" s="602"/>
      <c r="K2200" s="602"/>
      <c r="L2200" s="602"/>
      <c r="M2200" s="622"/>
    </row>
    <row r="2201" spans="2:13" s="322" customFormat="1" x14ac:dyDescent="0.2">
      <c r="B2201" s="602"/>
      <c r="C2201" s="602"/>
      <c r="D2201" s="602"/>
      <c r="E2201" s="602"/>
      <c r="F2201" s="602"/>
      <c r="G2201" s="602"/>
      <c r="H2201" s="602"/>
      <c r="I2201" s="602"/>
      <c r="J2201" s="602"/>
      <c r="K2201" s="602"/>
      <c r="L2201" s="602"/>
      <c r="M2201" s="622"/>
    </row>
    <row r="2202" spans="2:13" s="322" customFormat="1" x14ac:dyDescent="0.2">
      <c r="B2202" s="602"/>
      <c r="C2202" s="602"/>
      <c r="D2202" s="602"/>
      <c r="E2202" s="602"/>
      <c r="F2202" s="602"/>
      <c r="G2202" s="602"/>
      <c r="H2202" s="602"/>
      <c r="I2202" s="602"/>
      <c r="J2202" s="602"/>
      <c r="K2202" s="602"/>
      <c r="L2202" s="602"/>
      <c r="M2202" s="622"/>
    </row>
    <row r="2203" spans="2:13" s="322" customFormat="1" x14ac:dyDescent="0.2">
      <c r="B2203" s="602"/>
      <c r="C2203" s="602"/>
      <c r="D2203" s="602"/>
      <c r="E2203" s="602"/>
      <c r="F2203" s="602"/>
      <c r="G2203" s="602"/>
      <c r="H2203" s="602"/>
      <c r="I2203" s="602"/>
      <c r="J2203" s="602"/>
      <c r="K2203" s="602"/>
      <c r="L2203" s="602"/>
      <c r="M2203" s="622"/>
    </row>
    <row r="2204" spans="2:13" s="322" customFormat="1" x14ac:dyDescent="0.2">
      <c r="B2204" s="602"/>
      <c r="C2204" s="602"/>
      <c r="D2204" s="602"/>
      <c r="E2204" s="602"/>
      <c r="F2204" s="602"/>
      <c r="G2204" s="602"/>
      <c r="H2204" s="602"/>
      <c r="I2204" s="602"/>
      <c r="J2204" s="602"/>
      <c r="K2204" s="602"/>
      <c r="L2204" s="602"/>
      <c r="M2204" s="622"/>
    </row>
    <row r="2205" spans="2:13" s="322" customFormat="1" x14ac:dyDescent="0.2">
      <c r="B2205" s="602"/>
      <c r="C2205" s="602"/>
      <c r="D2205" s="602"/>
      <c r="E2205" s="602"/>
      <c r="F2205" s="602"/>
      <c r="G2205" s="602"/>
      <c r="H2205" s="602"/>
      <c r="I2205" s="602"/>
      <c r="J2205" s="602"/>
      <c r="K2205" s="602"/>
      <c r="L2205" s="602"/>
      <c r="M2205" s="622"/>
    </row>
    <row r="2206" spans="2:13" s="322" customFormat="1" x14ac:dyDescent="0.2">
      <c r="B2206" s="602"/>
      <c r="C2206" s="602"/>
      <c r="D2206" s="602"/>
      <c r="E2206" s="602"/>
      <c r="F2206" s="602"/>
      <c r="G2206" s="602"/>
      <c r="H2206" s="602"/>
      <c r="I2206" s="602"/>
      <c r="J2206" s="602"/>
      <c r="K2206" s="602"/>
      <c r="L2206" s="602"/>
      <c r="M2206" s="622"/>
    </row>
    <row r="2207" spans="2:13" s="322" customFormat="1" x14ac:dyDescent="0.2">
      <c r="B2207" s="602"/>
      <c r="C2207" s="602"/>
      <c r="D2207" s="602"/>
      <c r="E2207" s="602"/>
      <c r="F2207" s="602"/>
      <c r="G2207" s="602"/>
      <c r="H2207" s="602"/>
      <c r="I2207" s="602"/>
      <c r="J2207" s="602"/>
      <c r="K2207" s="602"/>
      <c r="L2207" s="602"/>
      <c r="M2207" s="622"/>
    </row>
    <row r="2208" spans="2:13" s="322" customFormat="1" x14ac:dyDescent="0.2">
      <c r="B2208" s="602"/>
      <c r="C2208" s="602"/>
      <c r="D2208" s="602"/>
      <c r="E2208" s="602"/>
      <c r="F2208" s="602"/>
      <c r="G2208" s="602"/>
      <c r="H2208" s="602"/>
      <c r="I2208" s="602"/>
      <c r="J2208" s="602"/>
      <c r="K2208" s="602"/>
      <c r="L2208" s="602"/>
      <c r="M2208" s="622"/>
    </row>
    <row r="2209" spans="2:13" s="322" customFormat="1" x14ac:dyDescent="0.2">
      <c r="B2209" s="602"/>
      <c r="C2209" s="602"/>
      <c r="D2209" s="602"/>
      <c r="E2209" s="602"/>
      <c r="F2209" s="602"/>
      <c r="G2209" s="602"/>
      <c r="H2209" s="602"/>
      <c r="I2209" s="602"/>
      <c r="J2209" s="602"/>
      <c r="K2209" s="602"/>
      <c r="L2209" s="602"/>
      <c r="M2209" s="622"/>
    </row>
    <row r="2210" spans="2:13" s="322" customFormat="1" x14ac:dyDescent="0.2">
      <c r="B2210" s="602"/>
      <c r="C2210" s="602"/>
      <c r="D2210" s="602"/>
      <c r="E2210" s="602"/>
      <c r="F2210" s="602"/>
      <c r="G2210" s="602"/>
      <c r="H2210" s="602"/>
      <c r="I2210" s="602"/>
      <c r="J2210" s="602"/>
      <c r="K2210" s="602"/>
      <c r="L2210" s="602"/>
      <c r="M2210" s="622"/>
    </row>
    <row r="2211" spans="2:13" s="322" customFormat="1" x14ac:dyDescent="0.2">
      <c r="B2211" s="602"/>
      <c r="C2211" s="602"/>
      <c r="D2211" s="602"/>
      <c r="E2211" s="602"/>
      <c r="F2211" s="602"/>
      <c r="G2211" s="602"/>
      <c r="H2211" s="602"/>
      <c r="I2211" s="602"/>
      <c r="J2211" s="602"/>
      <c r="K2211" s="602"/>
      <c r="L2211" s="602"/>
      <c r="M2211" s="622"/>
    </row>
    <row r="2212" spans="2:13" s="322" customFormat="1" x14ac:dyDescent="0.2">
      <c r="B2212" s="602"/>
      <c r="C2212" s="602"/>
      <c r="D2212" s="602"/>
      <c r="E2212" s="602"/>
      <c r="F2212" s="602"/>
      <c r="G2212" s="602"/>
      <c r="H2212" s="602"/>
      <c r="I2212" s="602"/>
      <c r="J2212" s="602"/>
      <c r="K2212" s="602"/>
      <c r="L2212" s="602"/>
      <c r="M2212" s="622"/>
    </row>
    <row r="2213" spans="2:13" s="322" customFormat="1" x14ac:dyDescent="0.2">
      <c r="B2213" s="602"/>
      <c r="C2213" s="602"/>
      <c r="D2213" s="602"/>
      <c r="E2213" s="602"/>
      <c r="F2213" s="602"/>
      <c r="G2213" s="602"/>
      <c r="H2213" s="602"/>
      <c r="I2213" s="602"/>
      <c r="J2213" s="602"/>
      <c r="K2213" s="602"/>
      <c r="L2213" s="602"/>
      <c r="M2213" s="622"/>
    </row>
    <row r="2214" spans="2:13" s="322" customFormat="1" x14ac:dyDescent="0.2">
      <c r="B2214" s="602"/>
      <c r="C2214" s="602"/>
      <c r="D2214" s="602"/>
      <c r="E2214" s="602"/>
      <c r="F2214" s="602"/>
      <c r="G2214" s="602"/>
      <c r="H2214" s="602"/>
      <c r="I2214" s="602"/>
      <c r="J2214" s="602"/>
      <c r="K2214" s="602"/>
      <c r="L2214" s="602"/>
      <c r="M2214" s="622"/>
    </row>
    <row r="2215" spans="2:13" s="322" customFormat="1" x14ac:dyDescent="0.2">
      <c r="B2215" s="602"/>
      <c r="C2215" s="602"/>
      <c r="D2215" s="602"/>
      <c r="E2215" s="602"/>
      <c r="F2215" s="602"/>
      <c r="G2215" s="602"/>
      <c r="H2215" s="602"/>
      <c r="I2215" s="602"/>
      <c r="J2215" s="602"/>
      <c r="K2215" s="602"/>
      <c r="L2215" s="602"/>
      <c r="M2215" s="622"/>
    </row>
    <row r="2216" spans="2:13" s="322" customFormat="1" x14ac:dyDescent="0.2">
      <c r="B2216" s="602"/>
      <c r="C2216" s="602"/>
      <c r="D2216" s="602"/>
      <c r="E2216" s="602"/>
      <c r="F2216" s="602"/>
      <c r="G2216" s="602"/>
      <c r="H2216" s="602"/>
      <c r="I2216" s="602"/>
      <c r="J2216" s="602"/>
      <c r="K2216" s="602"/>
      <c r="L2216" s="602"/>
      <c r="M2216" s="622"/>
    </row>
    <row r="2217" spans="2:13" s="322" customFormat="1" x14ac:dyDescent="0.2">
      <c r="B2217" s="602"/>
      <c r="C2217" s="602"/>
      <c r="D2217" s="602"/>
      <c r="E2217" s="602"/>
      <c r="F2217" s="602"/>
      <c r="G2217" s="602"/>
      <c r="H2217" s="602"/>
      <c r="I2217" s="602"/>
      <c r="J2217" s="602"/>
      <c r="K2217" s="602"/>
      <c r="L2217" s="602"/>
      <c r="M2217" s="622"/>
    </row>
    <row r="2218" spans="2:13" s="322" customFormat="1" x14ac:dyDescent="0.2">
      <c r="B2218" s="602"/>
      <c r="C2218" s="602"/>
      <c r="D2218" s="602"/>
      <c r="E2218" s="602"/>
      <c r="F2218" s="602"/>
      <c r="G2218" s="602"/>
      <c r="H2218" s="602"/>
      <c r="I2218" s="602"/>
      <c r="J2218" s="602"/>
      <c r="K2218" s="602"/>
      <c r="L2218" s="602"/>
      <c r="M2218" s="622"/>
    </row>
    <row r="2219" spans="2:13" s="322" customFormat="1" x14ac:dyDescent="0.2">
      <c r="B2219" s="602"/>
      <c r="C2219" s="602"/>
      <c r="D2219" s="602"/>
      <c r="E2219" s="602"/>
      <c r="F2219" s="602"/>
      <c r="G2219" s="602"/>
      <c r="H2219" s="602"/>
      <c r="I2219" s="602"/>
      <c r="J2219" s="602"/>
      <c r="K2219" s="602"/>
      <c r="L2219" s="602"/>
      <c r="M2219" s="622"/>
    </row>
    <row r="2220" spans="2:13" s="322" customFormat="1" x14ac:dyDescent="0.2">
      <c r="B2220" s="602"/>
      <c r="C2220" s="602"/>
      <c r="D2220" s="602"/>
      <c r="E2220" s="602"/>
      <c r="F2220" s="602"/>
      <c r="G2220" s="602"/>
      <c r="H2220" s="602"/>
      <c r="I2220" s="602"/>
      <c r="J2220" s="602"/>
      <c r="K2220" s="602"/>
      <c r="L2220" s="602"/>
      <c r="M2220" s="622"/>
    </row>
    <row r="2221" spans="2:13" s="322" customFormat="1" x14ac:dyDescent="0.2">
      <c r="B2221" s="602"/>
      <c r="C2221" s="602"/>
      <c r="D2221" s="602"/>
      <c r="E2221" s="602"/>
      <c r="F2221" s="602"/>
      <c r="G2221" s="602"/>
      <c r="H2221" s="602"/>
      <c r="I2221" s="602"/>
      <c r="J2221" s="602"/>
      <c r="K2221" s="602"/>
      <c r="L2221" s="602"/>
      <c r="M2221" s="622"/>
    </row>
    <row r="2222" spans="2:13" s="322" customFormat="1" x14ac:dyDescent="0.2">
      <c r="B2222" s="602"/>
      <c r="C2222" s="602"/>
      <c r="D2222" s="602"/>
      <c r="E2222" s="602"/>
      <c r="F2222" s="602"/>
      <c r="G2222" s="602"/>
      <c r="H2222" s="602"/>
      <c r="I2222" s="602"/>
      <c r="J2222" s="602"/>
      <c r="K2222" s="602"/>
      <c r="L2222" s="602"/>
      <c r="M2222" s="622"/>
    </row>
    <row r="2223" spans="2:13" s="322" customFormat="1" x14ac:dyDescent="0.2">
      <c r="B2223" s="602"/>
      <c r="C2223" s="602"/>
      <c r="D2223" s="602"/>
      <c r="E2223" s="602"/>
      <c r="F2223" s="602"/>
      <c r="G2223" s="602"/>
      <c r="H2223" s="602"/>
      <c r="I2223" s="602"/>
      <c r="J2223" s="602"/>
      <c r="K2223" s="602"/>
      <c r="L2223" s="602"/>
      <c r="M2223" s="622"/>
    </row>
    <row r="2224" spans="2:13" s="322" customFormat="1" x14ac:dyDescent="0.2">
      <c r="B2224" s="602"/>
      <c r="C2224" s="602"/>
      <c r="D2224" s="602"/>
      <c r="E2224" s="602"/>
      <c r="F2224" s="602"/>
      <c r="G2224" s="602"/>
      <c r="H2224" s="602"/>
      <c r="I2224" s="602"/>
      <c r="J2224" s="602"/>
      <c r="K2224" s="602"/>
      <c r="L2224" s="602"/>
      <c r="M2224" s="622"/>
    </row>
    <row r="2225" spans="2:13" s="322" customFormat="1" x14ac:dyDescent="0.2">
      <c r="B2225" s="602"/>
      <c r="C2225" s="602"/>
      <c r="D2225" s="602"/>
      <c r="E2225" s="602"/>
      <c r="F2225" s="602"/>
      <c r="G2225" s="602"/>
      <c r="H2225" s="602"/>
      <c r="I2225" s="602"/>
      <c r="J2225" s="602"/>
      <c r="K2225" s="602"/>
      <c r="L2225" s="602"/>
      <c r="M2225" s="622"/>
    </row>
    <row r="2226" spans="2:13" s="322" customFormat="1" x14ac:dyDescent="0.2">
      <c r="B2226" s="602"/>
      <c r="C2226" s="602"/>
      <c r="D2226" s="602"/>
      <c r="E2226" s="602"/>
      <c r="F2226" s="602"/>
      <c r="G2226" s="602"/>
      <c r="H2226" s="602"/>
      <c r="I2226" s="602"/>
      <c r="J2226" s="602"/>
      <c r="K2226" s="602"/>
      <c r="L2226" s="602"/>
      <c r="M2226" s="622"/>
    </row>
    <row r="2227" spans="2:13" s="322" customFormat="1" x14ac:dyDescent="0.2">
      <c r="B2227" s="602"/>
      <c r="C2227" s="602"/>
      <c r="D2227" s="602"/>
      <c r="E2227" s="602"/>
      <c r="F2227" s="602"/>
      <c r="G2227" s="602"/>
      <c r="H2227" s="602"/>
      <c r="I2227" s="602"/>
      <c r="J2227" s="602"/>
      <c r="K2227" s="602"/>
      <c r="L2227" s="602"/>
      <c r="M2227" s="622"/>
    </row>
    <row r="2228" spans="2:13" s="322" customFormat="1" x14ac:dyDescent="0.2">
      <c r="B2228" s="602"/>
      <c r="C2228" s="602"/>
      <c r="D2228" s="602"/>
      <c r="E2228" s="602"/>
      <c r="F2228" s="602"/>
      <c r="G2228" s="602"/>
      <c r="H2228" s="602"/>
      <c r="I2228" s="602"/>
      <c r="J2228" s="602"/>
      <c r="K2228" s="602"/>
      <c r="L2228" s="602"/>
      <c r="M2228" s="622"/>
    </row>
    <row r="2229" spans="2:13" s="322" customFormat="1" x14ac:dyDescent="0.2">
      <c r="B2229" s="602"/>
      <c r="C2229" s="602"/>
      <c r="D2229" s="602"/>
      <c r="E2229" s="602"/>
      <c r="F2229" s="602"/>
      <c r="G2229" s="602"/>
      <c r="H2229" s="602"/>
      <c r="I2229" s="602"/>
      <c r="J2229" s="602"/>
      <c r="K2229" s="602"/>
      <c r="L2229" s="602"/>
      <c r="M2229" s="622"/>
    </row>
    <row r="2230" spans="2:13" s="322" customFormat="1" x14ac:dyDescent="0.2">
      <c r="B2230" s="602"/>
      <c r="C2230" s="602"/>
      <c r="D2230" s="602"/>
      <c r="E2230" s="602"/>
      <c r="F2230" s="602"/>
      <c r="G2230" s="602"/>
      <c r="H2230" s="602"/>
      <c r="I2230" s="602"/>
      <c r="J2230" s="602"/>
      <c r="K2230" s="602"/>
      <c r="L2230" s="602"/>
      <c r="M2230" s="622"/>
    </row>
    <row r="2231" spans="2:13" s="322" customFormat="1" x14ac:dyDescent="0.2">
      <c r="B2231" s="602"/>
      <c r="C2231" s="602"/>
      <c r="D2231" s="602"/>
      <c r="E2231" s="602"/>
      <c r="F2231" s="602"/>
      <c r="G2231" s="602"/>
      <c r="H2231" s="602"/>
      <c r="I2231" s="602"/>
      <c r="J2231" s="602"/>
      <c r="K2231" s="602"/>
      <c r="L2231" s="602"/>
      <c r="M2231" s="622"/>
    </row>
    <row r="2232" spans="2:13" s="322" customFormat="1" x14ac:dyDescent="0.2">
      <c r="B2232" s="602"/>
      <c r="C2232" s="602"/>
      <c r="D2232" s="602"/>
      <c r="E2232" s="602"/>
      <c r="F2232" s="602"/>
      <c r="G2232" s="602"/>
      <c r="H2232" s="602"/>
      <c r="I2232" s="602"/>
      <c r="J2232" s="602"/>
      <c r="K2232" s="602"/>
      <c r="L2232" s="602"/>
      <c r="M2232" s="622"/>
    </row>
    <row r="2233" spans="2:13" s="322" customFormat="1" x14ac:dyDescent="0.2">
      <c r="B2233" s="602"/>
      <c r="C2233" s="602"/>
      <c r="D2233" s="602"/>
      <c r="E2233" s="602"/>
      <c r="F2233" s="602"/>
      <c r="G2233" s="602"/>
      <c r="H2233" s="602"/>
      <c r="I2233" s="602"/>
      <c r="J2233" s="602"/>
      <c r="K2233" s="602"/>
      <c r="L2233" s="602"/>
      <c r="M2233" s="622"/>
    </row>
    <row r="2234" spans="2:13" s="322" customFormat="1" x14ac:dyDescent="0.2">
      <c r="B2234" s="602"/>
      <c r="C2234" s="602"/>
      <c r="D2234" s="602"/>
      <c r="E2234" s="602"/>
      <c r="F2234" s="602"/>
      <c r="G2234" s="602"/>
      <c r="H2234" s="602"/>
      <c r="I2234" s="602"/>
      <c r="J2234" s="602"/>
      <c r="K2234" s="602"/>
      <c r="L2234" s="602"/>
      <c r="M2234" s="622"/>
    </row>
    <row r="2235" spans="2:13" s="322" customFormat="1" x14ac:dyDescent="0.2">
      <c r="B2235" s="602"/>
      <c r="C2235" s="602"/>
      <c r="D2235" s="602"/>
      <c r="E2235" s="602"/>
      <c r="F2235" s="602"/>
      <c r="G2235" s="602"/>
      <c r="H2235" s="602"/>
      <c r="I2235" s="602"/>
      <c r="J2235" s="602"/>
      <c r="K2235" s="602"/>
      <c r="L2235" s="602"/>
      <c r="M2235" s="622"/>
    </row>
    <row r="2236" spans="2:13" s="322" customFormat="1" x14ac:dyDescent="0.2">
      <c r="B2236" s="602"/>
      <c r="C2236" s="602"/>
      <c r="D2236" s="602"/>
      <c r="E2236" s="602"/>
      <c r="F2236" s="602"/>
      <c r="G2236" s="602"/>
      <c r="H2236" s="602"/>
      <c r="I2236" s="602"/>
      <c r="J2236" s="602"/>
      <c r="K2236" s="602"/>
      <c r="L2236" s="602"/>
      <c r="M2236" s="622"/>
    </row>
    <row r="2237" spans="2:13" s="322" customFormat="1" x14ac:dyDescent="0.2">
      <c r="B2237" s="602"/>
      <c r="C2237" s="602"/>
      <c r="D2237" s="602"/>
      <c r="E2237" s="602"/>
      <c r="F2237" s="602"/>
      <c r="G2237" s="602"/>
      <c r="H2237" s="602"/>
      <c r="I2237" s="602"/>
      <c r="J2237" s="602"/>
      <c r="K2237" s="602"/>
      <c r="L2237" s="602"/>
      <c r="M2237" s="622"/>
    </row>
    <row r="2238" spans="2:13" s="322" customFormat="1" x14ac:dyDescent="0.2">
      <c r="B2238" s="602"/>
      <c r="C2238" s="602"/>
      <c r="D2238" s="602"/>
      <c r="E2238" s="602"/>
      <c r="F2238" s="602"/>
      <c r="G2238" s="602"/>
      <c r="H2238" s="602"/>
      <c r="I2238" s="602"/>
      <c r="J2238" s="602"/>
      <c r="K2238" s="602"/>
      <c r="L2238" s="602"/>
      <c r="M2238" s="622"/>
    </row>
    <row r="2239" spans="2:13" s="322" customFormat="1" x14ac:dyDescent="0.2">
      <c r="B2239" s="602"/>
      <c r="C2239" s="602"/>
      <c r="D2239" s="602"/>
      <c r="E2239" s="602"/>
      <c r="F2239" s="602"/>
      <c r="G2239" s="602"/>
      <c r="H2239" s="602"/>
      <c r="I2239" s="602"/>
      <c r="J2239" s="602"/>
      <c r="K2239" s="602"/>
      <c r="L2239" s="602"/>
      <c r="M2239" s="622"/>
    </row>
    <row r="2240" spans="2:13" s="322" customFormat="1" x14ac:dyDescent="0.2">
      <c r="B2240" s="602"/>
      <c r="C2240" s="602"/>
      <c r="D2240" s="602"/>
      <c r="E2240" s="602"/>
      <c r="F2240" s="602"/>
      <c r="G2240" s="602"/>
      <c r="H2240" s="602"/>
      <c r="I2240" s="602"/>
      <c r="J2240" s="602"/>
      <c r="K2240" s="602"/>
      <c r="L2240" s="602"/>
      <c r="M2240" s="622"/>
    </row>
    <row r="2241" spans="2:13" s="322" customFormat="1" x14ac:dyDescent="0.2">
      <c r="B2241" s="602"/>
      <c r="C2241" s="602"/>
      <c r="D2241" s="602"/>
      <c r="E2241" s="602"/>
      <c r="F2241" s="602"/>
      <c r="G2241" s="602"/>
      <c r="H2241" s="602"/>
      <c r="I2241" s="602"/>
      <c r="J2241" s="602"/>
      <c r="K2241" s="602"/>
      <c r="L2241" s="602"/>
      <c r="M2241" s="622"/>
    </row>
    <row r="2242" spans="2:13" s="322" customFormat="1" x14ac:dyDescent="0.2">
      <c r="B2242" s="602"/>
      <c r="C2242" s="602"/>
      <c r="D2242" s="602"/>
      <c r="E2242" s="602"/>
      <c r="F2242" s="602"/>
      <c r="G2242" s="602"/>
      <c r="H2242" s="602"/>
      <c r="I2242" s="602"/>
      <c r="J2242" s="602"/>
      <c r="K2242" s="602"/>
      <c r="L2242" s="602"/>
      <c r="M2242" s="622"/>
    </row>
    <row r="2243" spans="2:13" s="322" customFormat="1" x14ac:dyDescent="0.2">
      <c r="B2243" s="602"/>
      <c r="C2243" s="602"/>
      <c r="D2243" s="602"/>
      <c r="E2243" s="602"/>
      <c r="F2243" s="602"/>
      <c r="G2243" s="602"/>
      <c r="H2243" s="602"/>
      <c r="I2243" s="602"/>
      <c r="J2243" s="602"/>
      <c r="K2243" s="602"/>
      <c r="L2243" s="602"/>
      <c r="M2243" s="622"/>
    </row>
    <row r="2244" spans="2:13" s="322" customFormat="1" x14ac:dyDescent="0.2">
      <c r="B2244" s="602"/>
      <c r="C2244" s="602"/>
      <c r="D2244" s="602"/>
      <c r="E2244" s="602"/>
      <c r="F2244" s="602"/>
      <c r="G2244" s="602"/>
      <c r="H2244" s="602"/>
      <c r="I2244" s="602"/>
      <c r="J2244" s="602"/>
      <c r="K2244" s="602"/>
      <c r="L2244" s="602"/>
      <c r="M2244" s="622"/>
    </row>
    <row r="2245" spans="2:13" s="322" customFormat="1" x14ac:dyDescent="0.2">
      <c r="B2245" s="602"/>
      <c r="C2245" s="602"/>
      <c r="D2245" s="602"/>
      <c r="E2245" s="602"/>
      <c r="F2245" s="602"/>
      <c r="G2245" s="602"/>
      <c r="H2245" s="602"/>
      <c r="I2245" s="602"/>
      <c r="J2245" s="602"/>
      <c r="K2245" s="602"/>
      <c r="L2245" s="602"/>
      <c r="M2245" s="622"/>
    </row>
    <row r="2246" spans="2:13" s="322" customFormat="1" x14ac:dyDescent="0.2">
      <c r="B2246" s="602"/>
      <c r="C2246" s="602"/>
      <c r="D2246" s="602"/>
      <c r="E2246" s="602"/>
      <c r="F2246" s="602"/>
      <c r="G2246" s="602"/>
      <c r="H2246" s="602"/>
      <c r="I2246" s="602"/>
      <c r="J2246" s="602"/>
      <c r="K2246" s="602"/>
      <c r="L2246" s="602"/>
      <c r="M2246" s="622"/>
    </row>
    <row r="2247" spans="2:13" s="322" customFormat="1" x14ac:dyDescent="0.2">
      <c r="B2247" s="602"/>
      <c r="C2247" s="602"/>
      <c r="D2247" s="602"/>
      <c r="E2247" s="602"/>
      <c r="F2247" s="602"/>
      <c r="G2247" s="602"/>
      <c r="H2247" s="602"/>
      <c r="I2247" s="602"/>
      <c r="J2247" s="602"/>
      <c r="K2247" s="602"/>
      <c r="L2247" s="602"/>
      <c r="M2247" s="622"/>
    </row>
    <row r="2248" spans="2:13" s="322" customFormat="1" x14ac:dyDescent="0.2">
      <c r="B2248" s="602"/>
      <c r="C2248" s="602"/>
      <c r="D2248" s="602"/>
      <c r="E2248" s="602"/>
      <c r="F2248" s="602"/>
      <c r="G2248" s="602"/>
      <c r="H2248" s="602"/>
      <c r="I2248" s="602"/>
      <c r="J2248" s="602"/>
      <c r="K2248" s="602"/>
      <c r="L2248" s="602"/>
      <c r="M2248" s="622"/>
    </row>
    <row r="2249" spans="2:13" s="322" customFormat="1" x14ac:dyDescent="0.2">
      <c r="B2249" s="602"/>
      <c r="C2249" s="602"/>
      <c r="D2249" s="602"/>
      <c r="E2249" s="602"/>
      <c r="F2249" s="602"/>
      <c r="G2249" s="602"/>
      <c r="H2249" s="602"/>
      <c r="I2249" s="602"/>
      <c r="J2249" s="602"/>
      <c r="K2249" s="602"/>
      <c r="L2249" s="602"/>
      <c r="M2249" s="622"/>
    </row>
    <row r="2250" spans="2:13" s="322" customFormat="1" x14ac:dyDescent="0.2">
      <c r="B2250" s="602"/>
      <c r="C2250" s="602"/>
      <c r="D2250" s="602"/>
      <c r="E2250" s="602"/>
      <c r="F2250" s="602"/>
      <c r="G2250" s="602"/>
      <c r="H2250" s="602"/>
      <c r="I2250" s="602"/>
      <c r="J2250" s="602"/>
      <c r="K2250" s="602"/>
      <c r="L2250" s="602"/>
      <c r="M2250" s="622"/>
    </row>
    <row r="2251" spans="2:13" s="322" customFormat="1" x14ac:dyDescent="0.2">
      <c r="B2251" s="602"/>
      <c r="C2251" s="602"/>
      <c r="D2251" s="602"/>
      <c r="E2251" s="602"/>
      <c r="F2251" s="602"/>
      <c r="G2251" s="602"/>
      <c r="H2251" s="602"/>
      <c r="I2251" s="602"/>
      <c r="J2251" s="602"/>
      <c r="K2251" s="602"/>
      <c r="L2251" s="602"/>
      <c r="M2251" s="622"/>
    </row>
    <row r="2252" spans="2:13" s="322" customFormat="1" x14ac:dyDescent="0.2">
      <c r="B2252" s="602"/>
      <c r="C2252" s="602"/>
      <c r="D2252" s="602"/>
      <c r="E2252" s="602"/>
      <c r="F2252" s="602"/>
      <c r="G2252" s="602"/>
      <c r="H2252" s="602"/>
      <c r="I2252" s="602"/>
      <c r="J2252" s="602"/>
      <c r="K2252" s="602"/>
      <c r="L2252" s="602"/>
      <c r="M2252" s="622"/>
    </row>
    <row r="2253" spans="2:13" s="322" customFormat="1" x14ac:dyDescent="0.2">
      <c r="B2253" s="602"/>
      <c r="C2253" s="602"/>
      <c r="D2253" s="602"/>
      <c r="E2253" s="602"/>
      <c r="F2253" s="602"/>
      <c r="G2253" s="602"/>
      <c r="H2253" s="602"/>
      <c r="I2253" s="602"/>
      <c r="J2253" s="602"/>
      <c r="K2253" s="602"/>
      <c r="L2253" s="602"/>
      <c r="M2253" s="622"/>
    </row>
    <row r="2254" spans="2:13" s="322" customFormat="1" x14ac:dyDescent="0.2">
      <c r="B2254" s="602"/>
      <c r="C2254" s="602"/>
      <c r="D2254" s="602"/>
      <c r="E2254" s="602"/>
      <c r="F2254" s="602"/>
      <c r="G2254" s="602"/>
      <c r="H2254" s="602"/>
      <c r="I2254" s="602"/>
      <c r="J2254" s="602"/>
      <c r="K2254" s="602"/>
      <c r="L2254" s="602"/>
      <c r="M2254" s="622"/>
    </row>
    <row r="2255" spans="2:13" s="322" customFormat="1" x14ac:dyDescent="0.2">
      <c r="B2255" s="602"/>
      <c r="C2255" s="602"/>
      <c r="D2255" s="602"/>
      <c r="E2255" s="602"/>
      <c r="F2255" s="602"/>
      <c r="G2255" s="602"/>
      <c r="H2255" s="602"/>
      <c r="I2255" s="602"/>
      <c r="J2255" s="602"/>
      <c r="K2255" s="602"/>
      <c r="L2255" s="602"/>
      <c r="M2255" s="622"/>
    </row>
    <row r="2256" spans="2:13" s="322" customFormat="1" x14ac:dyDescent="0.2">
      <c r="B2256" s="602"/>
      <c r="C2256" s="602"/>
      <c r="D2256" s="602"/>
      <c r="E2256" s="602"/>
      <c r="F2256" s="602"/>
      <c r="G2256" s="602"/>
      <c r="H2256" s="602"/>
      <c r="I2256" s="602"/>
      <c r="J2256" s="602"/>
      <c r="K2256" s="602"/>
      <c r="L2256" s="602"/>
      <c r="M2256" s="622"/>
    </row>
    <row r="2257" spans="2:13" s="322" customFormat="1" x14ac:dyDescent="0.2">
      <c r="B2257" s="602"/>
      <c r="C2257" s="602"/>
      <c r="D2257" s="602"/>
      <c r="E2257" s="602"/>
      <c r="F2257" s="602"/>
      <c r="G2257" s="602"/>
      <c r="H2257" s="602"/>
      <c r="I2257" s="602"/>
      <c r="J2257" s="602"/>
      <c r="K2257" s="602"/>
      <c r="L2257" s="602"/>
      <c r="M2257" s="622"/>
    </row>
    <row r="2258" spans="2:13" s="322" customFormat="1" x14ac:dyDescent="0.2">
      <c r="B2258" s="602"/>
      <c r="C2258" s="602"/>
      <c r="D2258" s="602"/>
      <c r="E2258" s="602"/>
      <c r="F2258" s="602"/>
      <c r="G2258" s="602"/>
      <c r="H2258" s="602"/>
      <c r="I2258" s="602"/>
      <c r="J2258" s="602"/>
      <c r="K2258" s="602"/>
      <c r="L2258" s="602"/>
      <c r="M2258" s="622"/>
    </row>
    <row r="2259" spans="2:13" s="322" customFormat="1" x14ac:dyDescent="0.2">
      <c r="B2259" s="602"/>
      <c r="C2259" s="602"/>
      <c r="D2259" s="602"/>
      <c r="E2259" s="602"/>
      <c r="F2259" s="602"/>
      <c r="G2259" s="602"/>
      <c r="H2259" s="602"/>
      <c r="I2259" s="602"/>
      <c r="J2259" s="602"/>
      <c r="K2259" s="602"/>
      <c r="L2259" s="602"/>
      <c r="M2259" s="622"/>
    </row>
    <row r="2260" spans="2:13" s="322" customFormat="1" x14ac:dyDescent="0.2">
      <c r="B2260" s="602"/>
      <c r="C2260" s="602"/>
      <c r="D2260" s="602"/>
      <c r="E2260" s="602"/>
      <c r="F2260" s="602"/>
      <c r="G2260" s="602"/>
      <c r="H2260" s="602"/>
      <c r="I2260" s="602"/>
      <c r="J2260" s="602"/>
      <c r="K2260" s="602"/>
      <c r="L2260" s="602"/>
      <c r="M2260" s="622"/>
    </row>
    <row r="2261" spans="2:13" s="322" customFormat="1" x14ac:dyDescent="0.2">
      <c r="B2261" s="602"/>
      <c r="C2261" s="602"/>
      <c r="D2261" s="602"/>
      <c r="E2261" s="602"/>
      <c r="F2261" s="602"/>
      <c r="G2261" s="602"/>
      <c r="H2261" s="602"/>
      <c r="I2261" s="602"/>
      <c r="J2261" s="602"/>
      <c r="K2261" s="602"/>
      <c r="L2261" s="602"/>
      <c r="M2261" s="622"/>
    </row>
    <row r="2262" spans="2:13" s="322" customFormat="1" x14ac:dyDescent="0.2">
      <c r="B2262" s="602"/>
      <c r="C2262" s="602"/>
      <c r="D2262" s="602"/>
      <c r="E2262" s="602"/>
      <c r="F2262" s="602"/>
      <c r="G2262" s="602"/>
      <c r="H2262" s="602"/>
      <c r="I2262" s="602"/>
      <c r="J2262" s="602"/>
      <c r="K2262" s="602"/>
      <c r="L2262" s="602"/>
      <c r="M2262" s="622"/>
    </row>
    <row r="2263" spans="2:13" s="322" customFormat="1" x14ac:dyDescent="0.2">
      <c r="B2263" s="602"/>
      <c r="C2263" s="602"/>
      <c r="D2263" s="602"/>
      <c r="E2263" s="602"/>
      <c r="F2263" s="602"/>
      <c r="G2263" s="602"/>
      <c r="H2263" s="602"/>
      <c r="I2263" s="602"/>
      <c r="J2263" s="602"/>
      <c r="K2263" s="602"/>
      <c r="L2263" s="602"/>
      <c r="M2263" s="622"/>
    </row>
    <row r="2264" spans="2:13" s="322" customFormat="1" x14ac:dyDescent="0.2">
      <c r="B2264" s="602"/>
      <c r="C2264" s="602"/>
      <c r="D2264" s="602"/>
      <c r="E2264" s="602"/>
      <c r="F2264" s="602"/>
      <c r="G2264" s="602"/>
      <c r="H2264" s="602"/>
      <c r="I2264" s="602"/>
      <c r="J2264" s="602"/>
      <c r="K2264" s="602"/>
      <c r="L2264" s="602"/>
      <c r="M2264" s="622"/>
    </row>
    <row r="2265" spans="2:13" s="322" customFormat="1" x14ac:dyDescent="0.2">
      <c r="B2265" s="602"/>
      <c r="C2265" s="602"/>
      <c r="D2265" s="602"/>
      <c r="E2265" s="602"/>
      <c r="F2265" s="602"/>
      <c r="G2265" s="602"/>
      <c r="H2265" s="602"/>
      <c r="I2265" s="602"/>
      <c r="J2265" s="602"/>
      <c r="K2265" s="602"/>
      <c r="L2265" s="602"/>
      <c r="M2265" s="622"/>
    </row>
    <row r="2266" spans="2:13" s="322" customFormat="1" x14ac:dyDescent="0.2">
      <c r="B2266" s="602"/>
      <c r="C2266" s="602"/>
      <c r="D2266" s="602"/>
      <c r="E2266" s="602"/>
      <c r="F2266" s="602"/>
      <c r="G2266" s="602"/>
      <c r="H2266" s="602"/>
      <c r="I2266" s="602"/>
      <c r="J2266" s="602"/>
      <c r="K2266" s="602"/>
      <c r="L2266" s="602"/>
      <c r="M2266" s="622"/>
    </row>
    <row r="2267" spans="2:13" s="322" customFormat="1" x14ac:dyDescent="0.2">
      <c r="B2267" s="602"/>
      <c r="C2267" s="602"/>
      <c r="D2267" s="602"/>
      <c r="E2267" s="602"/>
      <c r="F2267" s="602"/>
      <c r="G2267" s="602"/>
      <c r="H2267" s="602"/>
      <c r="I2267" s="602"/>
      <c r="J2267" s="602"/>
      <c r="K2267" s="602"/>
      <c r="L2267" s="602"/>
      <c r="M2267" s="622"/>
    </row>
    <row r="2268" spans="2:13" s="322" customFormat="1" x14ac:dyDescent="0.2">
      <c r="B2268" s="602"/>
      <c r="C2268" s="602"/>
      <c r="D2268" s="602"/>
      <c r="E2268" s="602"/>
      <c r="F2268" s="602"/>
      <c r="G2268" s="602"/>
      <c r="H2268" s="602"/>
      <c r="I2268" s="602"/>
      <c r="J2268" s="602"/>
      <c r="K2268" s="602"/>
      <c r="L2268" s="602"/>
      <c r="M2268" s="622"/>
    </row>
    <row r="2269" spans="2:13" s="322" customFormat="1" x14ac:dyDescent="0.2">
      <c r="B2269" s="602"/>
      <c r="C2269" s="602"/>
      <c r="D2269" s="602"/>
      <c r="E2269" s="602"/>
      <c r="F2269" s="602"/>
      <c r="G2269" s="602"/>
      <c r="H2269" s="602"/>
      <c r="I2269" s="602"/>
      <c r="J2269" s="602"/>
      <c r="K2269" s="602"/>
      <c r="L2269" s="602"/>
      <c r="M2269" s="622"/>
    </row>
    <row r="2270" spans="2:13" s="322" customFormat="1" x14ac:dyDescent="0.2">
      <c r="B2270" s="602"/>
      <c r="C2270" s="602"/>
      <c r="D2270" s="602"/>
      <c r="E2270" s="602"/>
      <c r="F2270" s="602"/>
      <c r="G2270" s="602"/>
      <c r="H2270" s="602"/>
      <c r="I2270" s="602"/>
      <c r="J2270" s="602"/>
      <c r="K2270" s="602"/>
      <c r="L2270" s="602"/>
      <c r="M2270" s="622"/>
    </row>
    <row r="2271" spans="2:13" s="322" customFormat="1" x14ac:dyDescent="0.2">
      <c r="B2271" s="602"/>
      <c r="C2271" s="602"/>
      <c r="D2271" s="602"/>
      <c r="E2271" s="602"/>
      <c r="F2271" s="602"/>
      <c r="G2271" s="602"/>
      <c r="H2271" s="602"/>
      <c r="I2271" s="602"/>
      <c r="J2271" s="602"/>
      <c r="K2271" s="602"/>
      <c r="L2271" s="602"/>
      <c r="M2271" s="622"/>
    </row>
    <row r="2272" spans="2:13" s="322" customFormat="1" x14ac:dyDescent="0.2">
      <c r="B2272" s="602"/>
      <c r="C2272" s="602"/>
      <c r="D2272" s="602"/>
      <c r="E2272" s="602"/>
      <c r="F2272" s="602"/>
      <c r="G2272" s="602"/>
      <c r="H2272" s="602"/>
      <c r="I2272" s="602"/>
      <c r="J2272" s="602"/>
      <c r="K2272" s="602"/>
      <c r="L2272" s="602"/>
      <c r="M2272" s="622"/>
    </row>
    <row r="2273" spans="2:13" s="322" customFormat="1" x14ac:dyDescent="0.2">
      <c r="B2273" s="602"/>
      <c r="C2273" s="602"/>
      <c r="D2273" s="602"/>
      <c r="E2273" s="602"/>
      <c r="F2273" s="602"/>
      <c r="G2273" s="602"/>
      <c r="H2273" s="602"/>
      <c r="I2273" s="602"/>
      <c r="J2273" s="602"/>
      <c r="K2273" s="602"/>
      <c r="L2273" s="602"/>
      <c r="M2273" s="622"/>
    </row>
    <row r="2274" spans="2:13" s="322" customFormat="1" x14ac:dyDescent="0.2">
      <c r="B2274" s="602"/>
      <c r="C2274" s="602"/>
      <c r="D2274" s="602"/>
      <c r="E2274" s="602"/>
      <c r="F2274" s="602"/>
      <c r="G2274" s="602"/>
      <c r="H2274" s="602"/>
      <c r="I2274" s="602"/>
      <c r="J2274" s="602"/>
      <c r="K2274" s="602"/>
      <c r="L2274" s="602"/>
      <c r="M2274" s="622"/>
    </row>
    <row r="2275" spans="2:13" s="322" customFormat="1" x14ac:dyDescent="0.2">
      <c r="B2275" s="602"/>
      <c r="C2275" s="602"/>
      <c r="D2275" s="602"/>
      <c r="E2275" s="602"/>
      <c r="F2275" s="602"/>
      <c r="G2275" s="602"/>
      <c r="H2275" s="602"/>
      <c r="I2275" s="602"/>
      <c r="J2275" s="602"/>
      <c r="K2275" s="602"/>
      <c r="L2275" s="602"/>
      <c r="M2275" s="622"/>
    </row>
    <row r="2276" spans="2:13" s="322" customFormat="1" x14ac:dyDescent="0.2">
      <c r="B2276" s="602"/>
      <c r="C2276" s="602"/>
      <c r="D2276" s="602"/>
      <c r="E2276" s="602"/>
      <c r="F2276" s="602"/>
      <c r="G2276" s="602"/>
      <c r="H2276" s="602"/>
      <c r="I2276" s="602"/>
      <c r="J2276" s="602"/>
      <c r="K2276" s="602"/>
      <c r="L2276" s="602"/>
      <c r="M2276" s="622"/>
    </row>
    <row r="2277" spans="2:13" s="322" customFormat="1" x14ac:dyDescent="0.2">
      <c r="B2277" s="602"/>
      <c r="C2277" s="602"/>
      <c r="D2277" s="602"/>
      <c r="E2277" s="602"/>
      <c r="F2277" s="602"/>
      <c r="G2277" s="602"/>
      <c r="H2277" s="602"/>
      <c r="I2277" s="602"/>
      <c r="J2277" s="602"/>
      <c r="K2277" s="602"/>
      <c r="L2277" s="602"/>
      <c r="M2277" s="622"/>
    </row>
    <row r="2278" spans="2:13" s="322" customFormat="1" x14ac:dyDescent="0.2">
      <c r="B2278" s="602"/>
      <c r="C2278" s="602"/>
      <c r="D2278" s="602"/>
      <c r="E2278" s="602"/>
      <c r="F2278" s="602"/>
      <c r="G2278" s="602"/>
      <c r="H2278" s="602"/>
      <c r="I2278" s="602"/>
      <c r="J2278" s="602"/>
      <c r="K2278" s="602"/>
      <c r="L2278" s="602"/>
      <c r="M2278" s="622"/>
    </row>
    <row r="2279" spans="2:13" s="322" customFormat="1" x14ac:dyDescent="0.2">
      <c r="B2279" s="602"/>
      <c r="C2279" s="602"/>
      <c r="D2279" s="602"/>
      <c r="E2279" s="602"/>
      <c r="F2279" s="602"/>
      <c r="G2279" s="602"/>
      <c r="H2279" s="602"/>
      <c r="I2279" s="602"/>
      <c r="J2279" s="602"/>
      <c r="K2279" s="602"/>
      <c r="L2279" s="602"/>
      <c r="M2279" s="622"/>
    </row>
    <row r="2280" spans="2:13" s="322" customFormat="1" x14ac:dyDescent="0.2">
      <c r="B2280" s="602"/>
      <c r="C2280" s="602"/>
      <c r="D2280" s="602"/>
      <c r="E2280" s="602"/>
      <c r="F2280" s="602"/>
      <c r="G2280" s="602"/>
      <c r="H2280" s="602"/>
      <c r="I2280" s="602"/>
      <c r="J2280" s="602"/>
      <c r="K2280" s="602"/>
      <c r="L2280" s="602"/>
      <c r="M2280" s="622"/>
    </row>
    <row r="2281" spans="2:13" s="322" customFormat="1" x14ac:dyDescent="0.2">
      <c r="B2281" s="602"/>
      <c r="C2281" s="602"/>
      <c r="D2281" s="602"/>
      <c r="E2281" s="602"/>
      <c r="F2281" s="602"/>
      <c r="G2281" s="602"/>
      <c r="H2281" s="602"/>
      <c r="I2281" s="602"/>
      <c r="J2281" s="602"/>
      <c r="K2281" s="602"/>
      <c r="L2281" s="602"/>
      <c r="M2281" s="622"/>
    </row>
    <row r="2282" spans="2:13" s="322" customFormat="1" x14ac:dyDescent="0.2">
      <c r="B2282" s="602"/>
      <c r="C2282" s="602"/>
      <c r="D2282" s="602"/>
      <c r="E2282" s="602"/>
      <c r="F2282" s="602"/>
      <c r="G2282" s="602"/>
      <c r="H2282" s="602"/>
      <c r="I2282" s="602"/>
      <c r="J2282" s="602"/>
      <c r="K2282" s="602"/>
      <c r="L2282" s="602"/>
      <c r="M2282" s="622"/>
    </row>
    <row r="2283" spans="2:13" s="322" customFormat="1" x14ac:dyDescent="0.2">
      <c r="B2283" s="602"/>
      <c r="C2283" s="602"/>
      <c r="D2283" s="602"/>
      <c r="E2283" s="602"/>
      <c r="F2283" s="602"/>
      <c r="G2283" s="602"/>
      <c r="H2283" s="602"/>
      <c r="I2283" s="602"/>
      <c r="J2283" s="602"/>
      <c r="K2283" s="602"/>
      <c r="L2283" s="602"/>
      <c r="M2283" s="622"/>
    </row>
    <row r="2284" spans="2:13" s="322" customFormat="1" x14ac:dyDescent="0.2">
      <c r="B2284" s="602"/>
      <c r="C2284" s="602"/>
      <c r="D2284" s="602"/>
      <c r="E2284" s="602"/>
      <c r="F2284" s="602"/>
      <c r="G2284" s="602"/>
      <c r="H2284" s="602"/>
      <c r="I2284" s="602"/>
      <c r="J2284" s="602"/>
      <c r="K2284" s="602"/>
      <c r="L2284" s="602"/>
      <c r="M2284" s="622"/>
    </row>
    <row r="2285" spans="2:13" s="322" customFormat="1" x14ac:dyDescent="0.2">
      <c r="B2285" s="602"/>
      <c r="C2285" s="602"/>
      <c r="D2285" s="602"/>
      <c r="E2285" s="602"/>
      <c r="F2285" s="602"/>
      <c r="G2285" s="602"/>
      <c r="H2285" s="602"/>
      <c r="I2285" s="602"/>
      <c r="J2285" s="602"/>
      <c r="K2285" s="602"/>
      <c r="L2285" s="602"/>
      <c r="M2285" s="622"/>
    </row>
    <row r="2286" spans="2:13" s="322" customFormat="1" x14ac:dyDescent="0.2">
      <c r="B2286" s="602"/>
      <c r="C2286" s="602"/>
      <c r="D2286" s="602"/>
      <c r="E2286" s="602"/>
      <c r="F2286" s="602"/>
      <c r="G2286" s="602"/>
      <c r="H2286" s="602"/>
      <c r="I2286" s="602"/>
      <c r="J2286" s="602"/>
      <c r="K2286" s="602"/>
      <c r="L2286" s="602"/>
      <c r="M2286" s="622"/>
    </row>
    <row r="2287" spans="2:13" s="322" customFormat="1" x14ac:dyDescent="0.2">
      <c r="B2287" s="602"/>
      <c r="C2287" s="602"/>
      <c r="D2287" s="602"/>
      <c r="E2287" s="602"/>
      <c r="F2287" s="602"/>
      <c r="G2287" s="602"/>
      <c r="H2287" s="602"/>
      <c r="I2287" s="602"/>
      <c r="J2287" s="602"/>
      <c r="K2287" s="602"/>
      <c r="L2287" s="602"/>
      <c r="M2287" s="622"/>
    </row>
    <row r="2288" spans="2:13" s="322" customFormat="1" x14ac:dyDescent="0.2">
      <c r="B2288" s="602"/>
      <c r="C2288" s="602"/>
      <c r="D2288" s="602"/>
      <c r="E2288" s="602"/>
      <c r="F2288" s="602"/>
      <c r="G2288" s="602"/>
      <c r="H2288" s="602"/>
      <c r="I2288" s="602"/>
      <c r="J2288" s="602"/>
      <c r="K2288" s="602"/>
      <c r="L2288" s="602"/>
      <c r="M2288" s="622"/>
    </row>
    <row r="2289" spans="2:13" s="322" customFormat="1" x14ac:dyDescent="0.2">
      <c r="B2289" s="602"/>
      <c r="C2289" s="602"/>
      <c r="D2289" s="602"/>
      <c r="E2289" s="602"/>
      <c r="F2289" s="602"/>
      <c r="G2289" s="602"/>
      <c r="H2289" s="602"/>
      <c r="I2289" s="602"/>
      <c r="J2289" s="602"/>
      <c r="K2289" s="602"/>
      <c r="L2289" s="602"/>
      <c r="M2289" s="622"/>
    </row>
    <row r="2290" spans="2:13" s="322" customFormat="1" x14ac:dyDescent="0.2">
      <c r="B2290" s="602"/>
      <c r="C2290" s="602"/>
      <c r="D2290" s="602"/>
      <c r="E2290" s="602"/>
      <c r="F2290" s="602"/>
      <c r="G2290" s="602"/>
      <c r="H2290" s="602"/>
      <c r="I2290" s="602"/>
      <c r="J2290" s="602"/>
      <c r="K2290" s="602"/>
      <c r="L2290" s="602"/>
      <c r="M2290" s="622"/>
    </row>
    <row r="2291" spans="2:13" s="322" customFormat="1" x14ac:dyDescent="0.2">
      <c r="B2291" s="602"/>
      <c r="C2291" s="602"/>
      <c r="D2291" s="602"/>
      <c r="E2291" s="602"/>
      <c r="F2291" s="602"/>
      <c r="G2291" s="602"/>
      <c r="H2291" s="602"/>
      <c r="I2291" s="602"/>
      <c r="J2291" s="602"/>
      <c r="K2291" s="602"/>
      <c r="L2291" s="602"/>
      <c r="M2291" s="622"/>
    </row>
    <row r="2292" spans="2:13" s="322" customFormat="1" x14ac:dyDescent="0.2">
      <c r="B2292" s="602"/>
      <c r="C2292" s="602"/>
      <c r="D2292" s="602"/>
      <c r="E2292" s="602"/>
      <c r="F2292" s="602"/>
      <c r="G2292" s="602"/>
      <c r="H2292" s="602"/>
      <c r="I2292" s="602"/>
      <c r="J2292" s="602"/>
      <c r="K2292" s="602"/>
      <c r="L2292" s="602"/>
      <c r="M2292" s="622"/>
    </row>
    <row r="2293" spans="2:13" s="322" customFormat="1" x14ac:dyDescent="0.2">
      <c r="B2293" s="602"/>
      <c r="C2293" s="602"/>
      <c r="D2293" s="602"/>
      <c r="E2293" s="602"/>
      <c r="F2293" s="602"/>
      <c r="G2293" s="602"/>
      <c r="H2293" s="602"/>
      <c r="I2293" s="602"/>
      <c r="J2293" s="602"/>
      <c r="K2293" s="602"/>
      <c r="L2293" s="602"/>
      <c r="M2293" s="622"/>
    </row>
    <row r="2294" spans="2:13" s="322" customFormat="1" x14ac:dyDescent="0.2">
      <c r="B2294" s="602"/>
      <c r="C2294" s="602"/>
      <c r="D2294" s="602"/>
      <c r="E2294" s="602"/>
      <c r="F2294" s="602"/>
      <c r="G2294" s="602"/>
      <c r="H2294" s="602"/>
      <c r="I2294" s="602"/>
      <c r="J2294" s="602"/>
      <c r="K2294" s="602"/>
      <c r="L2294" s="602"/>
      <c r="M2294" s="622"/>
    </row>
    <row r="2295" spans="2:13" s="322" customFormat="1" x14ac:dyDescent="0.2">
      <c r="B2295" s="602"/>
      <c r="C2295" s="602"/>
      <c r="D2295" s="602"/>
      <c r="E2295" s="602"/>
      <c r="F2295" s="602"/>
      <c r="G2295" s="602"/>
      <c r="H2295" s="602"/>
      <c r="I2295" s="602"/>
      <c r="J2295" s="602"/>
      <c r="K2295" s="602"/>
      <c r="L2295" s="602"/>
      <c r="M2295" s="622"/>
    </row>
    <row r="2296" spans="2:13" s="322" customFormat="1" x14ac:dyDescent="0.2">
      <c r="B2296" s="602"/>
      <c r="C2296" s="602"/>
      <c r="D2296" s="602"/>
      <c r="E2296" s="602"/>
      <c r="F2296" s="602"/>
      <c r="G2296" s="602"/>
      <c r="H2296" s="602"/>
      <c r="I2296" s="602"/>
      <c r="J2296" s="602"/>
      <c r="K2296" s="602"/>
      <c r="L2296" s="602"/>
      <c r="M2296" s="622"/>
    </row>
    <row r="2297" spans="2:13" s="322" customFormat="1" x14ac:dyDescent="0.2">
      <c r="B2297" s="602"/>
      <c r="C2297" s="602"/>
      <c r="D2297" s="602"/>
      <c r="E2297" s="602"/>
      <c r="F2297" s="602"/>
      <c r="G2297" s="602"/>
      <c r="H2297" s="602"/>
      <c r="I2297" s="602"/>
      <c r="J2297" s="602"/>
      <c r="K2297" s="602"/>
      <c r="L2297" s="602"/>
      <c r="M2297" s="622"/>
    </row>
    <row r="2298" spans="2:13" s="322" customFormat="1" x14ac:dyDescent="0.2">
      <c r="B2298" s="602"/>
      <c r="C2298" s="602"/>
      <c r="D2298" s="602"/>
      <c r="E2298" s="602"/>
      <c r="F2298" s="602"/>
      <c r="G2298" s="602"/>
      <c r="H2298" s="602"/>
      <c r="I2298" s="602"/>
      <c r="J2298" s="602"/>
      <c r="K2298" s="602"/>
      <c r="L2298" s="602"/>
      <c r="M2298" s="622"/>
    </row>
    <row r="2299" spans="2:13" s="322" customFormat="1" x14ac:dyDescent="0.2">
      <c r="B2299" s="602"/>
      <c r="C2299" s="602"/>
      <c r="D2299" s="602"/>
      <c r="E2299" s="602"/>
      <c r="F2299" s="602"/>
      <c r="G2299" s="602"/>
      <c r="H2299" s="602"/>
      <c r="I2299" s="602"/>
      <c r="J2299" s="602"/>
      <c r="K2299" s="602"/>
      <c r="L2299" s="602"/>
      <c r="M2299" s="622"/>
    </row>
    <row r="2300" spans="2:13" s="322" customFormat="1" x14ac:dyDescent="0.2">
      <c r="B2300" s="602"/>
      <c r="C2300" s="602"/>
      <c r="D2300" s="602"/>
      <c r="E2300" s="602"/>
      <c r="F2300" s="602"/>
      <c r="G2300" s="602"/>
      <c r="H2300" s="602"/>
      <c r="I2300" s="602"/>
      <c r="J2300" s="602"/>
      <c r="K2300" s="602"/>
      <c r="L2300" s="602"/>
      <c r="M2300" s="622"/>
    </row>
    <row r="2301" spans="2:13" s="322" customFormat="1" x14ac:dyDescent="0.2">
      <c r="B2301" s="602"/>
      <c r="C2301" s="602"/>
      <c r="D2301" s="602"/>
      <c r="E2301" s="602"/>
      <c r="F2301" s="602"/>
      <c r="G2301" s="602"/>
      <c r="H2301" s="602"/>
      <c r="I2301" s="602"/>
      <c r="J2301" s="602"/>
      <c r="K2301" s="602"/>
      <c r="L2301" s="602"/>
      <c r="M2301" s="622"/>
    </row>
    <row r="2302" spans="2:13" s="322" customFormat="1" x14ac:dyDescent="0.2">
      <c r="B2302" s="602"/>
      <c r="C2302" s="602"/>
      <c r="D2302" s="602"/>
      <c r="E2302" s="602"/>
      <c r="F2302" s="602"/>
      <c r="G2302" s="602"/>
      <c r="H2302" s="602"/>
      <c r="I2302" s="602"/>
      <c r="J2302" s="602"/>
      <c r="K2302" s="602"/>
      <c r="L2302" s="602"/>
      <c r="M2302" s="622"/>
    </row>
    <row r="2303" spans="2:13" s="322" customFormat="1" x14ac:dyDescent="0.2">
      <c r="B2303" s="602"/>
      <c r="C2303" s="602"/>
      <c r="D2303" s="602"/>
      <c r="E2303" s="602"/>
      <c r="F2303" s="602"/>
      <c r="G2303" s="602"/>
      <c r="H2303" s="602"/>
      <c r="I2303" s="602"/>
      <c r="J2303" s="602"/>
      <c r="K2303" s="602"/>
      <c r="L2303" s="602"/>
      <c r="M2303" s="622"/>
    </row>
    <row r="2304" spans="2:13" s="322" customFormat="1" x14ac:dyDescent="0.2">
      <c r="B2304" s="602"/>
      <c r="C2304" s="602"/>
      <c r="D2304" s="602"/>
      <c r="E2304" s="602"/>
      <c r="F2304" s="602"/>
      <c r="G2304" s="602"/>
      <c r="H2304" s="602"/>
      <c r="I2304" s="602"/>
      <c r="J2304" s="602"/>
      <c r="K2304" s="602"/>
      <c r="L2304" s="602"/>
      <c r="M2304" s="622"/>
    </row>
    <row r="2305" spans="2:13" s="322" customFormat="1" x14ac:dyDescent="0.2">
      <c r="B2305" s="602"/>
      <c r="C2305" s="602"/>
      <c r="D2305" s="602"/>
      <c r="E2305" s="602"/>
      <c r="F2305" s="602"/>
      <c r="G2305" s="602"/>
      <c r="H2305" s="602"/>
      <c r="I2305" s="602"/>
      <c r="J2305" s="602"/>
      <c r="K2305" s="602"/>
      <c r="L2305" s="602"/>
      <c r="M2305" s="622"/>
    </row>
    <row r="2306" spans="2:13" s="322" customFormat="1" x14ac:dyDescent="0.2">
      <c r="B2306" s="602"/>
      <c r="C2306" s="602"/>
      <c r="D2306" s="602"/>
      <c r="E2306" s="602"/>
      <c r="F2306" s="602"/>
      <c r="G2306" s="602"/>
      <c r="H2306" s="602"/>
      <c r="I2306" s="602"/>
      <c r="J2306" s="602"/>
      <c r="K2306" s="602"/>
      <c r="L2306" s="602"/>
      <c r="M2306" s="622"/>
    </row>
    <row r="2307" spans="2:13" s="322" customFormat="1" x14ac:dyDescent="0.2">
      <c r="B2307" s="602"/>
      <c r="C2307" s="602"/>
      <c r="D2307" s="602"/>
      <c r="E2307" s="602"/>
      <c r="F2307" s="602"/>
      <c r="G2307" s="602"/>
      <c r="H2307" s="602"/>
      <c r="I2307" s="602"/>
      <c r="J2307" s="602"/>
      <c r="K2307" s="602"/>
      <c r="L2307" s="602"/>
      <c r="M2307" s="622"/>
    </row>
    <row r="2308" spans="2:13" s="322" customFormat="1" x14ac:dyDescent="0.2">
      <c r="B2308" s="602"/>
      <c r="C2308" s="602"/>
      <c r="D2308" s="602"/>
      <c r="E2308" s="602"/>
      <c r="F2308" s="602"/>
      <c r="G2308" s="602"/>
      <c r="H2308" s="602"/>
      <c r="I2308" s="602"/>
      <c r="J2308" s="602"/>
      <c r="K2308" s="602"/>
      <c r="L2308" s="602"/>
      <c r="M2308" s="622"/>
    </row>
    <row r="2309" spans="2:13" s="322" customFormat="1" x14ac:dyDescent="0.2">
      <c r="B2309" s="602"/>
      <c r="C2309" s="602"/>
      <c r="D2309" s="602"/>
      <c r="E2309" s="602"/>
      <c r="F2309" s="602"/>
      <c r="G2309" s="602"/>
      <c r="H2309" s="602"/>
      <c r="I2309" s="602"/>
      <c r="J2309" s="602"/>
      <c r="K2309" s="602"/>
      <c r="L2309" s="602"/>
      <c r="M2309" s="622"/>
    </row>
    <row r="2310" spans="2:13" s="322" customFormat="1" x14ac:dyDescent="0.2">
      <c r="B2310" s="602"/>
      <c r="C2310" s="602"/>
      <c r="D2310" s="602"/>
      <c r="E2310" s="602"/>
      <c r="F2310" s="602"/>
      <c r="G2310" s="602"/>
      <c r="H2310" s="602"/>
      <c r="I2310" s="602"/>
      <c r="J2310" s="602"/>
      <c r="K2310" s="602"/>
      <c r="L2310" s="602"/>
      <c r="M2310" s="622"/>
    </row>
    <row r="2311" spans="2:13" s="322" customFormat="1" x14ac:dyDescent="0.2">
      <c r="B2311" s="602"/>
      <c r="C2311" s="602"/>
      <c r="D2311" s="602"/>
      <c r="E2311" s="602"/>
      <c r="F2311" s="602"/>
      <c r="G2311" s="602"/>
      <c r="H2311" s="602"/>
      <c r="I2311" s="602"/>
      <c r="J2311" s="602"/>
      <c r="K2311" s="602"/>
      <c r="L2311" s="602"/>
      <c r="M2311" s="622"/>
    </row>
    <row r="2312" spans="2:13" s="322" customFormat="1" x14ac:dyDescent="0.2">
      <c r="B2312" s="602"/>
      <c r="C2312" s="602"/>
      <c r="D2312" s="602"/>
      <c r="E2312" s="602"/>
      <c r="F2312" s="602"/>
      <c r="G2312" s="602"/>
      <c r="H2312" s="602"/>
      <c r="I2312" s="602"/>
      <c r="J2312" s="602"/>
      <c r="K2312" s="602"/>
      <c r="L2312" s="602"/>
      <c r="M2312" s="622"/>
    </row>
    <row r="2313" spans="2:13" s="322" customFormat="1" x14ac:dyDescent="0.2">
      <c r="B2313" s="602"/>
      <c r="C2313" s="602"/>
      <c r="D2313" s="602"/>
      <c r="E2313" s="602"/>
      <c r="F2313" s="602"/>
      <c r="G2313" s="602"/>
      <c r="H2313" s="602"/>
      <c r="I2313" s="602"/>
      <c r="J2313" s="602"/>
      <c r="K2313" s="602"/>
      <c r="L2313" s="602"/>
      <c r="M2313" s="622"/>
    </row>
    <row r="2314" spans="2:13" s="322" customFormat="1" x14ac:dyDescent="0.2">
      <c r="B2314" s="602"/>
      <c r="C2314" s="602"/>
      <c r="D2314" s="602"/>
      <c r="E2314" s="602"/>
      <c r="F2314" s="602"/>
      <c r="G2314" s="602"/>
      <c r="H2314" s="602"/>
      <c r="I2314" s="602"/>
      <c r="J2314" s="602"/>
      <c r="K2314" s="602"/>
      <c r="L2314" s="602"/>
      <c r="M2314" s="622"/>
    </row>
    <row r="2315" spans="2:13" s="322" customFormat="1" x14ac:dyDescent="0.2">
      <c r="B2315" s="602"/>
      <c r="C2315" s="602"/>
      <c r="D2315" s="602"/>
      <c r="E2315" s="602"/>
      <c r="F2315" s="602"/>
      <c r="G2315" s="602"/>
      <c r="H2315" s="602"/>
      <c r="I2315" s="602"/>
      <c r="J2315" s="602"/>
      <c r="K2315" s="602"/>
      <c r="L2315" s="602"/>
      <c r="M2315" s="622"/>
    </row>
    <row r="2316" spans="2:13" s="322" customFormat="1" x14ac:dyDescent="0.2">
      <c r="B2316" s="602"/>
      <c r="C2316" s="602"/>
      <c r="D2316" s="602"/>
      <c r="E2316" s="602"/>
      <c r="F2316" s="602"/>
      <c r="G2316" s="602"/>
      <c r="H2316" s="602"/>
      <c r="I2316" s="602"/>
      <c r="J2316" s="602"/>
      <c r="K2316" s="602"/>
      <c r="L2316" s="602"/>
      <c r="M2316" s="622"/>
    </row>
    <row r="2317" spans="2:13" s="322" customFormat="1" x14ac:dyDescent="0.2">
      <c r="B2317" s="602"/>
      <c r="C2317" s="602"/>
      <c r="D2317" s="602"/>
      <c r="E2317" s="602"/>
      <c r="F2317" s="602"/>
      <c r="G2317" s="602"/>
      <c r="H2317" s="602"/>
      <c r="I2317" s="602"/>
      <c r="J2317" s="602"/>
      <c r="K2317" s="602"/>
      <c r="L2317" s="602"/>
      <c r="M2317" s="622"/>
    </row>
    <row r="2318" spans="2:13" s="322" customFormat="1" x14ac:dyDescent="0.2">
      <c r="B2318" s="602"/>
      <c r="C2318" s="602"/>
      <c r="D2318" s="602"/>
      <c r="E2318" s="602"/>
      <c r="F2318" s="602"/>
      <c r="G2318" s="602"/>
      <c r="H2318" s="602"/>
      <c r="I2318" s="602"/>
      <c r="J2318" s="602"/>
      <c r="K2318" s="602"/>
      <c r="L2318" s="602"/>
      <c r="M2318" s="622"/>
    </row>
    <row r="2319" spans="2:13" s="322" customFormat="1" x14ac:dyDescent="0.2">
      <c r="B2319" s="602"/>
      <c r="C2319" s="602"/>
      <c r="D2319" s="602"/>
      <c r="E2319" s="602"/>
      <c r="F2319" s="602"/>
      <c r="G2319" s="602"/>
      <c r="H2319" s="602"/>
      <c r="I2319" s="602"/>
      <c r="J2319" s="602"/>
      <c r="K2319" s="602"/>
      <c r="L2319" s="602"/>
      <c r="M2319" s="622"/>
    </row>
    <row r="2320" spans="2:13" s="322" customFormat="1" x14ac:dyDescent="0.2">
      <c r="B2320" s="602"/>
      <c r="C2320" s="602"/>
      <c r="D2320" s="602"/>
      <c r="E2320" s="602"/>
      <c r="F2320" s="602"/>
      <c r="G2320" s="602"/>
      <c r="H2320" s="602"/>
      <c r="I2320" s="602"/>
      <c r="J2320" s="602"/>
      <c r="K2320" s="602"/>
      <c r="L2320" s="602"/>
      <c r="M2320" s="622"/>
    </row>
    <row r="2321" spans="2:13" s="322" customFormat="1" x14ac:dyDescent="0.2">
      <c r="B2321" s="602"/>
      <c r="C2321" s="602"/>
      <c r="D2321" s="602"/>
      <c r="E2321" s="602"/>
      <c r="F2321" s="602"/>
      <c r="G2321" s="602"/>
      <c r="H2321" s="602"/>
      <c r="I2321" s="602"/>
      <c r="J2321" s="602"/>
      <c r="K2321" s="602"/>
      <c r="L2321" s="602"/>
      <c r="M2321" s="622"/>
    </row>
    <row r="2322" spans="2:13" s="322" customFormat="1" x14ac:dyDescent="0.2">
      <c r="B2322" s="602"/>
      <c r="C2322" s="602"/>
      <c r="D2322" s="602"/>
      <c r="E2322" s="602"/>
      <c r="F2322" s="602"/>
      <c r="G2322" s="602"/>
      <c r="H2322" s="602"/>
      <c r="I2322" s="602"/>
      <c r="J2322" s="602"/>
      <c r="K2322" s="602"/>
      <c r="L2322" s="602"/>
      <c r="M2322" s="622"/>
    </row>
    <row r="2323" spans="2:13" s="322" customFormat="1" x14ac:dyDescent="0.2">
      <c r="B2323" s="602"/>
      <c r="C2323" s="602"/>
      <c r="D2323" s="602"/>
      <c r="E2323" s="602"/>
      <c r="F2323" s="602"/>
      <c r="G2323" s="602"/>
      <c r="H2323" s="602"/>
      <c r="I2323" s="602"/>
      <c r="J2323" s="602"/>
      <c r="K2323" s="602"/>
      <c r="L2323" s="602"/>
      <c r="M2323" s="622"/>
    </row>
    <row r="2324" spans="2:13" s="322" customFormat="1" x14ac:dyDescent="0.2">
      <c r="B2324" s="602"/>
      <c r="C2324" s="602"/>
      <c r="D2324" s="602"/>
      <c r="E2324" s="602"/>
      <c r="F2324" s="602"/>
      <c r="G2324" s="602"/>
      <c r="H2324" s="602"/>
      <c r="I2324" s="602"/>
      <c r="J2324" s="602"/>
      <c r="K2324" s="602"/>
      <c r="L2324" s="602"/>
      <c r="M2324" s="622"/>
    </row>
    <row r="2325" spans="2:13" s="322" customFormat="1" x14ac:dyDescent="0.2">
      <c r="B2325" s="602"/>
      <c r="C2325" s="602"/>
      <c r="D2325" s="602"/>
      <c r="E2325" s="602"/>
      <c r="F2325" s="602"/>
      <c r="G2325" s="602"/>
      <c r="H2325" s="602"/>
      <c r="I2325" s="602"/>
      <c r="J2325" s="602"/>
      <c r="K2325" s="602"/>
      <c r="L2325" s="602"/>
      <c r="M2325" s="622"/>
    </row>
    <row r="2326" spans="2:13" s="322" customFormat="1" x14ac:dyDescent="0.2">
      <c r="B2326" s="602"/>
      <c r="C2326" s="602"/>
      <c r="D2326" s="602"/>
      <c r="E2326" s="602"/>
      <c r="F2326" s="602"/>
      <c r="G2326" s="602"/>
      <c r="H2326" s="602"/>
      <c r="I2326" s="602"/>
      <c r="J2326" s="602"/>
      <c r="K2326" s="602"/>
      <c r="L2326" s="602"/>
      <c r="M2326" s="622"/>
    </row>
    <row r="2327" spans="2:13" s="322" customFormat="1" x14ac:dyDescent="0.2">
      <c r="B2327" s="602"/>
      <c r="C2327" s="602"/>
      <c r="D2327" s="602"/>
      <c r="E2327" s="602"/>
      <c r="F2327" s="602"/>
      <c r="G2327" s="602"/>
      <c r="H2327" s="602"/>
      <c r="I2327" s="602"/>
      <c r="J2327" s="602"/>
      <c r="K2327" s="602"/>
      <c r="L2327" s="602"/>
      <c r="M2327" s="622"/>
    </row>
    <row r="2328" spans="2:13" s="322" customFormat="1" x14ac:dyDescent="0.2">
      <c r="B2328" s="602"/>
      <c r="C2328" s="602"/>
      <c r="D2328" s="602"/>
      <c r="E2328" s="602"/>
      <c r="F2328" s="602"/>
      <c r="G2328" s="602"/>
      <c r="H2328" s="602"/>
      <c r="I2328" s="602"/>
      <c r="J2328" s="602"/>
      <c r="K2328" s="602"/>
      <c r="L2328" s="602"/>
      <c r="M2328" s="622"/>
    </row>
    <row r="2329" spans="2:13" s="322" customFormat="1" x14ac:dyDescent="0.2">
      <c r="B2329" s="602"/>
      <c r="C2329" s="602"/>
      <c r="D2329" s="602"/>
      <c r="E2329" s="602"/>
      <c r="F2329" s="602"/>
      <c r="G2329" s="602"/>
      <c r="H2329" s="602"/>
      <c r="I2329" s="602"/>
      <c r="J2329" s="602"/>
      <c r="K2329" s="602"/>
      <c r="L2329" s="602"/>
      <c r="M2329" s="622"/>
    </row>
    <row r="2330" spans="2:13" s="322" customFormat="1" x14ac:dyDescent="0.2">
      <c r="B2330" s="602"/>
      <c r="C2330" s="602"/>
      <c r="D2330" s="602"/>
      <c r="E2330" s="602"/>
      <c r="F2330" s="602"/>
      <c r="G2330" s="602"/>
      <c r="H2330" s="602"/>
      <c r="I2330" s="602"/>
      <c r="J2330" s="602"/>
      <c r="K2330" s="602"/>
      <c r="L2330" s="602"/>
      <c r="M2330" s="622"/>
    </row>
    <row r="2331" spans="2:13" s="322" customFormat="1" x14ac:dyDescent="0.2">
      <c r="B2331" s="602"/>
      <c r="C2331" s="602"/>
      <c r="D2331" s="602"/>
      <c r="E2331" s="602"/>
      <c r="F2331" s="602"/>
      <c r="G2331" s="602"/>
      <c r="H2331" s="602"/>
      <c r="I2331" s="602"/>
      <c r="J2331" s="602"/>
      <c r="K2331" s="602"/>
      <c r="L2331" s="602"/>
      <c r="M2331" s="622"/>
    </row>
    <row r="2332" spans="2:13" s="322" customFormat="1" x14ac:dyDescent="0.2">
      <c r="B2332" s="602"/>
      <c r="C2332" s="602"/>
      <c r="D2332" s="602"/>
      <c r="E2332" s="602"/>
      <c r="F2332" s="602"/>
      <c r="G2332" s="602"/>
      <c r="H2332" s="602"/>
      <c r="I2332" s="602"/>
      <c r="J2332" s="602"/>
      <c r="K2332" s="602"/>
      <c r="L2332" s="602"/>
      <c r="M2332" s="622"/>
    </row>
    <row r="2333" spans="2:13" s="322" customFormat="1" x14ac:dyDescent="0.2">
      <c r="B2333" s="602"/>
      <c r="C2333" s="602"/>
      <c r="D2333" s="602"/>
      <c r="E2333" s="602"/>
      <c r="F2333" s="602"/>
      <c r="G2333" s="602"/>
      <c r="H2333" s="602"/>
      <c r="I2333" s="602"/>
      <c r="J2333" s="602"/>
      <c r="K2333" s="602"/>
      <c r="L2333" s="602"/>
      <c r="M2333" s="622"/>
    </row>
    <row r="2334" spans="2:13" s="322" customFormat="1" x14ac:dyDescent="0.2">
      <c r="B2334" s="602"/>
      <c r="C2334" s="602"/>
      <c r="D2334" s="602"/>
      <c r="E2334" s="602"/>
      <c r="F2334" s="602"/>
      <c r="G2334" s="602"/>
      <c r="H2334" s="602"/>
      <c r="I2334" s="602"/>
      <c r="J2334" s="602"/>
      <c r="K2334" s="602"/>
      <c r="L2334" s="602"/>
      <c r="M2334" s="622"/>
    </row>
    <row r="2335" spans="2:13" s="322" customFormat="1" x14ac:dyDescent="0.2">
      <c r="B2335" s="602"/>
      <c r="C2335" s="602"/>
      <c r="D2335" s="602"/>
      <c r="E2335" s="602"/>
      <c r="F2335" s="602"/>
      <c r="G2335" s="602"/>
      <c r="H2335" s="602"/>
      <c r="I2335" s="602"/>
      <c r="J2335" s="602"/>
      <c r="K2335" s="602"/>
      <c r="L2335" s="602"/>
      <c r="M2335" s="622"/>
    </row>
    <row r="2336" spans="2:13" s="322" customFormat="1" x14ac:dyDescent="0.2">
      <c r="B2336" s="602"/>
      <c r="C2336" s="602"/>
      <c r="D2336" s="602"/>
      <c r="E2336" s="602"/>
      <c r="F2336" s="602"/>
      <c r="G2336" s="602"/>
      <c r="H2336" s="602"/>
      <c r="I2336" s="602"/>
      <c r="J2336" s="602"/>
      <c r="K2336" s="602"/>
      <c r="L2336" s="602"/>
      <c r="M2336" s="622"/>
    </row>
    <row r="2337" spans="2:13" s="322" customFormat="1" x14ac:dyDescent="0.2">
      <c r="B2337" s="602"/>
      <c r="C2337" s="602"/>
      <c r="D2337" s="602"/>
      <c r="E2337" s="602"/>
      <c r="F2337" s="602"/>
      <c r="G2337" s="602"/>
      <c r="H2337" s="602"/>
      <c r="I2337" s="602"/>
      <c r="J2337" s="602"/>
      <c r="K2337" s="602"/>
      <c r="L2337" s="602"/>
      <c r="M2337" s="622"/>
    </row>
    <row r="2338" spans="2:13" s="322" customFormat="1" x14ac:dyDescent="0.2">
      <c r="B2338" s="602"/>
      <c r="C2338" s="602"/>
      <c r="D2338" s="602"/>
      <c r="E2338" s="602"/>
      <c r="F2338" s="602"/>
      <c r="G2338" s="602"/>
      <c r="H2338" s="602"/>
      <c r="I2338" s="602"/>
      <c r="J2338" s="602"/>
      <c r="K2338" s="602"/>
      <c r="L2338" s="602"/>
      <c r="M2338" s="622"/>
    </row>
    <row r="2339" spans="2:13" s="322" customFormat="1" x14ac:dyDescent="0.2">
      <c r="B2339" s="602"/>
      <c r="C2339" s="602"/>
      <c r="D2339" s="602"/>
      <c r="E2339" s="602"/>
      <c r="F2339" s="602"/>
      <c r="G2339" s="602"/>
      <c r="H2339" s="602"/>
      <c r="I2339" s="602"/>
      <c r="J2339" s="602"/>
      <c r="K2339" s="602"/>
      <c r="L2339" s="602"/>
      <c r="M2339" s="622"/>
    </row>
    <row r="2340" spans="2:13" s="322" customFormat="1" x14ac:dyDescent="0.2">
      <c r="B2340" s="602"/>
      <c r="C2340" s="602"/>
      <c r="D2340" s="602"/>
      <c r="E2340" s="602"/>
      <c r="F2340" s="602"/>
      <c r="G2340" s="602"/>
      <c r="H2340" s="602"/>
      <c r="I2340" s="602"/>
      <c r="J2340" s="602"/>
      <c r="K2340" s="602"/>
      <c r="L2340" s="602"/>
      <c r="M2340" s="622"/>
    </row>
    <row r="2341" spans="2:13" s="322" customFormat="1" x14ac:dyDescent="0.2">
      <c r="B2341" s="602"/>
      <c r="C2341" s="602"/>
      <c r="D2341" s="602"/>
      <c r="E2341" s="602"/>
      <c r="F2341" s="602"/>
      <c r="G2341" s="602"/>
      <c r="H2341" s="602"/>
      <c r="I2341" s="602"/>
      <c r="J2341" s="602"/>
      <c r="K2341" s="602"/>
      <c r="L2341" s="602"/>
      <c r="M2341" s="622"/>
    </row>
    <row r="2342" spans="2:13" s="322" customFormat="1" x14ac:dyDescent="0.2">
      <c r="B2342" s="602"/>
      <c r="C2342" s="602"/>
      <c r="D2342" s="602"/>
      <c r="E2342" s="602"/>
      <c r="F2342" s="602"/>
      <c r="G2342" s="602"/>
      <c r="H2342" s="602"/>
      <c r="I2342" s="602"/>
      <c r="J2342" s="602"/>
      <c r="K2342" s="602"/>
      <c r="L2342" s="602"/>
      <c r="M2342" s="622"/>
    </row>
    <row r="2343" spans="2:13" s="322" customFormat="1" x14ac:dyDescent="0.2">
      <c r="B2343" s="602"/>
      <c r="C2343" s="602"/>
      <c r="D2343" s="602"/>
      <c r="E2343" s="602"/>
      <c r="F2343" s="602"/>
      <c r="G2343" s="602"/>
      <c r="H2343" s="602"/>
      <c r="I2343" s="602"/>
      <c r="J2343" s="602"/>
      <c r="K2343" s="602"/>
      <c r="L2343" s="602"/>
      <c r="M2343" s="622"/>
    </row>
    <row r="2344" spans="2:13" s="322" customFormat="1" x14ac:dyDescent="0.2">
      <c r="B2344" s="602"/>
      <c r="C2344" s="602"/>
      <c r="D2344" s="602"/>
      <c r="E2344" s="602"/>
      <c r="F2344" s="602"/>
      <c r="G2344" s="602"/>
      <c r="H2344" s="602"/>
      <c r="I2344" s="602"/>
      <c r="J2344" s="602"/>
      <c r="K2344" s="602"/>
      <c r="L2344" s="602"/>
      <c r="M2344" s="622"/>
    </row>
    <row r="2345" spans="2:13" s="322" customFormat="1" x14ac:dyDescent="0.2">
      <c r="B2345" s="602"/>
      <c r="C2345" s="602"/>
      <c r="D2345" s="602"/>
      <c r="E2345" s="602"/>
      <c r="F2345" s="602"/>
      <c r="G2345" s="602"/>
      <c r="H2345" s="602"/>
      <c r="I2345" s="602"/>
      <c r="J2345" s="602"/>
      <c r="K2345" s="602"/>
      <c r="L2345" s="602"/>
      <c r="M2345" s="622"/>
    </row>
    <row r="2346" spans="2:13" s="322" customFormat="1" x14ac:dyDescent="0.2">
      <c r="B2346" s="602"/>
      <c r="C2346" s="602"/>
      <c r="D2346" s="602"/>
      <c r="E2346" s="602"/>
      <c r="F2346" s="602"/>
      <c r="G2346" s="602"/>
      <c r="H2346" s="602"/>
      <c r="I2346" s="602"/>
      <c r="J2346" s="602"/>
      <c r="K2346" s="602"/>
      <c r="L2346" s="602"/>
      <c r="M2346" s="622"/>
    </row>
    <row r="2347" spans="2:13" s="322" customFormat="1" x14ac:dyDescent="0.2">
      <c r="B2347" s="602"/>
      <c r="C2347" s="602"/>
      <c r="D2347" s="602"/>
      <c r="E2347" s="602"/>
      <c r="F2347" s="602"/>
      <c r="G2347" s="602"/>
      <c r="H2347" s="602"/>
      <c r="I2347" s="602"/>
      <c r="J2347" s="602"/>
      <c r="K2347" s="602"/>
      <c r="L2347" s="602"/>
      <c r="M2347" s="622"/>
    </row>
    <row r="2348" spans="2:13" s="322" customFormat="1" x14ac:dyDescent="0.2">
      <c r="B2348" s="602"/>
      <c r="C2348" s="602"/>
      <c r="D2348" s="602"/>
      <c r="E2348" s="602"/>
      <c r="F2348" s="602"/>
      <c r="G2348" s="602"/>
      <c r="H2348" s="602"/>
      <c r="I2348" s="602"/>
      <c r="J2348" s="602"/>
      <c r="K2348" s="602"/>
      <c r="L2348" s="602"/>
      <c r="M2348" s="622"/>
    </row>
    <row r="2349" spans="2:13" s="322" customFormat="1" x14ac:dyDescent="0.2">
      <c r="B2349" s="602"/>
      <c r="C2349" s="602"/>
      <c r="D2349" s="602"/>
      <c r="E2349" s="602"/>
      <c r="F2349" s="602"/>
      <c r="G2349" s="602"/>
      <c r="H2349" s="602"/>
      <c r="I2349" s="602"/>
      <c r="J2349" s="602"/>
      <c r="K2349" s="602"/>
      <c r="L2349" s="602"/>
      <c r="M2349" s="622"/>
    </row>
    <row r="2350" spans="2:13" s="322" customFormat="1" x14ac:dyDescent="0.2">
      <c r="B2350" s="602"/>
      <c r="C2350" s="602"/>
      <c r="D2350" s="602"/>
      <c r="E2350" s="602"/>
      <c r="F2350" s="602"/>
      <c r="G2350" s="602"/>
      <c r="H2350" s="602"/>
      <c r="I2350" s="602"/>
      <c r="J2350" s="602"/>
      <c r="K2350" s="602"/>
      <c r="L2350" s="602"/>
      <c r="M2350" s="622"/>
    </row>
    <row r="2351" spans="2:13" s="322" customFormat="1" x14ac:dyDescent="0.2">
      <c r="B2351" s="602"/>
      <c r="C2351" s="602"/>
      <c r="D2351" s="602"/>
      <c r="E2351" s="602"/>
      <c r="F2351" s="602"/>
      <c r="G2351" s="602"/>
      <c r="H2351" s="602"/>
      <c r="I2351" s="602"/>
      <c r="J2351" s="602"/>
      <c r="K2351" s="602"/>
      <c r="L2351" s="602"/>
      <c r="M2351" s="622"/>
    </row>
    <row r="2352" spans="2:13" s="322" customFormat="1" x14ac:dyDescent="0.2">
      <c r="B2352" s="602"/>
      <c r="C2352" s="602"/>
      <c r="D2352" s="602"/>
      <c r="E2352" s="602"/>
      <c r="F2352" s="602"/>
      <c r="G2352" s="602"/>
      <c r="H2352" s="602"/>
      <c r="I2352" s="602"/>
      <c r="J2352" s="602"/>
      <c r="K2352" s="602"/>
      <c r="L2352" s="602"/>
      <c r="M2352" s="622"/>
    </row>
    <row r="2353" spans="2:13" s="322" customFormat="1" x14ac:dyDescent="0.2">
      <c r="B2353" s="602"/>
      <c r="C2353" s="602"/>
      <c r="D2353" s="602"/>
      <c r="E2353" s="602"/>
      <c r="F2353" s="602"/>
      <c r="G2353" s="602"/>
      <c r="H2353" s="602"/>
      <c r="I2353" s="602"/>
      <c r="J2353" s="602"/>
      <c r="K2353" s="602"/>
      <c r="L2353" s="602"/>
      <c r="M2353" s="622"/>
    </row>
    <row r="2354" spans="2:13" s="322" customFormat="1" x14ac:dyDescent="0.2">
      <c r="B2354" s="602"/>
      <c r="C2354" s="602"/>
      <c r="D2354" s="602"/>
      <c r="E2354" s="602"/>
      <c r="F2354" s="602"/>
      <c r="G2354" s="602"/>
      <c r="H2354" s="602"/>
      <c r="I2354" s="602"/>
      <c r="J2354" s="602"/>
      <c r="K2354" s="602"/>
      <c r="L2354" s="602"/>
      <c r="M2354" s="622"/>
    </row>
    <row r="2355" spans="2:13" s="322" customFormat="1" x14ac:dyDescent="0.2">
      <c r="B2355" s="602"/>
      <c r="C2355" s="602"/>
      <c r="D2355" s="602"/>
      <c r="E2355" s="602"/>
      <c r="F2355" s="602"/>
      <c r="G2355" s="602"/>
      <c r="H2355" s="602"/>
      <c r="I2355" s="602"/>
      <c r="J2355" s="602"/>
      <c r="K2355" s="602"/>
      <c r="L2355" s="602"/>
      <c r="M2355" s="622"/>
    </row>
    <row r="2356" spans="2:13" s="322" customFormat="1" x14ac:dyDescent="0.2">
      <c r="B2356" s="602"/>
      <c r="C2356" s="602"/>
      <c r="D2356" s="602"/>
      <c r="E2356" s="602"/>
      <c r="F2356" s="602"/>
      <c r="G2356" s="602"/>
      <c r="H2356" s="602"/>
      <c r="I2356" s="602"/>
      <c r="J2356" s="602"/>
      <c r="K2356" s="602"/>
      <c r="L2356" s="602"/>
      <c r="M2356" s="622"/>
    </row>
    <row r="2357" spans="2:13" s="322" customFormat="1" x14ac:dyDescent="0.2">
      <c r="B2357" s="602"/>
      <c r="C2357" s="602"/>
      <c r="D2357" s="602"/>
      <c r="E2357" s="602"/>
      <c r="F2357" s="602"/>
      <c r="G2357" s="602"/>
      <c r="H2357" s="602"/>
      <c r="I2357" s="602"/>
      <c r="J2357" s="602"/>
      <c r="K2357" s="602"/>
      <c r="L2357" s="602"/>
      <c r="M2357" s="622"/>
    </row>
    <row r="2358" spans="2:13" s="322" customFormat="1" x14ac:dyDescent="0.2">
      <c r="B2358" s="602"/>
      <c r="C2358" s="602"/>
      <c r="D2358" s="602"/>
      <c r="E2358" s="602"/>
      <c r="F2358" s="602"/>
      <c r="G2358" s="602"/>
      <c r="H2358" s="602"/>
      <c r="I2358" s="602"/>
      <c r="J2358" s="602"/>
      <c r="K2358" s="602"/>
      <c r="L2358" s="602"/>
      <c r="M2358" s="622"/>
    </row>
    <row r="2359" spans="2:13" s="322" customFormat="1" x14ac:dyDescent="0.2">
      <c r="B2359" s="602"/>
      <c r="C2359" s="602"/>
      <c r="D2359" s="602"/>
      <c r="E2359" s="602"/>
      <c r="F2359" s="602"/>
      <c r="G2359" s="602"/>
      <c r="H2359" s="602"/>
      <c r="I2359" s="602"/>
      <c r="J2359" s="602"/>
      <c r="K2359" s="602"/>
      <c r="L2359" s="602"/>
      <c r="M2359" s="622"/>
    </row>
    <row r="2360" spans="2:13" s="322" customFormat="1" x14ac:dyDescent="0.2">
      <c r="B2360" s="602"/>
      <c r="C2360" s="602"/>
      <c r="D2360" s="602"/>
      <c r="E2360" s="602"/>
      <c r="F2360" s="602"/>
      <c r="G2360" s="602"/>
      <c r="H2360" s="602"/>
      <c r="I2360" s="602"/>
      <c r="J2360" s="602"/>
      <c r="K2360" s="602"/>
      <c r="L2360" s="602"/>
      <c r="M2360" s="622"/>
    </row>
    <row r="2361" spans="2:13" s="322" customFormat="1" x14ac:dyDescent="0.2">
      <c r="B2361" s="602"/>
      <c r="C2361" s="602"/>
      <c r="D2361" s="602"/>
      <c r="E2361" s="602"/>
      <c r="F2361" s="602"/>
      <c r="G2361" s="602"/>
      <c r="H2361" s="602"/>
      <c r="I2361" s="602"/>
      <c r="J2361" s="602"/>
      <c r="K2361" s="602"/>
      <c r="L2361" s="602"/>
      <c r="M2361" s="622"/>
    </row>
    <row r="2362" spans="2:13" s="322" customFormat="1" x14ac:dyDescent="0.2">
      <c r="B2362" s="602"/>
      <c r="C2362" s="602"/>
      <c r="D2362" s="602"/>
      <c r="E2362" s="602"/>
      <c r="F2362" s="602"/>
      <c r="G2362" s="602"/>
      <c r="H2362" s="602"/>
      <c r="I2362" s="602"/>
      <c r="J2362" s="602"/>
      <c r="K2362" s="602"/>
      <c r="L2362" s="602"/>
      <c r="M2362" s="622"/>
    </row>
    <row r="2363" spans="2:13" s="322" customFormat="1" x14ac:dyDescent="0.2">
      <c r="B2363" s="602"/>
      <c r="C2363" s="602"/>
      <c r="D2363" s="602"/>
      <c r="E2363" s="602"/>
      <c r="F2363" s="602"/>
      <c r="G2363" s="602"/>
      <c r="H2363" s="602"/>
      <c r="I2363" s="602"/>
      <c r="J2363" s="602"/>
      <c r="K2363" s="602"/>
      <c r="L2363" s="602"/>
      <c r="M2363" s="622"/>
    </row>
    <row r="2364" spans="2:13" s="322" customFormat="1" x14ac:dyDescent="0.2">
      <c r="B2364" s="602"/>
      <c r="C2364" s="602"/>
      <c r="D2364" s="602"/>
      <c r="E2364" s="602"/>
      <c r="F2364" s="602"/>
      <c r="G2364" s="602"/>
      <c r="H2364" s="602"/>
      <c r="I2364" s="602"/>
      <c r="J2364" s="602"/>
      <c r="K2364" s="602"/>
      <c r="L2364" s="602"/>
      <c r="M2364" s="622"/>
    </row>
    <row r="2365" spans="2:13" s="322" customFormat="1" x14ac:dyDescent="0.2">
      <c r="B2365" s="602"/>
      <c r="C2365" s="602"/>
      <c r="D2365" s="602"/>
      <c r="E2365" s="602"/>
      <c r="F2365" s="602"/>
      <c r="G2365" s="602"/>
      <c r="H2365" s="602"/>
      <c r="I2365" s="602"/>
      <c r="J2365" s="602"/>
      <c r="K2365" s="602"/>
      <c r="L2365" s="602"/>
      <c r="M2365" s="622"/>
    </row>
    <row r="2366" spans="2:13" s="322" customFormat="1" x14ac:dyDescent="0.2">
      <c r="B2366" s="602"/>
      <c r="C2366" s="602"/>
      <c r="D2366" s="602"/>
      <c r="E2366" s="602"/>
      <c r="F2366" s="602"/>
      <c r="G2366" s="602"/>
      <c r="H2366" s="602"/>
      <c r="I2366" s="602"/>
      <c r="J2366" s="602"/>
      <c r="K2366" s="602"/>
      <c r="L2366" s="602"/>
      <c r="M2366" s="622"/>
    </row>
    <row r="2367" spans="2:13" s="322" customFormat="1" x14ac:dyDescent="0.2">
      <c r="B2367" s="602"/>
      <c r="C2367" s="602"/>
      <c r="D2367" s="602"/>
      <c r="E2367" s="602"/>
      <c r="F2367" s="602"/>
      <c r="G2367" s="602"/>
      <c r="H2367" s="602"/>
      <c r="I2367" s="602"/>
      <c r="J2367" s="602"/>
      <c r="K2367" s="602"/>
      <c r="L2367" s="602"/>
      <c r="M2367" s="622"/>
    </row>
    <row r="2368" spans="2:13" s="322" customFormat="1" x14ac:dyDescent="0.2">
      <c r="B2368" s="602"/>
      <c r="C2368" s="602"/>
      <c r="D2368" s="602"/>
      <c r="E2368" s="602"/>
      <c r="F2368" s="602"/>
      <c r="G2368" s="602"/>
      <c r="H2368" s="602"/>
      <c r="I2368" s="602"/>
      <c r="J2368" s="602"/>
      <c r="K2368" s="602"/>
      <c r="L2368" s="602"/>
      <c r="M2368" s="622"/>
    </row>
    <row r="2369" spans="2:13" s="322" customFormat="1" x14ac:dyDescent="0.2">
      <c r="B2369" s="602"/>
      <c r="C2369" s="602"/>
      <c r="D2369" s="602"/>
      <c r="E2369" s="602"/>
      <c r="F2369" s="602"/>
      <c r="G2369" s="602"/>
      <c r="H2369" s="602"/>
      <c r="I2369" s="602"/>
      <c r="J2369" s="602"/>
      <c r="K2369" s="602"/>
      <c r="L2369" s="602"/>
      <c r="M2369" s="622"/>
    </row>
    <row r="2370" spans="2:13" s="322" customFormat="1" x14ac:dyDescent="0.2">
      <c r="B2370" s="602"/>
      <c r="C2370" s="602"/>
      <c r="D2370" s="602"/>
      <c r="E2370" s="602"/>
      <c r="F2370" s="602"/>
      <c r="G2370" s="602"/>
      <c r="H2370" s="602"/>
      <c r="I2370" s="602"/>
      <c r="J2370" s="602"/>
      <c r="K2370" s="602"/>
      <c r="L2370" s="602"/>
      <c r="M2370" s="622"/>
    </row>
    <row r="2371" spans="2:13" s="322" customFormat="1" x14ac:dyDescent="0.2">
      <c r="B2371" s="602"/>
      <c r="C2371" s="602"/>
      <c r="D2371" s="602"/>
      <c r="E2371" s="602"/>
      <c r="F2371" s="602"/>
      <c r="G2371" s="602"/>
      <c r="H2371" s="602"/>
      <c r="I2371" s="602"/>
      <c r="J2371" s="602"/>
      <c r="K2371" s="602"/>
      <c r="L2371" s="602"/>
      <c r="M2371" s="622"/>
    </row>
    <row r="2372" spans="2:13" s="322" customFormat="1" x14ac:dyDescent="0.2">
      <c r="B2372" s="602"/>
      <c r="C2372" s="602"/>
      <c r="D2372" s="602"/>
      <c r="E2372" s="602"/>
      <c r="F2372" s="602"/>
      <c r="G2372" s="602"/>
      <c r="H2372" s="602"/>
      <c r="I2372" s="602"/>
      <c r="J2372" s="602"/>
      <c r="K2372" s="602"/>
      <c r="L2372" s="602"/>
      <c r="M2372" s="622"/>
    </row>
    <row r="2373" spans="2:13" s="322" customFormat="1" x14ac:dyDescent="0.2">
      <c r="B2373" s="602"/>
      <c r="C2373" s="602"/>
      <c r="D2373" s="602"/>
      <c r="E2373" s="602"/>
      <c r="F2373" s="602"/>
      <c r="G2373" s="602"/>
      <c r="H2373" s="602"/>
      <c r="I2373" s="602"/>
      <c r="J2373" s="602"/>
      <c r="K2373" s="602"/>
      <c r="L2373" s="602"/>
      <c r="M2373" s="622"/>
    </row>
    <row r="2374" spans="2:13" s="322" customFormat="1" x14ac:dyDescent="0.2">
      <c r="B2374" s="602"/>
      <c r="C2374" s="602"/>
      <c r="D2374" s="602"/>
      <c r="E2374" s="602"/>
      <c r="F2374" s="602"/>
      <c r="G2374" s="602"/>
      <c r="H2374" s="602"/>
      <c r="I2374" s="602"/>
      <c r="J2374" s="602"/>
      <c r="K2374" s="602"/>
      <c r="L2374" s="602"/>
      <c r="M2374" s="622"/>
    </row>
    <row r="2375" spans="2:13" s="322" customFormat="1" x14ac:dyDescent="0.2">
      <c r="B2375" s="602"/>
      <c r="C2375" s="602"/>
      <c r="D2375" s="602"/>
      <c r="E2375" s="602"/>
      <c r="F2375" s="602"/>
      <c r="G2375" s="602"/>
      <c r="H2375" s="602"/>
      <c r="I2375" s="602"/>
      <c r="J2375" s="602"/>
      <c r="K2375" s="602"/>
      <c r="L2375" s="602"/>
      <c r="M2375" s="622"/>
    </row>
    <row r="2376" spans="2:13" s="322" customFormat="1" x14ac:dyDescent="0.2">
      <c r="B2376" s="602"/>
      <c r="C2376" s="602"/>
      <c r="D2376" s="602"/>
      <c r="E2376" s="602"/>
      <c r="F2376" s="602"/>
      <c r="G2376" s="602"/>
      <c r="H2376" s="602"/>
      <c r="I2376" s="602"/>
      <c r="J2376" s="602"/>
      <c r="K2376" s="602"/>
      <c r="L2376" s="602"/>
      <c r="M2376" s="622"/>
    </row>
    <row r="2377" spans="2:13" s="322" customFormat="1" x14ac:dyDescent="0.2">
      <c r="B2377" s="602"/>
      <c r="C2377" s="602"/>
      <c r="D2377" s="602"/>
      <c r="E2377" s="602"/>
      <c r="F2377" s="602"/>
      <c r="G2377" s="602"/>
      <c r="H2377" s="602"/>
      <c r="I2377" s="602"/>
      <c r="J2377" s="602"/>
      <c r="K2377" s="602"/>
      <c r="L2377" s="602"/>
      <c r="M2377" s="622"/>
    </row>
    <row r="2378" spans="2:13" s="322" customFormat="1" x14ac:dyDescent="0.2">
      <c r="B2378" s="602"/>
      <c r="C2378" s="602"/>
      <c r="D2378" s="602"/>
      <c r="E2378" s="602"/>
      <c r="F2378" s="602"/>
      <c r="G2378" s="602"/>
      <c r="H2378" s="602"/>
      <c r="I2378" s="602"/>
      <c r="J2378" s="602"/>
      <c r="K2378" s="602"/>
      <c r="L2378" s="602"/>
      <c r="M2378" s="622"/>
    </row>
    <row r="2379" spans="2:13" s="322" customFormat="1" x14ac:dyDescent="0.2">
      <c r="B2379" s="602"/>
      <c r="C2379" s="602"/>
      <c r="D2379" s="602"/>
      <c r="E2379" s="602"/>
      <c r="F2379" s="602"/>
      <c r="G2379" s="602"/>
      <c r="H2379" s="602"/>
      <c r="I2379" s="602"/>
      <c r="J2379" s="602"/>
      <c r="K2379" s="602"/>
      <c r="L2379" s="602"/>
      <c r="M2379" s="622"/>
    </row>
    <row r="2380" spans="2:13" s="322" customFormat="1" x14ac:dyDescent="0.2">
      <c r="B2380" s="602"/>
      <c r="C2380" s="602"/>
      <c r="D2380" s="602"/>
      <c r="E2380" s="602"/>
      <c r="F2380" s="602"/>
      <c r="G2380" s="602"/>
      <c r="H2380" s="602"/>
      <c r="I2380" s="602"/>
      <c r="J2380" s="602"/>
      <c r="K2380" s="602"/>
      <c r="L2380" s="602"/>
      <c r="M2380" s="622"/>
    </row>
    <row r="2381" spans="2:13" s="322" customFormat="1" x14ac:dyDescent="0.2">
      <c r="B2381" s="602"/>
      <c r="C2381" s="602"/>
      <c r="D2381" s="602"/>
      <c r="E2381" s="602"/>
      <c r="F2381" s="602"/>
      <c r="G2381" s="602"/>
      <c r="H2381" s="602"/>
      <c r="I2381" s="602"/>
      <c r="J2381" s="602"/>
      <c r="K2381" s="602"/>
      <c r="L2381" s="602"/>
      <c r="M2381" s="622"/>
    </row>
    <row r="2382" spans="2:13" s="322" customFormat="1" x14ac:dyDescent="0.2">
      <c r="B2382" s="602"/>
      <c r="C2382" s="602"/>
      <c r="D2382" s="602"/>
      <c r="E2382" s="602"/>
      <c r="F2382" s="602"/>
      <c r="G2382" s="602"/>
      <c r="H2382" s="602"/>
      <c r="I2382" s="602"/>
      <c r="J2382" s="602"/>
      <c r="K2382" s="602"/>
      <c r="L2382" s="602"/>
      <c r="M2382" s="622"/>
    </row>
    <row r="2383" spans="2:13" s="322" customFormat="1" x14ac:dyDescent="0.2">
      <c r="B2383" s="602"/>
      <c r="C2383" s="602"/>
      <c r="D2383" s="602"/>
      <c r="E2383" s="602"/>
      <c r="F2383" s="602"/>
      <c r="G2383" s="602"/>
      <c r="H2383" s="602"/>
      <c r="I2383" s="602"/>
      <c r="J2383" s="602"/>
      <c r="K2383" s="602"/>
      <c r="L2383" s="602"/>
      <c r="M2383" s="622"/>
    </row>
    <row r="2384" spans="2:13" s="322" customFormat="1" x14ac:dyDescent="0.2">
      <c r="B2384" s="602"/>
      <c r="C2384" s="602"/>
      <c r="D2384" s="602"/>
      <c r="E2384" s="602"/>
      <c r="F2384" s="602"/>
      <c r="G2384" s="602"/>
      <c r="H2384" s="602"/>
      <c r="I2384" s="602"/>
      <c r="J2384" s="602"/>
      <c r="K2384" s="602"/>
      <c r="L2384" s="602"/>
      <c r="M2384" s="622"/>
    </row>
    <row r="2385" spans="2:13" s="322" customFormat="1" x14ac:dyDescent="0.2">
      <c r="B2385" s="602"/>
      <c r="C2385" s="602"/>
      <c r="D2385" s="602"/>
      <c r="E2385" s="602"/>
      <c r="F2385" s="602"/>
      <c r="G2385" s="602"/>
      <c r="H2385" s="602"/>
      <c r="I2385" s="602"/>
      <c r="J2385" s="602"/>
      <c r="K2385" s="602"/>
      <c r="L2385" s="602"/>
      <c r="M2385" s="622"/>
    </row>
    <row r="2386" spans="2:13" s="322" customFormat="1" x14ac:dyDescent="0.2">
      <c r="B2386" s="602"/>
      <c r="C2386" s="602"/>
      <c r="D2386" s="602"/>
      <c r="E2386" s="602"/>
      <c r="F2386" s="602"/>
      <c r="G2386" s="602"/>
      <c r="H2386" s="602"/>
      <c r="I2386" s="602"/>
      <c r="J2386" s="602"/>
      <c r="K2386" s="602"/>
      <c r="L2386" s="602"/>
      <c r="M2386" s="622"/>
    </row>
    <row r="2387" spans="2:13" s="322" customFormat="1" x14ac:dyDescent="0.2">
      <c r="B2387" s="602"/>
      <c r="C2387" s="602"/>
      <c r="D2387" s="602"/>
      <c r="E2387" s="602"/>
      <c r="F2387" s="602"/>
      <c r="G2387" s="602"/>
      <c r="H2387" s="602"/>
      <c r="I2387" s="602"/>
      <c r="J2387" s="602"/>
      <c r="K2387" s="602"/>
      <c r="L2387" s="602"/>
      <c r="M2387" s="622"/>
    </row>
    <row r="2388" spans="2:13" s="322" customFormat="1" x14ac:dyDescent="0.2">
      <c r="B2388" s="602"/>
      <c r="C2388" s="602"/>
      <c r="D2388" s="602"/>
      <c r="E2388" s="602"/>
      <c r="F2388" s="602"/>
      <c r="G2388" s="602"/>
      <c r="H2388" s="602"/>
      <c r="I2388" s="602"/>
      <c r="J2388" s="602"/>
      <c r="K2388" s="602"/>
      <c r="L2388" s="602"/>
      <c r="M2388" s="622"/>
    </row>
    <row r="2389" spans="2:13" s="322" customFormat="1" x14ac:dyDescent="0.2">
      <c r="B2389" s="602"/>
      <c r="C2389" s="602"/>
      <c r="D2389" s="602"/>
      <c r="E2389" s="602"/>
      <c r="F2389" s="602"/>
      <c r="G2389" s="602"/>
      <c r="H2389" s="602"/>
      <c r="I2389" s="602"/>
      <c r="J2389" s="602"/>
      <c r="K2389" s="602"/>
      <c r="L2389" s="602"/>
      <c r="M2389" s="622"/>
    </row>
    <row r="2390" spans="2:13" s="322" customFormat="1" x14ac:dyDescent="0.2">
      <c r="B2390" s="602"/>
      <c r="C2390" s="602"/>
      <c r="D2390" s="602"/>
      <c r="E2390" s="602"/>
      <c r="F2390" s="602"/>
      <c r="G2390" s="602"/>
      <c r="H2390" s="602"/>
      <c r="I2390" s="602"/>
      <c r="J2390" s="602"/>
      <c r="K2390" s="602"/>
      <c r="L2390" s="602"/>
      <c r="M2390" s="622"/>
    </row>
    <row r="2391" spans="2:13" s="322" customFormat="1" x14ac:dyDescent="0.2">
      <c r="B2391" s="602"/>
      <c r="C2391" s="602"/>
      <c r="D2391" s="602"/>
      <c r="E2391" s="602"/>
      <c r="F2391" s="602"/>
      <c r="G2391" s="602"/>
      <c r="H2391" s="602"/>
      <c r="I2391" s="602"/>
      <c r="J2391" s="602"/>
      <c r="K2391" s="602"/>
      <c r="L2391" s="602"/>
      <c r="M2391" s="622"/>
    </row>
    <row r="2392" spans="2:13" s="322" customFormat="1" x14ac:dyDescent="0.2">
      <c r="B2392" s="602"/>
      <c r="C2392" s="602"/>
      <c r="D2392" s="602"/>
      <c r="E2392" s="602"/>
      <c r="F2392" s="602"/>
      <c r="G2392" s="602"/>
      <c r="H2392" s="602"/>
      <c r="I2392" s="602"/>
      <c r="J2392" s="602"/>
      <c r="K2392" s="602"/>
      <c r="L2392" s="602"/>
      <c r="M2392" s="622"/>
    </row>
    <row r="2393" spans="2:13" s="322" customFormat="1" x14ac:dyDescent="0.2">
      <c r="B2393" s="602"/>
      <c r="C2393" s="602"/>
      <c r="D2393" s="602"/>
      <c r="E2393" s="602"/>
      <c r="F2393" s="602"/>
      <c r="G2393" s="602"/>
      <c r="H2393" s="602"/>
      <c r="I2393" s="602"/>
      <c r="J2393" s="602"/>
      <c r="K2393" s="602"/>
      <c r="L2393" s="602"/>
      <c r="M2393" s="622"/>
    </row>
    <row r="2394" spans="2:13" s="322" customFormat="1" x14ac:dyDescent="0.2">
      <c r="B2394" s="602"/>
      <c r="C2394" s="602"/>
      <c r="D2394" s="602"/>
      <c r="E2394" s="602"/>
      <c r="F2394" s="602"/>
      <c r="G2394" s="602"/>
      <c r="H2394" s="602"/>
      <c r="I2394" s="602"/>
      <c r="J2394" s="602"/>
      <c r="K2394" s="602"/>
      <c r="L2394" s="602"/>
      <c r="M2394" s="622"/>
    </row>
    <row r="2395" spans="2:13" s="322" customFormat="1" x14ac:dyDescent="0.2">
      <c r="B2395" s="602"/>
      <c r="C2395" s="602"/>
      <c r="D2395" s="602"/>
      <c r="E2395" s="602"/>
      <c r="F2395" s="602"/>
      <c r="G2395" s="602"/>
      <c r="H2395" s="602"/>
      <c r="I2395" s="602"/>
      <c r="J2395" s="602"/>
      <c r="K2395" s="602"/>
      <c r="L2395" s="602"/>
      <c r="M2395" s="622"/>
    </row>
    <row r="2396" spans="2:13" s="322" customFormat="1" x14ac:dyDescent="0.2">
      <c r="B2396" s="602"/>
      <c r="C2396" s="602"/>
      <c r="D2396" s="602"/>
      <c r="E2396" s="602"/>
      <c r="F2396" s="602"/>
      <c r="G2396" s="602"/>
      <c r="H2396" s="602"/>
      <c r="I2396" s="602"/>
      <c r="J2396" s="602"/>
      <c r="K2396" s="602"/>
      <c r="L2396" s="602"/>
      <c r="M2396" s="622"/>
    </row>
    <row r="2397" spans="2:13" s="322" customFormat="1" x14ac:dyDescent="0.2">
      <c r="B2397" s="602"/>
      <c r="C2397" s="602"/>
      <c r="D2397" s="602"/>
      <c r="E2397" s="602"/>
      <c r="F2397" s="602"/>
      <c r="G2397" s="602"/>
      <c r="H2397" s="602"/>
      <c r="I2397" s="602"/>
      <c r="J2397" s="602"/>
      <c r="K2397" s="602"/>
      <c r="L2397" s="602"/>
      <c r="M2397" s="622"/>
    </row>
    <row r="2398" spans="2:13" s="322" customFormat="1" x14ac:dyDescent="0.2">
      <c r="B2398" s="602"/>
      <c r="C2398" s="602"/>
      <c r="D2398" s="602"/>
      <c r="E2398" s="602"/>
      <c r="F2398" s="602"/>
      <c r="G2398" s="602"/>
      <c r="H2398" s="602"/>
      <c r="I2398" s="602"/>
      <c r="J2398" s="602"/>
      <c r="K2398" s="602"/>
      <c r="L2398" s="602"/>
      <c r="M2398" s="622"/>
    </row>
    <row r="2399" spans="2:13" s="322" customFormat="1" x14ac:dyDescent="0.2">
      <c r="B2399" s="602"/>
      <c r="C2399" s="602"/>
      <c r="D2399" s="602"/>
      <c r="E2399" s="602"/>
      <c r="F2399" s="602"/>
      <c r="G2399" s="602"/>
      <c r="H2399" s="602"/>
      <c r="I2399" s="602"/>
      <c r="J2399" s="602"/>
      <c r="K2399" s="602"/>
      <c r="L2399" s="602"/>
      <c r="M2399" s="622"/>
    </row>
    <row r="2400" spans="2:13" s="322" customFormat="1" x14ac:dyDescent="0.2">
      <c r="B2400" s="602"/>
      <c r="C2400" s="602"/>
      <c r="D2400" s="602"/>
      <c r="E2400" s="602"/>
      <c r="F2400" s="602"/>
      <c r="G2400" s="602"/>
      <c r="H2400" s="602"/>
      <c r="I2400" s="602"/>
      <c r="J2400" s="602"/>
      <c r="K2400" s="602"/>
      <c r="L2400" s="602"/>
      <c r="M2400" s="622"/>
    </row>
    <row r="2401" spans="2:13" s="322" customFormat="1" x14ac:dyDescent="0.2">
      <c r="B2401" s="602"/>
      <c r="C2401" s="602"/>
      <c r="D2401" s="602"/>
      <c r="E2401" s="602"/>
      <c r="F2401" s="602"/>
      <c r="G2401" s="602"/>
      <c r="H2401" s="602"/>
      <c r="I2401" s="602"/>
      <c r="J2401" s="602"/>
      <c r="K2401" s="602"/>
      <c r="L2401" s="602"/>
      <c r="M2401" s="622"/>
    </row>
    <row r="2402" spans="2:13" s="322" customFormat="1" x14ac:dyDescent="0.2">
      <c r="B2402" s="602"/>
      <c r="C2402" s="602"/>
      <c r="D2402" s="602"/>
      <c r="E2402" s="602"/>
      <c r="F2402" s="602"/>
      <c r="G2402" s="602"/>
      <c r="H2402" s="602"/>
      <c r="I2402" s="602"/>
      <c r="J2402" s="602"/>
      <c r="K2402" s="602"/>
      <c r="L2402" s="602"/>
      <c r="M2402" s="622"/>
    </row>
    <row r="2403" spans="2:13" s="322" customFormat="1" x14ac:dyDescent="0.2">
      <c r="B2403" s="602"/>
      <c r="C2403" s="602"/>
      <c r="D2403" s="602"/>
      <c r="E2403" s="602"/>
      <c r="F2403" s="602"/>
      <c r="G2403" s="602"/>
      <c r="H2403" s="602"/>
      <c r="I2403" s="602"/>
      <c r="J2403" s="602"/>
      <c r="K2403" s="602"/>
      <c r="L2403" s="602"/>
      <c r="M2403" s="622"/>
    </row>
    <row r="2404" spans="2:13" s="322" customFormat="1" x14ac:dyDescent="0.2">
      <c r="B2404" s="602"/>
      <c r="C2404" s="602"/>
      <c r="D2404" s="602"/>
      <c r="E2404" s="602"/>
      <c r="F2404" s="602"/>
      <c r="G2404" s="602"/>
      <c r="H2404" s="602"/>
      <c r="I2404" s="602"/>
      <c r="J2404" s="602"/>
      <c r="K2404" s="602"/>
      <c r="L2404" s="602"/>
      <c r="M2404" s="622"/>
    </row>
    <row r="2405" spans="2:13" s="322" customFormat="1" x14ac:dyDescent="0.2">
      <c r="B2405" s="602"/>
      <c r="C2405" s="602"/>
      <c r="D2405" s="602"/>
      <c r="E2405" s="602"/>
      <c r="F2405" s="602"/>
      <c r="G2405" s="602"/>
      <c r="H2405" s="602"/>
      <c r="I2405" s="602"/>
      <c r="J2405" s="602"/>
      <c r="K2405" s="602"/>
      <c r="L2405" s="602"/>
      <c r="M2405" s="622"/>
    </row>
    <row r="2406" spans="2:13" s="322" customFormat="1" x14ac:dyDescent="0.2">
      <c r="B2406" s="602"/>
      <c r="C2406" s="602"/>
      <c r="D2406" s="602"/>
      <c r="E2406" s="602"/>
      <c r="F2406" s="602"/>
      <c r="G2406" s="602"/>
      <c r="H2406" s="602"/>
      <c r="I2406" s="602"/>
      <c r="J2406" s="602"/>
      <c r="K2406" s="602"/>
      <c r="L2406" s="602"/>
      <c r="M2406" s="622"/>
    </row>
    <row r="2407" spans="2:13" s="322" customFormat="1" x14ac:dyDescent="0.2">
      <c r="B2407" s="602"/>
      <c r="C2407" s="602"/>
      <c r="D2407" s="602"/>
      <c r="E2407" s="602"/>
      <c r="F2407" s="602"/>
      <c r="G2407" s="602"/>
      <c r="H2407" s="602"/>
      <c r="I2407" s="602"/>
      <c r="J2407" s="602"/>
      <c r="K2407" s="602"/>
      <c r="L2407" s="602"/>
      <c r="M2407" s="622"/>
    </row>
    <row r="2408" spans="2:13" s="322" customFormat="1" x14ac:dyDescent="0.2">
      <c r="B2408" s="602"/>
      <c r="C2408" s="602"/>
      <c r="D2408" s="602"/>
      <c r="E2408" s="602"/>
      <c r="F2408" s="602"/>
      <c r="G2408" s="602"/>
      <c r="H2408" s="602"/>
      <c r="I2408" s="602"/>
      <c r="J2408" s="602"/>
      <c r="K2408" s="602"/>
      <c r="L2408" s="602"/>
      <c r="M2408" s="622"/>
    </row>
    <row r="2409" spans="2:13" s="322" customFormat="1" x14ac:dyDescent="0.2">
      <c r="B2409" s="602"/>
      <c r="C2409" s="602"/>
      <c r="D2409" s="602"/>
      <c r="E2409" s="602"/>
      <c r="F2409" s="602"/>
      <c r="G2409" s="602"/>
      <c r="H2409" s="602"/>
      <c r="I2409" s="602"/>
      <c r="J2409" s="602"/>
      <c r="K2409" s="602"/>
      <c r="L2409" s="602"/>
      <c r="M2409" s="622"/>
    </row>
    <row r="2410" spans="2:13" s="322" customFormat="1" x14ac:dyDescent="0.2">
      <c r="B2410" s="602"/>
      <c r="C2410" s="602"/>
      <c r="D2410" s="602"/>
      <c r="E2410" s="602"/>
      <c r="F2410" s="602"/>
      <c r="G2410" s="602"/>
      <c r="H2410" s="602"/>
      <c r="I2410" s="602"/>
      <c r="J2410" s="602"/>
      <c r="K2410" s="602"/>
      <c r="L2410" s="602"/>
      <c r="M2410" s="622"/>
    </row>
    <row r="2411" spans="2:13" s="322" customFormat="1" x14ac:dyDescent="0.2">
      <c r="B2411" s="602"/>
      <c r="C2411" s="602"/>
      <c r="D2411" s="602"/>
      <c r="E2411" s="602"/>
      <c r="F2411" s="602"/>
      <c r="G2411" s="602"/>
      <c r="H2411" s="602"/>
      <c r="I2411" s="602"/>
      <c r="J2411" s="602"/>
      <c r="K2411" s="602"/>
      <c r="L2411" s="602"/>
      <c r="M2411" s="622"/>
    </row>
    <row r="2412" spans="2:13" s="322" customFormat="1" x14ac:dyDescent="0.2">
      <c r="B2412" s="602"/>
      <c r="C2412" s="602"/>
      <c r="D2412" s="602"/>
      <c r="E2412" s="602"/>
      <c r="F2412" s="602"/>
      <c r="G2412" s="602"/>
      <c r="H2412" s="602"/>
      <c r="I2412" s="602"/>
      <c r="J2412" s="602"/>
      <c r="K2412" s="602"/>
      <c r="L2412" s="602"/>
      <c r="M2412" s="622"/>
    </row>
    <row r="2413" spans="2:13" s="322" customFormat="1" x14ac:dyDescent="0.2">
      <c r="B2413" s="602"/>
      <c r="C2413" s="602"/>
      <c r="D2413" s="602"/>
      <c r="E2413" s="602"/>
      <c r="F2413" s="602"/>
      <c r="G2413" s="602"/>
      <c r="H2413" s="602"/>
      <c r="I2413" s="602"/>
      <c r="J2413" s="602"/>
      <c r="K2413" s="602"/>
      <c r="L2413" s="602"/>
      <c r="M2413" s="622"/>
    </row>
    <row r="2414" spans="2:13" s="322" customFormat="1" x14ac:dyDescent="0.2">
      <c r="B2414" s="602"/>
      <c r="C2414" s="602"/>
      <c r="D2414" s="602"/>
      <c r="E2414" s="602"/>
      <c r="F2414" s="602"/>
      <c r="G2414" s="602"/>
      <c r="H2414" s="602"/>
      <c r="I2414" s="602"/>
      <c r="J2414" s="602"/>
      <c r="K2414" s="602"/>
      <c r="L2414" s="602"/>
      <c r="M2414" s="622"/>
    </row>
    <row r="2415" spans="2:13" s="322" customFormat="1" x14ac:dyDescent="0.2">
      <c r="B2415" s="602"/>
      <c r="C2415" s="602"/>
      <c r="D2415" s="602"/>
      <c r="E2415" s="602"/>
      <c r="F2415" s="602"/>
      <c r="G2415" s="602"/>
      <c r="H2415" s="602"/>
      <c r="I2415" s="602"/>
      <c r="J2415" s="602"/>
      <c r="K2415" s="602"/>
      <c r="L2415" s="602"/>
      <c r="M2415" s="622"/>
    </row>
    <row r="2416" spans="2:13" s="322" customFormat="1" x14ac:dyDescent="0.2">
      <c r="B2416" s="602"/>
      <c r="C2416" s="602"/>
      <c r="D2416" s="602"/>
      <c r="E2416" s="602"/>
      <c r="F2416" s="602"/>
      <c r="G2416" s="602"/>
      <c r="H2416" s="602"/>
      <c r="I2416" s="602"/>
      <c r="J2416" s="602"/>
      <c r="K2416" s="602"/>
      <c r="L2416" s="602"/>
      <c r="M2416" s="622"/>
    </row>
    <row r="2417" spans="2:13" s="322" customFormat="1" x14ac:dyDescent="0.2">
      <c r="B2417" s="602"/>
      <c r="C2417" s="602"/>
      <c r="D2417" s="602"/>
      <c r="E2417" s="602"/>
      <c r="F2417" s="602"/>
      <c r="G2417" s="602"/>
      <c r="H2417" s="602"/>
      <c r="I2417" s="602"/>
      <c r="J2417" s="602"/>
      <c r="K2417" s="602"/>
      <c r="L2417" s="602"/>
      <c r="M2417" s="622"/>
    </row>
    <row r="2418" spans="2:13" s="322" customFormat="1" x14ac:dyDescent="0.2">
      <c r="B2418" s="602"/>
      <c r="C2418" s="602"/>
      <c r="D2418" s="602"/>
      <c r="E2418" s="602"/>
      <c r="F2418" s="602"/>
      <c r="G2418" s="602"/>
      <c r="H2418" s="602"/>
      <c r="I2418" s="602"/>
      <c r="J2418" s="602"/>
      <c r="K2418" s="602"/>
      <c r="L2418" s="602"/>
      <c r="M2418" s="622"/>
    </row>
    <row r="2419" spans="2:13" s="322" customFormat="1" x14ac:dyDescent="0.2">
      <c r="B2419" s="602"/>
      <c r="C2419" s="602"/>
      <c r="D2419" s="602"/>
      <c r="E2419" s="602"/>
      <c r="F2419" s="602"/>
      <c r="G2419" s="602"/>
      <c r="H2419" s="602"/>
      <c r="I2419" s="602"/>
      <c r="J2419" s="602"/>
      <c r="K2419" s="602"/>
      <c r="L2419" s="602"/>
      <c r="M2419" s="622"/>
    </row>
    <row r="2420" spans="2:13" s="322" customFormat="1" x14ac:dyDescent="0.2">
      <c r="B2420" s="602"/>
      <c r="C2420" s="602"/>
      <c r="D2420" s="602"/>
      <c r="E2420" s="602"/>
      <c r="F2420" s="602"/>
      <c r="G2420" s="602"/>
      <c r="H2420" s="602"/>
      <c r="I2420" s="602"/>
      <c r="J2420" s="602"/>
      <c r="K2420" s="602"/>
      <c r="L2420" s="602"/>
      <c r="M2420" s="622"/>
    </row>
    <row r="2421" spans="2:13" s="322" customFormat="1" x14ac:dyDescent="0.2">
      <c r="B2421" s="602"/>
      <c r="C2421" s="602"/>
      <c r="D2421" s="602"/>
      <c r="E2421" s="602"/>
      <c r="F2421" s="602"/>
      <c r="G2421" s="602"/>
      <c r="H2421" s="602"/>
      <c r="I2421" s="602"/>
      <c r="J2421" s="602"/>
      <c r="K2421" s="602"/>
      <c r="L2421" s="602"/>
      <c r="M2421" s="622"/>
    </row>
    <row r="2422" spans="2:13" s="322" customFormat="1" x14ac:dyDescent="0.2">
      <c r="B2422" s="602"/>
      <c r="C2422" s="602"/>
      <c r="D2422" s="602"/>
      <c r="E2422" s="602"/>
      <c r="F2422" s="602"/>
      <c r="G2422" s="602"/>
      <c r="H2422" s="602"/>
      <c r="I2422" s="602"/>
      <c r="J2422" s="602"/>
      <c r="K2422" s="602"/>
      <c r="L2422" s="602"/>
      <c r="M2422" s="622"/>
    </row>
    <row r="2423" spans="2:13" s="322" customFormat="1" x14ac:dyDescent="0.2">
      <c r="B2423" s="602"/>
      <c r="C2423" s="602"/>
      <c r="D2423" s="602"/>
      <c r="E2423" s="602"/>
      <c r="F2423" s="602"/>
      <c r="G2423" s="602"/>
      <c r="H2423" s="602"/>
      <c r="I2423" s="602"/>
      <c r="J2423" s="602"/>
      <c r="K2423" s="602"/>
      <c r="L2423" s="602"/>
      <c r="M2423" s="622"/>
    </row>
    <row r="2424" spans="2:13" s="322" customFormat="1" x14ac:dyDescent="0.2">
      <c r="B2424" s="602"/>
      <c r="C2424" s="602"/>
      <c r="D2424" s="602"/>
      <c r="E2424" s="602"/>
      <c r="F2424" s="602"/>
      <c r="G2424" s="602"/>
      <c r="H2424" s="602"/>
      <c r="I2424" s="602"/>
      <c r="J2424" s="602"/>
      <c r="K2424" s="602"/>
      <c r="L2424" s="602"/>
      <c r="M2424" s="622"/>
    </row>
    <row r="2425" spans="2:13" s="322" customFormat="1" x14ac:dyDescent="0.2">
      <c r="B2425" s="602"/>
      <c r="C2425" s="602"/>
      <c r="D2425" s="602"/>
      <c r="E2425" s="602"/>
      <c r="F2425" s="602"/>
      <c r="G2425" s="602"/>
      <c r="H2425" s="602"/>
      <c r="I2425" s="602"/>
      <c r="J2425" s="602"/>
      <c r="K2425" s="602"/>
      <c r="L2425" s="602"/>
      <c r="M2425" s="622"/>
    </row>
    <row r="2426" spans="2:13" s="322" customFormat="1" x14ac:dyDescent="0.2">
      <c r="B2426" s="602"/>
      <c r="C2426" s="602"/>
      <c r="D2426" s="602"/>
      <c r="E2426" s="602"/>
      <c r="F2426" s="602"/>
      <c r="G2426" s="602"/>
      <c r="H2426" s="602"/>
      <c r="I2426" s="602"/>
      <c r="J2426" s="602"/>
      <c r="K2426" s="602"/>
      <c r="L2426" s="602"/>
      <c r="M2426" s="622"/>
    </row>
    <row r="2427" spans="2:13" s="322" customFormat="1" x14ac:dyDescent="0.2">
      <c r="B2427" s="602"/>
      <c r="C2427" s="602"/>
      <c r="D2427" s="602"/>
      <c r="E2427" s="602"/>
      <c r="F2427" s="602"/>
      <c r="G2427" s="602"/>
      <c r="H2427" s="602"/>
      <c r="I2427" s="602"/>
      <c r="J2427" s="602"/>
      <c r="K2427" s="602"/>
      <c r="L2427" s="602"/>
      <c r="M2427" s="622"/>
    </row>
    <row r="2428" spans="2:13" s="322" customFormat="1" x14ac:dyDescent="0.2">
      <c r="B2428" s="602"/>
      <c r="C2428" s="602"/>
      <c r="D2428" s="602"/>
      <c r="E2428" s="602"/>
      <c r="F2428" s="602"/>
      <c r="G2428" s="602"/>
      <c r="H2428" s="602"/>
      <c r="I2428" s="602"/>
      <c r="J2428" s="602"/>
      <c r="K2428" s="602"/>
      <c r="L2428" s="602"/>
      <c r="M2428" s="622"/>
    </row>
    <row r="2429" spans="2:13" s="322" customFormat="1" x14ac:dyDescent="0.2">
      <c r="B2429" s="602"/>
      <c r="C2429" s="602"/>
      <c r="D2429" s="602"/>
      <c r="E2429" s="602"/>
      <c r="F2429" s="602"/>
      <c r="G2429" s="602"/>
      <c r="H2429" s="602"/>
      <c r="I2429" s="602"/>
      <c r="J2429" s="602"/>
      <c r="K2429" s="602"/>
      <c r="L2429" s="602"/>
      <c r="M2429" s="622"/>
    </row>
    <row r="2430" spans="2:13" s="322" customFormat="1" x14ac:dyDescent="0.2">
      <c r="B2430" s="602"/>
      <c r="C2430" s="602"/>
      <c r="D2430" s="602"/>
      <c r="E2430" s="602"/>
      <c r="F2430" s="602"/>
      <c r="G2430" s="602"/>
      <c r="H2430" s="602"/>
      <c r="I2430" s="602"/>
      <c r="J2430" s="602"/>
      <c r="K2430" s="602"/>
      <c r="L2430" s="602"/>
      <c r="M2430" s="622"/>
    </row>
    <row r="2431" spans="2:13" s="322" customFormat="1" x14ac:dyDescent="0.2">
      <c r="B2431" s="602"/>
      <c r="C2431" s="602"/>
      <c r="D2431" s="602"/>
      <c r="E2431" s="602"/>
      <c r="F2431" s="602"/>
      <c r="G2431" s="602"/>
      <c r="H2431" s="602"/>
      <c r="I2431" s="602"/>
      <c r="J2431" s="602"/>
      <c r="K2431" s="602"/>
      <c r="L2431" s="602"/>
      <c r="M2431" s="622"/>
    </row>
    <row r="2432" spans="2:13" s="322" customFormat="1" x14ac:dyDescent="0.2">
      <c r="B2432" s="602"/>
      <c r="C2432" s="602"/>
      <c r="D2432" s="602"/>
      <c r="E2432" s="602"/>
      <c r="F2432" s="602"/>
      <c r="G2432" s="602"/>
      <c r="H2432" s="602"/>
      <c r="I2432" s="602"/>
      <c r="J2432" s="602"/>
      <c r="K2432" s="602"/>
      <c r="L2432" s="602"/>
      <c r="M2432" s="622"/>
    </row>
    <row r="2433" spans="2:13" s="322" customFormat="1" x14ac:dyDescent="0.2">
      <c r="B2433" s="602"/>
      <c r="C2433" s="602"/>
      <c r="D2433" s="602"/>
      <c r="E2433" s="602"/>
      <c r="F2433" s="602"/>
      <c r="G2433" s="602"/>
      <c r="H2433" s="602"/>
      <c r="I2433" s="602"/>
      <c r="J2433" s="602"/>
      <c r="K2433" s="602"/>
      <c r="L2433" s="602"/>
      <c r="M2433" s="622"/>
    </row>
    <row r="2434" spans="2:13" s="322" customFormat="1" x14ac:dyDescent="0.2">
      <c r="B2434" s="602"/>
      <c r="C2434" s="602"/>
      <c r="D2434" s="602"/>
      <c r="E2434" s="602"/>
      <c r="F2434" s="602"/>
      <c r="G2434" s="602"/>
      <c r="H2434" s="602"/>
      <c r="I2434" s="602"/>
      <c r="J2434" s="602"/>
      <c r="K2434" s="602"/>
      <c r="L2434" s="602"/>
      <c r="M2434" s="622"/>
    </row>
    <row r="2435" spans="2:13" s="322" customFormat="1" x14ac:dyDescent="0.2">
      <c r="B2435" s="602"/>
      <c r="C2435" s="602"/>
      <c r="D2435" s="602"/>
      <c r="E2435" s="602"/>
      <c r="F2435" s="602"/>
      <c r="G2435" s="602"/>
      <c r="H2435" s="602"/>
      <c r="I2435" s="602"/>
      <c r="J2435" s="602"/>
      <c r="K2435" s="602"/>
      <c r="L2435" s="602"/>
      <c r="M2435" s="622"/>
    </row>
    <row r="2436" spans="2:13" s="322" customFormat="1" x14ac:dyDescent="0.2">
      <c r="B2436" s="602"/>
      <c r="C2436" s="602"/>
      <c r="D2436" s="602"/>
      <c r="E2436" s="602"/>
      <c r="F2436" s="602"/>
      <c r="G2436" s="602"/>
      <c r="H2436" s="602"/>
      <c r="I2436" s="602"/>
      <c r="J2436" s="602"/>
      <c r="K2436" s="602"/>
      <c r="L2436" s="602"/>
      <c r="M2436" s="622"/>
    </row>
    <row r="2437" spans="2:13" s="322" customFormat="1" x14ac:dyDescent="0.2">
      <c r="B2437" s="602"/>
      <c r="C2437" s="602"/>
      <c r="D2437" s="602"/>
      <c r="E2437" s="602"/>
      <c r="F2437" s="602"/>
      <c r="G2437" s="602"/>
      <c r="H2437" s="602"/>
      <c r="I2437" s="602"/>
      <c r="J2437" s="602"/>
      <c r="K2437" s="602"/>
      <c r="L2437" s="602"/>
      <c r="M2437" s="622"/>
    </row>
    <row r="2438" spans="2:13" s="322" customFormat="1" x14ac:dyDescent="0.2">
      <c r="B2438" s="602"/>
      <c r="C2438" s="602"/>
      <c r="D2438" s="602"/>
      <c r="E2438" s="602"/>
      <c r="F2438" s="602"/>
      <c r="G2438" s="602"/>
      <c r="H2438" s="602"/>
      <c r="I2438" s="602"/>
      <c r="J2438" s="602"/>
      <c r="K2438" s="602"/>
      <c r="L2438" s="602"/>
      <c r="M2438" s="622"/>
    </row>
    <row r="2439" spans="2:13" s="322" customFormat="1" x14ac:dyDescent="0.2">
      <c r="B2439" s="602"/>
      <c r="C2439" s="602"/>
      <c r="D2439" s="602"/>
      <c r="E2439" s="602"/>
      <c r="F2439" s="602"/>
      <c r="G2439" s="602"/>
      <c r="H2439" s="602"/>
      <c r="I2439" s="602"/>
      <c r="J2439" s="602"/>
      <c r="K2439" s="602"/>
      <c r="L2439" s="602"/>
      <c r="M2439" s="622"/>
    </row>
    <row r="2440" spans="2:13" s="322" customFormat="1" x14ac:dyDescent="0.2">
      <c r="B2440" s="602"/>
      <c r="C2440" s="602"/>
      <c r="D2440" s="602"/>
      <c r="E2440" s="602"/>
      <c r="F2440" s="602"/>
      <c r="G2440" s="602"/>
      <c r="H2440" s="602"/>
      <c r="I2440" s="602"/>
      <c r="J2440" s="602"/>
      <c r="K2440" s="602"/>
      <c r="L2440" s="602"/>
      <c r="M2440" s="622"/>
    </row>
    <row r="2441" spans="2:13" s="322" customFormat="1" x14ac:dyDescent="0.2">
      <c r="B2441" s="602"/>
      <c r="C2441" s="602"/>
      <c r="D2441" s="602"/>
      <c r="E2441" s="602"/>
      <c r="F2441" s="602"/>
      <c r="G2441" s="602"/>
      <c r="H2441" s="602"/>
      <c r="I2441" s="602"/>
      <c r="J2441" s="602"/>
      <c r="K2441" s="602"/>
      <c r="L2441" s="602"/>
      <c r="M2441" s="622"/>
    </row>
    <row r="2442" spans="2:13" s="322" customFormat="1" x14ac:dyDescent="0.2">
      <c r="B2442" s="602"/>
      <c r="C2442" s="602"/>
      <c r="D2442" s="602"/>
      <c r="E2442" s="602"/>
      <c r="F2442" s="602"/>
      <c r="G2442" s="602"/>
      <c r="H2442" s="602"/>
      <c r="I2442" s="602"/>
      <c r="J2442" s="602"/>
      <c r="K2442" s="602"/>
      <c r="L2442" s="602"/>
      <c r="M2442" s="622"/>
    </row>
    <row r="2443" spans="2:13" s="322" customFormat="1" x14ac:dyDescent="0.2">
      <c r="B2443" s="602"/>
      <c r="C2443" s="602"/>
      <c r="D2443" s="602"/>
      <c r="E2443" s="602"/>
      <c r="F2443" s="602"/>
      <c r="G2443" s="602"/>
      <c r="H2443" s="602"/>
      <c r="I2443" s="602"/>
      <c r="J2443" s="602"/>
      <c r="K2443" s="602"/>
      <c r="L2443" s="602"/>
      <c r="M2443" s="622"/>
    </row>
    <row r="2444" spans="2:13" s="322" customFormat="1" x14ac:dyDescent="0.2">
      <c r="B2444" s="602"/>
      <c r="C2444" s="602"/>
      <c r="D2444" s="602"/>
      <c r="E2444" s="602"/>
      <c r="F2444" s="602"/>
      <c r="G2444" s="602"/>
      <c r="H2444" s="602"/>
      <c r="I2444" s="602"/>
      <c r="J2444" s="602"/>
      <c r="K2444" s="602"/>
      <c r="L2444" s="602"/>
      <c r="M2444" s="622"/>
    </row>
    <row r="2445" spans="2:13" s="322" customFormat="1" x14ac:dyDescent="0.2">
      <c r="B2445" s="602"/>
      <c r="C2445" s="602"/>
      <c r="D2445" s="602"/>
      <c r="E2445" s="602"/>
      <c r="F2445" s="602"/>
      <c r="G2445" s="602"/>
      <c r="H2445" s="602"/>
      <c r="I2445" s="602"/>
      <c r="J2445" s="602"/>
      <c r="K2445" s="602"/>
      <c r="L2445" s="602"/>
      <c r="M2445" s="622"/>
    </row>
    <row r="2446" spans="2:13" s="322" customFormat="1" x14ac:dyDescent="0.2">
      <c r="B2446" s="602"/>
      <c r="C2446" s="602"/>
      <c r="D2446" s="602"/>
      <c r="E2446" s="602"/>
      <c r="F2446" s="602"/>
      <c r="G2446" s="602"/>
      <c r="H2446" s="602"/>
      <c r="I2446" s="602"/>
      <c r="J2446" s="602"/>
      <c r="K2446" s="602"/>
      <c r="L2446" s="602"/>
      <c r="M2446" s="622"/>
    </row>
    <row r="2447" spans="2:13" s="322" customFormat="1" x14ac:dyDescent="0.2">
      <c r="B2447" s="602"/>
      <c r="C2447" s="602"/>
      <c r="D2447" s="602"/>
      <c r="E2447" s="602"/>
      <c r="F2447" s="602"/>
      <c r="G2447" s="602"/>
      <c r="H2447" s="602"/>
      <c r="I2447" s="602"/>
      <c r="J2447" s="602"/>
      <c r="K2447" s="602"/>
      <c r="L2447" s="602"/>
      <c r="M2447" s="622"/>
    </row>
    <row r="2448" spans="2:13" s="322" customFormat="1" x14ac:dyDescent="0.2">
      <c r="B2448" s="602"/>
      <c r="C2448" s="602"/>
      <c r="D2448" s="602"/>
      <c r="E2448" s="602"/>
      <c r="F2448" s="602"/>
      <c r="G2448" s="602"/>
      <c r="H2448" s="602"/>
      <c r="I2448" s="602"/>
      <c r="J2448" s="602"/>
      <c r="K2448" s="602"/>
      <c r="L2448" s="602"/>
      <c r="M2448" s="622"/>
    </row>
    <row r="2449" spans="2:13" s="322" customFormat="1" x14ac:dyDescent="0.2">
      <c r="B2449" s="602"/>
      <c r="C2449" s="602"/>
      <c r="D2449" s="602"/>
      <c r="E2449" s="602"/>
      <c r="F2449" s="602"/>
      <c r="G2449" s="602"/>
      <c r="H2449" s="602"/>
      <c r="I2449" s="602"/>
      <c r="J2449" s="602"/>
      <c r="K2449" s="602"/>
      <c r="L2449" s="602"/>
      <c r="M2449" s="622"/>
    </row>
    <row r="2450" spans="2:13" s="322" customFormat="1" x14ac:dyDescent="0.2">
      <c r="B2450" s="602"/>
      <c r="C2450" s="602"/>
      <c r="D2450" s="602"/>
      <c r="E2450" s="602"/>
      <c r="F2450" s="602"/>
      <c r="G2450" s="602"/>
      <c r="H2450" s="602"/>
      <c r="I2450" s="602"/>
      <c r="J2450" s="602"/>
      <c r="K2450" s="602"/>
      <c r="L2450" s="602"/>
      <c r="M2450" s="622"/>
    </row>
    <row r="2451" spans="2:13" s="322" customFormat="1" x14ac:dyDescent="0.2">
      <c r="B2451" s="602"/>
      <c r="C2451" s="602"/>
      <c r="D2451" s="602"/>
      <c r="E2451" s="602"/>
      <c r="F2451" s="602"/>
      <c r="G2451" s="602"/>
      <c r="H2451" s="602"/>
      <c r="I2451" s="602"/>
      <c r="J2451" s="602"/>
      <c r="K2451" s="602"/>
      <c r="L2451" s="602"/>
      <c r="M2451" s="622"/>
    </row>
    <row r="2452" spans="2:13" s="322" customFormat="1" x14ac:dyDescent="0.2">
      <c r="B2452" s="602"/>
      <c r="C2452" s="602"/>
      <c r="D2452" s="602"/>
      <c r="E2452" s="602"/>
      <c r="F2452" s="602"/>
      <c r="G2452" s="602"/>
      <c r="H2452" s="602"/>
      <c r="I2452" s="602"/>
      <c r="J2452" s="602"/>
      <c r="K2452" s="602"/>
      <c r="L2452" s="602"/>
      <c r="M2452" s="622"/>
    </row>
    <row r="2453" spans="2:13" s="322" customFormat="1" x14ac:dyDescent="0.2">
      <c r="B2453" s="602"/>
      <c r="C2453" s="602"/>
      <c r="D2453" s="602"/>
      <c r="E2453" s="602"/>
      <c r="F2453" s="602"/>
      <c r="G2453" s="602"/>
      <c r="H2453" s="602"/>
      <c r="I2453" s="602"/>
      <c r="J2453" s="602"/>
      <c r="K2453" s="602"/>
      <c r="L2453" s="602"/>
      <c r="M2453" s="622"/>
    </row>
    <row r="2454" spans="2:13" s="322" customFormat="1" x14ac:dyDescent="0.2">
      <c r="B2454" s="602"/>
      <c r="C2454" s="602"/>
      <c r="D2454" s="602"/>
      <c r="E2454" s="602"/>
      <c r="F2454" s="602"/>
      <c r="G2454" s="602"/>
      <c r="H2454" s="602"/>
      <c r="I2454" s="602"/>
      <c r="J2454" s="602"/>
      <c r="K2454" s="602"/>
      <c r="L2454" s="602"/>
      <c r="M2454" s="622"/>
    </row>
    <row r="2455" spans="2:13" s="322" customFormat="1" x14ac:dyDescent="0.2">
      <c r="B2455" s="602"/>
      <c r="C2455" s="602"/>
      <c r="D2455" s="602"/>
      <c r="E2455" s="602"/>
      <c r="F2455" s="602"/>
      <c r="G2455" s="602"/>
      <c r="H2455" s="602"/>
      <c r="I2455" s="602"/>
      <c r="J2455" s="602"/>
      <c r="K2455" s="602"/>
      <c r="L2455" s="602"/>
      <c r="M2455" s="622"/>
    </row>
    <row r="2456" spans="2:13" s="322" customFormat="1" x14ac:dyDescent="0.2">
      <c r="B2456" s="602"/>
      <c r="C2456" s="602"/>
      <c r="D2456" s="602"/>
      <c r="E2456" s="602"/>
      <c r="F2456" s="602"/>
      <c r="G2456" s="602"/>
      <c r="H2456" s="602"/>
      <c r="I2456" s="602"/>
      <c r="J2456" s="602"/>
      <c r="K2456" s="602"/>
      <c r="L2456" s="602"/>
      <c r="M2456" s="622"/>
    </row>
    <row r="2457" spans="2:13" s="322" customFormat="1" x14ac:dyDescent="0.2">
      <c r="B2457" s="602"/>
      <c r="C2457" s="602"/>
      <c r="D2457" s="602"/>
      <c r="E2457" s="602"/>
      <c r="F2457" s="602"/>
      <c r="G2457" s="602"/>
      <c r="H2457" s="602"/>
      <c r="I2457" s="602"/>
      <c r="J2457" s="602"/>
      <c r="K2457" s="602"/>
      <c r="L2457" s="602"/>
      <c r="M2457" s="622"/>
    </row>
    <row r="2458" spans="2:13" s="322" customFormat="1" x14ac:dyDescent="0.2">
      <c r="B2458" s="602"/>
      <c r="C2458" s="602"/>
      <c r="D2458" s="602"/>
      <c r="E2458" s="602"/>
      <c r="F2458" s="602"/>
      <c r="G2458" s="602"/>
      <c r="H2458" s="602"/>
      <c r="I2458" s="602"/>
      <c r="J2458" s="602"/>
      <c r="K2458" s="602"/>
      <c r="L2458" s="602"/>
      <c r="M2458" s="622"/>
    </row>
    <row r="2459" spans="2:13" s="322" customFormat="1" x14ac:dyDescent="0.2">
      <c r="B2459" s="602"/>
      <c r="C2459" s="602"/>
      <c r="D2459" s="602"/>
      <c r="E2459" s="602"/>
      <c r="F2459" s="602"/>
      <c r="G2459" s="602"/>
      <c r="H2459" s="602"/>
      <c r="I2459" s="602"/>
      <c r="J2459" s="602"/>
      <c r="K2459" s="602"/>
      <c r="L2459" s="602"/>
      <c r="M2459" s="622"/>
    </row>
    <row r="2460" spans="2:13" s="322" customFormat="1" x14ac:dyDescent="0.2">
      <c r="B2460" s="602"/>
      <c r="C2460" s="602"/>
      <c r="D2460" s="602"/>
      <c r="E2460" s="602"/>
      <c r="F2460" s="602"/>
      <c r="G2460" s="602"/>
      <c r="H2460" s="602"/>
      <c r="I2460" s="602"/>
      <c r="J2460" s="602"/>
      <c r="K2460" s="602"/>
      <c r="L2460" s="602"/>
      <c r="M2460" s="622"/>
    </row>
    <row r="2461" spans="2:13" s="322" customFormat="1" x14ac:dyDescent="0.2">
      <c r="B2461" s="602"/>
      <c r="C2461" s="602"/>
      <c r="D2461" s="602"/>
      <c r="E2461" s="602"/>
      <c r="F2461" s="602"/>
      <c r="G2461" s="602"/>
      <c r="H2461" s="602"/>
      <c r="I2461" s="602"/>
      <c r="J2461" s="602"/>
      <c r="K2461" s="602"/>
      <c r="L2461" s="602"/>
      <c r="M2461" s="622"/>
    </row>
    <row r="2462" spans="2:13" s="322" customFormat="1" x14ac:dyDescent="0.2">
      <c r="B2462" s="602"/>
      <c r="C2462" s="602"/>
      <c r="D2462" s="602"/>
      <c r="E2462" s="602"/>
      <c r="F2462" s="602"/>
      <c r="G2462" s="602"/>
      <c r="H2462" s="602"/>
      <c r="I2462" s="602"/>
      <c r="J2462" s="602"/>
      <c r="K2462" s="602"/>
      <c r="L2462" s="602"/>
      <c r="M2462" s="622"/>
    </row>
    <row r="2463" spans="2:13" s="322" customFormat="1" x14ac:dyDescent="0.2">
      <c r="B2463" s="602"/>
      <c r="C2463" s="602"/>
      <c r="D2463" s="602"/>
      <c r="E2463" s="602"/>
      <c r="F2463" s="602"/>
      <c r="G2463" s="602"/>
      <c r="H2463" s="602"/>
      <c r="I2463" s="602"/>
      <c r="J2463" s="602"/>
      <c r="K2463" s="602"/>
      <c r="L2463" s="602"/>
      <c r="M2463" s="622"/>
    </row>
    <row r="2464" spans="2:13" s="322" customFormat="1" x14ac:dyDescent="0.2">
      <c r="B2464" s="602"/>
      <c r="C2464" s="602"/>
      <c r="D2464" s="602"/>
      <c r="E2464" s="602"/>
      <c r="F2464" s="602"/>
      <c r="G2464" s="602"/>
      <c r="H2464" s="602"/>
      <c r="I2464" s="602"/>
      <c r="J2464" s="602"/>
      <c r="K2464" s="602"/>
      <c r="L2464" s="602"/>
      <c r="M2464" s="622"/>
    </row>
    <row r="2465" spans="2:13" s="322" customFormat="1" x14ac:dyDescent="0.2">
      <c r="B2465" s="602"/>
      <c r="C2465" s="602"/>
      <c r="D2465" s="602"/>
      <c r="E2465" s="602"/>
      <c r="F2465" s="602"/>
      <c r="G2465" s="602"/>
      <c r="H2465" s="602"/>
      <c r="I2465" s="602"/>
      <c r="J2465" s="602"/>
      <c r="K2465" s="602"/>
      <c r="L2465" s="602"/>
      <c r="M2465" s="622"/>
    </row>
    <row r="2466" spans="2:13" s="322" customFormat="1" x14ac:dyDescent="0.2">
      <c r="B2466" s="602"/>
      <c r="C2466" s="602"/>
      <c r="D2466" s="602"/>
      <c r="E2466" s="602"/>
      <c r="F2466" s="602"/>
      <c r="G2466" s="602"/>
      <c r="H2466" s="602"/>
      <c r="I2466" s="602"/>
      <c r="J2466" s="602"/>
      <c r="K2466" s="602"/>
      <c r="L2466" s="602"/>
      <c r="M2466" s="622"/>
    </row>
    <row r="2467" spans="2:13" s="322" customFormat="1" x14ac:dyDescent="0.2">
      <c r="B2467" s="602"/>
      <c r="C2467" s="602"/>
      <c r="D2467" s="602"/>
      <c r="E2467" s="602"/>
      <c r="F2467" s="602"/>
      <c r="G2467" s="602"/>
      <c r="H2467" s="602"/>
      <c r="I2467" s="602"/>
      <c r="J2467" s="602"/>
      <c r="K2467" s="602"/>
      <c r="L2467" s="602"/>
      <c r="M2467" s="622"/>
    </row>
    <row r="2468" spans="2:13" s="322" customFormat="1" x14ac:dyDescent="0.2">
      <c r="B2468" s="602"/>
      <c r="C2468" s="602"/>
      <c r="D2468" s="602"/>
      <c r="E2468" s="602"/>
      <c r="F2468" s="602"/>
      <c r="G2468" s="602"/>
      <c r="H2468" s="602"/>
      <c r="I2468" s="602"/>
      <c r="J2468" s="602"/>
      <c r="K2468" s="602"/>
      <c r="L2468" s="602"/>
      <c r="M2468" s="622"/>
    </row>
    <row r="2469" spans="2:13" s="322" customFormat="1" x14ac:dyDescent="0.2">
      <c r="B2469" s="602"/>
      <c r="C2469" s="602"/>
      <c r="D2469" s="602"/>
      <c r="E2469" s="602"/>
      <c r="F2469" s="602"/>
      <c r="G2469" s="602"/>
      <c r="H2469" s="602"/>
      <c r="I2469" s="602"/>
      <c r="J2469" s="602"/>
      <c r="K2469" s="602"/>
      <c r="L2469" s="602"/>
      <c r="M2469" s="622"/>
    </row>
    <row r="2470" spans="2:13" s="322" customFormat="1" x14ac:dyDescent="0.2">
      <c r="B2470" s="602"/>
      <c r="C2470" s="602"/>
      <c r="D2470" s="602"/>
      <c r="E2470" s="602"/>
      <c r="F2470" s="602"/>
      <c r="G2470" s="602"/>
      <c r="H2470" s="602"/>
      <c r="I2470" s="602"/>
      <c r="J2470" s="602"/>
      <c r="K2470" s="602"/>
      <c r="L2470" s="602"/>
      <c r="M2470" s="622"/>
    </row>
    <row r="2471" spans="2:13" s="322" customFormat="1" x14ac:dyDescent="0.2">
      <c r="B2471" s="602"/>
      <c r="C2471" s="602"/>
      <c r="D2471" s="602"/>
      <c r="E2471" s="602"/>
      <c r="F2471" s="602"/>
      <c r="G2471" s="602"/>
      <c r="H2471" s="602"/>
      <c r="I2471" s="602"/>
      <c r="J2471" s="602"/>
      <c r="K2471" s="602"/>
      <c r="L2471" s="602"/>
      <c r="M2471" s="622"/>
    </row>
    <row r="2472" spans="2:13" s="322" customFormat="1" x14ac:dyDescent="0.2">
      <c r="B2472" s="602"/>
      <c r="C2472" s="602"/>
      <c r="D2472" s="602"/>
      <c r="E2472" s="602"/>
      <c r="F2472" s="602"/>
      <c r="G2472" s="602"/>
      <c r="H2472" s="602"/>
      <c r="I2472" s="602"/>
      <c r="J2472" s="602"/>
      <c r="K2472" s="602"/>
      <c r="L2472" s="602"/>
      <c r="M2472" s="622"/>
    </row>
    <row r="2473" spans="2:13" s="322" customFormat="1" x14ac:dyDescent="0.2">
      <c r="B2473" s="602"/>
      <c r="C2473" s="602"/>
      <c r="D2473" s="602"/>
      <c r="E2473" s="602"/>
      <c r="F2473" s="602"/>
      <c r="G2473" s="602"/>
      <c r="H2473" s="602"/>
      <c r="I2473" s="602"/>
      <c r="J2473" s="602"/>
      <c r="K2473" s="602"/>
      <c r="L2473" s="602"/>
      <c r="M2473" s="622"/>
    </row>
    <row r="2474" spans="2:13" s="322" customFormat="1" x14ac:dyDescent="0.2">
      <c r="B2474" s="602"/>
      <c r="C2474" s="602"/>
      <c r="D2474" s="602"/>
      <c r="E2474" s="602"/>
      <c r="F2474" s="602"/>
      <c r="G2474" s="602"/>
      <c r="H2474" s="602"/>
      <c r="I2474" s="602"/>
      <c r="J2474" s="602"/>
      <c r="K2474" s="602"/>
      <c r="L2474" s="602"/>
      <c r="M2474" s="622"/>
    </row>
    <row r="2475" spans="2:13" s="322" customFormat="1" x14ac:dyDescent="0.2">
      <c r="B2475" s="602"/>
      <c r="C2475" s="602"/>
      <c r="D2475" s="602"/>
      <c r="E2475" s="602"/>
      <c r="F2475" s="602"/>
      <c r="G2475" s="602"/>
      <c r="H2475" s="602"/>
      <c r="I2475" s="602"/>
      <c r="J2475" s="602"/>
      <c r="K2475" s="602"/>
      <c r="L2475" s="602"/>
      <c r="M2475" s="622"/>
    </row>
    <row r="2476" spans="2:13" s="322" customFormat="1" x14ac:dyDescent="0.2">
      <c r="B2476" s="602"/>
      <c r="C2476" s="602"/>
      <c r="D2476" s="602"/>
      <c r="E2476" s="602"/>
      <c r="F2476" s="602"/>
      <c r="G2476" s="602"/>
      <c r="H2476" s="602"/>
      <c r="I2476" s="602"/>
      <c r="J2476" s="602"/>
      <c r="K2476" s="602"/>
      <c r="L2476" s="602"/>
      <c r="M2476" s="622"/>
    </row>
    <row r="2477" spans="2:13" s="322" customFormat="1" x14ac:dyDescent="0.2">
      <c r="B2477" s="602"/>
      <c r="C2477" s="602"/>
      <c r="D2477" s="602"/>
      <c r="E2477" s="602"/>
      <c r="F2477" s="602"/>
      <c r="G2477" s="602"/>
      <c r="H2477" s="602"/>
      <c r="I2477" s="602"/>
      <c r="J2477" s="602"/>
      <c r="K2477" s="602"/>
      <c r="L2477" s="602"/>
      <c r="M2477" s="622"/>
    </row>
    <row r="2478" spans="2:13" s="322" customFormat="1" x14ac:dyDescent="0.2">
      <c r="B2478" s="602"/>
      <c r="C2478" s="602"/>
      <c r="D2478" s="602"/>
      <c r="E2478" s="602"/>
      <c r="F2478" s="602"/>
      <c r="G2478" s="602"/>
      <c r="H2478" s="602"/>
      <c r="I2478" s="602"/>
      <c r="J2478" s="602"/>
      <c r="K2478" s="602"/>
      <c r="L2478" s="602"/>
      <c r="M2478" s="622"/>
    </row>
    <row r="2479" spans="2:13" s="322" customFormat="1" x14ac:dyDescent="0.2">
      <c r="B2479" s="602"/>
      <c r="C2479" s="602"/>
      <c r="D2479" s="602"/>
      <c r="E2479" s="602"/>
      <c r="F2479" s="602"/>
      <c r="G2479" s="602"/>
      <c r="H2479" s="602"/>
      <c r="I2479" s="602"/>
      <c r="J2479" s="602"/>
      <c r="K2479" s="602"/>
      <c r="L2479" s="602"/>
      <c r="M2479" s="622"/>
    </row>
    <row r="2480" spans="2:13" s="322" customFormat="1" x14ac:dyDescent="0.2">
      <c r="B2480" s="602"/>
      <c r="C2480" s="602"/>
      <c r="D2480" s="602"/>
      <c r="E2480" s="602"/>
      <c r="F2480" s="602"/>
      <c r="G2480" s="602"/>
      <c r="H2480" s="602"/>
      <c r="I2480" s="602"/>
      <c r="J2480" s="602"/>
      <c r="K2480" s="602"/>
      <c r="L2480" s="602"/>
      <c r="M2480" s="622"/>
    </row>
    <row r="2481" spans="2:13" s="322" customFormat="1" x14ac:dyDescent="0.2">
      <c r="B2481" s="602"/>
      <c r="C2481" s="602"/>
      <c r="D2481" s="602"/>
      <c r="E2481" s="602"/>
      <c r="F2481" s="602"/>
      <c r="G2481" s="602"/>
      <c r="H2481" s="602"/>
      <c r="I2481" s="602"/>
      <c r="J2481" s="602"/>
      <c r="K2481" s="602"/>
      <c r="L2481" s="602"/>
      <c r="M2481" s="622"/>
    </row>
    <row r="2482" spans="2:13" s="322" customFormat="1" x14ac:dyDescent="0.2">
      <c r="B2482" s="602"/>
      <c r="C2482" s="602"/>
      <c r="D2482" s="602"/>
      <c r="E2482" s="602"/>
      <c r="F2482" s="602"/>
      <c r="G2482" s="602"/>
      <c r="H2482" s="602"/>
      <c r="I2482" s="602"/>
      <c r="J2482" s="602"/>
      <c r="K2482" s="602"/>
      <c r="L2482" s="602"/>
      <c r="M2482" s="622"/>
    </row>
    <row r="2483" spans="2:13" s="322" customFormat="1" x14ac:dyDescent="0.2">
      <c r="B2483" s="602"/>
      <c r="C2483" s="602"/>
      <c r="D2483" s="602"/>
      <c r="E2483" s="602"/>
      <c r="F2483" s="602"/>
      <c r="G2483" s="602"/>
      <c r="H2483" s="602"/>
      <c r="I2483" s="602"/>
      <c r="J2483" s="602"/>
      <c r="K2483" s="602"/>
      <c r="L2483" s="602"/>
      <c r="M2483" s="622"/>
    </row>
    <row r="2484" spans="2:13" s="322" customFormat="1" x14ac:dyDescent="0.2">
      <c r="B2484" s="602"/>
      <c r="C2484" s="602"/>
      <c r="D2484" s="602"/>
      <c r="E2484" s="602"/>
      <c r="F2484" s="602"/>
      <c r="G2484" s="602"/>
      <c r="H2484" s="602"/>
      <c r="I2484" s="602"/>
      <c r="J2484" s="602"/>
      <c r="K2484" s="602"/>
      <c r="L2484" s="602"/>
      <c r="M2484" s="622"/>
    </row>
    <row r="2485" spans="2:13" s="322" customFormat="1" x14ac:dyDescent="0.2">
      <c r="B2485" s="602"/>
      <c r="C2485" s="602"/>
      <c r="D2485" s="602"/>
      <c r="E2485" s="602"/>
      <c r="F2485" s="602"/>
      <c r="G2485" s="602"/>
      <c r="H2485" s="602"/>
      <c r="I2485" s="602"/>
      <c r="J2485" s="602"/>
      <c r="K2485" s="602"/>
      <c r="L2485" s="602"/>
      <c r="M2485" s="622"/>
    </row>
    <row r="2486" spans="2:13" s="322" customFormat="1" x14ac:dyDescent="0.2">
      <c r="B2486" s="602"/>
      <c r="C2486" s="602"/>
      <c r="D2486" s="602"/>
      <c r="E2486" s="602"/>
      <c r="F2486" s="602"/>
      <c r="G2486" s="602"/>
      <c r="H2486" s="602"/>
      <c r="I2486" s="602"/>
      <c r="J2486" s="602"/>
      <c r="K2486" s="602"/>
      <c r="L2486" s="602"/>
      <c r="M2486" s="622"/>
    </row>
    <row r="2487" spans="2:13" s="322" customFormat="1" x14ac:dyDescent="0.2">
      <c r="B2487" s="602"/>
      <c r="C2487" s="602"/>
      <c r="D2487" s="602"/>
      <c r="E2487" s="602"/>
      <c r="F2487" s="602"/>
      <c r="G2487" s="602"/>
      <c r="H2487" s="602"/>
      <c r="I2487" s="602"/>
      <c r="J2487" s="602"/>
      <c r="K2487" s="602"/>
      <c r="L2487" s="602"/>
      <c r="M2487" s="622"/>
    </row>
    <row r="2488" spans="2:13" s="322" customFormat="1" x14ac:dyDescent="0.2">
      <c r="B2488" s="602"/>
      <c r="C2488" s="602"/>
      <c r="D2488" s="602"/>
      <c r="E2488" s="602"/>
      <c r="F2488" s="602"/>
      <c r="G2488" s="602"/>
      <c r="H2488" s="602"/>
      <c r="I2488" s="602"/>
      <c r="J2488" s="602"/>
      <c r="K2488" s="602"/>
      <c r="L2488" s="602"/>
      <c r="M2488" s="622"/>
    </row>
    <row r="2489" spans="2:13" s="322" customFormat="1" x14ac:dyDescent="0.2">
      <c r="B2489" s="602"/>
      <c r="C2489" s="602"/>
      <c r="D2489" s="602"/>
      <c r="E2489" s="602"/>
      <c r="F2489" s="602"/>
      <c r="G2489" s="602"/>
      <c r="H2489" s="602"/>
      <c r="I2489" s="602"/>
      <c r="J2489" s="602"/>
      <c r="K2489" s="602"/>
      <c r="L2489" s="602"/>
      <c r="M2489" s="622"/>
    </row>
    <row r="2490" spans="2:13" s="322" customFormat="1" x14ac:dyDescent="0.2">
      <c r="B2490" s="602"/>
      <c r="C2490" s="602"/>
      <c r="D2490" s="602"/>
      <c r="E2490" s="602"/>
      <c r="F2490" s="602"/>
      <c r="G2490" s="602"/>
      <c r="H2490" s="602"/>
      <c r="I2490" s="602"/>
      <c r="J2490" s="602"/>
      <c r="K2490" s="602"/>
      <c r="L2490" s="602"/>
      <c r="M2490" s="622"/>
    </row>
    <row r="2491" spans="2:13" s="322" customFormat="1" x14ac:dyDescent="0.2">
      <c r="B2491" s="602"/>
      <c r="C2491" s="602"/>
      <c r="D2491" s="602"/>
      <c r="E2491" s="602"/>
      <c r="F2491" s="602"/>
      <c r="G2491" s="602"/>
      <c r="H2491" s="602"/>
      <c r="I2491" s="602"/>
      <c r="J2491" s="602"/>
      <c r="K2491" s="602"/>
      <c r="L2491" s="602"/>
      <c r="M2491" s="622"/>
    </row>
    <row r="2492" spans="2:13" s="322" customFormat="1" x14ac:dyDescent="0.2">
      <c r="B2492" s="602"/>
      <c r="C2492" s="602"/>
      <c r="D2492" s="602"/>
      <c r="E2492" s="602"/>
      <c r="F2492" s="602"/>
      <c r="G2492" s="602"/>
      <c r="H2492" s="602"/>
      <c r="I2492" s="602"/>
      <c r="J2492" s="602"/>
      <c r="K2492" s="602"/>
      <c r="L2492" s="602"/>
      <c r="M2492" s="622"/>
    </row>
    <row r="2493" spans="2:13" s="322" customFormat="1" x14ac:dyDescent="0.2">
      <c r="B2493" s="602"/>
      <c r="C2493" s="602"/>
      <c r="D2493" s="602"/>
      <c r="E2493" s="602"/>
      <c r="F2493" s="602"/>
      <c r="G2493" s="602"/>
      <c r="H2493" s="602"/>
      <c r="I2493" s="602"/>
      <c r="J2493" s="602"/>
      <c r="K2493" s="602"/>
      <c r="L2493" s="602"/>
      <c r="M2493" s="622"/>
    </row>
    <row r="2494" spans="2:13" s="322" customFormat="1" x14ac:dyDescent="0.2">
      <c r="B2494" s="602"/>
      <c r="C2494" s="602"/>
      <c r="D2494" s="602"/>
      <c r="E2494" s="602"/>
      <c r="F2494" s="602"/>
      <c r="G2494" s="602"/>
      <c r="H2494" s="602"/>
      <c r="I2494" s="602"/>
      <c r="J2494" s="602"/>
      <c r="K2494" s="602"/>
      <c r="L2494" s="602"/>
      <c r="M2494" s="622"/>
    </row>
    <row r="2495" spans="2:13" s="322" customFormat="1" x14ac:dyDescent="0.2">
      <c r="B2495" s="602"/>
      <c r="C2495" s="602"/>
      <c r="D2495" s="602"/>
      <c r="E2495" s="602"/>
      <c r="F2495" s="602"/>
      <c r="G2495" s="602"/>
      <c r="H2495" s="602"/>
      <c r="I2495" s="602"/>
      <c r="J2495" s="602"/>
      <c r="K2495" s="602"/>
      <c r="L2495" s="602"/>
      <c r="M2495" s="622"/>
    </row>
    <row r="2496" spans="2:13" s="322" customFormat="1" x14ac:dyDescent="0.2">
      <c r="B2496" s="602"/>
      <c r="C2496" s="602"/>
      <c r="D2496" s="602"/>
      <c r="E2496" s="602"/>
      <c r="F2496" s="602"/>
      <c r="G2496" s="602"/>
      <c r="H2496" s="602"/>
      <c r="I2496" s="602"/>
      <c r="J2496" s="602"/>
      <c r="K2496" s="602"/>
      <c r="L2496" s="602"/>
      <c r="M2496" s="622"/>
    </row>
    <row r="2497" spans="2:13" s="322" customFormat="1" x14ac:dyDescent="0.2">
      <c r="B2497" s="602"/>
      <c r="C2497" s="602"/>
      <c r="D2497" s="602"/>
      <c r="E2497" s="602"/>
      <c r="F2497" s="602"/>
      <c r="G2497" s="602"/>
      <c r="H2497" s="602"/>
      <c r="I2497" s="602"/>
      <c r="J2497" s="602"/>
      <c r="K2497" s="602"/>
      <c r="L2497" s="602"/>
      <c r="M2497" s="622"/>
    </row>
    <row r="2498" spans="2:13" s="322" customFormat="1" x14ac:dyDescent="0.2">
      <c r="B2498" s="602"/>
      <c r="C2498" s="602"/>
      <c r="D2498" s="602"/>
      <c r="E2498" s="602"/>
      <c r="F2498" s="602"/>
      <c r="G2498" s="602"/>
      <c r="H2498" s="602"/>
      <c r="I2498" s="602"/>
      <c r="J2498" s="602"/>
      <c r="K2498" s="602"/>
      <c r="L2498" s="602"/>
      <c r="M2498" s="622"/>
    </row>
    <row r="2499" spans="2:13" s="322" customFormat="1" x14ac:dyDescent="0.2">
      <c r="B2499" s="602"/>
      <c r="C2499" s="602"/>
      <c r="D2499" s="602"/>
      <c r="E2499" s="602"/>
      <c r="F2499" s="602"/>
      <c r="G2499" s="602"/>
      <c r="H2499" s="602"/>
      <c r="I2499" s="602"/>
      <c r="J2499" s="602"/>
      <c r="K2499" s="602"/>
      <c r="L2499" s="602"/>
      <c r="M2499" s="622"/>
    </row>
    <row r="2500" spans="2:13" s="322" customFormat="1" x14ac:dyDescent="0.2">
      <c r="B2500" s="602"/>
      <c r="C2500" s="602"/>
      <c r="D2500" s="602"/>
      <c r="E2500" s="602"/>
      <c r="F2500" s="602"/>
      <c r="G2500" s="602"/>
      <c r="H2500" s="602"/>
      <c r="I2500" s="602"/>
      <c r="J2500" s="602"/>
      <c r="K2500" s="602"/>
      <c r="L2500" s="602"/>
      <c r="M2500" s="622"/>
    </row>
    <row r="2501" spans="2:13" s="322" customFormat="1" x14ac:dyDescent="0.2">
      <c r="B2501" s="602"/>
      <c r="C2501" s="602"/>
      <c r="D2501" s="602"/>
      <c r="E2501" s="602"/>
      <c r="F2501" s="602"/>
      <c r="G2501" s="602"/>
      <c r="H2501" s="602"/>
      <c r="I2501" s="602"/>
      <c r="J2501" s="602"/>
      <c r="K2501" s="602"/>
      <c r="L2501" s="602"/>
      <c r="M2501" s="622"/>
    </row>
    <row r="2502" spans="2:13" s="322" customFormat="1" x14ac:dyDescent="0.2">
      <c r="B2502" s="602"/>
      <c r="C2502" s="602"/>
      <c r="D2502" s="602"/>
      <c r="E2502" s="602"/>
      <c r="F2502" s="602"/>
      <c r="G2502" s="602"/>
      <c r="H2502" s="602"/>
      <c r="I2502" s="602"/>
      <c r="J2502" s="602"/>
      <c r="K2502" s="602"/>
      <c r="L2502" s="602"/>
      <c r="M2502" s="622"/>
    </row>
    <row r="2503" spans="2:13" s="322" customFormat="1" x14ac:dyDescent="0.2">
      <c r="B2503" s="602"/>
      <c r="C2503" s="602"/>
      <c r="D2503" s="602"/>
      <c r="E2503" s="602"/>
      <c r="F2503" s="602"/>
      <c r="G2503" s="602"/>
      <c r="H2503" s="602"/>
      <c r="I2503" s="602"/>
      <c r="J2503" s="602"/>
      <c r="K2503" s="602"/>
      <c r="L2503" s="602"/>
      <c r="M2503" s="622"/>
    </row>
    <row r="2504" spans="2:13" s="322" customFormat="1" x14ac:dyDescent="0.2">
      <c r="B2504" s="602"/>
      <c r="C2504" s="602"/>
      <c r="D2504" s="602"/>
      <c r="E2504" s="602"/>
      <c r="F2504" s="602"/>
      <c r="G2504" s="602"/>
      <c r="H2504" s="602"/>
      <c r="I2504" s="602"/>
      <c r="J2504" s="602"/>
      <c r="K2504" s="602"/>
      <c r="L2504" s="602"/>
      <c r="M2504" s="622"/>
    </row>
    <row r="2505" spans="2:13" s="322" customFormat="1" x14ac:dyDescent="0.2">
      <c r="B2505" s="602"/>
      <c r="C2505" s="602"/>
      <c r="D2505" s="602"/>
      <c r="E2505" s="602"/>
      <c r="F2505" s="602"/>
      <c r="G2505" s="602"/>
      <c r="H2505" s="602"/>
      <c r="I2505" s="602"/>
      <c r="J2505" s="602"/>
      <c r="K2505" s="602"/>
      <c r="L2505" s="602"/>
      <c r="M2505" s="622"/>
    </row>
    <row r="2506" spans="2:13" s="322" customFormat="1" x14ac:dyDescent="0.2">
      <c r="B2506" s="602"/>
      <c r="C2506" s="602"/>
      <c r="D2506" s="602"/>
      <c r="E2506" s="602"/>
      <c r="F2506" s="602"/>
      <c r="G2506" s="602"/>
      <c r="H2506" s="602"/>
      <c r="I2506" s="602"/>
      <c r="J2506" s="602"/>
      <c r="K2506" s="602"/>
      <c r="L2506" s="602"/>
      <c r="M2506" s="622"/>
    </row>
    <row r="2507" spans="2:13" s="322" customFormat="1" x14ac:dyDescent="0.2">
      <c r="B2507" s="602"/>
      <c r="C2507" s="602"/>
      <c r="D2507" s="602"/>
      <c r="E2507" s="602"/>
      <c r="F2507" s="602"/>
      <c r="G2507" s="602"/>
      <c r="H2507" s="602"/>
      <c r="I2507" s="602"/>
      <c r="J2507" s="602"/>
      <c r="K2507" s="602"/>
      <c r="L2507" s="602"/>
      <c r="M2507" s="622"/>
    </row>
    <row r="2508" spans="2:13" s="322" customFormat="1" x14ac:dyDescent="0.2">
      <c r="B2508" s="602"/>
      <c r="C2508" s="602"/>
      <c r="D2508" s="602"/>
      <c r="E2508" s="602"/>
      <c r="F2508" s="602"/>
      <c r="G2508" s="602"/>
      <c r="H2508" s="602"/>
      <c r="I2508" s="602"/>
      <c r="J2508" s="602"/>
      <c r="K2508" s="602"/>
      <c r="L2508" s="602"/>
      <c r="M2508" s="622"/>
    </row>
    <row r="2509" spans="2:13" s="322" customFormat="1" x14ac:dyDescent="0.2">
      <c r="B2509" s="602"/>
      <c r="C2509" s="602"/>
      <c r="D2509" s="602"/>
      <c r="E2509" s="602"/>
      <c r="F2509" s="602"/>
      <c r="G2509" s="602"/>
      <c r="H2509" s="602"/>
      <c r="I2509" s="602"/>
      <c r="J2509" s="602"/>
      <c r="K2509" s="602"/>
      <c r="L2509" s="602"/>
      <c r="M2509" s="622"/>
    </row>
    <row r="2510" spans="2:13" s="322" customFormat="1" x14ac:dyDescent="0.2">
      <c r="B2510" s="602"/>
      <c r="C2510" s="602"/>
      <c r="D2510" s="602"/>
      <c r="E2510" s="602"/>
      <c r="F2510" s="602"/>
      <c r="G2510" s="602"/>
      <c r="H2510" s="602"/>
      <c r="I2510" s="602"/>
      <c r="J2510" s="602"/>
      <c r="K2510" s="602"/>
      <c r="L2510" s="602"/>
      <c r="M2510" s="622"/>
    </row>
    <row r="2511" spans="2:13" s="322" customFormat="1" x14ac:dyDescent="0.2">
      <c r="B2511" s="602"/>
      <c r="C2511" s="602"/>
      <c r="D2511" s="602"/>
      <c r="E2511" s="602"/>
      <c r="F2511" s="602"/>
      <c r="G2511" s="602"/>
      <c r="H2511" s="602"/>
      <c r="I2511" s="602"/>
      <c r="J2511" s="602"/>
      <c r="K2511" s="602"/>
      <c r="L2511" s="602"/>
      <c r="M2511" s="622"/>
    </row>
    <row r="2512" spans="2:13" s="322" customFormat="1" x14ac:dyDescent="0.2">
      <c r="B2512" s="602"/>
      <c r="C2512" s="602"/>
      <c r="D2512" s="602"/>
      <c r="E2512" s="602"/>
      <c r="F2512" s="602"/>
      <c r="G2512" s="602"/>
      <c r="H2512" s="602"/>
      <c r="I2512" s="602"/>
      <c r="J2512" s="602"/>
      <c r="K2512" s="602"/>
      <c r="L2512" s="602"/>
      <c r="M2512" s="622"/>
    </row>
    <row r="2513" spans="2:13" s="322" customFormat="1" x14ac:dyDescent="0.2">
      <c r="B2513" s="602"/>
      <c r="C2513" s="602"/>
      <c r="D2513" s="602"/>
      <c r="E2513" s="602"/>
      <c r="F2513" s="602"/>
      <c r="G2513" s="602"/>
      <c r="H2513" s="602"/>
      <c r="I2513" s="602"/>
      <c r="J2513" s="602"/>
      <c r="K2513" s="602"/>
      <c r="L2513" s="602"/>
      <c r="M2513" s="622"/>
    </row>
    <row r="2514" spans="2:13" s="322" customFormat="1" x14ac:dyDescent="0.2">
      <c r="B2514" s="602"/>
      <c r="C2514" s="602"/>
      <c r="D2514" s="602"/>
      <c r="E2514" s="602"/>
      <c r="F2514" s="602"/>
      <c r="G2514" s="602"/>
      <c r="H2514" s="602"/>
      <c r="I2514" s="602"/>
      <c r="J2514" s="602"/>
      <c r="K2514" s="602"/>
      <c r="L2514" s="602"/>
      <c r="M2514" s="622"/>
    </row>
    <row r="2515" spans="2:13" s="322" customFormat="1" x14ac:dyDescent="0.2">
      <c r="B2515" s="602"/>
      <c r="C2515" s="602"/>
      <c r="D2515" s="602"/>
      <c r="E2515" s="602"/>
      <c r="F2515" s="602"/>
      <c r="G2515" s="602"/>
      <c r="H2515" s="602"/>
      <c r="I2515" s="602"/>
      <c r="J2515" s="602"/>
      <c r="K2515" s="602"/>
      <c r="L2515" s="602"/>
      <c r="M2515" s="622"/>
    </row>
    <row r="2516" spans="2:13" s="322" customFormat="1" x14ac:dyDescent="0.2">
      <c r="B2516" s="602"/>
      <c r="C2516" s="602"/>
      <c r="D2516" s="602"/>
      <c r="E2516" s="602"/>
      <c r="F2516" s="602"/>
      <c r="G2516" s="602"/>
      <c r="H2516" s="602"/>
      <c r="I2516" s="602"/>
      <c r="J2516" s="602"/>
      <c r="K2516" s="602"/>
      <c r="L2516" s="602"/>
      <c r="M2516" s="622"/>
    </row>
    <row r="2517" spans="2:13" s="322" customFormat="1" x14ac:dyDescent="0.2">
      <c r="B2517" s="602"/>
      <c r="C2517" s="602"/>
      <c r="D2517" s="602"/>
      <c r="E2517" s="602"/>
      <c r="F2517" s="602"/>
      <c r="G2517" s="602"/>
      <c r="H2517" s="602"/>
      <c r="I2517" s="602"/>
      <c r="J2517" s="602"/>
      <c r="K2517" s="602"/>
      <c r="L2517" s="602"/>
      <c r="M2517" s="622"/>
    </row>
    <row r="2518" spans="2:13" s="322" customFormat="1" x14ac:dyDescent="0.2">
      <c r="B2518" s="602"/>
      <c r="C2518" s="602"/>
      <c r="D2518" s="602"/>
      <c r="E2518" s="602"/>
      <c r="F2518" s="602"/>
      <c r="G2518" s="602"/>
      <c r="H2518" s="602"/>
      <c r="I2518" s="602"/>
      <c r="J2518" s="602"/>
      <c r="K2518" s="602"/>
      <c r="L2518" s="602"/>
      <c r="M2518" s="622"/>
    </row>
    <row r="2519" spans="2:13" s="322" customFormat="1" x14ac:dyDescent="0.2">
      <c r="B2519" s="602"/>
      <c r="C2519" s="602"/>
      <c r="D2519" s="602"/>
      <c r="E2519" s="602"/>
      <c r="F2519" s="602"/>
      <c r="G2519" s="602"/>
      <c r="H2519" s="602"/>
      <c r="I2519" s="602"/>
      <c r="J2519" s="602"/>
      <c r="K2519" s="602"/>
      <c r="L2519" s="602"/>
      <c r="M2519" s="622"/>
    </row>
    <row r="2520" spans="2:13" s="322" customFormat="1" x14ac:dyDescent="0.2">
      <c r="B2520" s="602"/>
      <c r="C2520" s="602"/>
      <c r="D2520" s="602"/>
      <c r="E2520" s="602"/>
      <c r="F2520" s="602"/>
      <c r="G2520" s="602"/>
      <c r="H2520" s="602"/>
      <c r="I2520" s="602"/>
      <c r="J2520" s="602"/>
      <c r="K2520" s="602"/>
      <c r="L2520" s="602"/>
      <c r="M2520" s="622"/>
    </row>
    <row r="2521" spans="2:13" s="322" customFormat="1" x14ac:dyDescent="0.2">
      <c r="B2521" s="602"/>
      <c r="C2521" s="602"/>
      <c r="D2521" s="602"/>
      <c r="E2521" s="602"/>
      <c r="F2521" s="602"/>
      <c r="G2521" s="602"/>
      <c r="H2521" s="602"/>
      <c r="I2521" s="602"/>
      <c r="J2521" s="602"/>
      <c r="K2521" s="602"/>
      <c r="L2521" s="602"/>
      <c r="M2521" s="622"/>
    </row>
    <row r="2522" spans="2:13" s="322" customFormat="1" x14ac:dyDescent="0.2">
      <c r="B2522" s="602"/>
      <c r="C2522" s="602"/>
      <c r="D2522" s="602"/>
      <c r="E2522" s="602"/>
      <c r="F2522" s="602"/>
      <c r="G2522" s="602"/>
      <c r="H2522" s="602"/>
      <c r="I2522" s="602"/>
      <c r="J2522" s="602"/>
      <c r="K2522" s="602"/>
      <c r="L2522" s="602"/>
      <c r="M2522" s="622"/>
    </row>
    <row r="2523" spans="2:13" s="322" customFormat="1" x14ac:dyDescent="0.2">
      <c r="B2523" s="602"/>
      <c r="C2523" s="602"/>
      <c r="D2523" s="602"/>
      <c r="E2523" s="602"/>
      <c r="F2523" s="602"/>
      <c r="G2523" s="602"/>
      <c r="H2523" s="602"/>
      <c r="I2523" s="602"/>
      <c r="J2523" s="602"/>
      <c r="K2523" s="602"/>
      <c r="L2523" s="602"/>
      <c r="M2523" s="622"/>
    </row>
    <row r="2524" spans="2:13" s="322" customFormat="1" x14ac:dyDescent="0.2">
      <c r="B2524" s="602"/>
      <c r="C2524" s="602"/>
      <c r="D2524" s="602"/>
      <c r="E2524" s="602"/>
      <c r="F2524" s="602"/>
      <c r="G2524" s="602"/>
      <c r="H2524" s="602"/>
      <c r="I2524" s="602"/>
      <c r="J2524" s="602"/>
      <c r="K2524" s="602"/>
      <c r="L2524" s="602"/>
      <c r="M2524" s="622"/>
    </row>
    <row r="2525" spans="2:13" s="322" customFormat="1" x14ac:dyDescent="0.2">
      <c r="B2525" s="602"/>
      <c r="C2525" s="602"/>
      <c r="D2525" s="602"/>
      <c r="E2525" s="602"/>
      <c r="F2525" s="602"/>
      <c r="G2525" s="602"/>
      <c r="H2525" s="602"/>
      <c r="I2525" s="602"/>
      <c r="J2525" s="602"/>
      <c r="K2525" s="602"/>
      <c r="L2525" s="602"/>
      <c r="M2525" s="622"/>
    </row>
    <row r="2526" spans="2:13" s="322" customFormat="1" x14ac:dyDescent="0.2">
      <c r="B2526" s="602"/>
      <c r="C2526" s="602"/>
      <c r="D2526" s="602"/>
      <c r="E2526" s="602"/>
      <c r="F2526" s="602"/>
      <c r="G2526" s="602"/>
      <c r="H2526" s="602"/>
      <c r="I2526" s="602"/>
      <c r="J2526" s="602"/>
      <c r="K2526" s="602"/>
      <c r="L2526" s="602"/>
      <c r="M2526" s="622"/>
    </row>
    <row r="2527" spans="2:13" s="322" customFormat="1" x14ac:dyDescent="0.2">
      <c r="B2527" s="602"/>
      <c r="C2527" s="602"/>
      <c r="D2527" s="602"/>
      <c r="E2527" s="602"/>
      <c r="F2527" s="602"/>
      <c r="G2527" s="602"/>
      <c r="H2527" s="602"/>
      <c r="I2527" s="602"/>
      <c r="J2527" s="602"/>
      <c r="K2527" s="602"/>
      <c r="L2527" s="602"/>
      <c r="M2527" s="622"/>
    </row>
    <row r="2528" spans="2:13" s="322" customFormat="1" x14ac:dyDescent="0.2">
      <c r="B2528" s="602"/>
      <c r="C2528" s="602"/>
      <c r="D2528" s="602"/>
      <c r="E2528" s="602"/>
      <c r="F2528" s="602"/>
      <c r="G2528" s="602"/>
      <c r="H2528" s="602"/>
      <c r="I2528" s="602"/>
      <c r="J2528" s="602"/>
      <c r="K2528" s="602"/>
      <c r="L2528" s="602"/>
      <c r="M2528" s="622"/>
    </row>
    <row r="2529" spans="2:13" s="322" customFormat="1" x14ac:dyDescent="0.2">
      <c r="B2529" s="602"/>
      <c r="C2529" s="602"/>
      <c r="D2529" s="602"/>
      <c r="E2529" s="602"/>
      <c r="F2529" s="602"/>
      <c r="G2529" s="602"/>
      <c r="H2529" s="602"/>
      <c r="I2529" s="602"/>
      <c r="J2529" s="602"/>
      <c r="K2529" s="602"/>
      <c r="L2529" s="602"/>
      <c r="M2529" s="622"/>
    </row>
    <row r="2530" spans="2:13" s="322" customFormat="1" x14ac:dyDescent="0.2">
      <c r="B2530" s="602"/>
      <c r="C2530" s="602"/>
      <c r="D2530" s="602"/>
      <c r="E2530" s="602"/>
      <c r="F2530" s="602"/>
      <c r="G2530" s="602"/>
      <c r="H2530" s="602"/>
      <c r="I2530" s="602"/>
      <c r="J2530" s="602"/>
      <c r="K2530" s="602"/>
      <c r="L2530" s="602"/>
      <c r="M2530" s="622"/>
    </row>
    <row r="2531" spans="2:13" s="322" customFormat="1" x14ac:dyDescent="0.2">
      <c r="B2531" s="602"/>
      <c r="C2531" s="602"/>
      <c r="D2531" s="602"/>
      <c r="E2531" s="602"/>
      <c r="F2531" s="602"/>
      <c r="G2531" s="602"/>
      <c r="H2531" s="602"/>
      <c r="I2531" s="602"/>
      <c r="J2531" s="602"/>
      <c r="K2531" s="602"/>
      <c r="L2531" s="602"/>
      <c r="M2531" s="622"/>
    </row>
    <row r="2532" spans="2:13" s="322" customFormat="1" x14ac:dyDescent="0.2">
      <c r="B2532" s="602"/>
      <c r="C2532" s="602"/>
      <c r="D2532" s="602"/>
      <c r="E2532" s="602"/>
      <c r="F2532" s="602"/>
      <c r="G2532" s="602"/>
      <c r="H2532" s="602"/>
      <c r="I2532" s="602"/>
      <c r="J2532" s="602"/>
      <c r="K2532" s="602"/>
      <c r="L2532" s="602"/>
      <c r="M2532" s="622"/>
    </row>
    <row r="2533" spans="2:13" s="322" customFormat="1" x14ac:dyDescent="0.2">
      <c r="B2533" s="602"/>
      <c r="C2533" s="602"/>
      <c r="D2533" s="602"/>
      <c r="E2533" s="602"/>
      <c r="F2533" s="602"/>
      <c r="G2533" s="602"/>
      <c r="H2533" s="602"/>
      <c r="I2533" s="602"/>
      <c r="J2533" s="602"/>
      <c r="K2533" s="602"/>
      <c r="L2533" s="602"/>
      <c r="M2533" s="622"/>
    </row>
    <row r="2534" spans="2:13" s="322" customFormat="1" x14ac:dyDescent="0.2">
      <c r="B2534" s="602"/>
      <c r="C2534" s="602"/>
      <c r="D2534" s="602"/>
      <c r="E2534" s="602"/>
      <c r="F2534" s="602"/>
      <c r="G2534" s="602"/>
      <c r="H2534" s="602"/>
      <c r="I2534" s="602"/>
      <c r="J2534" s="602"/>
      <c r="K2534" s="602"/>
      <c r="L2534" s="602"/>
      <c r="M2534" s="622"/>
    </row>
    <row r="2535" spans="2:13" s="322" customFormat="1" x14ac:dyDescent="0.2">
      <c r="B2535" s="602"/>
      <c r="C2535" s="602"/>
      <c r="D2535" s="602"/>
      <c r="E2535" s="602"/>
      <c r="F2535" s="602"/>
      <c r="G2535" s="602"/>
      <c r="H2535" s="602"/>
      <c r="I2535" s="602"/>
      <c r="J2535" s="602"/>
      <c r="K2535" s="602"/>
      <c r="L2535" s="602"/>
      <c r="M2535" s="622"/>
    </row>
    <row r="2536" spans="2:13" s="322" customFormat="1" x14ac:dyDescent="0.2">
      <c r="B2536" s="602"/>
      <c r="C2536" s="602"/>
      <c r="D2536" s="602"/>
      <c r="E2536" s="602"/>
      <c r="F2536" s="602"/>
      <c r="G2536" s="602"/>
      <c r="H2536" s="602"/>
      <c r="I2536" s="602"/>
      <c r="J2536" s="602"/>
      <c r="K2536" s="602"/>
      <c r="L2536" s="602"/>
      <c r="M2536" s="622"/>
    </row>
    <row r="2537" spans="2:13" s="322" customFormat="1" x14ac:dyDescent="0.2">
      <c r="B2537" s="602"/>
      <c r="C2537" s="602"/>
      <c r="D2537" s="602"/>
      <c r="E2537" s="602"/>
      <c r="F2537" s="602"/>
      <c r="G2537" s="602"/>
      <c r="H2537" s="602"/>
      <c r="I2537" s="602"/>
      <c r="J2537" s="602"/>
      <c r="K2537" s="602"/>
      <c r="L2537" s="602"/>
      <c r="M2537" s="622"/>
    </row>
    <row r="2538" spans="2:13" s="322" customFormat="1" x14ac:dyDescent="0.2">
      <c r="B2538" s="602"/>
      <c r="C2538" s="602"/>
      <c r="D2538" s="602"/>
      <c r="E2538" s="602"/>
      <c r="F2538" s="602"/>
      <c r="G2538" s="602"/>
      <c r="H2538" s="602"/>
      <c r="I2538" s="602"/>
      <c r="J2538" s="602"/>
      <c r="K2538" s="602"/>
      <c r="L2538" s="602"/>
      <c r="M2538" s="622"/>
    </row>
    <row r="2539" spans="2:13" s="322" customFormat="1" x14ac:dyDescent="0.2">
      <c r="B2539" s="602"/>
      <c r="C2539" s="602"/>
      <c r="D2539" s="602"/>
      <c r="E2539" s="602"/>
      <c r="F2539" s="602"/>
      <c r="G2539" s="602"/>
      <c r="H2539" s="602"/>
      <c r="I2539" s="602"/>
      <c r="J2539" s="602"/>
      <c r="K2539" s="602"/>
      <c r="L2539" s="602"/>
      <c r="M2539" s="622"/>
    </row>
    <row r="2540" spans="2:13" s="322" customFormat="1" x14ac:dyDescent="0.2">
      <c r="B2540" s="602"/>
      <c r="C2540" s="602"/>
      <c r="D2540" s="602"/>
      <c r="E2540" s="602"/>
      <c r="F2540" s="602"/>
      <c r="G2540" s="602"/>
      <c r="H2540" s="602"/>
      <c r="I2540" s="602"/>
      <c r="J2540" s="602"/>
      <c r="K2540" s="602"/>
      <c r="L2540" s="602"/>
      <c r="M2540" s="622"/>
    </row>
    <row r="2541" spans="2:13" s="322" customFormat="1" x14ac:dyDescent="0.2">
      <c r="B2541" s="602"/>
      <c r="C2541" s="602"/>
      <c r="D2541" s="602"/>
      <c r="E2541" s="602"/>
      <c r="F2541" s="602"/>
      <c r="G2541" s="602"/>
      <c r="H2541" s="602"/>
      <c r="I2541" s="602"/>
      <c r="J2541" s="602"/>
      <c r="K2541" s="602"/>
      <c r="L2541" s="602"/>
      <c r="M2541" s="622"/>
    </row>
    <row r="2542" spans="2:13" s="322" customFormat="1" x14ac:dyDescent="0.2">
      <c r="B2542" s="602"/>
      <c r="C2542" s="602"/>
      <c r="D2542" s="602"/>
      <c r="E2542" s="602"/>
      <c r="F2542" s="602"/>
      <c r="G2542" s="602"/>
      <c r="H2542" s="602"/>
      <c r="I2542" s="602"/>
      <c r="J2542" s="602"/>
      <c r="K2542" s="602"/>
      <c r="L2542" s="602"/>
      <c r="M2542" s="622"/>
    </row>
    <row r="2543" spans="2:13" s="322" customFormat="1" x14ac:dyDescent="0.2">
      <c r="B2543" s="602"/>
      <c r="C2543" s="602"/>
      <c r="D2543" s="602"/>
      <c r="E2543" s="602"/>
      <c r="F2543" s="602"/>
      <c r="G2543" s="602"/>
      <c r="H2543" s="602"/>
      <c r="I2543" s="602"/>
      <c r="J2543" s="602"/>
      <c r="K2543" s="602"/>
      <c r="L2543" s="602"/>
      <c r="M2543" s="622"/>
    </row>
    <row r="2544" spans="2:13" s="322" customFormat="1" x14ac:dyDescent="0.2">
      <c r="B2544" s="602"/>
      <c r="C2544" s="602"/>
      <c r="D2544" s="602"/>
      <c r="E2544" s="602"/>
      <c r="F2544" s="602"/>
      <c r="G2544" s="602"/>
      <c r="H2544" s="602"/>
      <c r="I2544" s="602"/>
      <c r="J2544" s="602"/>
      <c r="K2544" s="602"/>
      <c r="L2544" s="602"/>
      <c r="M2544" s="622"/>
    </row>
    <row r="2545" spans="2:13" s="322" customFormat="1" x14ac:dyDescent="0.2">
      <c r="B2545" s="602"/>
      <c r="C2545" s="602"/>
      <c r="D2545" s="602"/>
      <c r="E2545" s="602"/>
      <c r="F2545" s="602"/>
      <c r="G2545" s="602"/>
      <c r="H2545" s="602"/>
      <c r="I2545" s="602"/>
      <c r="J2545" s="602"/>
      <c r="K2545" s="602"/>
      <c r="L2545" s="602"/>
      <c r="M2545" s="622"/>
    </row>
    <row r="2546" spans="2:13" s="322" customFormat="1" x14ac:dyDescent="0.2">
      <c r="B2546" s="602"/>
      <c r="C2546" s="602"/>
      <c r="D2546" s="602"/>
      <c r="E2546" s="602"/>
      <c r="F2546" s="602"/>
      <c r="G2546" s="602"/>
      <c r="H2546" s="602"/>
      <c r="I2546" s="602"/>
      <c r="J2546" s="602"/>
      <c r="K2546" s="602"/>
      <c r="L2546" s="602"/>
      <c r="M2546" s="622"/>
    </row>
    <row r="2547" spans="2:13" s="322" customFormat="1" x14ac:dyDescent="0.2">
      <c r="B2547" s="602"/>
      <c r="C2547" s="602"/>
      <c r="D2547" s="602"/>
      <c r="E2547" s="602"/>
      <c r="F2547" s="602"/>
      <c r="G2547" s="602"/>
      <c r="H2547" s="602"/>
      <c r="I2547" s="602"/>
      <c r="J2547" s="602"/>
      <c r="K2547" s="602"/>
      <c r="L2547" s="602"/>
      <c r="M2547" s="622"/>
    </row>
    <row r="2548" spans="2:13" s="322" customFormat="1" x14ac:dyDescent="0.2">
      <c r="B2548" s="602"/>
      <c r="C2548" s="602"/>
      <c r="D2548" s="602"/>
      <c r="E2548" s="602"/>
      <c r="F2548" s="602"/>
      <c r="G2548" s="602"/>
      <c r="H2548" s="602"/>
      <c r="I2548" s="602"/>
      <c r="J2548" s="602"/>
      <c r="K2548" s="602"/>
      <c r="L2548" s="602"/>
      <c r="M2548" s="622"/>
    </row>
    <row r="2549" spans="2:13" s="322" customFormat="1" x14ac:dyDescent="0.2">
      <c r="B2549" s="602"/>
      <c r="C2549" s="602"/>
      <c r="D2549" s="602"/>
      <c r="E2549" s="602"/>
      <c r="F2549" s="602"/>
      <c r="G2549" s="602"/>
      <c r="H2549" s="602"/>
      <c r="I2549" s="602"/>
      <c r="J2549" s="602"/>
      <c r="K2549" s="602"/>
      <c r="L2549" s="602"/>
      <c r="M2549" s="622"/>
    </row>
    <row r="2550" spans="2:13" s="322" customFormat="1" x14ac:dyDescent="0.2">
      <c r="B2550" s="602"/>
      <c r="C2550" s="602"/>
      <c r="D2550" s="602"/>
      <c r="E2550" s="602"/>
      <c r="F2550" s="602"/>
      <c r="G2550" s="602"/>
      <c r="H2550" s="602"/>
      <c r="I2550" s="602"/>
      <c r="J2550" s="602"/>
      <c r="K2550" s="602"/>
      <c r="L2550" s="602"/>
      <c r="M2550" s="622"/>
    </row>
    <row r="2551" spans="2:13" s="322" customFormat="1" x14ac:dyDescent="0.2">
      <c r="B2551" s="602"/>
      <c r="C2551" s="602"/>
      <c r="D2551" s="602"/>
      <c r="E2551" s="602"/>
      <c r="F2551" s="602"/>
      <c r="G2551" s="602"/>
      <c r="H2551" s="602"/>
      <c r="I2551" s="602"/>
      <c r="J2551" s="602"/>
      <c r="K2551" s="602"/>
      <c r="L2551" s="602"/>
      <c r="M2551" s="622"/>
    </row>
    <row r="2552" spans="2:13" s="322" customFormat="1" x14ac:dyDescent="0.2">
      <c r="B2552" s="602"/>
      <c r="C2552" s="602"/>
      <c r="D2552" s="602"/>
      <c r="E2552" s="602"/>
      <c r="F2552" s="602"/>
      <c r="G2552" s="602"/>
      <c r="H2552" s="602"/>
      <c r="I2552" s="602"/>
      <c r="J2552" s="602"/>
      <c r="K2552" s="602"/>
      <c r="L2552" s="602"/>
      <c r="M2552" s="622"/>
    </row>
    <row r="2553" spans="2:13" s="322" customFormat="1" x14ac:dyDescent="0.2">
      <c r="B2553" s="602"/>
      <c r="C2553" s="602"/>
      <c r="D2553" s="602"/>
      <c r="E2553" s="602"/>
      <c r="F2553" s="602"/>
      <c r="G2553" s="602"/>
      <c r="H2553" s="602"/>
      <c r="I2553" s="602"/>
      <c r="J2553" s="602"/>
      <c r="K2553" s="602"/>
      <c r="L2553" s="602"/>
      <c r="M2553" s="622"/>
    </row>
    <row r="2554" spans="2:13" s="322" customFormat="1" x14ac:dyDescent="0.2">
      <c r="B2554" s="602"/>
      <c r="C2554" s="602"/>
      <c r="D2554" s="602"/>
      <c r="E2554" s="602"/>
      <c r="F2554" s="602"/>
      <c r="G2554" s="602"/>
      <c r="H2554" s="602"/>
      <c r="I2554" s="602"/>
      <c r="J2554" s="602"/>
      <c r="K2554" s="602"/>
      <c r="L2554" s="602"/>
      <c r="M2554" s="622"/>
    </row>
    <row r="2555" spans="2:13" s="322" customFormat="1" x14ac:dyDescent="0.2">
      <c r="B2555" s="602"/>
      <c r="C2555" s="602"/>
      <c r="D2555" s="602"/>
      <c r="E2555" s="602"/>
      <c r="F2555" s="602"/>
      <c r="G2555" s="602"/>
      <c r="H2555" s="602"/>
      <c r="I2555" s="602"/>
      <c r="J2555" s="602"/>
      <c r="K2555" s="602"/>
      <c r="L2555" s="602"/>
      <c r="M2555" s="622"/>
    </row>
    <row r="2556" spans="2:13" s="322" customFormat="1" x14ac:dyDescent="0.2">
      <c r="B2556" s="602"/>
      <c r="C2556" s="602"/>
      <c r="D2556" s="602"/>
      <c r="E2556" s="602"/>
      <c r="F2556" s="602"/>
      <c r="G2556" s="602"/>
      <c r="H2556" s="602"/>
      <c r="I2556" s="602"/>
      <c r="J2556" s="602"/>
      <c r="K2556" s="602"/>
      <c r="L2556" s="602"/>
      <c r="M2556" s="622"/>
    </row>
    <row r="2557" spans="2:13" s="322" customFormat="1" x14ac:dyDescent="0.2">
      <c r="B2557" s="602"/>
      <c r="C2557" s="602"/>
      <c r="D2557" s="602"/>
      <c r="E2557" s="602"/>
      <c r="F2557" s="602"/>
      <c r="G2557" s="602"/>
      <c r="H2557" s="602"/>
      <c r="I2557" s="602"/>
      <c r="J2557" s="602"/>
      <c r="K2557" s="602"/>
      <c r="L2557" s="602"/>
      <c r="M2557" s="622"/>
    </row>
    <row r="2558" spans="2:13" s="322" customFormat="1" x14ac:dyDescent="0.2">
      <c r="B2558" s="602"/>
      <c r="C2558" s="602"/>
      <c r="D2558" s="602"/>
      <c r="E2558" s="602"/>
      <c r="F2558" s="602"/>
      <c r="G2558" s="602"/>
      <c r="H2558" s="602"/>
      <c r="I2558" s="602"/>
      <c r="J2558" s="602"/>
      <c r="K2558" s="602"/>
      <c r="L2558" s="602"/>
      <c r="M2558" s="622"/>
    </row>
    <row r="2559" spans="2:13" s="322" customFormat="1" x14ac:dyDescent="0.2">
      <c r="B2559" s="602"/>
      <c r="C2559" s="602"/>
      <c r="D2559" s="602"/>
      <c r="E2559" s="602"/>
      <c r="F2559" s="602"/>
      <c r="G2559" s="602"/>
      <c r="H2559" s="602"/>
      <c r="I2559" s="602"/>
      <c r="J2559" s="602"/>
      <c r="K2559" s="602"/>
      <c r="L2559" s="602"/>
      <c r="M2559" s="622"/>
    </row>
    <row r="2560" spans="2:13" s="322" customFormat="1" x14ac:dyDescent="0.2">
      <c r="B2560" s="602"/>
      <c r="C2560" s="602"/>
      <c r="D2560" s="602"/>
      <c r="E2560" s="602"/>
      <c r="F2560" s="602"/>
      <c r="G2560" s="602"/>
      <c r="H2560" s="602"/>
      <c r="I2560" s="602"/>
      <c r="J2560" s="602"/>
      <c r="K2560" s="602"/>
      <c r="L2560" s="602"/>
      <c r="M2560" s="622"/>
    </row>
    <row r="2561" spans="2:13" s="322" customFormat="1" x14ac:dyDescent="0.2">
      <c r="B2561" s="602"/>
      <c r="C2561" s="602"/>
      <c r="D2561" s="602"/>
      <c r="E2561" s="602"/>
      <c r="F2561" s="602"/>
      <c r="G2561" s="602"/>
      <c r="H2561" s="602"/>
      <c r="I2561" s="602"/>
      <c r="J2561" s="602"/>
      <c r="K2561" s="602"/>
      <c r="L2561" s="602"/>
      <c r="M2561" s="622"/>
    </row>
    <row r="2562" spans="2:13" s="322" customFormat="1" x14ac:dyDescent="0.2">
      <c r="B2562" s="602"/>
      <c r="C2562" s="602"/>
      <c r="D2562" s="602"/>
      <c r="E2562" s="602"/>
      <c r="F2562" s="602"/>
      <c r="G2562" s="602"/>
      <c r="H2562" s="602"/>
      <c r="I2562" s="602"/>
      <c r="J2562" s="602"/>
      <c r="K2562" s="602"/>
      <c r="L2562" s="602"/>
      <c r="M2562" s="622"/>
    </row>
    <row r="2563" spans="2:13" s="322" customFormat="1" x14ac:dyDescent="0.2">
      <c r="B2563" s="602"/>
      <c r="C2563" s="602"/>
      <c r="D2563" s="602"/>
      <c r="E2563" s="602"/>
      <c r="F2563" s="602"/>
      <c r="G2563" s="602"/>
      <c r="H2563" s="602"/>
      <c r="I2563" s="602"/>
      <c r="J2563" s="602"/>
      <c r="K2563" s="602"/>
      <c r="L2563" s="602"/>
      <c r="M2563" s="622"/>
    </row>
    <row r="2564" spans="2:13" s="322" customFormat="1" x14ac:dyDescent="0.2">
      <c r="B2564" s="602"/>
      <c r="C2564" s="602"/>
      <c r="D2564" s="602"/>
      <c r="E2564" s="602"/>
      <c r="F2564" s="602"/>
      <c r="G2564" s="602"/>
      <c r="H2564" s="602"/>
      <c r="I2564" s="602"/>
      <c r="J2564" s="602"/>
      <c r="K2564" s="602"/>
      <c r="L2564" s="602"/>
      <c r="M2564" s="622"/>
    </row>
    <row r="2565" spans="2:13" s="322" customFormat="1" x14ac:dyDescent="0.2">
      <c r="B2565" s="602"/>
      <c r="C2565" s="602"/>
      <c r="D2565" s="602"/>
      <c r="E2565" s="602"/>
      <c r="F2565" s="602"/>
      <c r="G2565" s="602"/>
      <c r="H2565" s="602"/>
      <c r="I2565" s="602"/>
      <c r="J2565" s="602"/>
      <c r="K2565" s="602"/>
      <c r="L2565" s="602"/>
      <c r="M2565" s="622"/>
    </row>
    <row r="2566" spans="2:13" s="322" customFormat="1" x14ac:dyDescent="0.2">
      <c r="B2566" s="602"/>
      <c r="C2566" s="602"/>
      <c r="D2566" s="602"/>
      <c r="E2566" s="602"/>
      <c r="F2566" s="602"/>
      <c r="G2566" s="602"/>
      <c r="H2566" s="602"/>
      <c r="I2566" s="602"/>
      <c r="J2566" s="602"/>
      <c r="K2566" s="602"/>
      <c r="L2566" s="602"/>
      <c r="M2566" s="622"/>
    </row>
    <row r="2567" spans="2:13" s="322" customFormat="1" x14ac:dyDescent="0.2">
      <c r="B2567" s="602"/>
      <c r="C2567" s="602"/>
      <c r="D2567" s="602"/>
      <c r="E2567" s="602"/>
      <c r="F2567" s="602"/>
      <c r="G2567" s="602"/>
      <c r="H2567" s="602"/>
      <c r="I2567" s="602"/>
      <c r="J2567" s="602"/>
      <c r="K2567" s="602"/>
      <c r="L2567" s="602"/>
      <c r="M2567" s="622"/>
    </row>
    <row r="2568" spans="2:13" s="322" customFormat="1" x14ac:dyDescent="0.2">
      <c r="B2568" s="602"/>
      <c r="C2568" s="602"/>
      <c r="D2568" s="602"/>
      <c r="E2568" s="602"/>
      <c r="F2568" s="602"/>
      <c r="G2568" s="602"/>
      <c r="H2568" s="602"/>
      <c r="I2568" s="602"/>
      <c r="J2568" s="602"/>
      <c r="K2568" s="602"/>
      <c r="L2568" s="602"/>
      <c r="M2568" s="622"/>
    </row>
    <row r="2569" spans="2:13" s="322" customFormat="1" x14ac:dyDescent="0.2">
      <c r="B2569" s="602"/>
      <c r="C2569" s="602"/>
      <c r="D2569" s="602"/>
      <c r="E2569" s="602"/>
      <c r="F2569" s="602"/>
      <c r="G2569" s="602"/>
      <c r="H2569" s="602"/>
      <c r="I2569" s="602"/>
      <c r="J2569" s="602"/>
      <c r="K2569" s="602"/>
      <c r="L2569" s="602"/>
      <c r="M2569" s="622"/>
    </row>
    <row r="2570" spans="2:13" s="322" customFormat="1" x14ac:dyDescent="0.2">
      <c r="B2570" s="602"/>
      <c r="C2570" s="602"/>
      <c r="D2570" s="602"/>
      <c r="E2570" s="602"/>
      <c r="F2570" s="602"/>
      <c r="G2570" s="602"/>
      <c r="H2570" s="602"/>
      <c r="I2570" s="602"/>
      <c r="J2570" s="602"/>
      <c r="K2570" s="602"/>
      <c r="L2570" s="602"/>
      <c r="M2570" s="622"/>
    </row>
    <row r="2571" spans="2:13" s="322" customFormat="1" x14ac:dyDescent="0.2">
      <c r="B2571" s="602"/>
      <c r="C2571" s="602"/>
      <c r="D2571" s="602"/>
      <c r="E2571" s="602"/>
      <c r="F2571" s="602"/>
      <c r="G2571" s="602"/>
      <c r="H2571" s="602"/>
      <c r="I2571" s="602"/>
      <c r="J2571" s="602"/>
      <c r="K2571" s="602"/>
      <c r="L2571" s="602"/>
      <c r="M2571" s="622"/>
    </row>
    <row r="2572" spans="2:13" s="322" customFormat="1" x14ac:dyDescent="0.2">
      <c r="B2572" s="602"/>
      <c r="C2572" s="602"/>
      <c r="D2572" s="602"/>
      <c r="E2572" s="602"/>
      <c r="F2572" s="602"/>
      <c r="G2572" s="602"/>
      <c r="H2572" s="602"/>
      <c r="I2572" s="602"/>
      <c r="J2572" s="602"/>
      <c r="K2572" s="602"/>
      <c r="L2572" s="602"/>
      <c r="M2572" s="622"/>
    </row>
    <row r="2573" spans="2:13" s="322" customFormat="1" x14ac:dyDescent="0.2">
      <c r="B2573" s="602"/>
      <c r="C2573" s="602"/>
      <c r="D2573" s="602"/>
      <c r="E2573" s="602"/>
      <c r="F2573" s="602"/>
      <c r="G2573" s="602"/>
      <c r="H2573" s="602"/>
      <c r="I2573" s="602"/>
      <c r="J2573" s="602"/>
      <c r="K2573" s="602"/>
      <c r="L2573" s="602"/>
      <c r="M2573" s="622"/>
    </row>
    <row r="2574" spans="2:13" s="322" customFormat="1" x14ac:dyDescent="0.2">
      <c r="B2574" s="602"/>
      <c r="C2574" s="602"/>
      <c r="D2574" s="602"/>
      <c r="E2574" s="602"/>
      <c r="F2574" s="602"/>
      <c r="G2574" s="602"/>
      <c r="H2574" s="602"/>
      <c r="I2574" s="602"/>
      <c r="J2574" s="602"/>
      <c r="K2574" s="602"/>
      <c r="L2574" s="602"/>
      <c r="M2574" s="622"/>
    </row>
    <row r="2575" spans="2:13" s="322" customFormat="1" x14ac:dyDescent="0.2">
      <c r="B2575" s="602"/>
      <c r="C2575" s="602"/>
      <c r="D2575" s="602"/>
      <c r="E2575" s="602"/>
      <c r="F2575" s="602"/>
      <c r="G2575" s="602"/>
      <c r="H2575" s="602"/>
      <c r="I2575" s="602"/>
      <c r="J2575" s="602"/>
      <c r="K2575" s="602"/>
      <c r="L2575" s="602"/>
      <c r="M2575" s="622"/>
    </row>
    <row r="2576" spans="2:13" s="322" customFormat="1" x14ac:dyDescent="0.2">
      <c r="B2576" s="602"/>
      <c r="C2576" s="602"/>
      <c r="D2576" s="602"/>
      <c r="E2576" s="602"/>
      <c r="F2576" s="602"/>
      <c r="G2576" s="602"/>
      <c r="H2576" s="602"/>
      <c r="I2576" s="602"/>
      <c r="J2576" s="602"/>
      <c r="K2576" s="602"/>
      <c r="L2576" s="602"/>
      <c r="M2576" s="622"/>
    </row>
    <row r="2577" spans="2:13" s="322" customFormat="1" x14ac:dyDescent="0.2">
      <c r="B2577" s="602"/>
      <c r="C2577" s="602"/>
      <c r="D2577" s="602"/>
      <c r="E2577" s="602"/>
      <c r="F2577" s="602"/>
      <c r="G2577" s="602"/>
      <c r="H2577" s="602"/>
      <c r="I2577" s="602"/>
      <c r="J2577" s="602"/>
      <c r="K2577" s="602"/>
      <c r="L2577" s="602"/>
      <c r="M2577" s="622"/>
    </row>
    <row r="2578" spans="2:13" s="322" customFormat="1" x14ac:dyDescent="0.2">
      <c r="B2578" s="602"/>
      <c r="C2578" s="602"/>
      <c r="D2578" s="602"/>
      <c r="E2578" s="602"/>
      <c r="F2578" s="602"/>
      <c r="G2578" s="602"/>
      <c r="H2578" s="602"/>
      <c r="I2578" s="602"/>
      <c r="J2578" s="602"/>
      <c r="K2578" s="602"/>
      <c r="L2578" s="602"/>
      <c r="M2578" s="622"/>
    </row>
    <row r="2579" spans="2:13" s="322" customFormat="1" x14ac:dyDescent="0.2">
      <c r="B2579" s="602"/>
      <c r="C2579" s="602"/>
      <c r="D2579" s="602"/>
      <c r="E2579" s="602"/>
      <c r="F2579" s="602"/>
      <c r="G2579" s="602"/>
      <c r="H2579" s="602"/>
      <c r="I2579" s="602"/>
      <c r="J2579" s="602"/>
      <c r="K2579" s="602"/>
      <c r="L2579" s="602"/>
      <c r="M2579" s="622"/>
    </row>
    <row r="2580" spans="2:13" s="322" customFormat="1" x14ac:dyDescent="0.2">
      <c r="B2580" s="602"/>
      <c r="C2580" s="602"/>
      <c r="D2580" s="602"/>
      <c r="E2580" s="602"/>
      <c r="F2580" s="602"/>
      <c r="G2580" s="602"/>
      <c r="H2580" s="602"/>
      <c r="I2580" s="602"/>
      <c r="J2580" s="602"/>
      <c r="K2580" s="602"/>
      <c r="L2580" s="602"/>
      <c r="M2580" s="622"/>
    </row>
    <row r="2581" spans="2:13" s="322" customFormat="1" x14ac:dyDescent="0.2">
      <c r="B2581" s="602"/>
      <c r="C2581" s="602"/>
      <c r="D2581" s="602"/>
      <c r="E2581" s="602"/>
      <c r="F2581" s="602"/>
      <c r="G2581" s="602"/>
      <c r="H2581" s="602"/>
      <c r="I2581" s="602"/>
      <c r="J2581" s="602"/>
      <c r="K2581" s="602"/>
      <c r="L2581" s="602"/>
      <c r="M2581" s="622"/>
    </row>
    <row r="2582" spans="2:13" s="322" customFormat="1" x14ac:dyDescent="0.2">
      <c r="B2582" s="602"/>
      <c r="C2582" s="602"/>
      <c r="D2582" s="602"/>
      <c r="E2582" s="602"/>
      <c r="F2582" s="602"/>
      <c r="G2582" s="602"/>
      <c r="H2582" s="602"/>
      <c r="I2582" s="602"/>
      <c r="J2582" s="602"/>
      <c r="K2582" s="602"/>
      <c r="L2582" s="602"/>
      <c r="M2582" s="622"/>
    </row>
    <row r="2583" spans="2:13" s="322" customFormat="1" x14ac:dyDescent="0.2">
      <c r="B2583" s="602"/>
      <c r="C2583" s="602"/>
      <c r="D2583" s="602"/>
      <c r="E2583" s="602"/>
      <c r="F2583" s="602"/>
      <c r="G2583" s="602"/>
      <c r="H2583" s="602"/>
      <c r="I2583" s="602"/>
      <c r="J2583" s="602"/>
      <c r="K2583" s="602"/>
      <c r="L2583" s="602"/>
      <c r="M2583" s="622"/>
    </row>
    <row r="2584" spans="2:13" s="322" customFormat="1" x14ac:dyDescent="0.2">
      <c r="B2584" s="602"/>
      <c r="C2584" s="602"/>
      <c r="D2584" s="602"/>
      <c r="E2584" s="602"/>
      <c r="F2584" s="602"/>
      <c r="G2584" s="602"/>
      <c r="H2584" s="602"/>
      <c r="I2584" s="602"/>
      <c r="J2584" s="602"/>
      <c r="K2584" s="602"/>
      <c r="L2584" s="602"/>
      <c r="M2584" s="622"/>
    </row>
    <row r="2585" spans="2:13" s="322" customFormat="1" x14ac:dyDescent="0.2">
      <c r="B2585" s="602"/>
      <c r="C2585" s="602"/>
      <c r="D2585" s="602"/>
      <c r="E2585" s="602"/>
      <c r="F2585" s="602"/>
      <c r="G2585" s="602"/>
      <c r="H2585" s="602"/>
      <c r="I2585" s="602"/>
      <c r="J2585" s="602"/>
      <c r="K2585" s="602"/>
      <c r="L2585" s="602"/>
      <c r="M2585" s="622"/>
    </row>
    <row r="2586" spans="2:13" s="322" customFormat="1" x14ac:dyDescent="0.2">
      <c r="B2586" s="602"/>
      <c r="C2586" s="602"/>
      <c r="D2586" s="602"/>
      <c r="E2586" s="602"/>
      <c r="F2586" s="602"/>
      <c r="G2586" s="602"/>
      <c r="H2586" s="602"/>
      <c r="I2586" s="602"/>
      <c r="J2586" s="602"/>
      <c r="K2586" s="602"/>
      <c r="L2586" s="602"/>
      <c r="M2586" s="622"/>
    </row>
    <row r="2587" spans="2:13" s="322" customFormat="1" x14ac:dyDescent="0.2">
      <c r="B2587" s="602"/>
      <c r="C2587" s="602"/>
      <c r="D2587" s="602"/>
      <c r="E2587" s="602"/>
      <c r="F2587" s="602"/>
      <c r="G2587" s="602"/>
      <c r="H2587" s="602"/>
      <c r="I2587" s="602"/>
      <c r="J2587" s="602"/>
      <c r="K2587" s="602"/>
      <c r="L2587" s="602"/>
      <c r="M2587" s="622"/>
    </row>
    <row r="2588" spans="2:13" s="322" customFormat="1" x14ac:dyDescent="0.2">
      <c r="B2588" s="602"/>
      <c r="C2588" s="602"/>
      <c r="D2588" s="602"/>
      <c r="E2588" s="602"/>
      <c r="F2588" s="602"/>
      <c r="G2588" s="602"/>
      <c r="H2588" s="602"/>
      <c r="I2588" s="602"/>
      <c r="J2588" s="602"/>
      <c r="K2588" s="602"/>
      <c r="L2588" s="602"/>
      <c r="M2588" s="622"/>
    </row>
    <row r="2589" spans="2:13" s="322" customFormat="1" x14ac:dyDescent="0.2">
      <c r="B2589" s="602"/>
      <c r="C2589" s="602"/>
      <c r="D2589" s="602"/>
      <c r="E2589" s="602"/>
      <c r="F2589" s="602"/>
      <c r="G2589" s="602"/>
      <c r="H2589" s="602"/>
      <c r="I2589" s="602"/>
      <c r="J2589" s="602"/>
      <c r="K2589" s="602"/>
      <c r="L2589" s="602"/>
      <c r="M2589" s="622"/>
    </row>
    <row r="2590" spans="2:13" s="322" customFormat="1" x14ac:dyDescent="0.2">
      <c r="B2590" s="602"/>
      <c r="C2590" s="602"/>
      <c r="D2590" s="602"/>
      <c r="E2590" s="602"/>
      <c r="F2590" s="602"/>
      <c r="G2590" s="602"/>
      <c r="H2590" s="602"/>
      <c r="I2590" s="602"/>
      <c r="J2590" s="602"/>
      <c r="K2590" s="602"/>
      <c r="L2590" s="602"/>
      <c r="M2590" s="622"/>
    </row>
    <row r="2591" spans="2:13" s="322" customFormat="1" x14ac:dyDescent="0.2">
      <c r="B2591" s="602"/>
      <c r="C2591" s="602"/>
      <c r="D2591" s="602"/>
      <c r="E2591" s="602"/>
      <c r="F2591" s="602"/>
      <c r="G2591" s="602"/>
      <c r="H2591" s="602"/>
      <c r="I2591" s="602"/>
      <c r="J2591" s="602"/>
      <c r="K2591" s="602"/>
      <c r="L2591" s="602"/>
      <c r="M2591" s="622"/>
    </row>
    <row r="2592" spans="2:13" s="322" customFormat="1" x14ac:dyDescent="0.2">
      <c r="B2592" s="602"/>
      <c r="C2592" s="602"/>
      <c r="D2592" s="602"/>
      <c r="E2592" s="602"/>
      <c r="F2592" s="602"/>
      <c r="G2592" s="602"/>
      <c r="H2592" s="602"/>
      <c r="I2592" s="602"/>
      <c r="J2592" s="602"/>
      <c r="K2592" s="602"/>
      <c r="L2592" s="602"/>
      <c r="M2592" s="622"/>
    </row>
    <row r="2593" spans="2:13" s="322" customFormat="1" x14ac:dyDescent="0.2">
      <c r="B2593" s="602"/>
      <c r="C2593" s="602"/>
      <c r="D2593" s="602"/>
      <c r="E2593" s="602"/>
      <c r="F2593" s="602"/>
      <c r="G2593" s="602"/>
      <c r="H2593" s="602"/>
      <c r="I2593" s="602"/>
      <c r="J2593" s="602"/>
      <c r="K2593" s="602"/>
      <c r="L2593" s="602"/>
      <c r="M2593" s="622"/>
    </row>
    <row r="2594" spans="2:13" s="322" customFormat="1" x14ac:dyDescent="0.2">
      <c r="B2594" s="602"/>
      <c r="C2594" s="602"/>
      <c r="D2594" s="602"/>
      <c r="E2594" s="602"/>
      <c r="F2594" s="602"/>
      <c r="G2594" s="602"/>
      <c r="H2594" s="602"/>
      <c r="I2594" s="602"/>
      <c r="J2594" s="602"/>
      <c r="K2594" s="602"/>
      <c r="L2594" s="602"/>
      <c r="M2594" s="622"/>
    </row>
    <row r="2595" spans="2:13" s="322" customFormat="1" x14ac:dyDescent="0.2">
      <c r="B2595" s="602"/>
      <c r="C2595" s="602"/>
      <c r="D2595" s="602"/>
      <c r="E2595" s="602"/>
      <c r="F2595" s="602"/>
      <c r="G2595" s="602"/>
      <c r="H2595" s="602"/>
      <c r="I2595" s="602"/>
      <c r="J2595" s="602"/>
      <c r="K2595" s="602"/>
      <c r="L2595" s="602"/>
      <c r="M2595" s="622"/>
    </row>
    <row r="2596" spans="2:13" s="322" customFormat="1" x14ac:dyDescent="0.2">
      <c r="B2596" s="602"/>
      <c r="C2596" s="602"/>
      <c r="D2596" s="602"/>
      <c r="E2596" s="602"/>
      <c r="F2596" s="602"/>
      <c r="G2596" s="602"/>
      <c r="H2596" s="602"/>
      <c r="I2596" s="602"/>
      <c r="J2596" s="602"/>
      <c r="K2596" s="602"/>
      <c r="L2596" s="602"/>
      <c r="M2596" s="622"/>
    </row>
    <row r="2597" spans="2:13" s="322" customFormat="1" x14ac:dyDescent="0.2">
      <c r="B2597" s="602"/>
      <c r="C2597" s="602"/>
      <c r="D2597" s="602"/>
      <c r="E2597" s="602"/>
      <c r="F2597" s="602"/>
      <c r="G2597" s="602"/>
      <c r="H2597" s="602"/>
      <c r="I2597" s="602"/>
      <c r="J2597" s="602"/>
      <c r="K2597" s="602"/>
      <c r="L2597" s="602"/>
      <c r="M2597" s="622"/>
    </row>
    <row r="2598" spans="2:13" s="322" customFormat="1" x14ac:dyDescent="0.2">
      <c r="B2598" s="602"/>
      <c r="C2598" s="602"/>
      <c r="D2598" s="602"/>
      <c r="E2598" s="602"/>
      <c r="F2598" s="602"/>
      <c r="G2598" s="602"/>
      <c r="H2598" s="602"/>
      <c r="I2598" s="602"/>
      <c r="J2598" s="602"/>
      <c r="K2598" s="602"/>
      <c r="L2598" s="602"/>
      <c r="M2598" s="622"/>
    </row>
    <row r="2599" spans="2:13" s="322" customFormat="1" x14ac:dyDescent="0.2">
      <c r="B2599" s="602"/>
      <c r="C2599" s="602"/>
      <c r="D2599" s="602"/>
      <c r="E2599" s="602"/>
      <c r="F2599" s="602"/>
      <c r="G2599" s="602"/>
      <c r="H2599" s="602"/>
      <c r="I2599" s="602"/>
      <c r="J2599" s="602"/>
      <c r="K2599" s="602"/>
      <c r="L2599" s="602"/>
      <c r="M2599" s="622"/>
    </row>
    <row r="2600" spans="2:13" s="322" customFormat="1" x14ac:dyDescent="0.2">
      <c r="B2600" s="602"/>
      <c r="C2600" s="602"/>
      <c r="D2600" s="602"/>
      <c r="E2600" s="602"/>
      <c r="F2600" s="602"/>
      <c r="G2600" s="602"/>
      <c r="H2600" s="602"/>
      <c r="I2600" s="602"/>
      <c r="J2600" s="602"/>
      <c r="K2600" s="602"/>
      <c r="L2600" s="602"/>
      <c r="M2600" s="622"/>
    </row>
    <row r="2601" spans="2:13" s="322" customFormat="1" x14ac:dyDescent="0.2">
      <c r="B2601" s="602"/>
      <c r="C2601" s="602"/>
      <c r="D2601" s="602"/>
      <c r="E2601" s="602"/>
      <c r="F2601" s="602"/>
      <c r="G2601" s="602"/>
      <c r="H2601" s="602"/>
      <c r="I2601" s="602"/>
      <c r="J2601" s="602"/>
      <c r="K2601" s="602"/>
      <c r="L2601" s="602"/>
      <c r="M2601" s="622"/>
    </row>
    <row r="2602" spans="2:13" s="322" customFormat="1" x14ac:dyDescent="0.2">
      <c r="B2602" s="602"/>
      <c r="C2602" s="602"/>
      <c r="D2602" s="602"/>
      <c r="E2602" s="602"/>
      <c r="F2602" s="602"/>
      <c r="G2602" s="602"/>
      <c r="H2602" s="602"/>
      <c r="I2602" s="602"/>
      <c r="J2602" s="602"/>
      <c r="K2602" s="602"/>
      <c r="L2602" s="602"/>
      <c r="M2602" s="622"/>
    </row>
    <row r="2603" spans="2:13" s="322" customFormat="1" x14ac:dyDescent="0.2">
      <c r="B2603" s="602"/>
      <c r="C2603" s="602"/>
      <c r="D2603" s="602"/>
      <c r="E2603" s="602"/>
      <c r="F2603" s="602"/>
      <c r="G2603" s="602"/>
      <c r="H2603" s="602"/>
      <c r="I2603" s="602"/>
      <c r="J2603" s="602"/>
      <c r="K2603" s="602"/>
      <c r="L2603" s="602"/>
      <c r="M2603" s="622"/>
    </row>
    <row r="2604" spans="2:13" s="322" customFormat="1" x14ac:dyDescent="0.2">
      <c r="B2604" s="602"/>
      <c r="C2604" s="602"/>
      <c r="D2604" s="602"/>
      <c r="E2604" s="602"/>
      <c r="F2604" s="602"/>
      <c r="G2604" s="602"/>
      <c r="H2604" s="602"/>
      <c r="I2604" s="602"/>
      <c r="J2604" s="602"/>
      <c r="K2604" s="602"/>
      <c r="L2604" s="602"/>
      <c r="M2604" s="622"/>
    </row>
    <row r="2605" spans="2:13" s="322" customFormat="1" x14ac:dyDescent="0.2">
      <c r="B2605" s="602"/>
      <c r="C2605" s="602"/>
      <c r="D2605" s="602"/>
      <c r="E2605" s="602"/>
      <c r="F2605" s="602"/>
      <c r="G2605" s="602"/>
      <c r="H2605" s="602"/>
      <c r="I2605" s="602"/>
      <c r="J2605" s="602"/>
      <c r="K2605" s="602"/>
      <c r="L2605" s="602"/>
      <c r="M2605" s="622"/>
    </row>
    <row r="2606" spans="2:13" s="322" customFormat="1" x14ac:dyDescent="0.2">
      <c r="B2606" s="602"/>
      <c r="C2606" s="602"/>
      <c r="D2606" s="602"/>
      <c r="E2606" s="602"/>
      <c r="F2606" s="602"/>
      <c r="G2606" s="602"/>
      <c r="H2606" s="602"/>
      <c r="I2606" s="602"/>
      <c r="J2606" s="602"/>
      <c r="K2606" s="602"/>
      <c r="L2606" s="602"/>
      <c r="M2606" s="622"/>
    </row>
    <row r="2607" spans="2:13" s="322" customFormat="1" x14ac:dyDescent="0.2">
      <c r="B2607" s="602"/>
      <c r="C2607" s="602"/>
      <c r="D2607" s="602"/>
      <c r="E2607" s="602"/>
      <c r="F2607" s="602"/>
      <c r="G2607" s="602"/>
      <c r="H2607" s="602"/>
      <c r="I2607" s="602"/>
      <c r="J2607" s="602"/>
      <c r="K2607" s="602"/>
      <c r="L2607" s="602"/>
      <c r="M2607" s="622"/>
    </row>
    <row r="2608" spans="2:13" s="322" customFormat="1" x14ac:dyDescent="0.2">
      <c r="B2608" s="602"/>
      <c r="C2608" s="602"/>
      <c r="D2608" s="602"/>
      <c r="E2608" s="602"/>
      <c r="F2608" s="602"/>
      <c r="G2608" s="602"/>
      <c r="H2608" s="602"/>
      <c r="I2608" s="602"/>
      <c r="J2608" s="602"/>
      <c r="K2608" s="602"/>
      <c r="L2608" s="602"/>
      <c r="M2608" s="622"/>
    </row>
    <row r="2609" spans="2:13" s="322" customFormat="1" x14ac:dyDescent="0.2">
      <c r="B2609" s="602"/>
      <c r="C2609" s="602"/>
      <c r="D2609" s="602"/>
      <c r="E2609" s="602"/>
      <c r="F2609" s="602"/>
      <c r="G2609" s="602"/>
      <c r="H2609" s="602"/>
      <c r="I2609" s="602"/>
      <c r="J2609" s="602"/>
      <c r="K2609" s="602"/>
      <c r="L2609" s="602"/>
      <c r="M2609" s="622"/>
    </row>
    <row r="2610" spans="2:13" s="322" customFormat="1" x14ac:dyDescent="0.2">
      <c r="B2610" s="602"/>
      <c r="C2610" s="602"/>
      <c r="D2610" s="602"/>
      <c r="E2610" s="602"/>
      <c r="F2610" s="602"/>
      <c r="G2610" s="602"/>
      <c r="H2610" s="602"/>
      <c r="I2610" s="602"/>
      <c r="J2610" s="602"/>
      <c r="K2610" s="602"/>
      <c r="L2610" s="602"/>
      <c r="M2610" s="622"/>
    </row>
    <row r="2611" spans="2:13" s="322" customFormat="1" x14ac:dyDescent="0.2">
      <c r="B2611" s="602"/>
      <c r="C2611" s="602"/>
      <c r="D2611" s="602"/>
      <c r="E2611" s="602"/>
      <c r="F2611" s="602"/>
      <c r="G2611" s="602"/>
      <c r="H2611" s="602"/>
      <c r="I2611" s="602"/>
      <c r="J2611" s="602"/>
      <c r="K2611" s="602"/>
      <c r="L2611" s="602"/>
      <c r="M2611" s="622"/>
    </row>
    <row r="2612" spans="2:13" s="322" customFormat="1" x14ac:dyDescent="0.2">
      <c r="B2612" s="602"/>
      <c r="C2612" s="602"/>
      <c r="D2612" s="602"/>
      <c r="E2612" s="602"/>
      <c r="F2612" s="602"/>
      <c r="G2612" s="602"/>
      <c r="H2612" s="602"/>
      <c r="I2612" s="602"/>
      <c r="J2612" s="602"/>
      <c r="K2612" s="602"/>
      <c r="L2612" s="602"/>
      <c r="M2612" s="622"/>
    </row>
    <row r="2613" spans="2:13" s="322" customFormat="1" x14ac:dyDescent="0.2">
      <c r="B2613" s="602"/>
      <c r="C2613" s="602"/>
      <c r="D2613" s="602"/>
      <c r="E2613" s="602"/>
      <c r="F2613" s="602"/>
      <c r="G2613" s="602"/>
      <c r="H2613" s="602"/>
      <c r="I2613" s="602"/>
      <c r="J2613" s="602"/>
      <c r="K2613" s="602"/>
      <c r="L2613" s="602"/>
      <c r="M2613" s="622"/>
    </row>
    <row r="2614" spans="2:13" s="322" customFormat="1" x14ac:dyDescent="0.2">
      <c r="B2614" s="602"/>
      <c r="C2614" s="602"/>
      <c r="D2614" s="602"/>
      <c r="E2614" s="602"/>
      <c r="F2614" s="602"/>
      <c r="G2614" s="602"/>
      <c r="H2614" s="602"/>
      <c r="I2614" s="602"/>
      <c r="J2614" s="602"/>
      <c r="K2614" s="602"/>
      <c r="L2614" s="602"/>
      <c r="M2614" s="622"/>
    </row>
    <row r="2615" spans="2:13" s="322" customFormat="1" x14ac:dyDescent="0.2">
      <c r="B2615" s="602"/>
      <c r="C2615" s="602"/>
      <c r="D2615" s="602"/>
      <c r="E2615" s="602"/>
      <c r="F2615" s="602"/>
      <c r="G2615" s="602"/>
      <c r="H2615" s="602"/>
      <c r="I2615" s="602"/>
      <c r="J2615" s="602"/>
      <c r="K2615" s="602"/>
      <c r="L2615" s="602"/>
      <c r="M2615" s="622"/>
    </row>
    <row r="2616" spans="2:13" s="322" customFormat="1" x14ac:dyDescent="0.2">
      <c r="B2616" s="602"/>
      <c r="C2616" s="602"/>
      <c r="D2616" s="602"/>
      <c r="E2616" s="602"/>
      <c r="F2616" s="602"/>
      <c r="G2616" s="602"/>
      <c r="H2616" s="602"/>
      <c r="I2616" s="602"/>
      <c r="J2616" s="602"/>
      <c r="K2616" s="602"/>
      <c r="L2616" s="602"/>
      <c r="M2616" s="622"/>
    </row>
    <row r="2617" spans="2:13" s="322" customFormat="1" x14ac:dyDescent="0.2">
      <c r="B2617" s="602"/>
      <c r="C2617" s="602"/>
      <c r="D2617" s="602"/>
      <c r="E2617" s="602"/>
      <c r="F2617" s="602"/>
      <c r="G2617" s="602"/>
      <c r="H2617" s="602"/>
      <c r="I2617" s="602"/>
      <c r="J2617" s="602"/>
      <c r="K2617" s="602"/>
      <c r="L2617" s="602"/>
      <c r="M2617" s="622"/>
    </row>
    <row r="2618" spans="2:13" s="322" customFormat="1" x14ac:dyDescent="0.2">
      <c r="B2618" s="602"/>
      <c r="C2618" s="602"/>
      <c r="D2618" s="602"/>
      <c r="E2618" s="602"/>
      <c r="F2618" s="602"/>
      <c r="G2618" s="602"/>
      <c r="H2618" s="602"/>
      <c r="I2618" s="602"/>
      <c r="J2618" s="602"/>
      <c r="K2618" s="602"/>
      <c r="L2618" s="602"/>
      <c r="M2618" s="622"/>
    </row>
    <row r="2619" spans="2:13" s="322" customFormat="1" x14ac:dyDescent="0.2">
      <c r="B2619" s="602"/>
      <c r="C2619" s="602"/>
      <c r="D2619" s="602"/>
      <c r="E2619" s="602"/>
      <c r="F2619" s="602"/>
      <c r="G2619" s="602"/>
      <c r="H2619" s="602"/>
      <c r="I2619" s="602"/>
      <c r="J2619" s="602"/>
      <c r="K2619" s="602"/>
      <c r="L2619" s="602"/>
      <c r="M2619" s="622"/>
    </row>
    <row r="2620" spans="2:13" s="322" customFormat="1" x14ac:dyDescent="0.2">
      <c r="B2620" s="602"/>
      <c r="C2620" s="602"/>
      <c r="D2620" s="602"/>
      <c r="E2620" s="602"/>
      <c r="F2620" s="602"/>
      <c r="G2620" s="602"/>
      <c r="H2620" s="602"/>
      <c r="I2620" s="602"/>
      <c r="J2620" s="602"/>
      <c r="K2620" s="602"/>
      <c r="L2620" s="602"/>
      <c r="M2620" s="622"/>
    </row>
    <row r="2621" spans="2:13" s="322" customFormat="1" x14ac:dyDescent="0.2">
      <c r="B2621" s="602"/>
      <c r="C2621" s="602"/>
      <c r="D2621" s="602"/>
      <c r="E2621" s="602"/>
      <c r="F2621" s="602"/>
      <c r="G2621" s="602"/>
      <c r="H2621" s="602"/>
      <c r="I2621" s="602"/>
      <c r="J2621" s="602"/>
      <c r="K2621" s="602"/>
      <c r="L2621" s="602"/>
      <c r="M2621" s="622"/>
    </row>
    <row r="2622" spans="2:13" s="322" customFormat="1" x14ac:dyDescent="0.2">
      <c r="B2622" s="602"/>
      <c r="C2622" s="602"/>
      <c r="D2622" s="602"/>
      <c r="E2622" s="602"/>
      <c r="F2622" s="602"/>
      <c r="G2622" s="602"/>
      <c r="H2622" s="602"/>
      <c r="I2622" s="602"/>
      <c r="J2622" s="602"/>
      <c r="K2622" s="602"/>
      <c r="L2622" s="602"/>
      <c r="M2622" s="622"/>
    </row>
    <row r="2623" spans="2:13" s="322" customFormat="1" x14ac:dyDescent="0.2">
      <c r="B2623" s="602"/>
      <c r="C2623" s="602"/>
      <c r="D2623" s="602"/>
      <c r="E2623" s="602"/>
      <c r="F2623" s="602"/>
      <c r="G2623" s="602"/>
      <c r="H2623" s="602"/>
      <c r="I2623" s="602"/>
      <c r="J2623" s="602"/>
      <c r="K2623" s="602"/>
      <c r="L2623" s="602"/>
      <c r="M2623" s="622"/>
    </row>
    <row r="2624" spans="2:13" s="322" customFormat="1" x14ac:dyDescent="0.2">
      <c r="B2624" s="602"/>
      <c r="C2624" s="602"/>
      <c r="D2624" s="602"/>
      <c r="E2624" s="602"/>
      <c r="F2624" s="602"/>
      <c r="G2624" s="602"/>
      <c r="H2624" s="602"/>
      <c r="I2624" s="602"/>
      <c r="J2624" s="602"/>
      <c r="K2624" s="602"/>
      <c r="L2624" s="602"/>
      <c r="M2624" s="622"/>
    </row>
    <row r="2625" spans="2:13" s="322" customFormat="1" x14ac:dyDescent="0.2">
      <c r="B2625" s="602"/>
      <c r="C2625" s="602"/>
      <c r="D2625" s="602"/>
      <c r="E2625" s="602"/>
      <c r="F2625" s="602"/>
      <c r="G2625" s="602"/>
      <c r="H2625" s="602"/>
      <c r="I2625" s="602"/>
      <c r="J2625" s="602"/>
      <c r="K2625" s="602"/>
      <c r="L2625" s="602"/>
      <c r="M2625" s="622"/>
    </row>
    <row r="2626" spans="2:13" s="322" customFormat="1" x14ac:dyDescent="0.2">
      <c r="B2626" s="602"/>
      <c r="C2626" s="602"/>
      <c r="D2626" s="602"/>
      <c r="E2626" s="602"/>
      <c r="F2626" s="602"/>
      <c r="G2626" s="602"/>
      <c r="H2626" s="602"/>
      <c r="I2626" s="602"/>
      <c r="J2626" s="602"/>
      <c r="K2626" s="602"/>
      <c r="L2626" s="602"/>
      <c r="M2626" s="622"/>
    </row>
    <row r="2627" spans="2:13" s="322" customFormat="1" x14ac:dyDescent="0.2">
      <c r="B2627" s="602"/>
      <c r="C2627" s="602"/>
      <c r="D2627" s="602"/>
      <c r="E2627" s="602"/>
      <c r="F2627" s="602"/>
      <c r="G2627" s="602"/>
      <c r="H2627" s="602"/>
      <c r="I2627" s="602"/>
      <c r="J2627" s="602"/>
      <c r="K2627" s="602"/>
      <c r="L2627" s="602"/>
      <c r="M2627" s="622"/>
    </row>
    <row r="2628" spans="2:13" s="322" customFormat="1" x14ac:dyDescent="0.2">
      <c r="B2628" s="602"/>
      <c r="C2628" s="602"/>
      <c r="D2628" s="602"/>
      <c r="E2628" s="602"/>
      <c r="F2628" s="602"/>
      <c r="G2628" s="602"/>
      <c r="H2628" s="602"/>
      <c r="I2628" s="602"/>
      <c r="J2628" s="602"/>
      <c r="K2628" s="602"/>
      <c r="L2628" s="602"/>
      <c r="M2628" s="622"/>
    </row>
    <row r="2629" spans="2:13" s="322" customFormat="1" x14ac:dyDescent="0.2">
      <c r="B2629" s="602"/>
      <c r="C2629" s="602"/>
      <c r="D2629" s="602"/>
      <c r="E2629" s="602"/>
      <c r="F2629" s="602"/>
      <c r="G2629" s="602"/>
      <c r="H2629" s="602"/>
      <c r="I2629" s="602"/>
      <c r="J2629" s="602"/>
      <c r="K2629" s="602"/>
      <c r="L2629" s="602"/>
      <c r="M2629" s="622"/>
    </row>
    <row r="2630" spans="2:13" s="322" customFormat="1" x14ac:dyDescent="0.2">
      <c r="B2630" s="602"/>
      <c r="C2630" s="602"/>
      <c r="D2630" s="602"/>
      <c r="E2630" s="602"/>
      <c r="F2630" s="602"/>
      <c r="G2630" s="602"/>
      <c r="H2630" s="602"/>
      <c r="I2630" s="602"/>
      <c r="J2630" s="602"/>
      <c r="K2630" s="602"/>
      <c r="L2630" s="602"/>
      <c r="M2630" s="622"/>
    </row>
    <row r="2631" spans="2:13" s="322" customFormat="1" x14ac:dyDescent="0.2">
      <c r="B2631" s="602"/>
      <c r="C2631" s="602"/>
      <c r="D2631" s="602"/>
      <c r="E2631" s="602"/>
      <c r="F2631" s="602"/>
      <c r="G2631" s="602"/>
      <c r="H2631" s="602"/>
      <c r="I2631" s="602"/>
      <c r="J2631" s="602"/>
      <c r="K2631" s="602"/>
      <c r="L2631" s="602"/>
      <c r="M2631" s="622"/>
    </row>
    <row r="2632" spans="2:13" s="322" customFormat="1" x14ac:dyDescent="0.2">
      <c r="B2632" s="602"/>
      <c r="C2632" s="602"/>
      <c r="D2632" s="602"/>
      <c r="E2632" s="602"/>
      <c r="F2632" s="602"/>
      <c r="G2632" s="602"/>
      <c r="H2632" s="602"/>
      <c r="I2632" s="602"/>
      <c r="J2632" s="602"/>
      <c r="K2632" s="602"/>
      <c r="L2632" s="602"/>
      <c r="M2632" s="622"/>
    </row>
    <row r="2633" spans="2:13" s="322" customFormat="1" x14ac:dyDescent="0.2">
      <c r="B2633" s="602"/>
      <c r="C2633" s="602"/>
      <c r="D2633" s="602"/>
      <c r="E2633" s="602"/>
      <c r="F2633" s="602"/>
      <c r="G2633" s="602"/>
      <c r="H2633" s="602"/>
      <c r="I2633" s="602"/>
      <c r="J2633" s="602"/>
      <c r="K2633" s="602"/>
      <c r="L2633" s="602"/>
      <c r="M2633" s="622"/>
    </row>
    <row r="2634" spans="2:13" s="322" customFormat="1" x14ac:dyDescent="0.2">
      <c r="B2634" s="602"/>
      <c r="C2634" s="602"/>
      <c r="D2634" s="602"/>
      <c r="E2634" s="602"/>
      <c r="F2634" s="602"/>
      <c r="G2634" s="602"/>
      <c r="H2634" s="602"/>
      <c r="I2634" s="602"/>
      <c r="J2634" s="602"/>
      <c r="K2634" s="602"/>
      <c r="L2634" s="602"/>
      <c r="M2634" s="622"/>
    </row>
    <row r="2635" spans="2:13" s="322" customFormat="1" x14ac:dyDescent="0.2">
      <c r="B2635" s="602"/>
      <c r="C2635" s="602"/>
      <c r="D2635" s="602"/>
      <c r="E2635" s="602"/>
      <c r="F2635" s="602"/>
      <c r="G2635" s="602"/>
      <c r="H2635" s="602"/>
      <c r="I2635" s="602"/>
      <c r="J2635" s="602"/>
      <c r="K2635" s="602"/>
      <c r="L2635" s="602"/>
      <c r="M2635" s="622"/>
    </row>
    <row r="2636" spans="2:13" s="322" customFormat="1" x14ac:dyDescent="0.2">
      <c r="B2636" s="602"/>
      <c r="C2636" s="602"/>
      <c r="D2636" s="602"/>
      <c r="E2636" s="602"/>
      <c r="F2636" s="602"/>
      <c r="G2636" s="602"/>
      <c r="H2636" s="602"/>
      <c r="I2636" s="602"/>
      <c r="J2636" s="602"/>
      <c r="K2636" s="602"/>
      <c r="L2636" s="602"/>
      <c r="M2636" s="622"/>
    </row>
    <row r="2637" spans="2:13" s="322" customFormat="1" x14ac:dyDescent="0.2">
      <c r="B2637" s="602"/>
      <c r="C2637" s="602"/>
      <c r="D2637" s="602"/>
      <c r="E2637" s="602"/>
      <c r="F2637" s="602"/>
      <c r="G2637" s="602"/>
      <c r="H2637" s="602"/>
      <c r="I2637" s="602"/>
      <c r="J2637" s="602"/>
      <c r="K2637" s="602"/>
      <c r="L2637" s="602"/>
      <c r="M2637" s="622"/>
    </row>
    <row r="2638" spans="2:13" s="322" customFormat="1" x14ac:dyDescent="0.2">
      <c r="B2638" s="602"/>
      <c r="C2638" s="602"/>
      <c r="D2638" s="602"/>
      <c r="E2638" s="602"/>
      <c r="F2638" s="602"/>
      <c r="G2638" s="602"/>
      <c r="H2638" s="602"/>
      <c r="I2638" s="602"/>
      <c r="J2638" s="602"/>
      <c r="K2638" s="602"/>
      <c r="L2638" s="602"/>
      <c r="M2638" s="622"/>
    </row>
    <row r="2639" spans="2:13" s="322" customFormat="1" x14ac:dyDescent="0.2">
      <c r="B2639" s="602"/>
      <c r="C2639" s="602"/>
      <c r="D2639" s="602"/>
      <c r="E2639" s="602"/>
      <c r="F2639" s="602"/>
      <c r="G2639" s="602"/>
      <c r="H2639" s="602"/>
      <c r="I2639" s="602"/>
      <c r="J2639" s="602"/>
      <c r="K2639" s="602"/>
      <c r="L2639" s="602"/>
      <c r="M2639" s="622"/>
    </row>
    <row r="2640" spans="2:13" s="322" customFormat="1" x14ac:dyDescent="0.2">
      <c r="B2640" s="602"/>
      <c r="C2640" s="602"/>
      <c r="D2640" s="602"/>
      <c r="E2640" s="602"/>
      <c r="F2640" s="602"/>
      <c r="G2640" s="602"/>
      <c r="H2640" s="602"/>
      <c r="I2640" s="602"/>
      <c r="J2640" s="602"/>
      <c r="K2640" s="602"/>
      <c r="L2640" s="602"/>
      <c r="M2640" s="622"/>
    </row>
    <row r="2641" spans="2:13" s="322" customFormat="1" x14ac:dyDescent="0.2">
      <c r="B2641" s="602"/>
      <c r="C2641" s="602"/>
      <c r="D2641" s="602"/>
      <c r="E2641" s="602"/>
      <c r="F2641" s="602"/>
      <c r="G2641" s="602"/>
      <c r="H2641" s="602"/>
      <c r="I2641" s="602"/>
      <c r="J2641" s="602"/>
      <c r="K2641" s="602"/>
      <c r="L2641" s="602"/>
      <c r="M2641" s="622"/>
    </row>
    <row r="2642" spans="2:13" s="322" customFormat="1" x14ac:dyDescent="0.2">
      <c r="B2642" s="602"/>
      <c r="C2642" s="602"/>
      <c r="D2642" s="602"/>
      <c r="E2642" s="602"/>
      <c r="F2642" s="602"/>
      <c r="G2642" s="602"/>
      <c r="H2642" s="602"/>
      <c r="I2642" s="602"/>
      <c r="J2642" s="602"/>
      <c r="K2642" s="602"/>
      <c r="L2642" s="602"/>
      <c r="M2642" s="622"/>
    </row>
    <row r="2643" spans="2:13" s="322" customFormat="1" x14ac:dyDescent="0.2">
      <c r="B2643" s="602"/>
      <c r="C2643" s="602"/>
      <c r="D2643" s="602"/>
      <c r="E2643" s="602"/>
      <c r="F2643" s="602"/>
      <c r="G2643" s="602"/>
      <c r="H2643" s="602"/>
      <c r="I2643" s="602"/>
      <c r="J2643" s="602"/>
      <c r="K2643" s="602"/>
      <c r="L2643" s="602"/>
      <c r="M2643" s="622"/>
    </row>
    <row r="2644" spans="2:13" s="322" customFormat="1" x14ac:dyDescent="0.2">
      <c r="B2644" s="602"/>
      <c r="C2644" s="602"/>
      <c r="D2644" s="602"/>
      <c r="E2644" s="602"/>
      <c r="F2644" s="602"/>
      <c r="G2644" s="602"/>
      <c r="H2644" s="602"/>
      <c r="I2644" s="602"/>
      <c r="J2644" s="602"/>
      <c r="K2644" s="602"/>
      <c r="L2644" s="602"/>
      <c r="M2644" s="622"/>
    </row>
    <row r="2645" spans="2:13" s="322" customFormat="1" x14ac:dyDescent="0.2">
      <c r="B2645" s="602"/>
      <c r="C2645" s="602"/>
      <c r="D2645" s="602"/>
      <c r="E2645" s="602"/>
      <c r="F2645" s="602"/>
      <c r="G2645" s="602"/>
      <c r="H2645" s="602"/>
      <c r="I2645" s="602"/>
      <c r="J2645" s="602"/>
      <c r="K2645" s="602"/>
      <c r="L2645" s="602"/>
      <c r="M2645" s="622"/>
    </row>
    <row r="2646" spans="2:13" s="322" customFormat="1" x14ac:dyDescent="0.2">
      <c r="B2646" s="602"/>
      <c r="C2646" s="602"/>
      <c r="D2646" s="602"/>
      <c r="E2646" s="602"/>
      <c r="F2646" s="602"/>
      <c r="G2646" s="602"/>
      <c r="H2646" s="602"/>
      <c r="I2646" s="602"/>
      <c r="J2646" s="602"/>
      <c r="K2646" s="602"/>
      <c r="L2646" s="602"/>
      <c r="M2646" s="622"/>
    </row>
    <row r="2647" spans="2:13" s="322" customFormat="1" x14ac:dyDescent="0.2">
      <c r="B2647" s="602"/>
      <c r="C2647" s="602"/>
      <c r="D2647" s="602"/>
      <c r="E2647" s="602"/>
      <c r="F2647" s="602"/>
      <c r="G2647" s="602"/>
      <c r="H2647" s="602"/>
      <c r="I2647" s="602"/>
      <c r="J2647" s="602"/>
      <c r="K2647" s="602"/>
      <c r="L2647" s="602"/>
      <c r="M2647" s="622"/>
    </row>
    <row r="2648" spans="2:13" s="322" customFormat="1" x14ac:dyDescent="0.2">
      <c r="B2648" s="602"/>
      <c r="C2648" s="602"/>
      <c r="D2648" s="602"/>
      <c r="E2648" s="602"/>
      <c r="F2648" s="602"/>
      <c r="G2648" s="602"/>
      <c r="H2648" s="602"/>
      <c r="I2648" s="602"/>
      <c r="J2648" s="602"/>
      <c r="K2648" s="602"/>
      <c r="L2648" s="602"/>
      <c r="M2648" s="622"/>
    </row>
    <row r="2649" spans="2:13" s="322" customFormat="1" x14ac:dyDescent="0.2">
      <c r="B2649" s="602"/>
      <c r="C2649" s="602"/>
      <c r="D2649" s="602"/>
      <c r="E2649" s="602"/>
      <c r="F2649" s="602"/>
      <c r="G2649" s="602"/>
      <c r="H2649" s="602"/>
      <c r="I2649" s="602"/>
      <c r="J2649" s="602"/>
      <c r="K2649" s="602"/>
      <c r="L2649" s="602"/>
      <c r="M2649" s="622"/>
    </row>
    <row r="2650" spans="2:13" s="322" customFormat="1" x14ac:dyDescent="0.2">
      <c r="B2650" s="602"/>
      <c r="C2650" s="602"/>
      <c r="D2650" s="602"/>
      <c r="E2650" s="602"/>
      <c r="F2650" s="602"/>
      <c r="G2650" s="602"/>
      <c r="H2650" s="602"/>
      <c r="I2650" s="602"/>
      <c r="J2650" s="602"/>
      <c r="K2650" s="602"/>
      <c r="L2650" s="602"/>
      <c r="M2650" s="622"/>
    </row>
    <row r="2651" spans="2:13" s="322" customFormat="1" x14ac:dyDescent="0.2">
      <c r="B2651" s="602"/>
      <c r="C2651" s="602"/>
      <c r="D2651" s="602"/>
      <c r="E2651" s="602"/>
      <c r="F2651" s="602"/>
      <c r="G2651" s="602"/>
      <c r="H2651" s="602"/>
      <c r="I2651" s="602"/>
      <c r="J2651" s="602"/>
      <c r="K2651" s="602"/>
      <c r="L2651" s="602"/>
      <c r="M2651" s="622"/>
    </row>
    <row r="2652" spans="2:13" s="322" customFormat="1" x14ac:dyDescent="0.2">
      <c r="B2652" s="602"/>
      <c r="C2652" s="602"/>
      <c r="D2652" s="602"/>
      <c r="E2652" s="602"/>
      <c r="F2652" s="602"/>
      <c r="G2652" s="602"/>
      <c r="H2652" s="602"/>
      <c r="I2652" s="602"/>
      <c r="J2652" s="602"/>
      <c r="K2652" s="602"/>
      <c r="L2652" s="602"/>
      <c r="M2652" s="622"/>
    </row>
    <row r="2653" spans="2:13" s="322" customFormat="1" x14ac:dyDescent="0.2">
      <c r="B2653" s="602"/>
      <c r="C2653" s="602"/>
      <c r="D2653" s="602"/>
      <c r="E2653" s="602"/>
      <c r="F2653" s="602"/>
      <c r="G2653" s="602"/>
      <c r="H2653" s="602"/>
      <c r="I2653" s="602"/>
      <c r="J2653" s="602"/>
      <c r="K2653" s="602"/>
      <c r="L2653" s="602"/>
      <c r="M2653" s="622"/>
    </row>
    <row r="2654" spans="2:13" s="322" customFormat="1" x14ac:dyDescent="0.2">
      <c r="B2654" s="602"/>
      <c r="C2654" s="602"/>
      <c r="D2654" s="602"/>
      <c r="E2654" s="602"/>
      <c r="F2654" s="602"/>
      <c r="G2654" s="602"/>
      <c r="H2654" s="602"/>
      <c r="I2654" s="602"/>
      <c r="J2654" s="602"/>
      <c r="K2654" s="602"/>
      <c r="L2654" s="602"/>
      <c r="M2654" s="622"/>
    </row>
    <row r="2655" spans="2:13" s="322" customFormat="1" x14ac:dyDescent="0.2">
      <c r="B2655" s="602"/>
      <c r="C2655" s="602"/>
      <c r="D2655" s="602"/>
      <c r="E2655" s="602"/>
      <c r="F2655" s="602"/>
      <c r="G2655" s="602"/>
      <c r="H2655" s="602"/>
      <c r="I2655" s="602"/>
      <c r="J2655" s="602"/>
      <c r="K2655" s="602"/>
      <c r="L2655" s="602"/>
      <c r="M2655" s="622"/>
    </row>
    <row r="2656" spans="2:13" s="322" customFormat="1" x14ac:dyDescent="0.2">
      <c r="B2656" s="602"/>
      <c r="C2656" s="602"/>
      <c r="D2656" s="602"/>
      <c r="E2656" s="602"/>
      <c r="F2656" s="602"/>
      <c r="G2656" s="602"/>
      <c r="H2656" s="602"/>
      <c r="I2656" s="602"/>
      <c r="J2656" s="602"/>
      <c r="K2656" s="602"/>
      <c r="L2656" s="602"/>
      <c r="M2656" s="622"/>
    </row>
    <row r="2657" spans="2:13" s="322" customFormat="1" x14ac:dyDescent="0.2">
      <c r="B2657" s="602"/>
      <c r="C2657" s="602"/>
      <c r="D2657" s="602"/>
      <c r="E2657" s="602"/>
      <c r="F2657" s="602"/>
      <c r="G2657" s="602"/>
      <c r="H2657" s="602"/>
      <c r="I2657" s="602"/>
      <c r="J2657" s="602"/>
      <c r="K2657" s="602"/>
      <c r="L2657" s="602"/>
      <c r="M2657" s="622"/>
    </row>
    <row r="2658" spans="2:13" s="322" customFormat="1" x14ac:dyDescent="0.2">
      <c r="B2658" s="602"/>
      <c r="C2658" s="602"/>
      <c r="D2658" s="602"/>
      <c r="E2658" s="602"/>
      <c r="F2658" s="602"/>
      <c r="G2658" s="602"/>
      <c r="H2658" s="602"/>
      <c r="I2658" s="602"/>
      <c r="J2658" s="602"/>
      <c r="K2658" s="602"/>
      <c r="L2658" s="602"/>
      <c r="M2658" s="622"/>
    </row>
    <row r="2659" spans="2:13" s="322" customFormat="1" x14ac:dyDescent="0.2">
      <c r="B2659" s="602"/>
      <c r="C2659" s="602"/>
      <c r="D2659" s="602"/>
      <c r="E2659" s="602"/>
      <c r="F2659" s="602"/>
      <c r="G2659" s="602"/>
      <c r="H2659" s="602"/>
      <c r="I2659" s="602"/>
      <c r="J2659" s="602"/>
      <c r="K2659" s="602"/>
      <c r="L2659" s="602"/>
      <c r="M2659" s="622"/>
    </row>
    <row r="2660" spans="2:13" s="322" customFormat="1" x14ac:dyDescent="0.2">
      <c r="B2660" s="602"/>
      <c r="C2660" s="602"/>
      <c r="D2660" s="602"/>
      <c r="E2660" s="602"/>
      <c r="F2660" s="602"/>
      <c r="G2660" s="602"/>
      <c r="H2660" s="602"/>
      <c r="I2660" s="602"/>
      <c r="J2660" s="602"/>
      <c r="K2660" s="602"/>
      <c r="L2660" s="602"/>
      <c r="M2660" s="622"/>
    </row>
    <row r="2661" spans="2:13" s="322" customFormat="1" x14ac:dyDescent="0.2">
      <c r="B2661" s="602"/>
      <c r="C2661" s="602"/>
      <c r="D2661" s="602"/>
      <c r="E2661" s="602"/>
      <c r="F2661" s="602"/>
      <c r="G2661" s="602"/>
      <c r="H2661" s="602"/>
      <c r="I2661" s="602"/>
      <c r="J2661" s="602"/>
      <c r="K2661" s="602"/>
      <c r="L2661" s="602"/>
      <c r="M2661" s="622"/>
    </row>
    <row r="2662" spans="2:13" s="322" customFormat="1" x14ac:dyDescent="0.2">
      <c r="B2662" s="602"/>
      <c r="C2662" s="602"/>
      <c r="D2662" s="602"/>
      <c r="E2662" s="602"/>
      <c r="F2662" s="602"/>
      <c r="G2662" s="602"/>
      <c r="H2662" s="602"/>
      <c r="I2662" s="602"/>
      <c r="J2662" s="602"/>
      <c r="K2662" s="602"/>
      <c r="L2662" s="602"/>
      <c r="M2662" s="622"/>
    </row>
    <row r="2663" spans="2:13" s="322" customFormat="1" x14ac:dyDescent="0.2">
      <c r="B2663" s="602"/>
      <c r="C2663" s="602"/>
      <c r="D2663" s="602"/>
      <c r="E2663" s="602"/>
      <c r="F2663" s="602"/>
      <c r="G2663" s="602"/>
      <c r="H2663" s="602"/>
      <c r="I2663" s="602"/>
      <c r="J2663" s="602"/>
      <c r="K2663" s="602"/>
      <c r="L2663" s="602"/>
      <c r="M2663" s="622"/>
    </row>
    <row r="2664" spans="2:13" s="322" customFormat="1" x14ac:dyDescent="0.2">
      <c r="B2664" s="602"/>
      <c r="C2664" s="602"/>
      <c r="D2664" s="602"/>
      <c r="E2664" s="602"/>
      <c r="F2664" s="602"/>
      <c r="G2664" s="602"/>
      <c r="H2664" s="602"/>
      <c r="I2664" s="602"/>
      <c r="J2664" s="602"/>
      <c r="K2664" s="602"/>
      <c r="L2664" s="602"/>
      <c r="M2664" s="622"/>
    </row>
    <row r="2665" spans="2:13" s="322" customFormat="1" x14ac:dyDescent="0.2">
      <c r="B2665" s="602"/>
      <c r="C2665" s="602"/>
      <c r="D2665" s="602"/>
      <c r="E2665" s="602"/>
      <c r="F2665" s="602"/>
      <c r="G2665" s="602"/>
      <c r="H2665" s="602"/>
      <c r="I2665" s="602"/>
      <c r="J2665" s="602"/>
      <c r="K2665" s="602"/>
      <c r="L2665" s="602"/>
      <c r="M2665" s="622"/>
    </row>
    <row r="2666" spans="2:13" s="322" customFormat="1" x14ac:dyDescent="0.2">
      <c r="B2666" s="602"/>
      <c r="C2666" s="602"/>
      <c r="D2666" s="602"/>
      <c r="E2666" s="602"/>
      <c r="F2666" s="602"/>
      <c r="G2666" s="602"/>
      <c r="H2666" s="602"/>
      <c r="I2666" s="602"/>
      <c r="J2666" s="602"/>
      <c r="K2666" s="602"/>
      <c r="L2666" s="602"/>
      <c r="M2666" s="622"/>
    </row>
    <row r="2667" spans="2:13" s="322" customFormat="1" x14ac:dyDescent="0.2">
      <c r="B2667" s="602"/>
      <c r="C2667" s="602"/>
      <c r="D2667" s="602"/>
      <c r="E2667" s="602"/>
      <c r="F2667" s="602"/>
      <c r="G2667" s="602"/>
      <c r="H2667" s="602"/>
      <c r="I2667" s="602"/>
      <c r="J2667" s="602"/>
      <c r="K2667" s="602"/>
      <c r="L2667" s="602"/>
      <c r="M2667" s="622"/>
    </row>
    <row r="2668" spans="2:13" s="322" customFormat="1" x14ac:dyDescent="0.2">
      <c r="B2668" s="602"/>
      <c r="C2668" s="602"/>
      <c r="D2668" s="602"/>
      <c r="E2668" s="602"/>
      <c r="F2668" s="602"/>
      <c r="G2668" s="602"/>
      <c r="H2668" s="602"/>
      <c r="I2668" s="602"/>
      <c r="J2668" s="602"/>
      <c r="K2668" s="602"/>
      <c r="L2668" s="602"/>
      <c r="M2668" s="622"/>
    </row>
    <row r="2669" spans="2:13" s="322" customFormat="1" x14ac:dyDescent="0.2">
      <c r="B2669" s="602"/>
      <c r="C2669" s="602"/>
      <c r="D2669" s="602"/>
      <c r="E2669" s="602"/>
      <c r="F2669" s="602"/>
      <c r="G2669" s="602"/>
      <c r="H2669" s="602"/>
      <c r="I2669" s="602"/>
      <c r="J2669" s="602"/>
      <c r="K2669" s="602"/>
      <c r="L2669" s="602"/>
      <c r="M2669" s="622"/>
    </row>
    <row r="2670" spans="2:13" s="322" customFormat="1" x14ac:dyDescent="0.2">
      <c r="B2670" s="602"/>
      <c r="C2670" s="602"/>
      <c r="D2670" s="602"/>
      <c r="E2670" s="602"/>
      <c r="F2670" s="602"/>
      <c r="G2670" s="602"/>
      <c r="H2670" s="602"/>
      <c r="I2670" s="602"/>
      <c r="J2670" s="602"/>
      <c r="K2670" s="602"/>
      <c r="L2670" s="602"/>
      <c r="M2670" s="622"/>
    </row>
    <row r="2671" spans="2:13" s="322" customFormat="1" x14ac:dyDescent="0.2">
      <c r="B2671" s="602"/>
      <c r="C2671" s="602"/>
      <c r="D2671" s="602"/>
      <c r="E2671" s="602"/>
      <c r="F2671" s="602"/>
      <c r="G2671" s="602"/>
      <c r="H2671" s="602"/>
      <c r="I2671" s="602"/>
      <c r="J2671" s="602"/>
      <c r="K2671" s="602"/>
      <c r="L2671" s="602"/>
      <c r="M2671" s="622"/>
    </row>
    <row r="2672" spans="2:13" s="322" customFormat="1" x14ac:dyDescent="0.2">
      <c r="B2672" s="602"/>
      <c r="C2672" s="602"/>
      <c r="D2672" s="602"/>
      <c r="E2672" s="602"/>
      <c r="F2672" s="602"/>
      <c r="G2672" s="602"/>
      <c r="H2672" s="602"/>
      <c r="I2672" s="602"/>
      <c r="J2672" s="602"/>
      <c r="K2672" s="602"/>
      <c r="L2672" s="602"/>
      <c r="M2672" s="622"/>
    </row>
    <row r="2673" spans="2:13" s="322" customFormat="1" x14ac:dyDescent="0.2">
      <c r="B2673" s="602"/>
      <c r="C2673" s="602"/>
      <c r="D2673" s="602"/>
      <c r="E2673" s="602"/>
      <c r="F2673" s="602"/>
      <c r="G2673" s="602"/>
      <c r="H2673" s="602"/>
      <c r="I2673" s="602"/>
      <c r="J2673" s="602"/>
      <c r="K2673" s="602"/>
      <c r="L2673" s="602"/>
      <c r="M2673" s="622"/>
    </row>
    <row r="2674" spans="2:13" s="322" customFormat="1" x14ac:dyDescent="0.2">
      <c r="B2674" s="602"/>
      <c r="C2674" s="602"/>
      <c r="D2674" s="602"/>
      <c r="E2674" s="602"/>
      <c r="F2674" s="602"/>
      <c r="G2674" s="602"/>
      <c r="H2674" s="602"/>
      <c r="I2674" s="602"/>
      <c r="J2674" s="602"/>
      <c r="K2674" s="602"/>
      <c r="L2674" s="602"/>
      <c r="M2674" s="622"/>
    </row>
    <row r="2675" spans="2:13" s="322" customFormat="1" x14ac:dyDescent="0.2">
      <c r="B2675" s="602"/>
      <c r="C2675" s="602"/>
      <c r="D2675" s="602"/>
      <c r="E2675" s="602"/>
      <c r="F2675" s="602"/>
      <c r="G2675" s="602"/>
      <c r="H2675" s="602"/>
      <c r="I2675" s="602"/>
      <c r="J2675" s="602"/>
      <c r="K2675" s="602"/>
      <c r="L2675" s="602"/>
      <c r="M2675" s="622"/>
    </row>
    <row r="2676" spans="2:13" s="322" customFormat="1" x14ac:dyDescent="0.2">
      <c r="B2676" s="602"/>
      <c r="C2676" s="602"/>
      <c r="D2676" s="602"/>
      <c r="E2676" s="602"/>
      <c r="F2676" s="602"/>
      <c r="G2676" s="602"/>
      <c r="H2676" s="602"/>
      <c r="I2676" s="602"/>
      <c r="J2676" s="602"/>
      <c r="K2676" s="602"/>
      <c r="L2676" s="602"/>
      <c r="M2676" s="622"/>
    </row>
    <row r="2677" spans="2:13" s="322" customFormat="1" x14ac:dyDescent="0.2">
      <c r="B2677" s="602"/>
      <c r="C2677" s="602"/>
      <c r="D2677" s="602"/>
      <c r="E2677" s="602"/>
      <c r="F2677" s="602"/>
      <c r="G2677" s="602"/>
      <c r="H2677" s="602"/>
      <c r="I2677" s="602"/>
      <c r="J2677" s="602"/>
      <c r="K2677" s="602"/>
      <c r="L2677" s="602"/>
      <c r="M2677" s="622"/>
    </row>
    <row r="2678" spans="2:13" s="322" customFormat="1" x14ac:dyDescent="0.2">
      <c r="B2678" s="602"/>
      <c r="C2678" s="602"/>
      <c r="D2678" s="602"/>
      <c r="E2678" s="602"/>
      <c r="F2678" s="602"/>
      <c r="G2678" s="602"/>
      <c r="H2678" s="602"/>
      <c r="I2678" s="602"/>
      <c r="J2678" s="602"/>
      <c r="K2678" s="602"/>
      <c r="L2678" s="602"/>
      <c r="M2678" s="622"/>
    </row>
    <row r="2679" spans="2:13" s="322" customFormat="1" x14ac:dyDescent="0.2">
      <c r="B2679" s="602"/>
      <c r="C2679" s="602"/>
      <c r="D2679" s="602"/>
      <c r="E2679" s="602"/>
      <c r="F2679" s="602"/>
      <c r="G2679" s="602"/>
      <c r="H2679" s="602"/>
      <c r="I2679" s="602"/>
      <c r="J2679" s="602"/>
      <c r="K2679" s="602"/>
      <c r="L2679" s="602"/>
      <c r="M2679" s="622"/>
    </row>
    <row r="2680" spans="2:13" s="322" customFormat="1" x14ac:dyDescent="0.2">
      <c r="B2680" s="602"/>
      <c r="C2680" s="602"/>
      <c r="D2680" s="602"/>
      <c r="E2680" s="602"/>
      <c r="F2680" s="602"/>
      <c r="G2680" s="602"/>
      <c r="H2680" s="602"/>
      <c r="I2680" s="602"/>
      <c r="J2680" s="602"/>
      <c r="K2680" s="602"/>
      <c r="L2680" s="602"/>
      <c r="M2680" s="622"/>
    </row>
    <row r="2681" spans="2:13" s="322" customFormat="1" x14ac:dyDescent="0.2">
      <c r="B2681" s="602"/>
      <c r="C2681" s="602"/>
      <c r="D2681" s="602"/>
      <c r="E2681" s="602"/>
      <c r="F2681" s="602"/>
      <c r="G2681" s="602"/>
      <c r="H2681" s="602"/>
      <c r="I2681" s="602"/>
      <c r="J2681" s="602"/>
      <c r="K2681" s="602"/>
      <c r="L2681" s="602"/>
      <c r="M2681" s="622"/>
    </row>
    <row r="2682" spans="2:13" s="322" customFormat="1" x14ac:dyDescent="0.2">
      <c r="B2682" s="602"/>
      <c r="C2682" s="602"/>
      <c r="D2682" s="602"/>
      <c r="E2682" s="602"/>
      <c r="F2682" s="602"/>
      <c r="G2682" s="602"/>
      <c r="H2682" s="602"/>
      <c r="I2682" s="602"/>
      <c r="J2682" s="602"/>
      <c r="K2682" s="602"/>
      <c r="L2682" s="602"/>
      <c r="M2682" s="622"/>
    </row>
    <row r="2683" spans="2:13" s="322" customFormat="1" x14ac:dyDescent="0.2">
      <c r="B2683" s="602"/>
      <c r="C2683" s="602"/>
      <c r="D2683" s="602"/>
      <c r="E2683" s="602"/>
      <c r="F2683" s="602"/>
      <c r="G2683" s="602"/>
      <c r="H2683" s="602"/>
      <c r="I2683" s="602"/>
      <c r="J2683" s="602"/>
      <c r="K2683" s="602"/>
      <c r="L2683" s="602"/>
      <c r="M2683" s="622"/>
    </row>
    <row r="2684" spans="2:13" s="322" customFormat="1" x14ac:dyDescent="0.2">
      <c r="B2684" s="602"/>
      <c r="C2684" s="602"/>
      <c r="D2684" s="602"/>
      <c r="E2684" s="602"/>
      <c r="F2684" s="602"/>
      <c r="G2684" s="602"/>
      <c r="H2684" s="602"/>
      <c r="I2684" s="602"/>
      <c r="J2684" s="602"/>
      <c r="K2684" s="602"/>
      <c r="L2684" s="602"/>
      <c r="M2684" s="622"/>
    </row>
    <row r="2685" spans="2:13" s="322" customFormat="1" x14ac:dyDescent="0.2">
      <c r="B2685" s="602"/>
      <c r="C2685" s="602"/>
      <c r="D2685" s="602"/>
      <c r="E2685" s="602"/>
      <c r="F2685" s="602"/>
      <c r="G2685" s="602"/>
      <c r="H2685" s="602"/>
      <c r="I2685" s="602"/>
      <c r="J2685" s="602"/>
      <c r="K2685" s="602"/>
      <c r="L2685" s="602"/>
      <c r="M2685" s="622"/>
    </row>
    <row r="2686" spans="2:13" s="322" customFormat="1" x14ac:dyDescent="0.2">
      <c r="B2686" s="602"/>
      <c r="C2686" s="602"/>
      <c r="D2686" s="602"/>
      <c r="E2686" s="602"/>
      <c r="F2686" s="602"/>
      <c r="G2686" s="602"/>
      <c r="H2686" s="602"/>
      <c r="I2686" s="602"/>
      <c r="J2686" s="602"/>
      <c r="K2686" s="602"/>
      <c r="L2686" s="602"/>
      <c r="M2686" s="622"/>
    </row>
    <row r="2687" spans="2:13" s="322" customFormat="1" x14ac:dyDescent="0.2">
      <c r="B2687" s="602"/>
      <c r="C2687" s="602"/>
      <c r="D2687" s="602"/>
      <c r="E2687" s="602"/>
      <c r="F2687" s="602"/>
      <c r="G2687" s="602"/>
      <c r="H2687" s="602"/>
      <c r="I2687" s="602"/>
      <c r="J2687" s="602"/>
      <c r="K2687" s="602"/>
      <c r="L2687" s="602"/>
      <c r="M2687" s="622"/>
    </row>
    <row r="2688" spans="2:13" s="322" customFormat="1" x14ac:dyDescent="0.2">
      <c r="B2688" s="602"/>
      <c r="C2688" s="602"/>
      <c r="D2688" s="602"/>
      <c r="E2688" s="602"/>
      <c r="F2688" s="602"/>
      <c r="G2688" s="602"/>
      <c r="H2688" s="602"/>
      <c r="I2688" s="602"/>
      <c r="J2688" s="602"/>
      <c r="K2688" s="602"/>
      <c r="L2688" s="602"/>
      <c r="M2688" s="622"/>
    </row>
    <row r="2689" spans="2:13" s="322" customFormat="1" x14ac:dyDescent="0.2">
      <c r="B2689" s="602"/>
      <c r="C2689" s="602"/>
      <c r="D2689" s="602"/>
      <c r="E2689" s="602"/>
      <c r="F2689" s="602"/>
      <c r="G2689" s="602"/>
      <c r="H2689" s="602"/>
      <c r="I2689" s="602"/>
      <c r="J2689" s="602"/>
      <c r="K2689" s="602"/>
      <c r="L2689" s="602"/>
      <c r="M2689" s="622"/>
    </row>
    <row r="2690" spans="2:13" s="322" customFormat="1" x14ac:dyDescent="0.2">
      <c r="B2690" s="602"/>
      <c r="C2690" s="602"/>
      <c r="D2690" s="602"/>
      <c r="E2690" s="602"/>
      <c r="F2690" s="602"/>
      <c r="G2690" s="602"/>
      <c r="H2690" s="602"/>
      <c r="I2690" s="602"/>
      <c r="J2690" s="602"/>
      <c r="K2690" s="602"/>
      <c r="L2690" s="602"/>
      <c r="M2690" s="622"/>
    </row>
    <row r="2691" spans="2:13" s="322" customFormat="1" x14ac:dyDescent="0.2">
      <c r="B2691" s="602"/>
      <c r="C2691" s="602"/>
      <c r="D2691" s="602"/>
      <c r="E2691" s="602"/>
      <c r="F2691" s="602"/>
      <c r="G2691" s="602"/>
      <c r="H2691" s="602"/>
      <c r="I2691" s="602"/>
      <c r="J2691" s="602"/>
      <c r="K2691" s="602"/>
      <c r="L2691" s="602"/>
      <c r="M2691" s="622"/>
    </row>
    <row r="2692" spans="2:13" s="322" customFormat="1" x14ac:dyDescent="0.2">
      <c r="B2692" s="602"/>
      <c r="C2692" s="602"/>
      <c r="D2692" s="602"/>
      <c r="E2692" s="602"/>
      <c r="F2692" s="602"/>
      <c r="G2692" s="602"/>
      <c r="H2692" s="602"/>
      <c r="I2692" s="602"/>
      <c r="J2692" s="602"/>
      <c r="K2692" s="602"/>
      <c r="L2692" s="602"/>
      <c r="M2692" s="622"/>
    </row>
    <row r="2693" spans="2:13" s="322" customFormat="1" x14ac:dyDescent="0.2">
      <c r="B2693" s="602"/>
      <c r="C2693" s="602"/>
      <c r="D2693" s="602"/>
      <c r="E2693" s="602"/>
      <c r="F2693" s="602"/>
      <c r="G2693" s="602"/>
      <c r="H2693" s="602"/>
      <c r="I2693" s="602"/>
      <c r="J2693" s="602"/>
      <c r="K2693" s="602"/>
      <c r="L2693" s="602"/>
      <c r="M2693" s="622"/>
    </row>
    <row r="2694" spans="2:13" s="322" customFormat="1" x14ac:dyDescent="0.2">
      <c r="B2694" s="602"/>
      <c r="C2694" s="602"/>
      <c r="D2694" s="602"/>
      <c r="E2694" s="602"/>
      <c r="F2694" s="602"/>
      <c r="G2694" s="602"/>
      <c r="H2694" s="602"/>
      <c r="I2694" s="602"/>
      <c r="J2694" s="602"/>
      <c r="K2694" s="602"/>
      <c r="L2694" s="602"/>
      <c r="M2694" s="622"/>
    </row>
    <row r="2695" spans="2:13" s="322" customFormat="1" x14ac:dyDescent="0.2">
      <c r="B2695" s="602"/>
      <c r="C2695" s="602"/>
      <c r="D2695" s="602"/>
      <c r="E2695" s="602"/>
      <c r="F2695" s="602"/>
      <c r="G2695" s="602"/>
      <c r="H2695" s="602"/>
      <c r="I2695" s="602"/>
      <c r="J2695" s="602"/>
      <c r="K2695" s="602"/>
      <c r="L2695" s="602"/>
      <c r="M2695" s="622"/>
    </row>
    <row r="2696" spans="2:13" s="322" customFormat="1" x14ac:dyDescent="0.2">
      <c r="B2696" s="602"/>
      <c r="C2696" s="602"/>
      <c r="D2696" s="602"/>
      <c r="E2696" s="602"/>
      <c r="F2696" s="602"/>
      <c r="G2696" s="602"/>
      <c r="H2696" s="602"/>
      <c r="I2696" s="602"/>
      <c r="J2696" s="602"/>
      <c r="K2696" s="602"/>
      <c r="L2696" s="602"/>
      <c r="M2696" s="622"/>
    </row>
    <row r="2697" spans="2:13" s="322" customFormat="1" x14ac:dyDescent="0.2">
      <c r="B2697" s="602"/>
      <c r="C2697" s="602"/>
      <c r="D2697" s="602"/>
      <c r="E2697" s="602"/>
      <c r="F2697" s="602"/>
      <c r="G2697" s="602"/>
      <c r="H2697" s="602"/>
      <c r="I2697" s="602"/>
      <c r="J2697" s="602"/>
      <c r="K2697" s="602"/>
      <c r="L2697" s="602"/>
      <c r="M2697" s="622"/>
    </row>
    <row r="2698" spans="2:13" s="322" customFormat="1" x14ac:dyDescent="0.2">
      <c r="B2698" s="602"/>
      <c r="C2698" s="602"/>
      <c r="D2698" s="602"/>
      <c r="E2698" s="602"/>
      <c r="F2698" s="602"/>
      <c r="G2698" s="602"/>
      <c r="H2698" s="602"/>
      <c r="I2698" s="602"/>
      <c r="J2698" s="602"/>
      <c r="K2698" s="602"/>
      <c r="L2698" s="602"/>
      <c r="M2698" s="622"/>
    </row>
    <row r="2699" spans="2:13" s="322" customFormat="1" x14ac:dyDescent="0.2">
      <c r="B2699" s="602"/>
      <c r="C2699" s="602"/>
      <c r="D2699" s="602"/>
      <c r="E2699" s="602"/>
      <c r="F2699" s="602"/>
      <c r="G2699" s="602"/>
      <c r="H2699" s="602"/>
      <c r="I2699" s="602"/>
      <c r="J2699" s="602"/>
      <c r="K2699" s="602"/>
      <c r="L2699" s="602"/>
      <c r="M2699" s="622"/>
    </row>
    <row r="2700" spans="2:13" s="322" customFormat="1" x14ac:dyDescent="0.2">
      <c r="B2700" s="602"/>
      <c r="C2700" s="602"/>
      <c r="D2700" s="602"/>
      <c r="E2700" s="602"/>
      <c r="F2700" s="602"/>
      <c r="G2700" s="602"/>
      <c r="H2700" s="602"/>
      <c r="I2700" s="602"/>
      <c r="J2700" s="602"/>
      <c r="K2700" s="602"/>
      <c r="L2700" s="602"/>
      <c r="M2700" s="622"/>
    </row>
    <row r="2701" spans="2:13" s="322" customFormat="1" x14ac:dyDescent="0.2">
      <c r="B2701" s="602"/>
      <c r="C2701" s="602"/>
      <c r="D2701" s="602"/>
      <c r="E2701" s="602"/>
      <c r="F2701" s="602"/>
      <c r="G2701" s="602"/>
      <c r="H2701" s="602"/>
      <c r="I2701" s="602"/>
      <c r="J2701" s="602"/>
      <c r="K2701" s="602"/>
      <c r="L2701" s="602"/>
      <c r="M2701" s="622"/>
    </row>
    <row r="2702" spans="2:13" s="322" customFormat="1" x14ac:dyDescent="0.2">
      <c r="B2702" s="602"/>
      <c r="C2702" s="602"/>
      <c r="D2702" s="602"/>
      <c r="E2702" s="602"/>
      <c r="F2702" s="602"/>
      <c r="G2702" s="602"/>
      <c r="H2702" s="602"/>
      <c r="I2702" s="602"/>
      <c r="J2702" s="602"/>
      <c r="K2702" s="602"/>
      <c r="L2702" s="602"/>
      <c r="M2702" s="622"/>
    </row>
    <row r="2703" spans="2:13" s="322" customFormat="1" x14ac:dyDescent="0.2">
      <c r="B2703" s="602"/>
      <c r="C2703" s="602"/>
      <c r="D2703" s="602"/>
      <c r="E2703" s="602"/>
      <c r="F2703" s="602"/>
      <c r="G2703" s="602"/>
      <c r="H2703" s="602"/>
      <c r="I2703" s="602"/>
      <c r="J2703" s="602"/>
      <c r="K2703" s="602"/>
      <c r="L2703" s="602"/>
      <c r="M2703" s="622"/>
    </row>
    <row r="2704" spans="2:13" s="322" customFormat="1" x14ac:dyDescent="0.2">
      <c r="B2704" s="602"/>
      <c r="C2704" s="602"/>
      <c r="D2704" s="602"/>
      <c r="E2704" s="602"/>
      <c r="F2704" s="602"/>
      <c r="G2704" s="602"/>
      <c r="H2704" s="602"/>
      <c r="I2704" s="602"/>
      <c r="J2704" s="602"/>
      <c r="K2704" s="602"/>
      <c r="L2704" s="602"/>
      <c r="M2704" s="622"/>
    </row>
    <row r="2705" spans="2:13" s="322" customFormat="1" x14ac:dyDescent="0.2">
      <c r="B2705" s="602"/>
      <c r="C2705" s="602"/>
      <c r="D2705" s="602"/>
      <c r="E2705" s="602"/>
      <c r="F2705" s="602"/>
      <c r="G2705" s="602"/>
      <c r="H2705" s="602"/>
      <c r="I2705" s="602"/>
      <c r="J2705" s="602"/>
      <c r="K2705" s="602"/>
      <c r="L2705" s="602"/>
      <c r="M2705" s="622"/>
    </row>
    <row r="2706" spans="2:13" s="322" customFormat="1" x14ac:dyDescent="0.2">
      <c r="B2706" s="602"/>
      <c r="C2706" s="602"/>
      <c r="D2706" s="602"/>
      <c r="E2706" s="602"/>
      <c r="F2706" s="602"/>
      <c r="G2706" s="602"/>
      <c r="H2706" s="602"/>
      <c r="I2706" s="602"/>
      <c r="J2706" s="602"/>
      <c r="K2706" s="602"/>
      <c r="L2706" s="602"/>
      <c r="M2706" s="622"/>
    </row>
    <row r="2707" spans="2:13" s="322" customFormat="1" x14ac:dyDescent="0.2">
      <c r="B2707" s="602"/>
      <c r="C2707" s="602"/>
      <c r="D2707" s="602"/>
      <c r="E2707" s="602"/>
      <c r="F2707" s="602"/>
      <c r="G2707" s="602"/>
      <c r="H2707" s="602"/>
      <c r="I2707" s="602"/>
      <c r="J2707" s="602"/>
      <c r="K2707" s="602"/>
      <c r="L2707" s="602"/>
      <c r="M2707" s="622"/>
    </row>
    <row r="2708" spans="2:13" s="322" customFormat="1" x14ac:dyDescent="0.2">
      <c r="B2708" s="602"/>
      <c r="C2708" s="602"/>
      <c r="D2708" s="602"/>
      <c r="E2708" s="602"/>
      <c r="F2708" s="602"/>
      <c r="G2708" s="602"/>
      <c r="H2708" s="602"/>
      <c r="I2708" s="602"/>
      <c r="J2708" s="602"/>
      <c r="K2708" s="602"/>
      <c r="L2708" s="602"/>
      <c r="M2708" s="622"/>
    </row>
    <row r="2709" spans="2:13" s="322" customFormat="1" x14ac:dyDescent="0.2">
      <c r="B2709" s="602"/>
      <c r="C2709" s="602"/>
      <c r="D2709" s="602"/>
      <c r="E2709" s="602"/>
      <c r="F2709" s="602"/>
      <c r="G2709" s="602"/>
      <c r="H2709" s="602"/>
      <c r="I2709" s="602"/>
      <c r="J2709" s="602"/>
      <c r="K2709" s="602"/>
      <c r="L2709" s="602"/>
      <c r="M2709" s="622"/>
    </row>
    <row r="2710" spans="2:13" s="322" customFormat="1" x14ac:dyDescent="0.2">
      <c r="B2710" s="602"/>
      <c r="C2710" s="602"/>
      <c r="D2710" s="602"/>
      <c r="E2710" s="602"/>
      <c r="F2710" s="602"/>
      <c r="G2710" s="602"/>
      <c r="H2710" s="602"/>
      <c r="I2710" s="602"/>
      <c r="J2710" s="602"/>
      <c r="K2710" s="602"/>
      <c r="L2710" s="602"/>
      <c r="M2710" s="622"/>
    </row>
    <row r="2711" spans="2:13" s="322" customFormat="1" x14ac:dyDescent="0.2">
      <c r="B2711" s="602"/>
      <c r="C2711" s="602"/>
      <c r="D2711" s="602"/>
      <c r="E2711" s="602"/>
      <c r="F2711" s="602"/>
      <c r="G2711" s="602"/>
      <c r="H2711" s="602"/>
      <c r="I2711" s="602"/>
      <c r="J2711" s="602"/>
      <c r="K2711" s="602"/>
      <c r="L2711" s="602"/>
      <c r="M2711" s="622"/>
    </row>
    <row r="2712" spans="2:13" s="322" customFormat="1" x14ac:dyDescent="0.2">
      <c r="B2712" s="602"/>
      <c r="C2712" s="602"/>
      <c r="D2712" s="602"/>
      <c r="E2712" s="602"/>
      <c r="F2712" s="602"/>
      <c r="G2712" s="602"/>
      <c r="H2712" s="602"/>
      <c r="I2712" s="602"/>
      <c r="J2712" s="602"/>
      <c r="K2712" s="602"/>
      <c r="L2712" s="602"/>
      <c r="M2712" s="622"/>
    </row>
    <row r="2713" spans="2:13" s="322" customFormat="1" x14ac:dyDescent="0.2">
      <c r="B2713" s="602"/>
      <c r="C2713" s="602"/>
      <c r="D2713" s="602"/>
      <c r="E2713" s="602"/>
      <c r="F2713" s="602"/>
      <c r="G2713" s="602"/>
      <c r="H2713" s="602"/>
      <c r="I2713" s="602"/>
      <c r="J2713" s="602"/>
      <c r="K2713" s="602"/>
      <c r="L2713" s="602"/>
      <c r="M2713" s="622"/>
    </row>
    <row r="2714" spans="2:13" s="322" customFormat="1" x14ac:dyDescent="0.2">
      <c r="B2714" s="602"/>
      <c r="C2714" s="602"/>
      <c r="D2714" s="602"/>
      <c r="E2714" s="602"/>
      <c r="F2714" s="602"/>
      <c r="G2714" s="602"/>
      <c r="H2714" s="602"/>
      <c r="I2714" s="602"/>
      <c r="J2714" s="602"/>
      <c r="K2714" s="602"/>
      <c r="L2714" s="602"/>
      <c r="M2714" s="622"/>
    </row>
    <row r="2715" spans="2:13" s="322" customFormat="1" x14ac:dyDescent="0.2">
      <c r="B2715" s="602"/>
      <c r="C2715" s="602"/>
      <c r="D2715" s="602"/>
      <c r="E2715" s="602"/>
      <c r="F2715" s="602"/>
      <c r="G2715" s="602"/>
      <c r="H2715" s="602"/>
      <c r="I2715" s="602"/>
      <c r="J2715" s="602"/>
      <c r="K2715" s="602"/>
      <c r="L2715" s="602"/>
      <c r="M2715" s="622"/>
    </row>
    <row r="2716" spans="2:13" s="322" customFormat="1" x14ac:dyDescent="0.2">
      <c r="B2716" s="602"/>
      <c r="C2716" s="602"/>
      <c r="D2716" s="602"/>
      <c r="E2716" s="602"/>
      <c r="F2716" s="602"/>
      <c r="G2716" s="602"/>
      <c r="H2716" s="602"/>
      <c r="I2716" s="602"/>
      <c r="J2716" s="602"/>
      <c r="K2716" s="602"/>
      <c r="L2716" s="602"/>
      <c r="M2716" s="622"/>
    </row>
    <row r="2717" spans="2:13" s="322" customFormat="1" x14ac:dyDescent="0.2">
      <c r="B2717" s="602"/>
      <c r="C2717" s="602"/>
      <c r="D2717" s="602"/>
      <c r="E2717" s="602"/>
      <c r="F2717" s="602"/>
      <c r="G2717" s="602"/>
      <c r="H2717" s="602"/>
      <c r="I2717" s="602"/>
      <c r="J2717" s="602"/>
      <c r="K2717" s="602"/>
      <c r="L2717" s="602"/>
      <c r="M2717" s="622"/>
    </row>
    <row r="2718" spans="2:13" s="322" customFormat="1" x14ac:dyDescent="0.2">
      <c r="B2718" s="602"/>
      <c r="C2718" s="602"/>
      <c r="D2718" s="602"/>
      <c r="E2718" s="602"/>
      <c r="F2718" s="602"/>
      <c r="G2718" s="602"/>
      <c r="H2718" s="602"/>
      <c r="I2718" s="602"/>
      <c r="J2718" s="602"/>
      <c r="K2718" s="602"/>
      <c r="L2718" s="602"/>
      <c r="M2718" s="622"/>
    </row>
    <row r="2719" spans="2:13" s="322" customFormat="1" x14ac:dyDescent="0.2">
      <c r="B2719" s="602"/>
      <c r="C2719" s="602"/>
      <c r="D2719" s="602"/>
      <c r="E2719" s="602"/>
      <c r="F2719" s="602"/>
      <c r="G2719" s="602"/>
      <c r="H2719" s="602"/>
      <c r="I2719" s="602"/>
      <c r="J2719" s="602"/>
      <c r="K2719" s="602"/>
      <c r="L2719" s="602"/>
      <c r="M2719" s="622"/>
    </row>
    <row r="2720" spans="2:13" s="322" customFormat="1" x14ac:dyDescent="0.2">
      <c r="B2720" s="602"/>
      <c r="C2720" s="602"/>
      <c r="D2720" s="602"/>
      <c r="E2720" s="602"/>
      <c r="F2720" s="602"/>
      <c r="G2720" s="602"/>
      <c r="H2720" s="602"/>
      <c r="I2720" s="602"/>
      <c r="J2720" s="602"/>
      <c r="K2720" s="602"/>
      <c r="L2720" s="602"/>
      <c r="M2720" s="622"/>
    </row>
    <row r="2721" spans="2:13" s="322" customFormat="1" x14ac:dyDescent="0.2">
      <c r="B2721" s="602"/>
      <c r="C2721" s="602"/>
      <c r="D2721" s="602"/>
      <c r="E2721" s="602"/>
      <c r="F2721" s="602"/>
      <c r="G2721" s="602"/>
      <c r="H2721" s="602"/>
      <c r="I2721" s="602"/>
      <c r="J2721" s="602"/>
      <c r="K2721" s="602"/>
      <c r="L2721" s="602"/>
      <c r="M2721" s="622"/>
    </row>
    <row r="2722" spans="2:13" s="322" customFormat="1" x14ac:dyDescent="0.2">
      <c r="B2722" s="602"/>
      <c r="C2722" s="602"/>
      <c r="D2722" s="602"/>
      <c r="E2722" s="602"/>
      <c r="F2722" s="602"/>
      <c r="G2722" s="602"/>
      <c r="H2722" s="602"/>
      <c r="I2722" s="602"/>
      <c r="J2722" s="602"/>
      <c r="K2722" s="602"/>
      <c r="L2722" s="602"/>
      <c r="M2722" s="622"/>
    </row>
    <row r="2723" spans="2:13" s="322" customFormat="1" x14ac:dyDescent="0.2">
      <c r="B2723" s="602"/>
      <c r="C2723" s="602"/>
      <c r="D2723" s="602"/>
      <c r="E2723" s="602"/>
      <c r="F2723" s="602"/>
      <c r="G2723" s="602"/>
      <c r="H2723" s="602"/>
      <c r="I2723" s="602"/>
      <c r="J2723" s="602"/>
      <c r="K2723" s="602"/>
      <c r="L2723" s="602"/>
      <c r="M2723" s="622"/>
    </row>
    <row r="2724" spans="2:13" s="322" customFormat="1" x14ac:dyDescent="0.2">
      <c r="B2724" s="602"/>
      <c r="C2724" s="602"/>
      <c r="D2724" s="602"/>
      <c r="E2724" s="602"/>
      <c r="F2724" s="602"/>
      <c r="G2724" s="602"/>
      <c r="H2724" s="602"/>
      <c r="I2724" s="602"/>
      <c r="J2724" s="602"/>
      <c r="K2724" s="602"/>
      <c r="L2724" s="602"/>
      <c r="M2724" s="622"/>
    </row>
    <row r="2725" spans="2:13" s="322" customFormat="1" x14ac:dyDescent="0.2">
      <c r="B2725" s="602"/>
      <c r="C2725" s="602"/>
      <c r="D2725" s="602"/>
      <c r="E2725" s="602"/>
      <c r="F2725" s="602"/>
      <c r="G2725" s="602"/>
      <c r="H2725" s="602"/>
      <c r="I2725" s="602"/>
      <c r="J2725" s="602"/>
      <c r="K2725" s="602"/>
      <c r="L2725" s="602"/>
      <c r="M2725" s="622"/>
    </row>
    <row r="2726" spans="2:13" s="322" customFormat="1" x14ac:dyDescent="0.2">
      <c r="B2726" s="602"/>
      <c r="C2726" s="602"/>
      <c r="D2726" s="602"/>
      <c r="E2726" s="602"/>
      <c r="F2726" s="602"/>
      <c r="G2726" s="602"/>
      <c r="H2726" s="602"/>
      <c r="I2726" s="602"/>
      <c r="J2726" s="602"/>
      <c r="K2726" s="602"/>
      <c r="L2726" s="602"/>
      <c r="M2726" s="622"/>
    </row>
    <row r="2727" spans="2:13" s="322" customFormat="1" x14ac:dyDescent="0.2">
      <c r="B2727" s="602"/>
      <c r="C2727" s="602"/>
      <c r="D2727" s="602"/>
      <c r="E2727" s="602"/>
      <c r="F2727" s="602"/>
      <c r="G2727" s="602"/>
      <c r="H2727" s="602"/>
      <c r="I2727" s="602"/>
      <c r="J2727" s="602"/>
      <c r="K2727" s="602"/>
      <c r="L2727" s="602"/>
      <c r="M2727" s="622"/>
    </row>
    <row r="2728" spans="2:13" s="322" customFormat="1" x14ac:dyDescent="0.2">
      <c r="B2728" s="602"/>
      <c r="C2728" s="602"/>
      <c r="D2728" s="602"/>
      <c r="E2728" s="602"/>
      <c r="F2728" s="602"/>
      <c r="G2728" s="602"/>
      <c r="H2728" s="602"/>
      <c r="I2728" s="602"/>
      <c r="J2728" s="602"/>
      <c r="K2728" s="602"/>
      <c r="L2728" s="602"/>
      <c r="M2728" s="622"/>
    </row>
    <row r="2729" spans="2:13" s="322" customFormat="1" x14ac:dyDescent="0.2">
      <c r="B2729" s="602"/>
      <c r="C2729" s="602"/>
      <c r="D2729" s="602"/>
      <c r="E2729" s="602"/>
      <c r="F2729" s="602"/>
      <c r="G2729" s="602"/>
      <c r="H2729" s="602"/>
      <c r="I2729" s="602"/>
      <c r="J2729" s="602"/>
      <c r="K2729" s="602"/>
      <c r="L2729" s="602"/>
      <c r="M2729" s="622"/>
    </row>
    <row r="2730" spans="2:13" s="322" customFormat="1" x14ac:dyDescent="0.2">
      <c r="B2730" s="602"/>
      <c r="C2730" s="602"/>
      <c r="D2730" s="602"/>
      <c r="E2730" s="602"/>
      <c r="F2730" s="602"/>
      <c r="G2730" s="602"/>
      <c r="H2730" s="602"/>
      <c r="I2730" s="602"/>
      <c r="J2730" s="602"/>
      <c r="K2730" s="602"/>
      <c r="L2730" s="602"/>
      <c r="M2730" s="622"/>
    </row>
    <row r="2731" spans="2:13" s="322" customFormat="1" x14ac:dyDescent="0.2">
      <c r="B2731" s="602"/>
      <c r="C2731" s="602"/>
      <c r="D2731" s="602"/>
      <c r="E2731" s="602"/>
      <c r="F2731" s="602"/>
      <c r="G2731" s="602"/>
      <c r="H2731" s="602"/>
      <c r="I2731" s="602"/>
      <c r="J2731" s="602"/>
      <c r="K2731" s="602"/>
      <c r="L2731" s="602"/>
      <c r="M2731" s="622"/>
    </row>
    <row r="2732" spans="2:13" s="322" customFormat="1" x14ac:dyDescent="0.2">
      <c r="B2732" s="602"/>
      <c r="C2732" s="602"/>
      <c r="D2732" s="602"/>
      <c r="E2732" s="602"/>
      <c r="F2732" s="602"/>
      <c r="G2732" s="602"/>
      <c r="H2732" s="602"/>
      <c r="I2732" s="602"/>
      <c r="J2732" s="602"/>
      <c r="K2732" s="602"/>
      <c r="L2732" s="602"/>
      <c r="M2732" s="622"/>
    </row>
    <row r="2733" spans="2:13" s="322" customFormat="1" x14ac:dyDescent="0.2">
      <c r="B2733" s="602"/>
      <c r="C2733" s="602"/>
      <c r="D2733" s="602"/>
      <c r="E2733" s="602"/>
      <c r="F2733" s="602"/>
      <c r="G2733" s="602"/>
      <c r="H2733" s="602"/>
      <c r="I2733" s="602"/>
      <c r="J2733" s="602"/>
      <c r="K2733" s="602"/>
      <c r="L2733" s="602"/>
      <c r="M2733" s="622"/>
    </row>
    <row r="2734" spans="2:13" s="322" customFormat="1" x14ac:dyDescent="0.2">
      <c r="B2734" s="602"/>
      <c r="C2734" s="602"/>
      <c r="D2734" s="602"/>
      <c r="E2734" s="602"/>
      <c r="F2734" s="602"/>
      <c r="G2734" s="602"/>
      <c r="H2734" s="602"/>
      <c r="I2734" s="602"/>
      <c r="J2734" s="602"/>
      <c r="K2734" s="602"/>
      <c r="L2734" s="602"/>
      <c r="M2734" s="622"/>
    </row>
    <row r="2735" spans="2:13" s="322" customFormat="1" x14ac:dyDescent="0.2">
      <c r="B2735" s="602"/>
      <c r="C2735" s="602"/>
      <c r="D2735" s="602"/>
      <c r="E2735" s="602"/>
      <c r="F2735" s="602"/>
      <c r="G2735" s="602"/>
      <c r="H2735" s="602"/>
      <c r="I2735" s="602"/>
      <c r="J2735" s="602"/>
      <c r="K2735" s="602"/>
      <c r="L2735" s="602"/>
      <c r="M2735" s="622"/>
    </row>
    <row r="2736" spans="2:13" s="322" customFormat="1" x14ac:dyDescent="0.2">
      <c r="B2736" s="602"/>
      <c r="C2736" s="602"/>
      <c r="D2736" s="602"/>
      <c r="E2736" s="602"/>
      <c r="F2736" s="602"/>
      <c r="G2736" s="602"/>
      <c r="H2736" s="602"/>
      <c r="I2736" s="602"/>
      <c r="J2736" s="602"/>
      <c r="K2736" s="602"/>
      <c r="L2736" s="602"/>
      <c r="M2736" s="622"/>
    </row>
    <row r="2737" spans="2:13" s="322" customFormat="1" x14ac:dyDescent="0.2">
      <c r="B2737" s="602"/>
      <c r="C2737" s="602"/>
      <c r="D2737" s="602"/>
      <c r="E2737" s="602"/>
      <c r="F2737" s="602"/>
      <c r="G2737" s="602"/>
      <c r="H2737" s="602"/>
      <c r="I2737" s="602"/>
      <c r="J2737" s="602"/>
      <c r="K2737" s="602"/>
      <c r="L2737" s="602"/>
      <c r="M2737" s="622"/>
    </row>
    <row r="2738" spans="2:13" s="322" customFormat="1" x14ac:dyDescent="0.2">
      <c r="B2738" s="602"/>
      <c r="C2738" s="602"/>
      <c r="D2738" s="602"/>
      <c r="E2738" s="602"/>
      <c r="F2738" s="602"/>
      <c r="G2738" s="602"/>
      <c r="H2738" s="602"/>
      <c r="I2738" s="602"/>
      <c r="J2738" s="602"/>
      <c r="K2738" s="602"/>
      <c r="L2738" s="602"/>
      <c r="M2738" s="622"/>
    </row>
    <row r="2739" spans="2:13" s="322" customFormat="1" x14ac:dyDescent="0.2">
      <c r="B2739" s="602"/>
      <c r="C2739" s="602"/>
      <c r="D2739" s="602"/>
      <c r="E2739" s="602"/>
      <c r="F2739" s="602"/>
      <c r="G2739" s="602"/>
      <c r="H2739" s="602"/>
      <c r="I2739" s="602"/>
      <c r="J2739" s="602"/>
      <c r="K2739" s="602"/>
      <c r="L2739" s="602"/>
      <c r="M2739" s="622"/>
    </row>
    <row r="2740" spans="2:13" s="322" customFormat="1" x14ac:dyDescent="0.2">
      <c r="B2740" s="602"/>
      <c r="C2740" s="602"/>
      <c r="D2740" s="602"/>
      <c r="E2740" s="602"/>
      <c r="F2740" s="602"/>
      <c r="G2740" s="602"/>
      <c r="H2740" s="602"/>
      <c r="I2740" s="602"/>
      <c r="J2740" s="602"/>
      <c r="K2740" s="602"/>
      <c r="L2740" s="602"/>
      <c r="M2740" s="622"/>
    </row>
    <row r="2741" spans="2:13" s="322" customFormat="1" x14ac:dyDescent="0.2">
      <c r="B2741" s="602"/>
      <c r="C2741" s="602"/>
      <c r="D2741" s="602"/>
      <c r="E2741" s="602"/>
      <c r="F2741" s="602"/>
      <c r="G2741" s="602"/>
      <c r="H2741" s="602"/>
      <c r="I2741" s="602"/>
      <c r="J2741" s="602"/>
      <c r="K2741" s="602"/>
      <c r="L2741" s="602"/>
      <c r="M2741" s="622"/>
    </row>
    <row r="2742" spans="2:13" s="322" customFormat="1" x14ac:dyDescent="0.2">
      <c r="B2742" s="602"/>
      <c r="C2742" s="602"/>
      <c r="D2742" s="602"/>
      <c r="E2742" s="602"/>
      <c r="F2742" s="602"/>
      <c r="G2742" s="602"/>
      <c r="H2742" s="602"/>
      <c r="I2742" s="602"/>
      <c r="J2742" s="602"/>
      <c r="K2742" s="602"/>
      <c r="L2742" s="602"/>
      <c r="M2742" s="622"/>
    </row>
    <row r="2743" spans="2:13" s="322" customFormat="1" x14ac:dyDescent="0.2">
      <c r="B2743" s="602"/>
      <c r="C2743" s="602"/>
      <c r="D2743" s="602"/>
      <c r="E2743" s="602"/>
      <c r="F2743" s="602"/>
      <c r="G2743" s="602"/>
      <c r="H2743" s="602"/>
      <c r="I2743" s="602"/>
      <c r="J2743" s="602"/>
      <c r="K2743" s="602"/>
      <c r="L2743" s="602"/>
      <c r="M2743" s="622"/>
    </row>
    <row r="2744" spans="2:13" s="322" customFormat="1" x14ac:dyDescent="0.2">
      <c r="B2744" s="602"/>
      <c r="C2744" s="602"/>
      <c r="D2744" s="602"/>
      <c r="E2744" s="602"/>
      <c r="F2744" s="602"/>
      <c r="G2744" s="602"/>
      <c r="H2744" s="602"/>
      <c r="I2744" s="602"/>
      <c r="J2744" s="602"/>
      <c r="K2744" s="602"/>
      <c r="L2744" s="602"/>
      <c r="M2744" s="622"/>
    </row>
    <row r="2745" spans="2:13" s="322" customFormat="1" x14ac:dyDescent="0.2">
      <c r="B2745" s="602"/>
      <c r="C2745" s="602"/>
      <c r="D2745" s="602"/>
      <c r="E2745" s="602"/>
      <c r="F2745" s="602"/>
      <c r="G2745" s="602"/>
      <c r="H2745" s="602"/>
      <c r="I2745" s="602"/>
      <c r="J2745" s="602"/>
      <c r="K2745" s="602"/>
      <c r="L2745" s="602"/>
      <c r="M2745" s="622"/>
    </row>
    <row r="2746" spans="2:13" s="322" customFormat="1" x14ac:dyDescent="0.2">
      <c r="B2746" s="602"/>
      <c r="C2746" s="602"/>
      <c r="D2746" s="602"/>
      <c r="E2746" s="602"/>
      <c r="F2746" s="602"/>
      <c r="G2746" s="602"/>
      <c r="H2746" s="602"/>
      <c r="I2746" s="602"/>
      <c r="J2746" s="602"/>
      <c r="K2746" s="602"/>
      <c r="L2746" s="602"/>
      <c r="M2746" s="622"/>
    </row>
    <row r="2747" spans="2:13" s="322" customFormat="1" x14ac:dyDescent="0.2">
      <c r="B2747" s="602"/>
      <c r="C2747" s="602"/>
      <c r="D2747" s="602"/>
      <c r="E2747" s="602"/>
      <c r="F2747" s="602"/>
      <c r="G2747" s="602"/>
      <c r="H2747" s="602"/>
      <c r="I2747" s="602"/>
      <c r="J2747" s="602"/>
      <c r="K2747" s="602"/>
      <c r="L2747" s="602"/>
      <c r="M2747" s="622"/>
    </row>
    <row r="2748" spans="2:13" s="322" customFormat="1" x14ac:dyDescent="0.2">
      <c r="B2748" s="602"/>
      <c r="C2748" s="602"/>
      <c r="D2748" s="602"/>
      <c r="E2748" s="602"/>
      <c r="F2748" s="602"/>
      <c r="G2748" s="602"/>
      <c r="H2748" s="602"/>
      <c r="I2748" s="602"/>
      <c r="J2748" s="602"/>
      <c r="K2748" s="602"/>
      <c r="L2748" s="602"/>
      <c r="M2748" s="622"/>
    </row>
    <row r="2749" spans="2:13" s="322" customFormat="1" x14ac:dyDescent="0.2">
      <c r="B2749" s="602"/>
      <c r="C2749" s="602"/>
      <c r="D2749" s="602"/>
      <c r="E2749" s="602"/>
      <c r="F2749" s="602"/>
      <c r="G2749" s="602"/>
      <c r="H2749" s="602"/>
      <c r="I2749" s="602"/>
      <c r="J2749" s="602"/>
      <c r="K2749" s="602"/>
      <c r="L2749" s="602"/>
      <c r="M2749" s="622"/>
    </row>
    <row r="2750" spans="2:13" s="322" customFormat="1" x14ac:dyDescent="0.2">
      <c r="B2750" s="602"/>
      <c r="C2750" s="602"/>
      <c r="D2750" s="602"/>
      <c r="E2750" s="602"/>
      <c r="F2750" s="602"/>
      <c r="G2750" s="602"/>
      <c r="H2750" s="602"/>
      <c r="I2750" s="602"/>
      <c r="J2750" s="602"/>
      <c r="K2750" s="602"/>
      <c r="L2750" s="602"/>
      <c r="M2750" s="622"/>
    </row>
    <row r="2751" spans="2:13" s="322" customFormat="1" x14ac:dyDescent="0.2">
      <c r="B2751" s="602"/>
      <c r="C2751" s="602"/>
      <c r="D2751" s="602"/>
      <c r="E2751" s="602"/>
      <c r="F2751" s="602"/>
      <c r="G2751" s="602"/>
      <c r="H2751" s="602"/>
      <c r="I2751" s="602"/>
      <c r="J2751" s="602"/>
      <c r="K2751" s="602"/>
      <c r="L2751" s="602"/>
      <c r="M2751" s="622"/>
    </row>
    <row r="2752" spans="2:13" s="322" customFormat="1" x14ac:dyDescent="0.2">
      <c r="B2752" s="602"/>
      <c r="C2752" s="602"/>
      <c r="D2752" s="602"/>
      <c r="E2752" s="602"/>
      <c r="F2752" s="602"/>
      <c r="G2752" s="602"/>
      <c r="H2752" s="602"/>
      <c r="I2752" s="602"/>
      <c r="J2752" s="602"/>
      <c r="K2752" s="602"/>
      <c r="L2752" s="602"/>
      <c r="M2752" s="622"/>
    </row>
    <row r="2753" spans="2:13" s="322" customFormat="1" x14ac:dyDescent="0.2">
      <c r="B2753" s="602"/>
      <c r="C2753" s="602"/>
      <c r="D2753" s="602"/>
      <c r="E2753" s="602"/>
      <c r="F2753" s="602"/>
      <c r="G2753" s="602"/>
      <c r="H2753" s="602"/>
      <c r="I2753" s="602"/>
      <c r="J2753" s="602"/>
      <c r="K2753" s="602"/>
      <c r="L2753" s="602"/>
      <c r="M2753" s="622"/>
    </row>
    <row r="2754" spans="2:13" s="322" customFormat="1" x14ac:dyDescent="0.2">
      <c r="B2754" s="602"/>
      <c r="C2754" s="602"/>
      <c r="D2754" s="602"/>
      <c r="E2754" s="602"/>
      <c r="F2754" s="602"/>
      <c r="G2754" s="602"/>
      <c r="H2754" s="602"/>
      <c r="I2754" s="602"/>
      <c r="J2754" s="602"/>
      <c r="K2754" s="602"/>
      <c r="L2754" s="602"/>
      <c r="M2754" s="622"/>
    </row>
    <row r="2755" spans="2:13" s="322" customFormat="1" x14ac:dyDescent="0.2">
      <c r="B2755" s="602"/>
      <c r="C2755" s="602"/>
      <c r="D2755" s="602"/>
      <c r="E2755" s="602"/>
      <c r="F2755" s="602"/>
      <c r="G2755" s="602"/>
      <c r="H2755" s="602"/>
      <c r="I2755" s="602"/>
      <c r="J2755" s="602"/>
      <c r="K2755" s="602"/>
      <c r="L2755" s="602"/>
      <c r="M2755" s="622"/>
    </row>
    <row r="2756" spans="2:13" s="322" customFormat="1" x14ac:dyDescent="0.2">
      <c r="B2756" s="602"/>
      <c r="C2756" s="602"/>
      <c r="D2756" s="602"/>
      <c r="E2756" s="602"/>
      <c r="F2756" s="602"/>
      <c r="G2756" s="602"/>
      <c r="H2756" s="602"/>
      <c r="I2756" s="602"/>
      <c r="J2756" s="602"/>
      <c r="K2756" s="602"/>
      <c r="L2756" s="602"/>
      <c r="M2756" s="622"/>
    </row>
    <row r="2757" spans="2:13" s="322" customFormat="1" x14ac:dyDescent="0.2">
      <c r="B2757" s="602"/>
      <c r="C2757" s="602"/>
      <c r="D2757" s="602"/>
      <c r="E2757" s="602"/>
      <c r="F2757" s="602"/>
      <c r="G2757" s="602"/>
      <c r="H2757" s="602"/>
      <c r="I2757" s="602"/>
      <c r="J2757" s="602"/>
      <c r="K2757" s="602"/>
      <c r="L2757" s="602"/>
      <c r="M2757" s="622"/>
    </row>
    <row r="2758" spans="2:13" s="322" customFormat="1" x14ac:dyDescent="0.2">
      <c r="B2758" s="602"/>
      <c r="C2758" s="602"/>
      <c r="D2758" s="602"/>
      <c r="E2758" s="602"/>
      <c r="F2758" s="602"/>
      <c r="G2758" s="602"/>
      <c r="H2758" s="602"/>
      <c r="I2758" s="602"/>
      <c r="J2758" s="602"/>
      <c r="K2758" s="602"/>
      <c r="L2758" s="602"/>
      <c r="M2758" s="622"/>
    </row>
    <row r="2759" spans="2:13" s="322" customFormat="1" x14ac:dyDescent="0.2">
      <c r="B2759" s="602"/>
      <c r="C2759" s="602"/>
      <c r="D2759" s="602"/>
      <c r="E2759" s="602"/>
      <c r="F2759" s="602"/>
      <c r="G2759" s="602"/>
      <c r="H2759" s="602"/>
      <c r="I2759" s="602"/>
      <c r="J2759" s="602"/>
      <c r="K2759" s="602"/>
      <c r="L2759" s="602"/>
      <c r="M2759" s="622"/>
    </row>
    <row r="2760" spans="2:13" s="322" customFormat="1" x14ac:dyDescent="0.2">
      <c r="B2760" s="602"/>
      <c r="C2760" s="602"/>
      <c r="D2760" s="602"/>
      <c r="E2760" s="602"/>
      <c r="F2760" s="602"/>
      <c r="G2760" s="602"/>
      <c r="H2760" s="602"/>
      <c r="I2760" s="602"/>
      <c r="J2760" s="602"/>
      <c r="K2760" s="602"/>
      <c r="L2760" s="602"/>
      <c r="M2760" s="622"/>
    </row>
    <row r="2761" spans="2:13" s="322" customFormat="1" x14ac:dyDescent="0.2">
      <c r="B2761" s="602"/>
      <c r="C2761" s="602"/>
      <c r="D2761" s="602"/>
      <c r="E2761" s="602"/>
      <c r="F2761" s="602"/>
      <c r="G2761" s="602"/>
      <c r="H2761" s="602"/>
      <c r="I2761" s="602"/>
      <c r="J2761" s="602"/>
      <c r="K2761" s="602"/>
      <c r="L2761" s="602"/>
      <c r="M2761" s="622"/>
    </row>
    <row r="2762" spans="2:13" s="322" customFormat="1" x14ac:dyDescent="0.2">
      <c r="B2762" s="602"/>
      <c r="C2762" s="602"/>
      <c r="D2762" s="602"/>
      <c r="E2762" s="602"/>
      <c r="F2762" s="602"/>
      <c r="G2762" s="602"/>
      <c r="H2762" s="602"/>
      <c r="I2762" s="602"/>
      <c r="J2762" s="602"/>
      <c r="K2762" s="602"/>
      <c r="L2762" s="602"/>
      <c r="M2762" s="622"/>
    </row>
    <row r="2763" spans="2:13" s="322" customFormat="1" x14ac:dyDescent="0.2">
      <c r="B2763" s="602"/>
      <c r="C2763" s="602"/>
      <c r="D2763" s="602"/>
      <c r="E2763" s="602"/>
      <c r="F2763" s="602"/>
      <c r="G2763" s="602"/>
      <c r="H2763" s="602"/>
      <c r="I2763" s="602"/>
      <c r="J2763" s="602"/>
      <c r="K2763" s="602"/>
      <c r="L2763" s="602"/>
      <c r="M2763" s="622"/>
    </row>
    <row r="2764" spans="2:13" s="322" customFormat="1" x14ac:dyDescent="0.2">
      <c r="B2764" s="602"/>
      <c r="C2764" s="602"/>
      <c r="D2764" s="602"/>
      <c r="E2764" s="602"/>
      <c r="F2764" s="602"/>
      <c r="G2764" s="602"/>
      <c r="H2764" s="602"/>
      <c r="I2764" s="602"/>
      <c r="J2764" s="602"/>
      <c r="K2764" s="602"/>
      <c r="L2764" s="602"/>
      <c r="M2764" s="622"/>
    </row>
    <row r="2765" spans="2:13" s="322" customFormat="1" x14ac:dyDescent="0.2">
      <c r="B2765" s="602"/>
      <c r="C2765" s="602"/>
      <c r="D2765" s="602"/>
      <c r="E2765" s="602"/>
      <c r="F2765" s="602"/>
      <c r="G2765" s="602"/>
      <c r="H2765" s="602"/>
      <c r="I2765" s="602"/>
      <c r="J2765" s="602"/>
      <c r="K2765" s="602"/>
      <c r="L2765" s="602"/>
      <c r="M2765" s="622"/>
    </row>
    <row r="2766" spans="2:13" s="322" customFormat="1" x14ac:dyDescent="0.2">
      <c r="B2766" s="602"/>
      <c r="C2766" s="602"/>
      <c r="D2766" s="602"/>
      <c r="E2766" s="602"/>
      <c r="F2766" s="602"/>
      <c r="G2766" s="602"/>
      <c r="H2766" s="602"/>
      <c r="I2766" s="602"/>
      <c r="J2766" s="602"/>
      <c r="K2766" s="602"/>
      <c r="L2766" s="602"/>
      <c r="M2766" s="622"/>
    </row>
    <row r="2767" spans="2:13" s="322" customFormat="1" x14ac:dyDescent="0.2">
      <c r="B2767" s="602"/>
      <c r="C2767" s="602"/>
      <c r="D2767" s="602"/>
      <c r="E2767" s="602"/>
      <c r="F2767" s="602"/>
      <c r="G2767" s="602"/>
      <c r="H2767" s="602"/>
      <c r="I2767" s="602"/>
      <c r="J2767" s="602"/>
      <c r="K2767" s="602"/>
      <c r="L2767" s="602"/>
      <c r="M2767" s="622"/>
    </row>
    <row r="2768" spans="2:13" s="322" customFormat="1" x14ac:dyDescent="0.2">
      <c r="B2768" s="602"/>
      <c r="C2768" s="602"/>
      <c r="D2768" s="602"/>
      <c r="E2768" s="602"/>
      <c r="F2768" s="602"/>
      <c r="G2768" s="602"/>
      <c r="H2768" s="602"/>
      <c r="I2768" s="602"/>
      <c r="J2768" s="602"/>
      <c r="K2768" s="602"/>
      <c r="L2768" s="602"/>
      <c r="M2768" s="622"/>
    </row>
    <row r="2769" spans="2:13" s="322" customFormat="1" x14ac:dyDescent="0.2">
      <c r="B2769" s="602"/>
      <c r="C2769" s="602"/>
      <c r="D2769" s="602"/>
      <c r="E2769" s="602"/>
      <c r="F2769" s="602"/>
      <c r="G2769" s="602"/>
      <c r="H2769" s="602"/>
      <c r="I2769" s="602"/>
      <c r="J2769" s="602"/>
      <c r="K2769" s="602"/>
      <c r="L2769" s="602"/>
      <c r="M2769" s="622"/>
    </row>
    <row r="2770" spans="2:13" s="322" customFormat="1" x14ac:dyDescent="0.2">
      <c r="B2770" s="602"/>
      <c r="C2770" s="602"/>
      <c r="D2770" s="602"/>
      <c r="E2770" s="602"/>
      <c r="F2770" s="602"/>
      <c r="G2770" s="602"/>
      <c r="H2770" s="602"/>
      <c r="I2770" s="602"/>
      <c r="J2770" s="602"/>
      <c r="K2770" s="602"/>
      <c r="L2770" s="602"/>
      <c r="M2770" s="622"/>
    </row>
    <row r="2771" spans="2:13" s="322" customFormat="1" x14ac:dyDescent="0.2">
      <c r="B2771" s="602"/>
      <c r="C2771" s="602"/>
      <c r="D2771" s="602"/>
      <c r="E2771" s="602"/>
      <c r="F2771" s="602"/>
      <c r="G2771" s="602"/>
      <c r="H2771" s="602"/>
      <c r="I2771" s="602"/>
      <c r="J2771" s="602"/>
      <c r="K2771" s="602"/>
      <c r="L2771" s="602"/>
      <c r="M2771" s="622"/>
    </row>
    <row r="2772" spans="2:13" s="322" customFormat="1" x14ac:dyDescent="0.2">
      <c r="B2772" s="602"/>
      <c r="C2772" s="602"/>
      <c r="D2772" s="602"/>
      <c r="E2772" s="602"/>
      <c r="F2772" s="602"/>
      <c r="G2772" s="602"/>
      <c r="H2772" s="602"/>
      <c r="I2772" s="602"/>
      <c r="J2772" s="602"/>
      <c r="K2772" s="602"/>
      <c r="L2772" s="602"/>
      <c r="M2772" s="622"/>
    </row>
    <row r="2773" spans="2:13" s="322" customFormat="1" x14ac:dyDescent="0.2">
      <c r="B2773" s="602"/>
      <c r="C2773" s="602"/>
      <c r="D2773" s="602"/>
      <c r="E2773" s="602"/>
      <c r="F2773" s="602"/>
      <c r="G2773" s="602"/>
      <c r="H2773" s="602"/>
      <c r="I2773" s="602"/>
      <c r="J2773" s="602"/>
      <c r="K2773" s="602"/>
      <c r="L2773" s="602"/>
      <c r="M2773" s="622"/>
    </row>
    <row r="2774" spans="2:13" s="322" customFormat="1" x14ac:dyDescent="0.2">
      <c r="B2774" s="602"/>
      <c r="C2774" s="602"/>
      <c r="D2774" s="602"/>
      <c r="E2774" s="602"/>
      <c r="F2774" s="602"/>
      <c r="G2774" s="602"/>
      <c r="H2774" s="602"/>
      <c r="I2774" s="602"/>
      <c r="J2774" s="602"/>
      <c r="K2774" s="602"/>
      <c r="L2774" s="602"/>
      <c r="M2774" s="622"/>
    </row>
    <row r="2775" spans="2:13" s="322" customFormat="1" x14ac:dyDescent="0.2">
      <c r="B2775" s="602"/>
      <c r="C2775" s="602"/>
      <c r="D2775" s="602"/>
      <c r="E2775" s="602"/>
      <c r="F2775" s="602"/>
      <c r="G2775" s="602"/>
      <c r="H2775" s="602"/>
      <c r="I2775" s="602"/>
      <c r="J2775" s="602"/>
      <c r="K2775" s="602"/>
      <c r="L2775" s="602"/>
      <c r="M2775" s="622"/>
    </row>
    <row r="2776" spans="2:13" s="322" customFormat="1" x14ac:dyDescent="0.2">
      <c r="B2776" s="602"/>
      <c r="C2776" s="602"/>
      <c r="D2776" s="602"/>
      <c r="E2776" s="602"/>
      <c r="F2776" s="602"/>
      <c r="G2776" s="602"/>
      <c r="H2776" s="602"/>
      <c r="I2776" s="602"/>
      <c r="J2776" s="602"/>
      <c r="K2776" s="602"/>
      <c r="L2776" s="602"/>
      <c r="M2776" s="622"/>
    </row>
    <row r="2777" spans="2:13" s="322" customFormat="1" x14ac:dyDescent="0.2">
      <c r="B2777" s="602"/>
      <c r="C2777" s="602"/>
      <c r="D2777" s="602"/>
      <c r="E2777" s="602"/>
      <c r="F2777" s="602"/>
      <c r="G2777" s="602"/>
      <c r="H2777" s="602"/>
      <c r="I2777" s="602"/>
      <c r="J2777" s="602"/>
      <c r="K2777" s="602"/>
      <c r="L2777" s="602"/>
      <c r="M2777" s="622"/>
    </row>
    <row r="2778" spans="2:13" s="322" customFormat="1" x14ac:dyDescent="0.2">
      <c r="B2778" s="602"/>
      <c r="C2778" s="602"/>
      <c r="D2778" s="602"/>
      <c r="E2778" s="602"/>
      <c r="F2778" s="602"/>
      <c r="G2778" s="602"/>
      <c r="H2778" s="602"/>
      <c r="I2778" s="602"/>
      <c r="J2778" s="602"/>
      <c r="K2778" s="602"/>
      <c r="L2778" s="602"/>
      <c r="M2778" s="622"/>
    </row>
    <row r="2779" spans="2:13" s="322" customFormat="1" x14ac:dyDescent="0.2">
      <c r="B2779" s="602"/>
      <c r="C2779" s="602"/>
      <c r="D2779" s="602"/>
      <c r="E2779" s="602"/>
      <c r="F2779" s="602"/>
      <c r="G2779" s="602"/>
      <c r="H2779" s="602"/>
      <c r="I2779" s="602"/>
      <c r="J2779" s="602"/>
      <c r="K2779" s="602"/>
      <c r="L2779" s="602"/>
      <c r="M2779" s="622"/>
    </row>
    <row r="2780" spans="2:13" s="322" customFormat="1" x14ac:dyDescent="0.2">
      <c r="B2780" s="602"/>
      <c r="C2780" s="602"/>
      <c r="D2780" s="602"/>
      <c r="E2780" s="602"/>
      <c r="F2780" s="602"/>
      <c r="G2780" s="602"/>
      <c r="H2780" s="602"/>
      <c r="I2780" s="602"/>
      <c r="J2780" s="602"/>
      <c r="K2780" s="602"/>
      <c r="L2780" s="602"/>
      <c r="M2780" s="622"/>
    </row>
    <row r="2781" spans="2:13" s="322" customFormat="1" x14ac:dyDescent="0.2">
      <c r="B2781" s="602"/>
      <c r="C2781" s="602"/>
      <c r="D2781" s="602"/>
      <c r="E2781" s="602"/>
      <c r="F2781" s="602"/>
      <c r="G2781" s="602"/>
      <c r="H2781" s="602"/>
      <c r="I2781" s="602"/>
      <c r="J2781" s="602"/>
      <c r="K2781" s="602"/>
      <c r="L2781" s="602"/>
      <c r="M2781" s="622"/>
    </row>
    <row r="2782" spans="2:13" s="322" customFormat="1" x14ac:dyDescent="0.2">
      <c r="B2782" s="602"/>
      <c r="C2782" s="602"/>
      <c r="D2782" s="602"/>
      <c r="E2782" s="602"/>
      <c r="F2782" s="602"/>
      <c r="G2782" s="602"/>
      <c r="H2782" s="602"/>
      <c r="I2782" s="602"/>
      <c r="J2782" s="602"/>
      <c r="K2782" s="602"/>
      <c r="L2782" s="602"/>
      <c r="M2782" s="622"/>
    </row>
    <row r="2783" spans="2:13" s="322" customFormat="1" x14ac:dyDescent="0.2">
      <c r="B2783" s="602"/>
      <c r="C2783" s="602"/>
      <c r="D2783" s="602"/>
      <c r="E2783" s="602"/>
      <c r="F2783" s="602"/>
      <c r="G2783" s="602"/>
      <c r="H2783" s="602"/>
      <c r="I2783" s="602"/>
      <c r="J2783" s="602"/>
      <c r="K2783" s="602"/>
      <c r="L2783" s="602"/>
      <c r="M2783" s="622"/>
    </row>
    <row r="2784" spans="2:13" s="322" customFormat="1" x14ac:dyDescent="0.2">
      <c r="B2784" s="602"/>
      <c r="C2784" s="602"/>
      <c r="D2784" s="602"/>
      <c r="E2784" s="602"/>
      <c r="F2784" s="602"/>
      <c r="G2784" s="602"/>
      <c r="H2784" s="602"/>
      <c r="I2784" s="602"/>
      <c r="J2784" s="602"/>
      <c r="K2784" s="602"/>
      <c r="L2784" s="602"/>
      <c r="M2784" s="622"/>
    </row>
    <row r="2785" spans="2:13" s="322" customFormat="1" x14ac:dyDescent="0.2">
      <c r="B2785" s="602"/>
      <c r="C2785" s="602"/>
      <c r="D2785" s="602"/>
      <c r="E2785" s="602"/>
      <c r="F2785" s="602"/>
      <c r="G2785" s="602"/>
      <c r="H2785" s="602"/>
      <c r="I2785" s="602"/>
      <c r="J2785" s="602"/>
      <c r="K2785" s="602"/>
      <c r="L2785" s="602"/>
      <c r="M2785" s="622"/>
    </row>
    <row r="2786" spans="2:13" s="322" customFormat="1" x14ac:dyDescent="0.2">
      <c r="B2786" s="602"/>
      <c r="C2786" s="602"/>
      <c r="D2786" s="602"/>
      <c r="E2786" s="602"/>
      <c r="F2786" s="602"/>
      <c r="G2786" s="602"/>
      <c r="H2786" s="602"/>
      <c r="I2786" s="602"/>
      <c r="J2786" s="602"/>
      <c r="K2786" s="602"/>
      <c r="L2786" s="602"/>
      <c r="M2786" s="622"/>
    </row>
    <row r="2787" spans="2:13" s="322" customFormat="1" x14ac:dyDescent="0.2">
      <c r="B2787" s="602"/>
      <c r="C2787" s="602"/>
      <c r="D2787" s="602"/>
      <c r="E2787" s="602"/>
      <c r="F2787" s="602"/>
      <c r="G2787" s="602"/>
      <c r="H2787" s="602"/>
      <c r="I2787" s="602"/>
      <c r="J2787" s="602"/>
      <c r="K2787" s="602"/>
      <c r="L2787" s="602"/>
      <c r="M2787" s="622"/>
    </row>
    <row r="2788" spans="2:13" s="322" customFormat="1" x14ac:dyDescent="0.2">
      <c r="B2788" s="602"/>
      <c r="C2788" s="602"/>
      <c r="D2788" s="602"/>
      <c r="E2788" s="602"/>
      <c r="F2788" s="602"/>
      <c r="G2788" s="602"/>
      <c r="H2788" s="602"/>
      <c r="I2788" s="602"/>
      <c r="J2788" s="602"/>
      <c r="K2788" s="602"/>
      <c r="L2788" s="602"/>
      <c r="M2788" s="622"/>
    </row>
    <row r="2789" spans="2:13" s="322" customFormat="1" x14ac:dyDescent="0.2">
      <c r="B2789" s="602"/>
      <c r="C2789" s="602"/>
      <c r="D2789" s="602"/>
      <c r="E2789" s="602"/>
      <c r="F2789" s="602"/>
      <c r="G2789" s="602"/>
      <c r="H2789" s="602"/>
      <c r="I2789" s="602"/>
      <c r="J2789" s="602"/>
      <c r="K2789" s="602"/>
      <c r="L2789" s="602"/>
      <c r="M2789" s="622"/>
    </row>
    <row r="2790" spans="2:13" s="322" customFormat="1" x14ac:dyDescent="0.2">
      <c r="B2790" s="602"/>
      <c r="C2790" s="602"/>
      <c r="D2790" s="602"/>
      <c r="E2790" s="602"/>
      <c r="F2790" s="602"/>
      <c r="G2790" s="602"/>
      <c r="H2790" s="602"/>
      <c r="I2790" s="602"/>
      <c r="J2790" s="602"/>
      <c r="K2790" s="602"/>
      <c r="L2790" s="602"/>
      <c r="M2790" s="622"/>
    </row>
    <row r="2791" spans="2:13" s="322" customFormat="1" x14ac:dyDescent="0.2">
      <c r="B2791" s="602"/>
      <c r="C2791" s="602"/>
      <c r="D2791" s="602"/>
      <c r="E2791" s="602"/>
      <c r="F2791" s="602"/>
      <c r="G2791" s="602"/>
      <c r="H2791" s="602"/>
      <c r="I2791" s="602"/>
      <c r="J2791" s="602"/>
      <c r="K2791" s="602"/>
      <c r="L2791" s="602"/>
      <c r="M2791" s="622"/>
    </row>
    <row r="2792" spans="2:13" s="322" customFormat="1" x14ac:dyDescent="0.2">
      <c r="B2792" s="602"/>
      <c r="C2792" s="602"/>
      <c r="D2792" s="602"/>
      <c r="E2792" s="602"/>
      <c r="F2792" s="602"/>
      <c r="G2792" s="602"/>
      <c r="H2792" s="602"/>
      <c r="I2792" s="602"/>
      <c r="J2792" s="602"/>
      <c r="K2792" s="602"/>
      <c r="L2792" s="602"/>
      <c r="M2792" s="622"/>
    </row>
    <row r="2793" spans="2:13" s="322" customFormat="1" x14ac:dyDescent="0.2">
      <c r="B2793" s="602"/>
      <c r="C2793" s="602"/>
      <c r="D2793" s="602"/>
      <c r="E2793" s="602"/>
      <c r="F2793" s="602"/>
      <c r="G2793" s="602"/>
      <c r="H2793" s="602"/>
      <c r="I2793" s="602"/>
      <c r="J2793" s="602"/>
      <c r="K2793" s="602"/>
      <c r="L2793" s="602"/>
      <c r="M2793" s="622"/>
    </row>
    <row r="2794" spans="2:13" s="322" customFormat="1" x14ac:dyDescent="0.2">
      <c r="B2794" s="602"/>
      <c r="C2794" s="602"/>
      <c r="D2794" s="602"/>
      <c r="E2794" s="602"/>
      <c r="F2794" s="602"/>
      <c r="G2794" s="602"/>
      <c r="H2794" s="602"/>
      <c r="I2794" s="602"/>
      <c r="J2794" s="602"/>
      <c r="K2794" s="602"/>
      <c r="L2794" s="602"/>
      <c r="M2794" s="622"/>
    </row>
    <row r="2795" spans="2:13" s="322" customFormat="1" x14ac:dyDescent="0.2">
      <c r="B2795" s="602"/>
      <c r="C2795" s="602"/>
      <c r="D2795" s="602"/>
      <c r="E2795" s="602"/>
      <c r="F2795" s="602"/>
      <c r="G2795" s="602"/>
      <c r="H2795" s="602"/>
      <c r="I2795" s="602"/>
      <c r="J2795" s="602"/>
      <c r="K2795" s="602"/>
      <c r="L2795" s="602"/>
      <c r="M2795" s="622"/>
    </row>
    <row r="2796" spans="2:13" s="322" customFormat="1" x14ac:dyDescent="0.2">
      <c r="B2796" s="602"/>
      <c r="C2796" s="602"/>
      <c r="D2796" s="602"/>
      <c r="E2796" s="602"/>
      <c r="F2796" s="602"/>
      <c r="G2796" s="602"/>
      <c r="H2796" s="602"/>
      <c r="I2796" s="602"/>
      <c r="J2796" s="602"/>
      <c r="K2796" s="602"/>
      <c r="L2796" s="602"/>
      <c r="M2796" s="622"/>
    </row>
    <row r="2797" spans="2:13" s="322" customFormat="1" x14ac:dyDescent="0.2">
      <c r="B2797" s="602"/>
      <c r="C2797" s="602"/>
      <c r="D2797" s="602"/>
      <c r="E2797" s="602"/>
      <c r="F2797" s="602"/>
      <c r="G2797" s="602"/>
      <c r="H2797" s="602"/>
      <c r="I2797" s="602"/>
      <c r="J2797" s="602"/>
      <c r="K2797" s="602"/>
      <c r="L2797" s="602"/>
      <c r="M2797" s="622"/>
    </row>
    <row r="2798" spans="2:13" s="322" customFormat="1" x14ac:dyDescent="0.2">
      <c r="B2798" s="602"/>
      <c r="C2798" s="602"/>
      <c r="D2798" s="602"/>
      <c r="E2798" s="602"/>
      <c r="F2798" s="602"/>
      <c r="G2798" s="602"/>
      <c r="H2798" s="602"/>
      <c r="I2798" s="602"/>
      <c r="J2798" s="602"/>
      <c r="K2798" s="602"/>
      <c r="L2798" s="602"/>
      <c r="M2798" s="622"/>
    </row>
    <row r="2799" spans="2:13" s="322" customFormat="1" x14ac:dyDescent="0.2">
      <c r="B2799" s="602"/>
      <c r="C2799" s="602"/>
      <c r="D2799" s="602"/>
      <c r="E2799" s="602"/>
      <c r="F2799" s="602"/>
      <c r="G2799" s="602"/>
      <c r="H2799" s="602"/>
      <c r="I2799" s="602"/>
      <c r="J2799" s="602"/>
      <c r="K2799" s="602"/>
      <c r="L2799" s="602"/>
      <c r="M2799" s="622"/>
    </row>
    <row r="2800" spans="2:13" s="322" customFormat="1" x14ac:dyDescent="0.2">
      <c r="B2800" s="602"/>
      <c r="C2800" s="602"/>
      <c r="D2800" s="602"/>
      <c r="E2800" s="602"/>
      <c r="F2800" s="602"/>
      <c r="G2800" s="602"/>
      <c r="H2800" s="602"/>
      <c r="I2800" s="602"/>
      <c r="J2800" s="602"/>
      <c r="K2800" s="602"/>
      <c r="L2800" s="602"/>
      <c r="M2800" s="622"/>
    </row>
    <row r="2801" spans="2:13" s="322" customFormat="1" x14ac:dyDescent="0.2">
      <c r="B2801" s="602"/>
      <c r="C2801" s="602"/>
      <c r="D2801" s="602"/>
      <c r="E2801" s="602"/>
      <c r="F2801" s="602"/>
      <c r="G2801" s="602"/>
      <c r="H2801" s="602"/>
      <c r="I2801" s="602"/>
      <c r="J2801" s="602"/>
      <c r="K2801" s="602"/>
      <c r="L2801" s="602"/>
      <c r="M2801" s="622"/>
    </row>
    <row r="2802" spans="2:13" s="322" customFormat="1" x14ac:dyDescent="0.2">
      <c r="B2802" s="602"/>
      <c r="C2802" s="602"/>
      <c r="D2802" s="602"/>
      <c r="E2802" s="602"/>
      <c r="F2802" s="602"/>
      <c r="G2802" s="602"/>
      <c r="H2802" s="602"/>
      <c r="I2802" s="602"/>
      <c r="J2802" s="602"/>
      <c r="K2802" s="602"/>
      <c r="L2802" s="602"/>
      <c r="M2802" s="622"/>
    </row>
    <row r="2803" spans="2:13" s="322" customFormat="1" x14ac:dyDescent="0.2">
      <c r="B2803" s="602"/>
      <c r="C2803" s="602"/>
      <c r="D2803" s="602"/>
      <c r="E2803" s="602"/>
      <c r="F2803" s="602"/>
      <c r="G2803" s="602"/>
      <c r="H2803" s="602"/>
      <c r="I2803" s="602"/>
      <c r="J2803" s="602"/>
      <c r="K2803" s="602"/>
      <c r="L2803" s="602"/>
      <c r="M2803" s="622"/>
    </row>
    <row r="2804" spans="2:13" s="322" customFormat="1" x14ac:dyDescent="0.2">
      <c r="B2804" s="602"/>
      <c r="C2804" s="602"/>
      <c r="D2804" s="602"/>
      <c r="E2804" s="602"/>
      <c r="F2804" s="602"/>
      <c r="G2804" s="602"/>
      <c r="H2804" s="602"/>
      <c r="I2804" s="602"/>
      <c r="J2804" s="602"/>
      <c r="K2804" s="602"/>
      <c r="L2804" s="602"/>
      <c r="M2804" s="622"/>
    </row>
    <row r="2805" spans="2:13" s="322" customFormat="1" x14ac:dyDescent="0.2">
      <c r="B2805" s="602"/>
      <c r="C2805" s="602"/>
      <c r="D2805" s="602"/>
      <c r="E2805" s="602"/>
      <c r="F2805" s="602"/>
      <c r="G2805" s="602"/>
      <c r="H2805" s="602"/>
      <c r="I2805" s="602"/>
      <c r="J2805" s="602"/>
      <c r="K2805" s="602"/>
      <c r="L2805" s="602"/>
      <c r="M2805" s="622"/>
    </row>
    <row r="2806" spans="2:13" s="322" customFormat="1" x14ac:dyDescent="0.2">
      <c r="B2806" s="602"/>
      <c r="C2806" s="602"/>
      <c r="D2806" s="602"/>
      <c r="E2806" s="602"/>
      <c r="F2806" s="602"/>
      <c r="G2806" s="602"/>
      <c r="H2806" s="602"/>
      <c r="I2806" s="602"/>
      <c r="J2806" s="602"/>
      <c r="K2806" s="602"/>
      <c r="L2806" s="602"/>
      <c r="M2806" s="622"/>
    </row>
    <row r="2807" spans="2:13" s="322" customFormat="1" x14ac:dyDescent="0.2">
      <c r="B2807" s="602"/>
      <c r="C2807" s="602"/>
      <c r="D2807" s="602"/>
      <c r="E2807" s="602"/>
      <c r="F2807" s="602"/>
      <c r="G2807" s="602"/>
      <c r="H2807" s="602"/>
      <c r="I2807" s="602"/>
      <c r="J2807" s="602"/>
      <c r="K2807" s="602"/>
      <c r="L2807" s="602"/>
      <c r="M2807" s="622"/>
    </row>
    <row r="2808" spans="2:13" s="322" customFormat="1" x14ac:dyDescent="0.2">
      <c r="B2808" s="602"/>
      <c r="C2808" s="602"/>
      <c r="D2808" s="602"/>
      <c r="E2808" s="602"/>
      <c r="F2808" s="602"/>
      <c r="G2808" s="602"/>
      <c r="H2808" s="602"/>
      <c r="I2808" s="602"/>
      <c r="J2808" s="602"/>
      <c r="K2808" s="602"/>
      <c r="L2808" s="602"/>
      <c r="M2808" s="622"/>
    </row>
    <row r="2809" spans="2:13" s="322" customFormat="1" x14ac:dyDescent="0.2">
      <c r="B2809" s="602"/>
      <c r="C2809" s="602"/>
      <c r="D2809" s="602"/>
      <c r="E2809" s="602"/>
      <c r="F2809" s="602"/>
      <c r="G2809" s="602"/>
      <c r="H2809" s="602"/>
      <c r="I2809" s="602"/>
      <c r="J2809" s="602"/>
      <c r="K2809" s="602"/>
      <c r="L2809" s="602"/>
      <c r="M2809" s="622"/>
    </row>
    <row r="2810" spans="2:13" s="322" customFormat="1" x14ac:dyDescent="0.2">
      <c r="B2810" s="602"/>
      <c r="C2810" s="602"/>
      <c r="D2810" s="602"/>
      <c r="E2810" s="602"/>
      <c r="F2810" s="602"/>
      <c r="G2810" s="602"/>
      <c r="H2810" s="602"/>
      <c r="I2810" s="602"/>
      <c r="J2810" s="602"/>
      <c r="K2810" s="602"/>
      <c r="L2810" s="602"/>
      <c r="M2810" s="622"/>
    </row>
    <row r="2811" spans="2:13" s="322" customFormat="1" x14ac:dyDescent="0.2">
      <c r="B2811" s="602"/>
      <c r="C2811" s="602"/>
      <c r="D2811" s="602"/>
      <c r="E2811" s="602"/>
      <c r="F2811" s="602"/>
      <c r="G2811" s="602"/>
      <c r="H2811" s="602"/>
      <c r="I2811" s="602"/>
      <c r="J2811" s="602"/>
      <c r="K2811" s="602"/>
      <c r="L2811" s="602"/>
      <c r="M2811" s="622"/>
    </row>
    <row r="2812" spans="2:13" s="322" customFormat="1" x14ac:dyDescent="0.2">
      <c r="B2812" s="602"/>
      <c r="C2812" s="602"/>
      <c r="D2812" s="602"/>
      <c r="E2812" s="602"/>
      <c r="F2812" s="602"/>
      <c r="G2812" s="602"/>
      <c r="H2812" s="602"/>
      <c r="I2812" s="602"/>
      <c r="J2812" s="602"/>
      <c r="K2812" s="602"/>
      <c r="L2812" s="602"/>
      <c r="M2812" s="622"/>
    </row>
    <row r="2813" spans="2:13" s="322" customFormat="1" x14ac:dyDescent="0.2">
      <c r="B2813" s="602"/>
      <c r="C2813" s="602"/>
      <c r="D2813" s="602"/>
      <c r="E2813" s="602"/>
      <c r="F2813" s="602"/>
      <c r="G2813" s="602"/>
      <c r="H2813" s="602"/>
      <c r="I2813" s="602"/>
      <c r="J2813" s="602"/>
      <c r="K2813" s="602"/>
      <c r="L2813" s="602"/>
      <c r="M2813" s="622"/>
    </row>
    <row r="2814" spans="2:13" s="322" customFormat="1" x14ac:dyDescent="0.2">
      <c r="B2814" s="602"/>
      <c r="C2814" s="602"/>
      <c r="D2814" s="602"/>
      <c r="E2814" s="602"/>
      <c r="F2814" s="602"/>
      <c r="G2814" s="602"/>
      <c r="H2814" s="602"/>
      <c r="I2814" s="602"/>
      <c r="J2814" s="602"/>
      <c r="K2814" s="602"/>
      <c r="L2814" s="602"/>
      <c r="M2814" s="622"/>
    </row>
    <row r="2815" spans="2:13" s="322" customFormat="1" x14ac:dyDescent="0.2">
      <c r="B2815" s="602"/>
      <c r="C2815" s="602"/>
      <c r="D2815" s="602"/>
      <c r="E2815" s="602"/>
      <c r="F2815" s="602"/>
      <c r="G2815" s="602"/>
      <c r="H2815" s="602"/>
      <c r="I2815" s="602"/>
      <c r="J2815" s="602"/>
      <c r="K2815" s="602"/>
      <c r="L2815" s="602"/>
      <c r="M2815" s="622"/>
    </row>
    <row r="2816" spans="2:13" s="322" customFormat="1" x14ac:dyDescent="0.2">
      <c r="B2816" s="602"/>
      <c r="C2816" s="602"/>
      <c r="D2816" s="602"/>
      <c r="E2816" s="602"/>
      <c r="F2816" s="602"/>
      <c r="G2816" s="602"/>
      <c r="H2816" s="602"/>
      <c r="I2816" s="602"/>
      <c r="J2816" s="602"/>
      <c r="K2816" s="602"/>
      <c r="L2816" s="602"/>
      <c r="M2816" s="622"/>
    </row>
    <row r="2817" spans="2:13" s="322" customFormat="1" x14ac:dyDescent="0.2">
      <c r="B2817" s="602"/>
      <c r="C2817" s="602"/>
      <c r="D2817" s="602"/>
      <c r="E2817" s="602"/>
      <c r="F2817" s="602"/>
      <c r="G2817" s="602"/>
      <c r="H2817" s="602"/>
      <c r="I2817" s="602"/>
      <c r="J2817" s="602"/>
      <c r="K2817" s="602"/>
      <c r="L2817" s="602"/>
      <c r="M2817" s="622"/>
    </row>
    <row r="2818" spans="2:13" s="322" customFormat="1" x14ac:dyDescent="0.2">
      <c r="B2818" s="602"/>
      <c r="C2818" s="602"/>
      <c r="D2818" s="602"/>
      <c r="E2818" s="602"/>
      <c r="F2818" s="602"/>
      <c r="G2818" s="602"/>
      <c r="H2818" s="602"/>
      <c r="I2818" s="602"/>
      <c r="J2818" s="602"/>
      <c r="K2818" s="602"/>
      <c r="L2818" s="602"/>
      <c r="M2818" s="622"/>
    </row>
    <row r="2819" spans="2:13" s="322" customFormat="1" x14ac:dyDescent="0.2">
      <c r="B2819" s="602"/>
      <c r="C2819" s="602"/>
      <c r="D2819" s="602"/>
      <c r="E2819" s="602"/>
      <c r="F2819" s="602"/>
      <c r="G2819" s="602"/>
      <c r="H2819" s="602"/>
      <c r="I2819" s="602"/>
      <c r="J2819" s="602"/>
      <c r="K2819" s="602"/>
      <c r="L2819" s="602"/>
      <c r="M2819" s="622"/>
    </row>
    <row r="2820" spans="2:13" s="322" customFormat="1" x14ac:dyDescent="0.2">
      <c r="B2820" s="602"/>
      <c r="C2820" s="602"/>
      <c r="D2820" s="602"/>
      <c r="E2820" s="602"/>
      <c r="F2820" s="602"/>
      <c r="G2820" s="602"/>
      <c r="H2820" s="602"/>
      <c r="I2820" s="602"/>
      <c r="J2820" s="602"/>
      <c r="K2820" s="602"/>
      <c r="L2820" s="602"/>
      <c r="M2820" s="622"/>
    </row>
    <row r="2821" spans="2:13" s="322" customFormat="1" x14ac:dyDescent="0.2">
      <c r="B2821" s="602"/>
      <c r="C2821" s="602"/>
      <c r="D2821" s="602"/>
      <c r="E2821" s="602"/>
      <c r="F2821" s="602"/>
      <c r="G2821" s="602"/>
      <c r="H2821" s="602"/>
      <c r="I2821" s="602"/>
      <c r="J2821" s="602"/>
      <c r="K2821" s="602"/>
      <c r="L2821" s="602"/>
      <c r="M2821" s="622"/>
    </row>
    <row r="2822" spans="2:13" s="322" customFormat="1" x14ac:dyDescent="0.2">
      <c r="B2822" s="602"/>
      <c r="C2822" s="602"/>
      <c r="D2822" s="602"/>
      <c r="E2822" s="602"/>
      <c r="F2822" s="602"/>
      <c r="G2822" s="602"/>
      <c r="H2822" s="602"/>
      <c r="I2822" s="602"/>
      <c r="J2822" s="602"/>
      <c r="K2822" s="602"/>
      <c r="L2822" s="602"/>
      <c r="M2822" s="622"/>
    </row>
    <row r="2823" spans="2:13" s="322" customFormat="1" x14ac:dyDescent="0.2">
      <c r="B2823" s="602"/>
      <c r="C2823" s="602"/>
      <c r="D2823" s="602"/>
      <c r="E2823" s="602"/>
      <c r="F2823" s="602"/>
      <c r="G2823" s="602"/>
      <c r="H2823" s="602"/>
      <c r="I2823" s="602"/>
      <c r="J2823" s="602"/>
      <c r="K2823" s="602"/>
      <c r="L2823" s="602"/>
      <c r="M2823" s="622"/>
    </row>
    <row r="2824" spans="2:13" s="322" customFormat="1" x14ac:dyDescent="0.2">
      <c r="B2824" s="602"/>
      <c r="C2824" s="602"/>
      <c r="D2824" s="602"/>
      <c r="E2824" s="602"/>
      <c r="F2824" s="602"/>
      <c r="G2824" s="602"/>
      <c r="H2824" s="602"/>
      <c r="I2824" s="602"/>
      <c r="J2824" s="602"/>
      <c r="K2824" s="602"/>
      <c r="L2824" s="602"/>
      <c r="M2824" s="622"/>
    </row>
    <row r="2825" spans="2:13" s="322" customFormat="1" x14ac:dyDescent="0.2">
      <c r="B2825" s="602"/>
      <c r="C2825" s="602"/>
      <c r="D2825" s="602"/>
      <c r="E2825" s="602"/>
      <c r="F2825" s="602"/>
      <c r="G2825" s="602"/>
      <c r="H2825" s="602"/>
      <c r="I2825" s="602"/>
      <c r="J2825" s="602"/>
      <c r="K2825" s="602"/>
      <c r="L2825" s="602"/>
      <c r="M2825" s="622"/>
    </row>
    <row r="2826" spans="2:13" s="322" customFormat="1" x14ac:dyDescent="0.2">
      <c r="B2826" s="602"/>
      <c r="C2826" s="602"/>
      <c r="D2826" s="602"/>
      <c r="E2826" s="602"/>
      <c r="F2826" s="602"/>
      <c r="G2826" s="602"/>
      <c r="H2826" s="602"/>
      <c r="I2826" s="602"/>
      <c r="J2826" s="602"/>
      <c r="K2826" s="602"/>
      <c r="L2826" s="602"/>
      <c r="M2826" s="622"/>
    </row>
    <row r="2827" spans="2:13" s="322" customFormat="1" x14ac:dyDescent="0.2">
      <c r="B2827" s="602"/>
      <c r="C2827" s="602"/>
      <c r="D2827" s="602"/>
      <c r="E2827" s="602"/>
      <c r="F2827" s="602"/>
      <c r="G2827" s="602"/>
      <c r="H2827" s="602"/>
      <c r="I2827" s="602"/>
      <c r="J2827" s="602"/>
      <c r="K2827" s="602"/>
      <c r="L2827" s="602"/>
      <c r="M2827" s="622"/>
    </row>
    <row r="2828" spans="2:13" s="322" customFormat="1" x14ac:dyDescent="0.2">
      <c r="B2828" s="602"/>
      <c r="C2828" s="602"/>
      <c r="D2828" s="602"/>
      <c r="E2828" s="602"/>
      <c r="F2828" s="602"/>
      <c r="G2828" s="602"/>
      <c r="H2828" s="602"/>
      <c r="I2828" s="602"/>
      <c r="J2828" s="602"/>
      <c r="K2828" s="602"/>
      <c r="L2828" s="602"/>
      <c r="M2828" s="622"/>
    </row>
    <row r="2829" spans="2:13" s="322" customFormat="1" x14ac:dyDescent="0.2">
      <c r="B2829" s="602"/>
      <c r="C2829" s="602"/>
      <c r="D2829" s="602"/>
      <c r="E2829" s="602"/>
      <c r="F2829" s="602"/>
      <c r="G2829" s="602"/>
      <c r="H2829" s="602"/>
      <c r="I2829" s="602"/>
      <c r="J2829" s="602"/>
      <c r="K2829" s="602"/>
      <c r="L2829" s="602"/>
      <c r="M2829" s="622"/>
    </row>
    <row r="2830" spans="2:13" s="322" customFormat="1" x14ac:dyDescent="0.2">
      <c r="B2830" s="602"/>
      <c r="C2830" s="602"/>
      <c r="D2830" s="602"/>
      <c r="E2830" s="602"/>
      <c r="F2830" s="602"/>
      <c r="G2830" s="602"/>
      <c r="H2830" s="602"/>
      <c r="I2830" s="602"/>
      <c r="J2830" s="602"/>
      <c r="K2830" s="602"/>
      <c r="L2830" s="602"/>
      <c r="M2830" s="622"/>
    </row>
    <row r="2831" spans="2:13" s="322" customFormat="1" x14ac:dyDescent="0.2">
      <c r="B2831" s="602"/>
      <c r="C2831" s="602"/>
      <c r="D2831" s="602"/>
      <c r="E2831" s="602"/>
      <c r="F2831" s="602"/>
      <c r="G2831" s="602"/>
      <c r="H2831" s="602"/>
      <c r="I2831" s="602"/>
      <c r="J2831" s="602"/>
      <c r="K2831" s="602"/>
      <c r="L2831" s="602"/>
      <c r="M2831" s="622"/>
    </row>
    <row r="2832" spans="2:13" s="322" customFormat="1" x14ac:dyDescent="0.2">
      <c r="B2832" s="602"/>
      <c r="C2832" s="602"/>
      <c r="D2832" s="602"/>
      <c r="E2832" s="602"/>
      <c r="F2832" s="602"/>
      <c r="G2832" s="602"/>
      <c r="H2832" s="602"/>
      <c r="I2832" s="602"/>
      <c r="J2832" s="602"/>
      <c r="K2832" s="602"/>
      <c r="L2832" s="602"/>
      <c r="M2832" s="622"/>
    </row>
    <row r="2833" spans="2:13" s="322" customFormat="1" x14ac:dyDescent="0.2">
      <c r="B2833" s="602"/>
      <c r="C2833" s="602"/>
      <c r="D2833" s="602"/>
      <c r="E2833" s="602"/>
      <c r="F2833" s="602"/>
      <c r="G2833" s="602"/>
      <c r="H2833" s="602"/>
      <c r="I2833" s="602"/>
      <c r="J2833" s="602"/>
      <c r="K2833" s="602"/>
      <c r="L2833" s="602"/>
      <c r="M2833" s="622"/>
    </row>
    <row r="2834" spans="2:13" s="322" customFormat="1" x14ac:dyDescent="0.2">
      <c r="B2834" s="602"/>
      <c r="C2834" s="602"/>
      <c r="D2834" s="602"/>
      <c r="E2834" s="602"/>
      <c r="F2834" s="602"/>
      <c r="G2834" s="602"/>
      <c r="H2834" s="602"/>
      <c r="I2834" s="602"/>
      <c r="J2834" s="602"/>
      <c r="K2834" s="602"/>
      <c r="L2834" s="602"/>
      <c r="M2834" s="622"/>
    </row>
    <row r="2835" spans="2:13" s="322" customFormat="1" x14ac:dyDescent="0.2">
      <c r="B2835" s="602"/>
      <c r="C2835" s="602"/>
      <c r="D2835" s="602"/>
      <c r="E2835" s="602"/>
      <c r="F2835" s="602"/>
      <c r="G2835" s="602"/>
      <c r="H2835" s="602"/>
      <c r="I2835" s="602"/>
      <c r="J2835" s="602"/>
      <c r="K2835" s="602"/>
      <c r="L2835" s="602"/>
      <c r="M2835" s="622"/>
    </row>
    <row r="2836" spans="2:13" s="322" customFormat="1" x14ac:dyDescent="0.2">
      <c r="B2836" s="602"/>
      <c r="C2836" s="602"/>
      <c r="D2836" s="602"/>
      <c r="E2836" s="602"/>
      <c r="F2836" s="602"/>
      <c r="G2836" s="602"/>
      <c r="H2836" s="602"/>
      <c r="I2836" s="602"/>
      <c r="J2836" s="602"/>
      <c r="K2836" s="602"/>
      <c r="L2836" s="602"/>
      <c r="M2836" s="622"/>
    </row>
    <row r="2837" spans="2:13" s="322" customFormat="1" x14ac:dyDescent="0.2">
      <c r="B2837" s="602"/>
      <c r="C2837" s="602"/>
      <c r="D2837" s="602"/>
      <c r="E2837" s="602"/>
      <c r="F2837" s="602"/>
      <c r="G2837" s="602"/>
      <c r="H2837" s="602"/>
      <c r="I2837" s="602"/>
      <c r="J2837" s="602"/>
      <c r="K2837" s="602"/>
      <c r="L2837" s="602"/>
      <c r="M2837" s="622"/>
    </row>
    <row r="2838" spans="2:13" s="322" customFormat="1" x14ac:dyDescent="0.2">
      <c r="B2838" s="602"/>
      <c r="C2838" s="602"/>
      <c r="D2838" s="602"/>
      <c r="E2838" s="602"/>
      <c r="F2838" s="602"/>
      <c r="G2838" s="602"/>
      <c r="H2838" s="602"/>
      <c r="I2838" s="602"/>
      <c r="J2838" s="602"/>
      <c r="K2838" s="602"/>
      <c r="L2838" s="602"/>
      <c r="M2838" s="622"/>
    </row>
    <row r="2839" spans="2:13" s="322" customFormat="1" x14ac:dyDescent="0.2">
      <c r="B2839" s="602"/>
      <c r="C2839" s="602"/>
      <c r="D2839" s="602"/>
      <c r="E2839" s="602"/>
      <c r="F2839" s="602"/>
      <c r="G2839" s="602"/>
      <c r="H2839" s="602"/>
      <c r="I2839" s="602"/>
      <c r="J2839" s="602"/>
      <c r="K2839" s="602"/>
      <c r="L2839" s="602"/>
      <c r="M2839" s="622"/>
    </row>
    <row r="2840" spans="2:13" s="322" customFormat="1" x14ac:dyDescent="0.2">
      <c r="B2840" s="602"/>
      <c r="C2840" s="602"/>
      <c r="D2840" s="602"/>
      <c r="E2840" s="602"/>
      <c r="F2840" s="602"/>
      <c r="G2840" s="602"/>
      <c r="H2840" s="602"/>
      <c r="I2840" s="602"/>
      <c r="J2840" s="602"/>
      <c r="K2840" s="602"/>
      <c r="L2840" s="602"/>
      <c r="M2840" s="622"/>
    </row>
    <row r="2841" spans="2:13" s="322" customFormat="1" x14ac:dyDescent="0.2">
      <c r="B2841" s="602"/>
      <c r="C2841" s="602"/>
      <c r="D2841" s="602"/>
      <c r="E2841" s="602"/>
      <c r="F2841" s="602"/>
      <c r="G2841" s="602"/>
      <c r="H2841" s="602"/>
      <c r="I2841" s="602"/>
      <c r="J2841" s="602"/>
      <c r="K2841" s="602"/>
      <c r="L2841" s="602"/>
      <c r="M2841" s="622"/>
    </row>
    <row r="2842" spans="2:13" s="322" customFormat="1" x14ac:dyDescent="0.2">
      <c r="B2842" s="602"/>
      <c r="C2842" s="602"/>
      <c r="D2842" s="602"/>
      <c r="E2842" s="602"/>
      <c r="F2842" s="602"/>
      <c r="G2842" s="602"/>
      <c r="H2842" s="602"/>
      <c r="I2842" s="602"/>
      <c r="J2842" s="602"/>
      <c r="K2842" s="602"/>
      <c r="L2842" s="602"/>
      <c r="M2842" s="622"/>
    </row>
    <row r="2843" spans="2:13" s="322" customFormat="1" x14ac:dyDescent="0.2">
      <c r="B2843" s="602"/>
      <c r="C2843" s="602"/>
      <c r="D2843" s="602"/>
      <c r="E2843" s="602"/>
      <c r="F2843" s="602"/>
      <c r="G2843" s="602"/>
      <c r="H2843" s="602"/>
      <c r="I2843" s="602"/>
      <c r="J2843" s="602"/>
      <c r="K2843" s="602"/>
      <c r="L2843" s="602"/>
      <c r="M2843" s="622"/>
    </row>
    <row r="2844" spans="2:13" s="322" customFormat="1" x14ac:dyDescent="0.2">
      <c r="B2844" s="602"/>
      <c r="C2844" s="602"/>
      <c r="D2844" s="602"/>
      <c r="E2844" s="602"/>
      <c r="F2844" s="602"/>
      <c r="G2844" s="602"/>
      <c r="H2844" s="602"/>
      <c r="I2844" s="602"/>
      <c r="J2844" s="602"/>
      <c r="K2844" s="602"/>
      <c r="L2844" s="602"/>
      <c r="M2844" s="622"/>
    </row>
    <row r="2845" spans="2:13" s="322" customFormat="1" x14ac:dyDescent="0.2">
      <c r="B2845" s="602"/>
      <c r="C2845" s="602"/>
      <c r="D2845" s="602"/>
      <c r="E2845" s="602"/>
      <c r="F2845" s="602"/>
      <c r="G2845" s="602"/>
      <c r="H2845" s="602"/>
      <c r="I2845" s="602"/>
      <c r="J2845" s="602"/>
      <c r="K2845" s="602"/>
      <c r="L2845" s="602"/>
      <c r="M2845" s="622"/>
    </row>
    <row r="2846" spans="2:13" s="322" customFormat="1" x14ac:dyDescent="0.2">
      <c r="B2846" s="602"/>
      <c r="C2846" s="602"/>
      <c r="D2846" s="602"/>
      <c r="E2846" s="602"/>
      <c r="F2846" s="602"/>
      <c r="G2846" s="602"/>
      <c r="H2846" s="602"/>
      <c r="I2846" s="602"/>
      <c r="J2846" s="602"/>
      <c r="K2846" s="602"/>
      <c r="L2846" s="602"/>
      <c r="M2846" s="622"/>
    </row>
    <row r="2847" spans="2:13" s="322" customFormat="1" x14ac:dyDescent="0.2">
      <c r="B2847" s="602"/>
      <c r="C2847" s="602"/>
      <c r="D2847" s="602"/>
      <c r="E2847" s="602"/>
      <c r="F2847" s="602"/>
      <c r="G2847" s="602"/>
      <c r="H2847" s="602"/>
      <c r="I2847" s="602"/>
      <c r="J2847" s="602"/>
      <c r="K2847" s="602"/>
      <c r="L2847" s="602"/>
      <c r="M2847" s="622"/>
    </row>
    <row r="2848" spans="2:13" s="322" customFormat="1" x14ac:dyDescent="0.2">
      <c r="B2848" s="602"/>
      <c r="C2848" s="602"/>
      <c r="D2848" s="602"/>
      <c r="E2848" s="602"/>
      <c r="F2848" s="602"/>
      <c r="G2848" s="602"/>
      <c r="H2848" s="602"/>
      <c r="I2848" s="602"/>
      <c r="J2848" s="602"/>
      <c r="K2848" s="602"/>
      <c r="L2848" s="602"/>
      <c r="M2848" s="622"/>
    </row>
    <row r="2849" spans="2:13" s="322" customFormat="1" x14ac:dyDescent="0.2">
      <c r="B2849" s="602"/>
      <c r="C2849" s="602"/>
      <c r="D2849" s="602"/>
      <c r="E2849" s="602"/>
      <c r="F2849" s="602"/>
      <c r="G2849" s="602"/>
      <c r="H2849" s="602"/>
      <c r="I2849" s="602"/>
      <c r="J2849" s="602"/>
      <c r="K2849" s="602"/>
      <c r="L2849" s="602"/>
      <c r="M2849" s="622"/>
    </row>
    <row r="2850" spans="2:13" s="322" customFormat="1" x14ac:dyDescent="0.2">
      <c r="B2850" s="602"/>
      <c r="C2850" s="602"/>
      <c r="D2850" s="602"/>
      <c r="E2850" s="602"/>
      <c r="F2850" s="602"/>
      <c r="G2850" s="602"/>
      <c r="H2850" s="602"/>
      <c r="I2850" s="602"/>
      <c r="J2850" s="602"/>
      <c r="K2850" s="602"/>
      <c r="L2850" s="602"/>
      <c r="M2850" s="622"/>
    </row>
    <row r="2851" spans="2:13" s="322" customFormat="1" x14ac:dyDescent="0.2">
      <c r="B2851" s="602"/>
      <c r="C2851" s="602"/>
      <c r="D2851" s="602"/>
      <c r="E2851" s="602"/>
      <c r="F2851" s="602"/>
      <c r="G2851" s="602"/>
      <c r="H2851" s="602"/>
      <c r="I2851" s="602"/>
      <c r="J2851" s="602"/>
      <c r="K2851" s="602"/>
      <c r="L2851" s="602"/>
      <c r="M2851" s="622"/>
    </row>
    <row r="2852" spans="2:13" s="322" customFormat="1" x14ac:dyDescent="0.2">
      <c r="B2852" s="602"/>
      <c r="C2852" s="602"/>
      <c r="D2852" s="602"/>
      <c r="E2852" s="602"/>
      <c r="F2852" s="602"/>
      <c r="G2852" s="602"/>
      <c r="H2852" s="602"/>
      <c r="I2852" s="602"/>
      <c r="J2852" s="602"/>
      <c r="K2852" s="602"/>
      <c r="L2852" s="602"/>
      <c r="M2852" s="622"/>
    </row>
    <row r="2853" spans="2:13" s="322" customFormat="1" x14ac:dyDescent="0.2">
      <c r="B2853" s="602"/>
      <c r="C2853" s="602"/>
      <c r="D2853" s="602"/>
      <c r="E2853" s="602"/>
      <c r="F2853" s="602"/>
      <c r="G2853" s="602"/>
      <c r="H2853" s="602"/>
      <c r="I2853" s="602"/>
      <c r="J2853" s="602"/>
      <c r="K2853" s="602"/>
      <c r="L2853" s="602"/>
      <c r="M2853" s="622"/>
    </row>
    <row r="2854" spans="2:13" s="322" customFormat="1" x14ac:dyDescent="0.2">
      <c r="B2854" s="602"/>
      <c r="C2854" s="602"/>
      <c r="D2854" s="602"/>
      <c r="E2854" s="602"/>
      <c r="F2854" s="602"/>
      <c r="G2854" s="602"/>
      <c r="H2854" s="602"/>
      <c r="I2854" s="602"/>
      <c r="J2854" s="602"/>
      <c r="K2854" s="602"/>
      <c r="L2854" s="602"/>
      <c r="M2854" s="622"/>
    </row>
    <row r="2855" spans="2:13" s="322" customFormat="1" x14ac:dyDescent="0.2">
      <c r="B2855" s="602"/>
      <c r="C2855" s="602"/>
      <c r="D2855" s="602"/>
      <c r="E2855" s="602"/>
      <c r="F2855" s="602"/>
      <c r="G2855" s="602"/>
      <c r="H2855" s="602"/>
      <c r="I2855" s="602"/>
      <c r="J2855" s="602"/>
      <c r="K2855" s="602"/>
      <c r="L2855" s="602"/>
      <c r="M2855" s="622"/>
    </row>
    <row r="2856" spans="2:13" s="322" customFormat="1" x14ac:dyDescent="0.2">
      <c r="B2856" s="602"/>
      <c r="C2856" s="602"/>
      <c r="D2856" s="602"/>
      <c r="E2856" s="602"/>
      <c r="F2856" s="602"/>
      <c r="G2856" s="602"/>
      <c r="H2856" s="602"/>
      <c r="I2856" s="602"/>
      <c r="J2856" s="602"/>
      <c r="K2856" s="602"/>
      <c r="L2856" s="602"/>
      <c r="M2856" s="622"/>
    </row>
    <row r="2857" spans="2:13" s="322" customFormat="1" x14ac:dyDescent="0.2">
      <c r="B2857" s="602"/>
      <c r="C2857" s="602"/>
      <c r="D2857" s="602"/>
      <c r="E2857" s="602"/>
      <c r="F2857" s="602"/>
      <c r="G2857" s="602"/>
      <c r="H2857" s="602"/>
      <c r="I2857" s="602"/>
      <c r="J2857" s="602"/>
      <c r="K2857" s="602"/>
      <c r="L2857" s="602"/>
      <c r="M2857" s="622"/>
    </row>
    <row r="2858" spans="2:13" s="322" customFormat="1" x14ac:dyDescent="0.2">
      <c r="B2858" s="602"/>
      <c r="C2858" s="602"/>
      <c r="D2858" s="602"/>
      <c r="E2858" s="602"/>
      <c r="F2858" s="602"/>
      <c r="G2858" s="602"/>
      <c r="H2858" s="602"/>
      <c r="I2858" s="602"/>
      <c r="J2858" s="602"/>
      <c r="K2858" s="602"/>
      <c r="L2858" s="602"/>
      <c r="M2858" s="622"/>
    </row>
    <row r="2859" spans="2:13" s="322" customFormat="1" x14ac:dyDescent="0.2">
      <c r="B2859" s="602"/>
      <c r="C2859" s="602"/>
      <c r="D2859" s="602"/>
      <c r="E2859" s="602"/>
      <c r="F2859" s="602"/>
      <c r="G2859" s="602"/>
      <c r="H2859" s="602"/>
      <c r="I2859" s="602"/>
      <c r="J2859" s="602"/>
      <c r="K2859" s="602"/>
      <c r="L2859" s="602"/>
      <c r="M2859" s="622"/>
    </row>
    <row r="2860" spans="2:13" s="322" customFormat="1" x14ac:dyDescent="0.2">
      <c r="B2860" s="602"/>
      <c r="C2860" s="602"/>
      <c r="D2860" s="602"/>
      <c r="E2860" s="602"/>
      <c r="F2860" s="602"/>
      <c r="G2860" s="602"/>
      <c r="H2860" s="602"/>
      <c r="I2860" s="602"/>
      <c r="J2860" s="602"/>
      <c r="K2860" s="602"/>
      <c r="L2860" s="602"/>
      <c r="M2860" s="622"/>
    </row>
    <row r="2861" spans="2:13" s="322" customFormat="1" x14ac:dyDescent="0.2">
      <c r="B2861" s="602"/>
      <c r="C2861" s="602"/>
      <c r="D2861" s="602"/>
      <c r="E2861" s="602"/>
      <c r="F2861" s="602"/>
      <c r="G2861" s="602"/>
      <c r="H2861" s="602"/>
      <c r="I2861" s="602"/>
      <c r="J2861" s="602"/>
      <c r="K2861" s="602"/>
      <c r="L2861" s="602"/>
      <c r="M2861" s="622"/>
    </row>
    <row r="2862" spans="2:13" s="322" customFormat="1" x14ac:dyDescent="0.2">
      <c r="B2862" s="602"/>
      <c r="C2862" s="602"/>
      <c r="D2862" s="602"/>
      <c r="E2862" s="602"/>
      <c r="F2862" s="602"/>
      <c r="G2862" s="602"/>
      <c r="H2862" s="602"/>
      <c r="I2862" s="602"/>
      <c r="J2862" s="602"/>
      <c r="K2862" s="602"/>
      <c r="L2862" s="602"/>
      <c r="M2862" s="622"/>
    </row>
    <row r="2863" spans="2:13" s="322" customFormat="1" x14ac:dyDescent="0.2">
      <c r="B2863" s="602"/>
      <c r="C2863" s="602"/>
      <c r="D2863" s="602"/>
      <c r="E2863" s="602"/>
      <c r="F2863" s="602"/>
      <c r="G2863" s="602"/>
      <c r="H2863" s="602"/>
      <c r="I2863" s="602"/>
      <c r="J2863" s="602"/>
      <c r="K2863" s="602"/>
      <c r="L2863" s="602"/>
      <c r="M2863" s="622"/>
    </row>
    <row r="2864" spans="2:13" s="322" customFormat="1" x14ac:dyDescent="0.2">
      <c r="B2864" s="602"/>
      <c r="C2864" s="602"/>
      <c r="D2864" s="602"/>
      <c r="E2864" s="602"/>
      <c r="F2864" s="602"/>
      <c r="G2864" s="602"/>
      <c r="H2864" s="602"/>
      <c r="I2864" s="602"/>
      <c r="J2864" s="602"/>
      <c r="K2864" s="602"/>
      <c r="L2864" s="602"/>
      <c r="M2864" s="622"/>
    </row>
    <row r="2865" spans="2:13" s="322" customFormat="1" x14ac:dyDescent="0.2">
      <c r="B2865" s="602"/>
      <c r="C2865" s="602"/>
      <c r="D2865" s="602"/>
      <c r="E2865" s="602"/>
      <c r="F2865" s="602"/>
      <c r="G2865" s="602"/>
      <c r="H2865" s="602"/>
      <c r="I2865" s="602"/>
      <c r="J2865" s="602"/>
      <c r="K2865" s="602"/>
      <c r="L2865" s="602"/>
      <c r="M2865" s="622"/>
    </row>
    <row r="2866" spans="2:13" s="322" customFormat="1" x14ac:dyDescent="0.2">
      <c r="B2866" s="602"/>
      <c r="C2866" s="602"/>
      <c r="D2866" s="602"/>
      <c r="E2866" s="602"/>
      <c r="F2866" s="602"/>
      <c r="G2866" s="602"/>
      <c r="H2866" s="602"/>
      <c r="I2866" s="602"/>
      <c r="J2866" s="602"/>
      <c r="K2866" s="602"/>
      <c r="L2866" s="602"/>
      <c r="M2866" s="622"/>
    </row>
    <row r="2867" spans="2:13" s="322" customFormat="1" x14ac:dyDescent="0.2">
      <c r="B2867" s="602"/>
      <c r="C2867" s="602"/>
      <c r="D2867" s="602"/>
      <c r="E2867" s="602"/>
      <c r="F2867" s="602"/>
      <c r="G2867" s="602"/>
      <c r="H2867" s="602"/>
      <c r="I2867" s="602"/>
      <c r="J2867" s="602"/>
      <c r="K2867" s="602"/>
      <c r="L2867" s="602"/>
      <c r="M2867" s="622"/>
    </row>
    <row r="2868" spans="2:13" s="322" customFormat="1" x14ac:dyDescent="0.2">
      <c r="B2868" s="602"/>
      <c r="C2868" s="602"/>
      <c r="D2868" s="602"/>
      <c r="E2868" s="602"/>
      <c r="F2868" s="602"/>
      <c r="G2868" s="602"/>
      <c r="H2868" s="602"/>
      <c r="I2868" s="602"/>
      <c r="J2868" s="602"/>
      <c r="K2868" s="602"/>
      <c r="L2868" s="602"/>
      <c r="M2868" s="622"/>
    </row>
    <row r="2869" spans="2:13" s="322" customFormat="1" x14ac:dyDescent="0.2">
      <c r="B2869" s="602"/>
      <c r="C2869" s="602"/>
      <c r="D2869" s="602"/>
      <c r="E2869" s="602"/>
      <c r="F2869" s="602"/>
      <c r="G2869" s="602"/>
      <c r="H2869" s="602"/>
      <c r="I2869" s="602"/>
      <c r="J2869" s="602"/>
      <c r="K2869" s="602"/>
      <c r="L2869" s="602"/>
      <c r="M2869" s="622"/>
    </row>
    <row r="2870" spans="2:13" s="322" customFormat="1" x14ac:dyDescent="0.2">
      <c r="B2870" s="602"/>
      <c r="C2870" s="602"/>
      <c r="D2870" s="602"/>
      <c r="E2870" s="602"/>
      <c r="F2870" s="602"/>
      <c r="G2870" s="602"/>
      <c r="H2870" s="602"/>
      <c r="I2870" s="602"/>
      <c r="J2870" s="602"/>
      <c r="K2870" s="602"/>
      <c r="L2870" s="602"/>
      <c r="M2870" s="622"/>
    </row>
    <row r="2871" spans="2:13" s="322" customFormat="1" x14ac:dyDescent="0.2">
      <c r="B2871" s="602"/>
      <c r="C2871" s="602"/>
      <c r="D2871" s="602"/>
      <c r="E2871" s="602"/>
      <c r="F2871" s="602"/>
      <c r="G2871" s="602"/>
      <c r="H2871" s="602"/>
      <c r="I2871" s="602"/>
      <c r="J2871" s="602"/>
      <c r="K2871" s="602"/>
      <c r="L2871" s="602"/>
      <c r="M2871" s="622"/>
    </row>
    <row r="2872" spans="2:13" s="322" customFormat="1" x14ac:dyDescent="0.2">
      <c r="B2872" s="602"/>
      <c r="C2872" s="602"/>
      <c r="D2872" s="602"/>
      <c r="E2872" s="602"/>
      <c r="F2872" s="602"/>
      <c r="G2872" s="602"/>
      <c r="H2872" s="602"/>
      <c r="I2872" s="602"/>
      <c r="J2872" s="602"/>
      <c r="K2872" s="602"/>
      <c r="L2872" s="602"/>
      <c r="M2872" s="622"/>
    </row>
    <row r="2873" spans="2:13" s="322" customFormat="1" x14ac:dyDescent="0.2">
      <c r="B2873" s="602"/>
      <c r="C2873" s="602"/>
      <c r="D2873" s="602"/>
      <c r="E2873" s="602"/>
      <c r="F2873" s="602"/>
      <c r="G2873" s="602"/>
      <c r="H2873" s="602"/>
      <c r="I2873" s="602"/>
      <c r="J2873" s="602"/>
      <c r="K2873" s="602"/>
      <c r="L2873" s="602"/>
      <c r="M2873" s="622"/>
    </row>
    <row r="2874" spans="2:13" s="322" customFormat="1" x14ac:dyDescent="0.2">
      <c r="B2874" s="602"/>
      <c r="C2874" s="602"/>
      <c r="D2874" s="602"/>
      <c r="E2874" s="602"/>
      <c r="F2874" s="602"/>
      <c r="G2874" s="602"/>
      <c r="H2874" s="602"/>
      <c r="I2874" s="602"/>
      <c r="J2874" s="602"/>
      <c r="K2874" s="602"/>
      <c r="L2874" s="602"/>
      <c r="M2874" s="622"/>
    </row>
    <row r="2875" spans="2:13" s="322" customFormat="1" x14ac:dyDescent="0.2">
      <c r="B2875" s="602"/>
      <c r="C2875" s="602"/>
      <c r="D2875" s="602"/>
      <c r="E2875" s="602"/>
      <c r="F2875" s="602"/>
      <c r="G2875" s="602"/>
      <c r="H2875" s="602"/>
      <c r="I2875" s="602"/>
      <c r="J2875" s="602"/>
      <c r="K2875" s="602"/>
      <c r="L2875" s="602"/>
      <c r="M2875" s="622"/>
    </row>
    <row r="2876" spans="2:13" s="322" customFormat="1" x14ac:dyDescent="0.2">
      <c r="B2876" s="602"/>
      <c r="C2876" s="602"/>
      <c r="D2876" s="602"/>
      <c r="E2876" s="602"/>
      <c r="F2876" s="602"/>
      <c r="G2876" s="602"/>
      <c r="H2876" s="602"/>
      <c r="I2876" s="602"/>
      <c r="J2876" s="602"/>
      <c r="K2876" s="602"/>
      <c r="L2876" s="602"/>
      <c r="M2876" s="622"/>
    </row>
    <row r="2877" spans="2:13" s="322" customFormat="1" x14ac:dyDescent="0.2">
      <c r="B2877" s="602"/>
      <c r="C2877" s="602"/>
      <c r="D2877" s="602"/>
      <c r="E2877" s="602"/>
      <c r="F2877" s="602"/>
      <c r="G2877" s="602"/>
      <c r="H2877" s="602"/>
      <c r="I2877" s="602"/>
      <c r="J2877" s="602"/>
      <c r="K2877" s="602"/>
      <c r="L2877" s="602"/>
      <c r="M2877" s="622"/>
    </row>
    <row r="2878" spans="2:13" s="322" customFormat="1" x14ac:dyDescent="0.2">
      <c r="B2878" s="602"/>
      <c r="C2878" s="602"/>
      <c r="D2878" s="602"/>
      <c r="E2878" s="602"/>
      <c r="F2878" s="602"/>
      <c r="G2878" s="602"/>
      <c r="H2878" s="602"/>
      <c r="I2878" s="602"/>
      <c r="J2878" s="602"/>
      <c r="K2878" s="602"/>
      <c r="L2878" s="602"/>
      <c r="M2878" s="622"/>
    </row>
    <row r="2879" spans="2:13" s="322" customFormat="1" x14ac:dyDescent="0.2">
      <c r="B2879" s="602"/>
      <c r="C2879" s="602"/>
      <c r="D2879" s="602"/>
      <c r="E2879" s="602"/>
      <c r="F2879" s="602"/>
      <c r="G2879" s="602"/>
      <c r="H2879" s="602"/>
      <c r="I2879" s="602"/>
      <c r="J2879" s="602"/>
      <c r="K2879" s="602"/>
      <c r="L2879" s="602"/>
      <c r="M2879" s="622"/>
    </row>
    <row r="2880" spans="2:13" s="322" customFormat="1" x14ac:dyDescent="0.2">
      <c r="B2880" s="602"/>
      <c r="C2880" s="602"/>
      <c r="D2880" s="602"/>
      <c r="E2880" s="602"/>
      <c r="F2880" s="602"/>
      <c r="G2880" s="602"/>
      <c r="H2880" s="602"/>
      <c r="I2880" s="602"/>
      <c r="J2880" s="602"/>
      <c r="K2880" s="602"/>
      <c r="L2880" s="602"/>
      <c r="M2880" s="622"/>
    </row>
    <row r="2881" spans="2:13" s="322" customFormat="1" x14ac:dyDescent="0.2">
      <c r="B2881" s="602"/>
      <c r="C2881" s="602"/>
      <c r="D2881" s="602"/>
      <c r="E2881" s="602"/>
      <c r="F2881" s="602"/>
      <c r="G2881" s="602"/>
      <c r="H2881" s="602"/>
      <c r="I2881" s="602"/>
      <c r="J2881" s="602"/>
      <c r="K2881" s="602"/>
      <c r="L2881" s="602"/>
      <c r="M2881" s="622"/>
    </row>
    <row r="2882" spans="2:13" s="322" customFormat="1" x14ac:dyDescent="0.2">
      <c r="B2882" s="602"/>
      <c r="C2882" s="602"/>
      <c r="D2882" s="602"/>
      <c r="E2882" s="602"/>
      <c r="F2882" s="602"/>
      <c r="G2882" s="602"/>
      <c r="H2882" s="602"/>
      <c r="I2882" s="602"/>
      <c r="J2882" s="602"/>
      <c r="K2882" s="602"/>
      <c r="L2882" s="602"/>
      <c r="M2882" s="622"/>
    </row>
    <row r="2883" spans="2:13" s="322" customFormat="1" x14ac:dyDescent="0.2">
      <c r="B2883" s="602"/>
      <c r="C2883" s="602"/>
      <c r="D2883" s="602"/>
      <c r="E2883" s="602"/>
      <c r="F2883" s="602"/>
      <c r="G2883" s="602"/>
      <c r="H2883" s="602"/>
      <c r="I2883" s="602"/>
      <c r="J2883" s="602"/>
      <c r="K2883" s="602"/>
      <c r="L2883" s="602"/>
      <c r="M2883" s="622"/>
    </row>
    <row r="2884" spans="2:13" s="322" customFormat="1" x14ac:dyDescent="0.2">
      <c r="B2884" s="602"/>
      <c r="C2884" s="602"/>
      <c r="D2884" s="602"/>
      <c r="E2884" s="602"/>
      <c r="F2884" s="602"/>
      <c r="G2884" s="602"/>
      <c r="H2884" s="602"/>
      <c r="I2884" s="602"/>
      <c r="J2884" s="602"/>
      <c r="K2884" s="602"/>
      <c r="L2884" s="602"/>
      <c r="M2884" s="622"/>
    </row>
    <row r="2885" spans="2:13" s="322" customFormat="1" x14ac:dyDescent="0.2">
      <c r="B2885" s="602"/>
      <c r="C2885" s="602"/>
      <c r="D2885" s="602"/>
      <c r="E2885" s="602"/>
      <c r="F2885" s="602"/>
      <c r="G2885" s="602"/>
      <c r="H2885" s="602"/>
      <c r="I2885" s="602"/>
      <c r="J2885" s="602"/>
      <c r="K2885" s="602"/>
      <c r="L2885" s="602"/>
      <c r="M2885" s="622"/>
    </row>
    <row r="2886" spans="2:13" s="322" customFormat="1" x14ac:dyDescent="0.2">
      <c r="B2886" s="602"/>
      <c r="C2886" s="602"/>
      <c r="D2886" s="602"/>
      <c r="E2886" s="602"/>
      <c r="F2886" s="602"/>
      <c r="G2886" s="602"/>
      <c r="H2886" s="602"/>
      <c r="I2886" s="602"/>
      <c r="J2886" s="602"/>
      <c r="K2886" s="602"/>
      <c r="L2886" s="602"/>
      <c r="M2886" s="622"/>
    </row>
    <row r="2887" spans="2:13" s="322" customFormat="1" x14ac:dyDescent="0.2">
      <c r="B2887" s="602"/>
      <c r="C2887" s="602"/>
      <c r="D2887" s="602"/>
      <c r="E2887" s="602"/>
      <c r="F2887" s="602"/>
      <c r="G2887" s="602"/>
      <c r="H2887" s="602"/>
      <c r="I2887" s="602"/>
      <c r="J2887" s="602"/>
      <c r="K2887" s="602"/>
      <c r="L2887" s="602"/>
      <c r="M2887" s="622"/>
    </row>
    <row r="2888" spans="2:13" s="322" customFormat="1" x14ac:dyDescent="0.2">
      <c r="B2888" s="602"/>
      <c r="C2888" s="602"/>
      <c r="D2888" s="602"/>
      <c r="E2888" s="602"/>
      <c r="F2888" s="602"/>
      <c r="G2888" s="602"/>
      <c r="H2888" s="602"/>
      <c r="I2888" s="602"/>
      <c r="J2888" s="602"/>
      <c r="K2888" s="602"/>
      <c r="L2888" s="602"/>
      <c r="M2888" s="622"/>
    </row>
    <row r="2889" spans="2:13" s="322" customFormat="1" x14ac:dyDescent="0.2">
      <c r="B2889" s="602"/>
      <c r="C2889" s="602"/>
      <c r="D2889" s="602"/>
      <c r="E2889" s="602"/>
      <c r="F2889" s="602"/>
      <c r="G2889" s="602"/>
      <c r="H2889" s="602"/>
      <c r="I2889" s="602"/>
      <c r="J2889" s="602"/>
      <c r="K2889" s="602"/>
      <c r="L2889" s="602"/>
      <c r="M2889" s="622"/>
    </row>
    <row r="2890" spans="2:13" s="322" customFormat="1" x14ac:dyDescent="0.2">
      <c r="B2890" s="602"/>
      <c r="C2890" s="602"/>
      <c r="D2890" s="602"/>
      <c r="E2890" s="602"/>
      <c r="F2890" s="602"/>
      <c r="G2890" s="602"/>
      <c r="H2890" s="602"/>
      <c r="I2890" s="602"/>
      <c r="J2890" s="602"/>
      <c r="K2890" s="602"/>
      <c r="L2890" s="602"/>
      <c r="M2890" s="622"/>
    </row>
    <row r="2891" spans="2:13" s="322" customFormat="1" x14ac:dyDescent="0.2">
      <c r="B2891" s="602"/>
      <c r="C2891" s="602"/>
      <c r="D2891" s="602"/>
      <c r="E2891" s="602"/>
      <c r="F2891" s="602"/>
      <c r="G2891" s="602"/>
      <c r="H2891" s="602"/>
      <c r="I2891" s="602"/>
      <c r="J2891" s="602"/>
      <c r="K2891" s="602"/>
      <c r="L2891" s="602"/>
      <c r="M2891" s="622"/>
    </row>
    <row r="2892" spans="2:13" s="322" customFormat="1" x14ac:dyDescent="0.2">
      <c r="B2892" s="602"/>
      <c r="C2892" s="602"/>
      <c r="D2892" s="602"/>
      <c r="E2892" s="602"/>
      <c r="F2892" s="602"/>
      <c r="G2892" s="602"/>
      <c r="H2892" s="602"/>
      <c r="I2892" s="602"/>
      <c r="J2892" s="602"/>
      <c r="K2892" s="602"/>
      <c r="L2892" s="602"/>
      <c r="M2892" s="622"/>
    </row>
    <row r="2893" spans="2:13" s="322" customFormat="1" x14ac:dyDescent="0.2">
      <c r="B2893" s="602"/>
      <c r="C2893" s="602"/>
      <c r="D2893" s="602"/>
      <c r="E2893" s="602"/>
      <c r="F2893" s="602"/>
      <c r="G2893" s="602"/>
      <c r="H2893" s="602"/>
      <c r="I2893" s="602"/>
      <c r="J2893" s="602"/>
      <c r="K2893" s="602"/>
      <c r="L2893" s="602"/>
      <c r="M2893" s="622"/>
    </row>
    <row r="2894" spans="2:13" s="322" customFormat="1" x14ac:dyDescent="0.2">
      <c r="B2894" s="602"/>
      <c r="C2894" s="602"/>
      <c r="D2894" s="602"/>
      <c r="E2894" s="602"/>
      <c r="F2894" s="602"/>
      <c r="G2894" s="602"/>
      <c r="H2894" s="602"/>
      <c r="I2894" s="602"/>
      <c r="J2894" s="602"/>
      <c r="K2894" s="602"/>
      <c r="L2894" s="602"/>
      <c r="M2894" s="622"/>
    </row>
    <row r="2895" spans="2:13" s="322" customFormat="1" x14ac:dyDescent="0.2">
      <c r="B2895" s="602"/>
      <c r="C2895" s="602"/>
      <c r="D2895" s="602"/>
      <c r="E2895" s="602"/>
      <c r="F2895" s="602"/>
      <c r="G2895" s="602"/>
      <c r="H2895" s="602"/>
      <c r="I2895" s="602"/>
      <c r="J2895" s="602"/>
      <c r="K2895" s="602"/>
      <c r="L2895" s="602"/>
      <c r="M2895" s="622"/>
    </row>
    <row r="2896" spans="2:13" s="322" customFormat="1" x14ac:dyDescent="0.2">
      <c r="B2896" s="602"/>
      <c r="C2896" s="602"/>
      <c r="D2896" s="602"/>
      <c r="E2896" s="602"/>
      <c r="F2896" s="602"/>
      <c r="G2896" s="602"/>
      <c r="H2896" s="602"/>
      <c r="I2896" s="602"/>
      <c r="J2896" s="602"/>
      <c r="K2896" s="602"/>
      <c r="L2896" s="602"/>
      <c r="M2896" s="622"/>
    </row>
    <row r="2897" spans="2:13" s="322" customFormat="1" x14ac:dyDescent="0.2">
      <c r="B2897" s="602"/>
      <c r="C2897" s="602"/>
      <c r="D2897" s="602"/>
      <c r="E2897" s="602"/>
      <c r="F2897" s="602"/>
      <c r="G2897" s="602"/>
      <c r="H2897" s="602"/>
      <c r="I2897" s="602"/>
      <c r="J2897" s="602"/>
      <c r="K2897" s="602"/>
      <c r="L2897" s="602"/>
      <c r="M2897" s="622"/>
    </row>
    <row r="2898" spans="2:13" s="322" customFormat="1" x14ac:dyDescent="0.2">
      <c r="B2898" s="602"/>
      <c r="C2898" s="602"/>
      <c r="D2898" s="602"/>
      <c r="E2898" s="602"/>
      <c r="F2898" s="602"/>
      <c r="G2898" s="602"/>
      <c r="H2898" s="602"/>
      <c r="I2898" s="602"/>
      <c r="J2898" s="602"/>
      <c r="K2898" s="602"/>
      <c r="L2898" s="602"/>
      <c r="M2898" s="622"/>
    </row>
    <row r="2899" spans="2:13" s="322" customFormat="1" x14ac:dyDescent="0.2">
      <c r="B2899" s="602"/>
      <c r="C2899" s="602"/>
      <c r="D2899" s="602"/>
      <c r="E2899" s="602"/>
      <c r="F2899" s="602"/>
      <c r="G2899" s="602"/>
      <c r="H2899" s="602"/>
      <c r="I2899" s="602"/>
      <c r="J2899" s="602"/>
      <c r="K2899" s="602"/>
      <c r="L2899" s="602"/>
      <c r="M2899" s="622"/>
    </row>
    <row r="2900" spans="2:13" s="322" customFormat="1" x14ac:dyDescent="0.2">
      <c r="B2900" s="602"/>
      <c r="C2900" s="602"/>
      <c r="D2900" s="602"/>
      <c r="E2900" s="602"/>
      <c r="F2900" s="602"/>
      <c r="G2900" s="602"/>
      <c r="H2900" s="602"/>
      <c r="I2900" s="602"/>
      <c r="J2900" s="602"/>
      <c r="K2900" s="602"/>
      <c r="L2900" s="602"/>
      <c r="M2900" s="622"/>
    </row>
    <row r="2901" spans="2:13" s="322" customFormat="1" x14ac:dyDescent="0.2">
      <c r="B2901" s="602"/>
      <c r="C2901" s="602"/>
      <c r="D2901" s="602"/>
      <c r="E2901" s="602"/>
      <c r="F2901" s="602"/>
      <c r="G2901" s="602"/>
      <c r="H2901" s="602"/>
      <c r="I2901" s="602"/>
      <c r="J2901" s="602"/>
      <c r="K2901" s="602"/>
      <c r="L2901" s="602"/>
      <c r="M2901" s="622"/>
    </row>
    <row r="2902" spans="2:13" s="322" customFormat="1" x14ac:dyDescent="0.2">
      <c r="B2902" s="602"/>
      <c r="C2902" s="602"/>
      <c r="D2902" s="602"/>
      <c r="E2902" s="602"/>
      <c r="F2902" s="602"/>
      <c r="G2902" s="602"/>
      <c r="H2902" s="602"/>
      <c r="I2902" s="602"/>
      <c r="J2902" s="602"/>
      <c r="K2902" s="602"/>
      <c r="L2902" s="602"/>
      <c r="M2902" s="622"/>
    </row>
    <row r="2903" spans="2:13" s="322" customFormat="1" x14ac:dyDescent="0.2">
      <c r="B2903" s="602"/>
      <c r="C2903" s="602"/>
      <c r="D2903" s="602"/>
      <c r="E2903" s="602"/>
      <c r="F2903" s="602"/>
      <c r="G2903" s="602"/>
      <c r="H2903" s="602"/>
      <c r="I2903" s="602"/>
      <c r="J2903" s="602"/>
      <c r="K2903" s="602"/>
      <c r="L2903" s="602"/>
      <c r="M2903" s="622"/>
    </row>
    <row r="2904" spans="2:13" s="322" customFormat="1" x14ac:dyDescent="0.2">
      <c r="B2904" s="602"/>
      <c r="C2904" s="602"/>
      <c r="D2904" s="602"/>
      <c r="E2904" s="602"/>
      <c r="F2904" s="602"/>
      <c r="G2904" s="602"/>
      <c r="H2904" s="602"/>
      <c r="I2904" s="602"/>
      <c r="J2904" s="602"/>
      <c r="K2904" s="602"/>
      <c r="L2904" s="602"/>
      <c r="M2904" s="622"/>
    </row>
    <row r="2905" spans="2:13" s="322" customFormat="1" x14ac:dyDescent="0.2">
      <c r="B2905" s="602"/>
      <c r="C2905" s="602"/>
      <c r="D2905" s="602"/>
      <c r="E2905" s="602"/>
      <c r="F2905" s="602"/>
      <c r="G2905" s="602"/>
      <c r="H2905" s="602"/>
      <c r="I2905" s="602"/>
      <c r="J2905" s="602"/>
      <c r="K2905" s="602"/>
      <c r="L2905" s="602"/>
      <c r="M2905" s="622"/>
    </row>
    <row r="2906" spans="2:13" s="322" customFormat="1" x14ac:dyDescent="0.2">
      <c r="B2906" s="602"/>
      <c r="C2906" s="602"/>
      <c r="D2906" s="602"/>
      <c r="E2906" s="602"/>
      <c r="F2906" s="602"/>
      <c r="G2906" s="602"/>
      <c r="H2906" s="602"/>
      <c r="I2906" s="602"/>
      <c r="J2906" s="602"/>
      <c r="K2906" s="602"/>
      <c r="L2906" s="602"/>
      <c r="M2906" s="622"/>
    </row>
    <row r="2907" spans="2:13" s="322" customFormat="1" x14ac:dyDescent="0.2">
      <c r="B2907" s="602"/>
      <c r="C2907" s="602"/>
      <c r="D2907" s="602"/>
      <c r="E2907" s="602"/>
      <c r="F2907" s="602"/>
      <c r="G2907" s="602"/>
      <c r="H2907" s="602"/>
      <c r="I2907" s="602"/>
      <c r="J2907" s="602"/>
      <c r="K2907" s="602"/>
      <c r="L2907" s="602"/>
      <c r="M2907" s="622"/>
    </row>
    <row r="2908" spans="2:13" s="322" customFormat="1" x14ac:dyDescent="0.2">
      <c r="B2908" s="602"/>
      <c r="C2908" s="602"/>
      <c r="D2908" s="602"/>
      <c r="E2908" s="602"/>
      <c r="F2908" s="602"/>
      <c r="G2908" s="602"/>
      <c r="H2908" s="602"/>
      <c r="I2908" s="602"/>
      <c r="J2908" s="602"/>
      <c r="K2908" s="602"/>
      <c r="L2908" s="602"/>
      <c r="M2908" s="622"/>
    </row>
    <row r="2909" spans="2:13" s="322" customFormat="1" x14ac:dyDescent="0.2">
      <c r="B2909" s="602"/>
      <c r="C2909" s="602"/>
      <c r="D2909" s="602"/>
      <c r="E2909" s="602"/>
      <c r="F2909" s="602"/>
      <c r="G2909" s="602"/>
      <c r="H2909" s="602"/>
      <c r="I2909" s="602"/>
      <c r="J2909" s="602"/>
      <c r="K2909" s="602"/>
      <c r="L2909" s="602"/>
      <c r="M2909" s="622"/>
    </row>
    <row r="2910" spans="2:13" s="322" customFormat="1" x14ac:dyDescent="0.2">
      <c r="B2910" s="602"/>
      <c r="C2910" s="602"/>
      <c r="D2910" s="602"/>
      <c r="E2910" s="602"/>
      <c r="F2910" s="602"/>
      <c r="G2910" s="602"/>
      <c r="H2910" s="602"/>
      <c r="I2910" s="602"/>
      <c r="J2910" s="602"/>
      <c r="K2910" s="602"/>
      <c r="L2910" s="602"/>
      <c r="M2910" s="622"/>
    </row>
    <row r="2911" spans="2:13" s="322" customFormat="1" x14ac:dyDescent="0.2">
      <c r="B2911" s="602"/>
      <c r="C2911" s="602"/>
      <c r="D2911" s="602"/>
      <c r="E2911" s="602"/>
      <c r="F2911" s="602"/>
      <c r="G2911" s="602"/>
      <c r="H2911" s="602"/>
      <c r="I2911" s="602"/>
      <c r="J2911" s="602"/>
      <c r="K2911" s="602"/>
      <c r="L2911" s="602"/>
      <c r="M2911" s="622"/>
    </row>
    <row r="2912" spans="2:13" s="322" customFormat="1" x14ac:dyDescent="0.2">
      <c r="B2912" s="602"/>
      <c r="C2912" s="602"/>
      <c r="D2912" s="602"/>
      <c r="E2912" s="602"/>
      <c r="F2912" s="602"/>
      <c r="G2912" s="602"/>
      <c r="H2912" s="602"/>
      <c r="I2912" s="602"/>
      <c r="J2912" s="602"/>
      <c r="K2912" s="602"/>
      <c r="L2912" s="602"/>
      <c r="M2912" s="622"/>
    </row>
    <row r="2913" spans="2:13" s="322" customFormat="1" x14ac:dyDescent="0.2">
      <c r="B2913" s="602"/>
      <c r="C2913" s="602"/>
      <c r="D2913" s="602"/>
      <c r="E2913" s="602"/>
      <c r="F2913" s="602"/>
      <c r="G2913" s="602"/>
      <c r="H2913" s="602"/>
      <c r="I2913" s="602"/>
      <c r="J2913" s="602"/>
      <c r="K2913" s="602"/>
      <c r="L2913" s="602"/>
      <c r="M2913" s="622"/>
    </row>
    <row r="2914" spans="2:13" s="322" customFormat="1" x14ac:dyDescent="0.2">
      <c r="B2914" s="602"/>
      <c r="C2914" s="602"/>
      <c r="D2914" s="602"/>
      <c r="E2914" s="602"/>
      <c r="F2914" s="602"/>
      <c r="G2914" s="602"/>
      <c r="H2914" s="602"/>
      <c r="I2914" s="602"/>
      <c r="J2914" s="602"/>
      <c r="K2914" s="602"/>
      <c r="L2914" s="602"/>
      <c r="M2914" s="622"/>
    </row>
    <row r="2915" spans="2:13" s="322" customFormat="1" x14ac:dyDescent="0.2">
      <c r="B2915" s="602"/>
      <c r="C2915" s="602"/>
      <c r="D2915" s="602"/>
      <c r="E2915" s="602"/>
      <c r="F2915" s="602"/>
      <c r="G2915" s="602"/>
      <c r="H2915" s="602"/>
      <c r="I2915" s="602"/>
      <c r="J2915" s="602"/>
      <c r="K2915" s="602"/>
      <c r="L2915" s="602"/>
      <c r="M2915" s="622"/>
    </row>
    <row r="2916" spans="2:13" s="322" customFormat="1" x14ac:dyDescent="0.2">
      <c r="B2916" s="602"/>
      <c r="C2916" s="602"/>
      <c r="D2916" s="602"/>
      <c r="E2916" s="602"/>
      <c r="F2916" s="602"/>
      <c r="G2916" s="602"/>
      <c r="H2916" s="602"/>
      <c r="I2916" s="602"/>
      <c r="J2916" s="602"/>
      <c r="K2916" s="602"/>
      <c r="L2916" s="602"/>
      <c r="M2916" s="622"/>
    </row>
    <row r="2917" spans="2:13" s="322" customFormat="1" x14ac:dyDescent="0.2">
      <c r="B2917" s="602"/>
      <c r="C2917" s="602"/>
      <c r="D2917" s="602"/>
      <c r="E2917" s="602"/>
      <c r="F2917" s="602"/>
      <c r="G2917" s="602"/>
      <c r="H2917" s="602"/>
      <c r="I2917" s="602"/>
      <c r="J2917" s="602"/>
      <c r="K2917" s="602"/>
      <c r="L2917" s="602"/>
      <c r="M2917" s="622"/>
    </row>
    <row r="2918" spans="2:13" s="322" customFormat="1" x14ac:dyDescent="0.2">
      <c r="B2918" s="602"/>
      <c r="C2918" s="602"/>
      <c r="D2918" s="602"/>
      <c r="E2918" s="602"/>
      <c r="F2918" s="602"/>
      <c r="G2918" s="602"/>
      <c r="H2918" s="602"/>
      <c r="I2918" s="602"/>
      <c r="J2918" s="602"/>
      <c r="K2918" s="602"/>
      <c r="L2918" s="602"/>
      <c r="M2918" s="622"/>
    </row>
    <row r="2919" spans="2:13" s="322" customFormat="1" x14ac:dyDescent="0.2">
      <c r="B2919" s="602"/>
      <c r="C2919" s="602"/>
      <c r="D2919" s="602"/>
      <c r="E2919" s="602"/>
      <c r="F2919" s="602"/>
      <c r="G2919" s="602"/>
      <c r="H2919" s="602"/>
      <c r="I2919" s="602"/>
      <c r="J2919" s="602"/>
      <c r="K2919" s="602"/>
      <c r="L2919" s="602"/>
      <c r="M2919" s="622"/>
    </row>
    <row r="2920" spans="2:13" s="322" customFormat="1" x14ac:dyDescent="0.2">
      <c r="B2920" s="602"/>
      <c r="C2920" s="602"/>
      <c r="D2920" s="602"/>
      <c r="E2920" s="602"/>
      <c r="F2920" s="602"/>
      <c r="G2920" s="602"/>
      <c r="H2920" s="602"/>
      <c r="I2920" s="602"/>
      <c r="J2920" s="602"/>
      <c r="K2920" s="602"/>
      <c r="L2920" s="602"/>
      <c r="M2920" s="622"/>
    </row>
    <row r="2921" spans="2:13" s="322" customFormat="1" x14ac:dyDescent="0.2">
      <c r="B2921" s="602"/>
      <c r="C2921" s="602"/>
      <c r="D2921" s="602"/>
      <c r="E2921" s="602"/>
      <c r="F2921" s="602"/>
      <c r="G2921" s="602"/>
      <c r="H2921" s="602"/>
      <c r="I2921" s="602"/>
      <c r="J2921" s="602"/>
      <c r="K2921" s="602"/>
      <c r="L2921" s="602"/>
      <c r="M2921" s="622"/>
    </row>
    <row r="2922" spans="2:13" s="322" customFormat="1" x14ac:dyDescent="0.2">
      <c r="B2922" s="602"/>
      <c r="C2922" s="602"/>
      <c r="D2922" s="602"/>
      <c r="E2922" s="602"/>
      <c r="F2922" s="602"/>
      <c r="G2922" s="602"/>
      <c r="H2922" s="602"/>
      <c r="I2922" s="602"/>
      <c r="J2922" s="602"/>
      <c r="K2922" s="602"/>
      <c r="L2922" s="602"/>
      <c r="M2922" s="622"/>
    </row>
    <row r="2923" spans="2:13" s="322" customFormat="1" x14ac:dyDescent="0.2">
      <c r="B2923" s="602"/>
      <c r="C2923" s="602"/>
      <c r="D2923" s="602"/>
      <c r="E2923" s="602"/>
      <c r="F2923" s="602"/>
      <c r="G2923" s="602"/>
      <c r="H2923" s="602"/>
      <c r="I2923" s="602"/>
      <c r="J2923" s="602"/>
      <c r="K2923" s="602"/>
      <c r="L2923" s="602"/>
      <c r="M2923" s="622"/>
    </row>
    <row r="2924" spans="2:13" s="322" customFormat="1" x14ac:dyDescent="0.2">
      <c r="B2924" s="602"/>
      <c r="C2924" s="602"/>
      <c r="D2924" s="602"/>
      <c r="E2924" s="602"/>
      <c r="F2924" s="602"/>
      <c r="G2924" s="602"/>
      <c r="H2924" s="602"/>
      <c r="I2924" s="602"/>
      <c r="J2924" s="602"/>
      <c r="K2924" s="602"/>
      <c r="L2924" s="602"/>
      <c r="M2924" s="622"/>
    </row>
    <row r="2925" spans="2:13" s="322" customFormat="1" x14ac:dyDescent="0.2">
      <c r="B2925" s="602"/>
      <c r="C2925" s="602"/>
      <c r="D2925" s="602"/>
      <c r="E2925" s="602"/>
      <c r="F2925" s="602"/>
      <c r="G2925" s="602"/>
      <c r="H2925" s="602"/>
      <c r="I2925" s="602"/>
      <c r="J2925" s="602"/>
      <c r="K2925" s="602"/>
      <c r="L2925" s="602"/>
      <c r="M2925" s="622"/>
    </row>
    <row r="2926" spans="2:13" s="322" customFormat="1" x14ac:dyDescent="0.2">
      <c r="B2926" s="602"/>
      <c r="C2926" s="602"/>
      <c r="D2926" s="602"/>
      <c r="E2926" s="602"/>
      <c r="F2926" s="602"/>
      <c r="G2926" s="602"/>
      <c r="H2926" s="602"/>
      <c r="I2926" s="602"/>
      <c r="J2926" s="602"/>
      <c r="K2926" s="602"/>
      <c r="L2926" s="602"/>
      <c r="M2926" s="622"/>
    </row>
    <row r="2927" spans="2:13" s="322" customFormat="1" x14ac:dyDescent="0.2">
      <c r="B2927" s="602"/>
      <c r="C2927" s="602"/>
      <c r="D2927" s="602"/>
      <c r="E2927" s="602"/>
      <c r="F2927" s="602"/>
      <c r="G2927" s="602"/>
      <c r="H2927" s="602"/>
      <c r="I2927" s="602"/>
      <c r="J2927" s="602"/>
      <c r="K2927" s="602"/>
      <c r="L2927" s="602"/>
      <c r="M2927" s="622"/>
    </row>
    <row r="2928" spans="2:13" s="322" customFormat="1" x14ac:dyDescent="0.2">
      <c r="B2928" s="602"/>
      <c r="C2928" s="602"/>
      <c r="D2928" s="602"/>
      <c r="E2928" s="602"/>
      <c r="F2928" s="602"/>
      <c r="G2928" s="602"/>
      <c r="H2928" s="602"/>
      <c r="I2928" s="602"/>
      <c r="J2928" s="602"/>
      <c r="K2928" s="602"/>
      <c r="L2928" s="602"/>
      <c r="M2928" s="622"/>
    </row>
    <row r="2929" spans="2:13" s="322" customFormat="1" x14ac:dyDescent="0.2">
      <c r="B2929" s="602"/>
      <c r="C2929" s="602"/>
      <c r="D2929" s="602"/>
      <c r="E2929" s="602"/>
      <c r="F2929" s="602"/>
      <c r="G2929" s="602"/>
      <c r="H2929" s="602"/>
      <c r="I2929" s="602"/>
      <c r="J2929" s="602"/>
      <c r="K2929" s="602"/>
      <c r="L2929" s="602"/>
      <c r="M2929" s="622"/>
    </row>
    <row r="2930" spans="2:13" s="322" customFormat="1" x14ac:dyDescent="0.2">
      <c r="B2930" s="602"/>
      <c r="C2930" s="602"/>
      <c r="D2930" s="602"/>
      <c r="E2930" s="602"/>
      <c r="F2930" s="602"/>
      <c r="G2930" s="602"/>
      <c r="H2930" s="602"/>
      <c r="I2930" s="602"/>
      <c r="J2930" s="602"/>
      <c r="K2930" s="602"/>
      <c r="L2930" s="602"/>
      <c r="M2930" s="622"/>
    </row>
    <row r="2931" spans="2:13" s="322" customFormat="1" x14ac:dyDescent="0.2">
      <c r="B2931" s="602"/>
      <c r="C2931" s="602"/>
      <c r="D2931" s="602"/>
      <c r="E2931" s="602"/>
      <c r="F2931" s="602"/>
      <c r="G2931" s="602"/>
      <c r="H2931" s="602"/>
      <c r="I2931" s="602"/>
      <c r="J2931" s="602"/>
      <c r="K2931" s="602"/>
      <c r="L2931" s="602"/>
      <c r="M2931" s="622"/>
    </row>
    <row r="2932" spans="2:13" s="322" customFormat="1" x14ac:dyDescent="0.2">
      <c r="B2932" s="602"/>
      <c r="C2932" s="602"/>
      <c r="D2932" s="602"/>
      <c r="E2932" s="602"/>
      <c r="F2932" s="602"/>
      <c r="G2932" s="602"/>
      <c r="H2932" s="602"/>
      <c r="I2932" s="602"/>
      <c r="J2932" s="602"/>
      <c r="K2932" s="602"/>
      <c r="L2932" s="602"/>
      <c r="M2932" s="622"/>
    </row>
    <row r="2933" spans="2:13" s="322" customFormat="1" x14ac:dyDescent="0.2">
      <c r="B2933" s="602"/>
      <c r="C2933" s="602"/>
      <c r="D2933" s="602"/>
      <c r="E2933" s="602"/>
      <c r="F2933" s="602"/>
      <c r="G2933" s="602"/>
      <c r="H2933" s="602"/>
      <c r="I2933" s="602"/>
      <c r="J2933" s="602"/>
      <c r="K2933" s="602"/>
      <c r="L2933" s="602"/>
      <c r="M2933" s="622"/>
    </row>
    <row r="2934" spans="2:13" s="322" customFormat="1" x14ac:dyDescent="0.2">
      <c r="B2934" s="602"/>
      <c r="C2934" s="602"/>
      <c r="D2934" s="602"/>
      <c r="E2934" s="602"/>
      <c r="F2934" s="602"/>
      <c r="G2934" s="602"/>
      <c r="H2934" s="602"/>
      <c r="I2934" s="602"/>
      <c r="J2934" s="602"/>
      <c r="K2934" s="602"/>
      <c r="L2934" s="602"/>
      <c r="M2934" s="622"/>
    </row>
    <row r="2935" spans="2:13" s="322" customFormat="1" x14ac:dyDescent="0.2">
      <c r="B2935" s="602"/>
      <c r="C2935" s="602"/>
      <c r="D2935" s="602"/>
      <c r="E2935" s="602"/>
      <c r="F2935" s="602"/>
      <c r="G2935" s="602"/>
      <c r="H2935" s="602"/>
      <c r="I2935" s="602"/>
      <c r="J2935" s="602"/>
      <c r="K2935" s="602"/>
      <c r="L2935" s="602"/>
      <c r="M2935" s="622"/>
    </row>
    <row r="2936" spans="2:13" s="322" customFormat="1" x14ac:dyDescent="0.2">
      <c r="B2936" s="602"/>
      <c r="C2936" s="602"/>
      <c r="D2936" s="602"/>
      <c r="E2936" s="602"/>
      <c r="F2936" s="602"/>
      <c r="G2936" s="602"/>
      <c r="H2936" s="602"/>
      <c r="I2936" s="602"/>
      <c r="J2936" s="602"/>
      <c r="K2936" s="602"/>
      <c r="L2936" s="602"/>
      <c r="M2936" s="622"/>
    </row>
    <row r="2937" spans="2:13" s="322" customFormat="1" x14ac:dyDescent="0.2">
      <c r="B2937" s="602"/>
      <c r="C2937" s="602"/>
      <c r="D2937" s="602"/>
      <c r="E2937" s="602"/>
      <c r="F2937" s="602"/>
      <c r="G2937" s="602"/>
      <c r="H2937" s="602"/>
      <c r="I2937" s="602"/>
      <c r="J2937" s="602"/>
      <c r="K2937" s="602"/>
      <c r="L2937" s="602"/>
      <c r="M2937" s="622"/>
    </row>
    <row r="2938" spans="2:13" s="322" customFormat="1" x14ac:dyDescent="0.2">
      <c r="B2938" s="602"/>
      <c r="C2938" s="602"/>
      <c r="D2938" s="602"/>
      <c r="E2938" s="602"/>
      <c r="F2938" s="602"/>
      <c r="G2938" s="602"/>
      <c r="H2938" s="602"/>
      <c r="I2938" s="602"/>
      <c r="J2938" s="602"/>
      <c r="K2938" s="602"/>
      <c r="L2938" s="602"/>
      <c r="M2938" s="622"/>
    </row>
    <row r="2939" spans="2:13" s="322" customFormat="1" x14ac:dyDescent="0.2">
      <c r="B2939" s="602"/>
      <c r="C2939" s="602"/>
      <c r="D2939" s="602"/>
      <c r="E2939" s="602"/>
      <c r="F2939" s="602"/>
      <c r="G2939" s="602"/>
      <c r="H2939" s="602"/>
      <c r="I2939" s="602"/>
      <c r="J2939" s="602"/>
      <c r="K2939" s="602"/>
      <c r="L2939" s="602"/>
      <c r="M2939" s="622"/>
    </row>
    <row r="2940" spans="2:13" s="322" customFormat="1" x14ac:dyDescent="0.2">
      <c r="B2940" s="602"/>
      <c r="C2940" s="602"/>
      <c r="D2940" s="602"/>
      <c r="E2940" s="602"/>
      <c r="F2940" s="602"/>
      <c r="G2940" s="602"/>
      <c r="H2940" s="602"/>
      <c r="I2940" s="602"/>
      <c r="J2940" s="602"/>
      <c r="K2940" s="602"/>
      <c r="L2940" s="602"/>
      <c r="M2940" s="622"/>
    </row>
    <row r="2941" spans="2:13" s="322" customFormat="1" x14ac:dyDescent="0.2">
      <c r="B2941" s="602"/>
      <c r="C2941" s="602"/>
      <c r="D2941" s="602"/>
      <c r="E2941" s="602"/>
      <c r="F2941" s="602"/>
      <c r="G2941" s="602"/>
      <c r="H2941" s="602"/>
      <c r="I2941" s="602"/>
      <c r="J2941" s="602"/>
      <c r="K2941" s="602"/>
      <c r="L2941" s="602"/>
      <c r="M2941" s="622"/>
    </row>
    <row r="2942" spans="2:13" s="322" customFormat="1" x14ac:dyDescent="0.2">
      <c r="B2942" s="602"/>
      <c r="C2942" s="602"/>
      <c r="D2942" s="602"/>
      <c r="E2942" s="602"/>
      <c r="F2942" s="602"/>
      <c r="G2942" s="602"/>
      <c r="H2942" s="602"/>
      <c r="I2942" s="602"/>
      <c r="J2942" s="602"/>
      <c r="K2942" s="602"/>
      <c r="L2942" s="602"/>
      <c r="M2942" s="622"/>
    </row>
    <row r="2943" spans="2:13" s="322" customFormat="1" x14ac:dyDescent="0.2">
      <c r="B2943" s="602"/>
      <c r="C2943" s="602"/>
      <c r="D2943" s="602"/>
      <c r="E2943" s="602"/>
      <c r="F2943" s="602"/>
      <c r="G2943" s="602"/>
      <c r="H2943" s="602"/>
      <c r="I2943" s="602"/>
      <c r="J2943" s="602"/>
      <c r="K2943" s="602"/>
      <c r="L2943" s="602"/>
      <c r="M2943" s="622"/>
    </row>
    <row r="2944" spans="2:13" s="322" customFormat="1" x14ac:dyDescent="0.2">
      <c r="B2944" s="602"/>
      <c r="C2944" s="602"/>
      <c r="D2944" s="602"/>
      <c r="E2944" s="602"/>
      <c r="F2944" s="602"/>
      <c r="G2944" s="602"/>
      <c r="H2944" s="602"/>
      <c r="I2944" s="602"/>
      <c r="J2944" s="602"/>
      <c r="K2944" s="602"/>
      <c r="L2944" s="602"/>
      <c r="M2944" s="622"/>
    </row>
    <row r="2945" spans="2:13" s="322" customFormat="1" x14ac:dyDescent="0.2">
      <c r="B2945" s="602"/>
      <c r="C2945" s="602"/>
      <c r="D2945" s="602"/>
      <c r="E2945" s="602"/>
      <c r="F2945" s="602"/>
      <c r="G2945" s="602"/>
      <c r="H2945" s="602"/>
      <c r="I2945" s="602"/>
      <c r="J2945" s="602"/>
      <c r="K2945" s="602"/>
      <c r="L2945" s="602"/>
      <c r="M2945" s="622"/>
    </row>
    <row r="2946" spans="2:13" s="322" customFormat="1" x14ac:dyDescent="0.2">
      <c r="B2946" s="602"/>
      <c r="C2946" s="602"/>
      <c r="D2946" s="602"/>
      <c r="E2946" s="602"/>
      <c r="F2946" s="602"/>
      <c r="G2946" s="602"/>
      <c r="H2946" s="602"/>
      <c r="I2946" s="602"/>
      <c r="J2946" s="602"/>
      <c r="K2946" s="602"/>
      <c r="L2946" s="602"/>
      <c r="M2946" s="622"/>
    </row>
    <row r="2947" spans="2:13" s="322" customFormat="1" x14ac:dyDescent="0.2">
      <c r="B2947" s="602"/>
      <c r="C2947" s="602"/>
      <c r="D2947" s="602"/>
      <c r="E2947" s="602"/>
      <c r="F2947" s="602"/>
      <c r="G2947" s="602"/>
      <c r="H2947" s="602"/>
      <c r="I2947" s="602"/>
      <c r="J2947" s="602"/>
      <c r="K2947" s="602"/>
      <c r="L2947" s="602"/>
      <c r="M2947" s="622"/>
    </row>
    <row r="2948" spans="2:13" s="322" customFormat="1" x14ac:dyDescent="0.2">
      <c r="B2948" s="602"/>
      <c r="C2948" s="602"/>
      <c r="D2948" s="602"/>
      <c r="E2948" s="602"/>
      <c r="F2948" s="602"/>
      <c r="G2948" s="602"/>
      <c r="H2948" s="602"/>
      <c r="I2948" s="602"/>
      <c r="J2948" s="602"/>
      <c r="K2948" s="602"/>
      <c r="L2948" s="602"/>
      <c r="M2948" s="622"/>
    </row>
    <row r="2949" spans="2:13" s="322" customFormat="1" x14ac:dyDescent="0.2">
      <c r="B2949" s="602"/>
      <c r="C2949" s="602"/>
      <c r="D2949" s="602"/>
      <c r="E2949" s="602"/>
      <c r="F2949" s="602"/>
      <c r="G2949" s="602"/>
      <c r="H2949" s="602"/>
      <c r="I2949" s="602"/>
      <c r="J2949" s="602"/>
      <c r="K2949" s="602"/>
      <c r="L2949" s="602"/>
      <c r="M2949" s="622"/>
    </row>
    <row r="2950" spans="2:13" s="322" customFormat="1" x14ac:dyDescent="0.2">
      <c r="B2950" s="602"/>
      <c r="C2950" s="602"/>
      <c r="D2950" s="602"/>
      <c r="E2950" s="602"/>
      <c r="F2950" s="602"/>
      <c r="G2950" s="602"/>
      <c r="H2950" s="602"/>
      <c r="I2950" s="602"/>
      <c r="J2950" s="602"/>
      <c r="K2950" s="602"/>
      <c r="L2950" s="602"/>
      <c r="M2950" s="622"/>
    </row>
    <row r="2951" spans="2:13" s="322" customFormat="1" x14ac:dyDescent="0.2">
      <c r="B2951" s="602"/>
      <c r="C2951" s="602"/>
      <c r="D2951" s="602"/>
      <c r="E2951" s="602"/>
      <c r="F2951" s="602"/>
      <c r="G2951" s="602"/>
      <c r="H2951" s="602"/>
      <c r="I2951" s="602"/>
      <c r="J2951" s="602"/>
      <c r="K2951" s="602"/>
      <c r="L2951" s="602"/>
      <c r="M2951" s="622"/>
    </row>
    <row r="2952" spans="2:13" s="322" customFormat="1" x14ac:dyDescent="0.2">
      <c r="B2952" s="602"/>
      <c r="C2952" s="602"/>
      <c r="D2952" s="602"/>
      <c r="E2952" s="602"/>
      <c r="F2952" s="602"/>
      <c r="G2952" s="602"/>
      <c r="H2952" s="602"/>
      <c r="I2952" s="602"/>
      <c r="J2952" s="602"/>
      <c r="K2952" s="602"/>
      <c r="L2952" s="602"/>
      <c r="M2952" s="622"/>
    </row>
    <row r="2953" spans="2:13" s="322" customFormat="1" x14ac:dyDescent="0.2">
      <c r="B2953" s="602"/>
      <c r="C2953" s="602"/>
      <c r="D2953" s="602"/>
      <c r="E2953" s="602"/>
      <c r="F2953" s="602"/>
      <c r="G2953" s="602"/>
      <c r="H2953" s="602"/>
      <c r="I2953" s="602"/>
      <c r="J2953" s="602"/>
      <c r="K2953" s="602"/>
      <c r="L2953" s="602"/>
      <c r="M2953" s="622"/>
    </row>
    <row r="2954" spans="2:13" s="322" customFormat="1" x14ac:dyDescent="0.2">
      <c r="B2954" s="602"/>
      <c r="C2954" s="602"/>
      <c r="D2954" s="602"/>
      <c r="E2954" s="602"/>
      <c r="F2954" s="602"/>
      <c r="G2954" s="602"/>
      <c r="H2954" s="602"/>
      <c r="I2954" s="602"/>
      <c r="J2954" s="602"/>
      <c r="K2954" s="602"/>
      <c r="L2954" s="602"/>
      <c r="M2954" s="622"/>
    </row>
    <row r="2955" spans="2:13" s="322" customFormat="1" x14ac:dyDescent="0.2">
      <c r="B2955" s="602"/>
      <c r="C2955" s="602"/>
      <c r="D2955" s="602"/>
      <c r="E2955" s="602"/>
      <c r="F2955" s="602"/>
      <c r="G2955" s="602"/>
      <c r="H2955" s="602"/>
      <c r="I2955" s="602"/>
      <c r="J2955" s="602"/>
      <c r="K2955" s="602"/>
      <c r="L2955" s="602"/>
      <c r="M2955" s="622"/>
    </row>
    <row r="2956" spans="2:13" s="322" customFormat="1" x14ac:dyDescent="0.2">
      <c r="B2956" s="602"/>
      <c r="C2956" s="602"/>
      <c r="D2956" s="602"/>
      <c r="E2956" s="602"/>
      <c r="F2956" s="602"/>
      <c r="G2956" s="602"/>
      <c r="H2956" s="602"/>
      <c r="I2956" s="602"/>
      <c r="J2956" s="602"/>
      <c r="K2956" s="602"/>
      <c r="L2956" s="602"/>
      <c r="M2956" s="622"/>
    </row>
    <row r="2957" spans="2:13" s="322" customFormat="1" x14ac:dyDescent="0.2">
      <c r="B2957" s="602"/>
      <c r="C2957" s="602"/>
      <c r="D2957" s="602"/>
      <c r="E2957" s="602"/>
      <c r="F2957" s="602"/>
      <c r="G2957" s="602"/>
      <c r="H2957" s="602"/>
      <c r="I2957" s="602"/>
      <c r="J2957" s="602"/>
      <c r="K2957" s="602"/>
      <c r="L2957" s="602"/>
      <c r="M2957" s="622"/>
    </row>
    <row r="2958" spans="2:13" s="322" customFormat="1" x14ac:dyDescent="0.2">
      <c r="B2958" s="602"/>
      <c r="C2958" s="602"/>
      <c r="D2958" s="602"/>
      <c r="E2958" s="602"/>
      <c r="F2958" s="602"/>
      <c r="G2958" s="602"/>
      <c r="H2958" s="602"/>
      <c r="I2958" s="602"/>
      <c r="J2958" s="602"/>
      <c r="K2958" s="602"/>
      <c r="L2958" s="602"/>
      <c r="M2958" s="622"/>
    </row>
    <row r="2959" spans="2:13" s="322" customFormat="1" x14ac:dyDescent="0.2">
      <c r="B2959" s="602"/>
      <c r="C2959" s="602"/>
      <c r="D2959" s="602"/>
      <c r="E2959" s="602"/>
      <c r="F2959" s="602"/>
      <c r="G2959" s="602"/>
      <c r="H2959" s="602"/>
      <c r="I2959" s="602"/>
      <c r="J2959" s="602"/>
      <c r="K2959" s="602"/>
      <c r="L2959" s="602"/>
      <c r="M2959" s="622"/>
    </row>
    <row r="2960" spans="2:13" s="322" customFormat="1" x14ac:dyDescent="0.2">
      <c r="B2960" s="602"/>
      <c r="C2960" s="602"/>
      <c r="D2960" s="602"/>
      <c r="E2960" s="602"/>
      <c r="F2960" s="602"/>
      <c r="G2960" s="602"/>
      <c r="H2960" s="602"/>
      <c r="I2960" s="602"/>
      <c r="J2960" s="602"/>
      <c r="K2960" s="602"/>
      <c r="L2960" s="602"/>
      <c r="M2960" s="622"/>
    </row>
    <row r="2961" spans="2:13" s="322" customFormat="1" x14ac:dyDescent="0.2">
      <c r="B2961" s="602"/>
      <c r="C2961" s="602"/>
      <c r="D2961" s="602"/>
      <c r="E2961" s="602"/>
      <c r="F2961" s="602"/>
      <c r="G2961" s="602"/>
      <c r="H2961" s="602"/>
      <c r="I2961" s="602"/>
      <c r="J2961" s="602"/>
      <c r="K2961" s="602"/>
      <c r="L2961" s="602"/>
      <c r="M2961" s="622"/>
    </row>
    <row r="2962" spans="2:13" s="322" customFormat="1" x14ac:dyDescent="0.2">
      <c r="B2962" s="602"/>
      <c r="C2962" s="602"/>
      <c r="D2962" s="602"/>
      <c r="E2962" s="602"/>
      <c r="F2962" s="602"/>
      <c r="G2962" s="602"/>
      <c r="H2962" s="602"/>
      <c r="I2962" s="602"/>
      <c r="J2962" s="602"/>
      <c r="K2962" s="602"/>
      <c r="L2962" s="602"/>
      <c r="M2962" s="622"/>
    </row>
    <row r="2963" spans="2:13" s="322" customFormat="1" x14ac:dyDescent="0.2">
      <c r="B2963" s="602"/>
      <c r="C2963" s="602"/>
      <c r="D2963" s="602"/>
      <c r="E2963" s="602"/>
      <c r="F2963" s="602"/>
      <c r="G2963" s="602"/>
      <c r="H2963" s="602"/>
      <c r="I2963" s="602"/>
      <c r="J2963" s="602"/>
      <c r="K2963" s="602"/>
      <c r="L2963" s="602"/>
      <c r="M2963" s="622"/>
    </row>
    <row r="2964" spans="2:13" s="322" customFormat="1" x14ac:dyDescent="0.2">
      <c r="B2964" s="602"/>
      <c r="C2964" s="602"/>
      <c r="D2964" s="602"/>
      <c r="E2964" s="602"/>
      <c r="F2964" s="602"/>
      <c r="G2964" s="602"/>
      <c r="H2964" s="602"/>
      <c r="I2964" s="602"/>
      <c r="J2964" s="602"/>
      <c r="K2964" s="602"/>
      <c r="L2964" s="602"/>
      <c r="M2964" s="622"/>
    </row>
    <row r="2965" spans="2:13" s="322" customFormat="1" x14ac:dyDescent="0.2">
      <c r="B2965" s="602"/>
      <c r="C2965" s="602"/>
      <c r="D2965" s="602"/>
      <c r="E2965" s="602"/>
      <c r="F2965" s="602"/>
      <c r="G2965" s="602"/>
      <c r="H2965" s="602"/>
      <c r="I2965" s="602"/>
      <c r="J2965" s="602"/>
      <c r="K2965" s="602"/>
      <c r="L2965" s="602"/>
      <c r="M2965" s="622"/>
    </row>
    <row r="2966" spans="2:13" s="322" customFormat="1" x14ac:dyDescent="0.2">
      <c r="B2966" s="602"/>
      <c r="C2966" s="602"/>
      <c r="D2966" s="602"/>
      <c r="E2966" s="602"/>
      <c r="F2966" s="602"/>
      <c r="G2966" s="602"/>
      <c r="H2966" s="602"/>
      <c r="I2966" s="602"/>
      <c r="J2966" s="602"/>
      <c r="K2966" s="602"/>
      <c r="L2966" s="602"/>
      <c r="M2966" s="622"/>
    </row>
    <row r="2967" spans="2:13" s="322" customFormat="1" x14ac:dyDescent="0.2">
      <c r="B2967" s="602"/>
      <c r="C2967" s="602"/>
      <c r="D2967" s="602"/>
      <c r="E2967" s="602"/>
      <c r="F2967" s="602"/>
      <c r="G2967" s="602"/>
      <c r="H2967" s="602"/>
      <c r="I2967" s="602"/>
      <c r="J2967" s="602"/>
      <c r="K2967" s="602"/>
      <c r="L2967" s="602"/>
      <c r="M2967" s="622"/>
    </row>
    <row r="2968" spans="2:13" s="322" customFormat="1" x14ac:dyDescent="0.2">
      <c r="B2968" s="602"/>
      <c r="C2968" s="602"/>
      <c r="D2968" s="602"/>
      <c r="E2968" s="602"/>
      <c r="F2968" s="602"/>
      <c r="G2968" s="602"/>
      <c r="H2968" s="602"/>
      <c r="I2968" s="602"/>
      <c r="J2968" s="602"/>
      <c r="K2968" s="602"/>
      <c r="L2968" s="602"/>
      <c r="M2968" s="622"/>
    </row>
    <row r="2969" spans="2:13" s="322" customFormat="1" x14ac:dyDescent="0.2">
      <c r="B2969" s="602"/>
      <c r="C2969" s="602"/>
      <c r="D2969" s="602"/>
      <c r="E2969" s="602"/>
      <c r="F2969" s="602"/>
      <c r="G2969" s="602"/>
      <c r="H2969" s="602"/>
      <c r="I2969" s="602"/>
      <c r="J2969" s="602"/>
      <c r="K2969" s="602"/>
      <c r="L2969" s="602"/>
      <c r="M2969" s="622"/>
    </row>
    <row r="2970" spans="2:13" s="322" customFormat="1" x14ac:dyDescent="0.2">
      <c r="B2970" s="602"/>
      <c r="C2970" s="602"/>
      <c r="D2970" s="602"/>
      <c r="E2970" s="602"/>
      <c r="F2970" s="602"/>
      <c r="G2970" s="602"/>
      <c r="H2970" s="602"/>
      <c r="I2970" s="602"/>
      <c r="J2970" s="602"/>
      <c r="K2970" s="602"/>
      <c r="L2970" s="602"/>
      <c r="M2970" s="622"/>
    </row>
    <row r="2971" spans="2:13" s="322" customFormat="1" x14ac:dyDescent="0.2">
      <c r="B2971" s="602"/>
      <c r="C2971" s="602"/>
      <c r="D2971" s="602"/>
      <c r="E2971" s="602"/>
      <c r="F2971" s="602"/>
      <c r="G2971" s="602"/>
      <c r="H2971" s="602"/>
      <c r="I2971" s="602"/>
      <c r="J2971" s="602"/>
      <c r="K2971" s="602"/>
      <c r="L2971" s="602"/>
      <c r="M2971" s="622"/>
    </row>
    <row r="2972" spans="2:13" s="322" customFormat="1" x14ac:dyDescent="0.2">
      <c r="B2972" s="602"/>
      <c r="C2972" s="602"/>
      <c r="D2972" s="602"/>
      <c r="E2972" s="602"/>
      <c r="F2972" s="602"/>
      <c r="G2972" s="602"/>
      <c r="H2972" s="602"/>
      <c r="I2972" s="602"/>
      <c r="J2972" s="602"/>
      <c r="K2972" s="602"/>
      <c r="L2972" s="602"/>
      <c r="M2972" s="622"/>
    </row>
    <row r="2973" spans="2:13" s="322" customFormat="1" x14ac:dyDescent="0.2">
      <c r="B2973" s="602"/>
      <c r="C2973" s="602"/>
      <c r="D2973" s="602"/>
      <c r="E2973" s="602"/>
      <c r="F2973" s="602"/>
      <c r="G2973" s="602"/>
      <c r="H2973" s="602"/>
      <c r="I2973" s="602"/>
      <c r="J2973" s="602"/>
      <c r="K2973" s="602"/>
      <c r="L2973" s="602"/>
      <c r="M2973" s="622"/>
    </row>
    <row r="2974" spans="2:13" s="322" customFormat="1" x14ac:dyDescent="0.2">
      <c r="B2974" s="602"/>
      <c r="C2974" s="602"/>
      <c r="D2974" s="602"/>
      <c r="E2974" s="602"/>
      <c r="F2974" s="602"/>
      <c r="G2974" s="602"/>
      <c r="H2974" s="602"/>
      <c r="I2974" s="602"/>
      <c r="J2974" s="602"/>
      <c r="K2974" s="602"/>
      <c r="L2974" s="602"/>
      <c r="M2974" s="622"/>
    </row>
    <row r="2975" spans="2:13" s="322" customFormat="1" x14ac:dyDescent="0.2">
      <c r="B2975" s="602"/>
      <c r="C2975" s="602"/>
      <c r="D2975" s="602"/>
      <c r="E2975" s="602"/>
      <c r="F2975" s="602"/>
      <c r="G2975" s="602"/>
      <c r="H2975" s="602"/>
      <c r="I2975" s="602"/>
      <c r="J2975" s="602"/>
      <c r="K2975" s="602"/>
      <c r="L2975" s="602"/>
      <c r="M2975" s="622"/>
    </row>
    <row r="2976" spans="2:13" s="322" customFormat="1" x14ac:dyDescent="0.2">
      <c r="B2976" s="602"/>
      <c r="C2976" s="602"/>
      <c r="D2976" s="602"/>
      <c r="E2976" s="602"/>
      <c r="F2976" s="602"/>
      <c r="G2976" s="602"/>
      <c r="H2976" s="602"/>
      <c r="I2976" s="602"/>
      <c r="J2976" s="602"/>
      <c r="K2976" s="602"/>
      <c r="L2976" s="602"/>
      <c r="M2976" s="622"/>
    </row>
    <row r="2977" spans="2:13" s="322" customFormat="1" x14ac:dyDescent="0.2">
      <c r="B2977" s="602"/>
      <c r="C2977" s="602"/>
      <c r="D2977" s="602"/>
      <c r="E2977" s="602"/>
      <c r="F2977" s="602"/>
      <c r="G2977" s="602"/>
      <c r="H2977" s="602"/>
      <c r="I2977" s="602"/>
      <c r="J2977" s="602"/>
      <c r="K2977" s="602"/>
      <c r="L2977" s="602"/>
      <c r="M2977" s="622"/>
    </row>
    <row r="2978" spans="2:13" s="322" customFormat="1" x14ac:dyDescent="0.2">
      <c r="B2978" s="602"/>
      <c r="C2978" s="602"/>
      <c r="D2978" s="602"/>
      <c r="E2978" s="602"/>
      <c r="F2978" s="602"/>
      <c r="G2978" s="602"/>
      <c r="H2978" s="602"/>
      <c r="I2978" s="602"/>
      <c r="J2978" s="602"/>
      <c r="K2978" s="602"/>
      <c r="L2978" s="602"/>
      <c r="M2978" s="622"/>
    </row>
    <row r="2979" spans="2:13" s="322" customFormat="1" x14ac:dyDescent="0.2">
      <c r="B2979" s="602"/>
      <c r="C2979" s="602"/>
      <c r="D2979" s="602"/>
      <c r="E2979" s="602"/>
      <c r="F2979" s="602"/>
      <c r="G2979" s="602"/>
      <c r="H2979" s="602"/>
      <c r="I2979" s="602"/>
      <c r="J2979" s="602"/>
      <c r="K2979" s="602"/>
      <c r="L2979" s="602"/>
      <c r="M2979" s="622"/>
    </row>
    <row r="2980" spans="2:13" s="322" customFormat="1" x14ac:dyDescent="0.2">
      <c r="B2980" s="602"/>
      <c r="C2980" s="602"/>
      <c r="D2980" s="602"/>
      <c r="E2980" s="602"/>
      <c r="F2980" s="602"/>
      <c r="G2980" s="602"/>
      <c r="H2980" s="602"/>
      <c r="I2980" s="602"/>
      <c r="J2980" s="602"/>
      <c r="K2980" s="602"/>
      <c r="L2980" s="602"/>
      <c r="M2980" s="622"/>
    </row>
    <row r="2981" spans="2:13" s="322" customFormat="1" x14ac:dyDescent="0.2">
      <c r="B2981" s="602"/>
      <c r="C2981" s="602"/>
      <c r="D2981" s="602"/>
      <c r="E2981" s="602"/>
      <c r="F2981" s="602"/>
      <c r="G2981" s="602"/>
      <c r="H2981" s="602"/>
      <c r="I2981" s="602"/>
      <c r="J2981" s="602"/>
      <c r="K2981" s="602"/>
      <c r="L2981" s="602"/>
      <c r="M2981" s="622"/>
    </row>
    <row r="2982" spans="2:13" s="322" customFormat="1" x14ac:dyDescent="0.2">
      <c r="B2982" s="602"/>
      <c r="C2982" s="602"/>
      <c r="D2982" s="602"/>
      <c r="E2982" s="602"/>
      <c r="F2982" s="602"/>
      <c r="G2982" s="602"/>
      <c r="H2982" s="602"/>
      <c r="I2982" s="602"/>
      <c r="J2982" s="602"/>
      <c r="K2982" s="602"/>
      <c r="L2982" s="602"/>
      <c r="M2982" s="622"/>
    </row>
    <row r="2983" spans="2:13" s="322" customFormat="1" x14ac:dyDescent="0.2">
      <c r="B2983" s="602"/>
      <c r="C2983" s="602"/>
      <c r="D2983" s="602"/>
      <c r="E2983" s="602"/>
      <c r="F2983" s="602"/>
      <c r="G2983" s="602"/>
      <c r="H2983" s="602"/>
      <c r="I2983" s="602"/>
      <c r="J2983" s="602"/>
      <c r="K2983" s="602"/>
      <c r="L2983" s="602"/>
      <c r="M2983" s="622"/>
    </row>
    <row r="2984" spans="2:13" s="322" customFormat="1" x14ac:dyDescent="0.2">
      <c r="B2984" s="602"/>
      <c r="C2984" s="602"/>
      <c r="D2984" s="602"/>
      <c r="E2984" s="602"/>
      <c r="F2984" s="602"/>
      <c r="G2984" s="602"/>
      <c r="H2984" s="602"/>
      <c r="I2984" s="602"/>
      <c r="J2984" s="602"/>
      <c r="K2984" s="602"/>
      <c r="L2984" s="602"/>
      <c r="M2984" s="622"/>
    </row>
    <row r="2985" spans="2:13" s="322" customFormat="1" x14ac:dyDescent="0.2">
      <c r="B2985" s="602"/>
      <c r="C2985" s="602"/>
      <c r="D2985" s="602"/>
      <c r="E2985" s="602"/>
      <c r="F2985" s="602"/>
      <c r="G2985" s="602"/>
      <c r="H2985" s="602"/>
      <c r="I2985" s="602"/>
      <c r="J2985" s="602"/>
      <c r="K2985" s="602"/>
      <c r="L2985" s="602"/>
      <c r="M2985" s="622"/>
    </row>
    <row r="2986" spans="2:13" s="322" customFormat="1" x14ac:dyDescent="0.2">
      <c r="B2986" s="602"/>
      <c r="C2986" s="602"/>
      <c r="D2986" s="602"/>
      <c r="E2986" s="602"/>
      <c r="F2986" s="602"/>
      <c r="G2986" s="602"/>
      <c r="H2986" s="602"/>
      <c r="I2986" s="602"/>
      <c r="J2986" s="602"/>
      <c r="K2986" s="602"/>
      <c r="L2986" s="602"/>
      <c r="M2986" s="622"/>
    </row>
    <row r="2987" spans="2:13" s="322" customFormat="1" x14ac:dyDescent="0.2">
      <c r="B2987" s="602"/>
      <c r="C2987" s="602"/>
      <c r="D2987" s="602"/>
      <c r="E2987" s="602"/>
      <c r="F2987" s="602"/>
      <c r="G2987" s="602"/>
      <c r="H2987" s="602"/>
      <c r="I2987" s="602"/>
      <c r="J2987" s="602"/>
      <c r="K2987" s="602"/>
      <c r="L2987" s="602"/>
      <c r="M2987" s="622"/>
    </row>
    <row r="2988" spans="2:13" s="322" customFormat="1" x14ac:dyDescent="0.2">
      <c r="B2988" s="602"/>
      <c r="C2988" s="602"/>
      <c r="D2988" s="602"/>
      <c r="E2988" s="602"/>
      <c r="F2988" s="602"/>
      <c r="G2988" s="602"/>
      <c r="H2988" s="602"/>
      <c r="I2988" s="602"/>
      <c r="J2988" s="602"/>
      <c r="K2988" s="602"/>
      <c r="L2988" s="602"/>
      <c r="M2988" s="622"/>
    </row>
    <row r="2989" spans="2:13" s="322" customFormat="1" x14ac:dyDescent="0.2">
      <c r="B2989" s="602"/>
      <c r="C2989" s="602"/>
      <c r="D2989" s="602"/>
      <c r="E2989" s="602"/>
      <c r="F2989" s="602"/>
      <c r="G2989" s="602"/>
      <c r="H2989" s="602"/>
      <c r="I2989" s="602"/>
      <c r="J2989" s="602"/>
      <c r="K2989" s="602"/>
      <c r="L2989" s="602"/>
      <c r="M2989" s="622"/>
    </row>
    <row r="2990" spans="2:13" s="322" customFormat="1" x14ac:dyDescent="0.2">
      <c r="B2990" s="602"/>
      <c r="C2990" s="602"/>
      <c r="D2990" s="602"/>
      <c r="E2990" s="602"/>
      <c r="F2990" s="602"/>
      <c r="G2990" s="602"/>
      <c r="H2990" s="602"/>
      <c r="I2990" s="602"/>
      <c r="J2990" s="602"/>
      <c r="K2990" s="602"/>
      <c r="L2990" s="602"/>
      <c r="M2990" s="622"/>
    </row>
    <row r="2991" spans="2:13" s="322" customFormat="1" x14ac:dyDescent="0.2">
      <c r="B2991" s="602"/>
      <c r="C2991" s="602"/>
      <c r="D2991" s="602"/>
      <c r="E2991" s="602"/>
      <c r="F2991" s="602"/>
      <c r="G2991" s="602"/>
      <c r="H2991" s="602"/>
      <c r="I2991" s="602"/>
      <c r="J2991" s="602"/>
      <c r="K2991" s="602"/>
      <c r="L2991" s="602"/>
      <c r="M2991" s="622"/>
    </row>
    <row r="2992" spans="2:13" s="322" customFormat="1" x14ac:dyDescent="0.2">
      <c r="B2992" s="602"/>
      <c r="C2992" s="602"/>
      <c r="D2992" s="602"/>
      <c r="E2992" s="602"/>
      <c r="F2992" s="602"/>
      <c r="G2992" s="602"/>
      <c r="H2992" s="602"/>
      <c r="I2992" s="602"/>
      <c r="J2992" s="602"/>
      <c r="K2992" s="602"/>
      <c r="L2992" s="602"/>
      <c r="M2992" s="622"/>
    </row>
    <row r="2993" spans="2:13" s="322" customFormat="1" x14ac:dyDescent="0.2">
      <c r="B2993" s="602"/>
      <c r="C2993" s="602"/>
      <c r="D2993" s="602"/>
      <c r="E2993" s="602"/>
      <c r="F2993" s="602"/>
      <c r="G2993" s="602"/>
      <c r="H2993" s="602"/>
      <c r="I2993" s="602"/>
      <c r="J2993" s="602"/>
      <c r="K2993" s="602"/>
      <c r="L2993" s="602"/>
      <c r="M2993" s="622"/>
    </row>
    <row r="2994" spans="2:13" s="322" customFormat="1" x14ac:dyDescent="0.2">
      <c r="B2994" s="602"/>
      <c r="C2994" s="602"/>
      <c r="D2994" s="602"/>
      <c r="E2994" s="602"/>
      <c r="F2994" s="602"/>
      <c r="G2994" s="602"/>
      <c r="H2994" s="602"/>
      <c r="I2994" s="602"/>
      <c r="J2994" s="602"/>
      <c r="K2994" s="602"/>
      <c r="L2994" s="602"/>
      <c r="M2994" s="622"/>
    </row>
    <row r="2995" spans="2:13" s="322" customFormat="1" x14ac:dyDescent="0.2">
      <c r="B2995" s="602"/>
      <c r="C2995" s="602"/>
      <c r="D2995" s="602"/>
      <c r="E2995" s="602"/>
      <c r="F2995" s="602"/>
      <c r="G2995" s="602"/>
      <c r="H2995" s="602"/>
      <c r="I2995" s="602"/>
      <c r="J2995" s="602"/>
      <c r="K2995" s="602"/>
      <c r="L2995" s="602"/>
      <c r="M2995" s="622"/>
    </row>
    <row r="2996" spans="2:13" s="322" customFormat="1" x14ac:dyDescent="0.2">
      <c r="B2996" s="602"/>
      <c r="C2996" s="602"/>
      <c r="D2996" s="602"/>
      <c r="E2996" s="602"/>
      <c r="F2996" s="602"/>
      <c r="G2996" s="602"/>
      <c r="H2996" s="602"/>
      <c r="I2996" s="602"/>
      <c r="J2996" s="602"/>
      <c r="K2996" s="602"/>
      <c r="L2996" s="602"/>
      <c r="M2996" s="622"/>
    </row>
    <row r="2997" spans="2:13" s="322" customFormat="1" x14ac:dyDescent="0.2">
      <c r="B2997" s="602"/>
      <c r="C2997" s="602"/>
      <c r="D2997" s="602"/>
      <c r="E2997" s="602"/>
      <c r="F2997" s="602"/>
      <c r="G2997" s="602"/>
      <c r="H2997" s="602"/>
      <c r="I2997" s="602"/>
      <c r="J2997" s="602"/>
      <c r="K2997" s="602"/>
      <c r="L2997" s="602"/>
      <c r="M2997" s="622"/>
    </row>
    <row r="2998" spans="2:13" s="322" customFormat="1" x14ac:dyDescent="0.2">
      <c r="B2998" s="602"/>
      <c r="C2998" s="602"/>
      <c r="D2998" s="602"/>
      <c r="E2998" s="602"/>
      <c r="F2998" s="602"/>
      <c r="G2998" s="602"/>
      <c r="H2998" s="602"/>
      <c r="I2998" s="602"/>
      <c r="J2998" s="602"/>
      <c r="K2998" s="602"/>
      <c r="L2998" s="602"/>
      <c r="M2998" s="622"/>
    </row>
    <row r="2999" spans="2:13" s="322" customFormat="1" x14ac:dyDescent="0.2">
      <c r="B2999" s="602"/>
      <c r="C2999" s="602"/>
      <c r="D2999" s="602"/>
      <c r="E2999" s="602"/>
      <c r="F2999" s="602"/>
      <c r="G2999" s="602"/>
      <c r="H2999" s="602"/>
      <c r="I2999" s="602"/>
      <c r="J2999" s="602"/>
      <c r="K2999" s="602"/>
      <c r="L2999" s="602"/>
      <c r="M2999" s="622"/>
    </row>
    <row r="3000" spans="2:13" s="322" customFormat="1" x14ac:dyDescent="0.2">
      <c r="B3000" s="602"/>
      <c r="C3000" s="602"/>
      <c r="D3000" s="602"/>
      <c r="E3000" s="602"/>
      <c r="F3000" s="602"/>
      <c r="G3000" s="602"/>
      <c r="H3000" s="602"/>
      <c r="I3000" s="602"/>
      <c r="J3000" s="602"/>
      <c r="K3000" s="602"/>
      <c r="L3000" s="602"/>
      <c r="M3000" s="622"/>
    </row>
    <row r="3001" spans="2:13" s="322" customFormat="1" x14ac:dyDescent="0.2">
      <c r="B3001" s="602"/>
      <c r="C3001" s="602"/>
      <c r="D3001" s="602"/>
      <c r="E3001" s="602"/>
      <c r="F3001" s="602"/>
      <c r="G3001" s="602"/>
      <c r="H3001" s="602"/>
      <c r="I3001" s="602"/>
      <c r="J3001" s="602"/>
      <c r="K3001" s="602"/>
      <c r="L3001" s="602"/>
      <c r="M3001" s="622"/>
    </row>
    <row r="3002" spans="2:13" s="322" customFormat="1" x14ac:dyDescent="0.2">
      <c r="B3002" s="602"/>
      <c r="C3002" s="602"/>
      <c r="D3002" s="602"/>
      <c r="E3002" s="602"/>
      <c r="F3002" s="602"/>
      <c r="G3002" s="602"/>
      <c r="H3002" s="602"/>
      <c r="I3002" s="602"/>
      <c r="J3002" s="602"/>
      <c r="K3002" s="602"/>
      <c r="L3002" s="602"/>
      <c r="M3002" s="622"/>
    </row>
    <row r="3003" spans="2:13" s="322" customFormat="1" x14ac:dyDescent="0.2">
      <c r="B3003" s="602"/>
      <c r="C3003" s="602"/>
      <c r="D3003" s="602"/>
      <c r="E3003" s="602"/>
      <c r="F3003" s="602"/>
      <c r="G3003" s="602"/>
      <c r="H3003" s="602"/>
      <c r="I3003" s="602"/>
      <c r="J3003" s="602"/>
      <c r="K3003" s="602"/>
      <c r="L3003" s="602"/>
      <c r="M3003" s="622"/>
    </row>
    <row r="3004" spans="2:13" s="322" customFormat="1" x14ac:dyDescent="0.2">
      <c r="B3004" s="602"/>
      <c r="C3004" s="602"/>
      <c r="D3004" s="602"/>
      <c r="E3004" s="602"/>
      <c r="F3004" s="602"/>
      <c r="G3004" s="602"/>
      <c r="H3004" s="602"/>
      <c r="I3004" s="602"/>
      <c r="J3004" s="602"/>
      <c r="K3004" s="602"/>
      <c r="L3004" s="602"/>
      <c r="M3004" s="622"/>
    </row>
    <row r="3005" spans="2:13" s="322" customFormat="1" x14ac:dyDescent="0.2">
      <c r="B3005" s="602"/>
      <c r="C3005" s="602"/>
      <c r="D3005" s="602"/>
      <c r="E3005" s="602"/>
      <c r="F3005" s="602"/>
      <c r="G3005" s="602"/>
      <c r="H3005" s="602"/>
      <c r="I3005" s="602"/>
      <c r="J3005" s="602"/>
      <c r="K3005" s="602"/>
      <c r="L3005" s="602"/>
      <c r="M3005" s="622"/>
    </row>
    <row r="3006" spans="2:13" s="322" customFormat="1" x14ac:dyDescent="0.2">
      <c r="B3006" s="602"/>
      <c r="C3006" s="602"/>
      <c r="D3006" s="602"/>
      <c r="E3006" s="602"/>
      <c r="F3006" s="602"/>
      <c r="G3006" s="602"/>
      <c r="H3006" s="602"/>
      <c r="I3006" s="602"/>
      <c r="J3006" s="602"/>
      <c r="K3006" s="602"/>
      <c r="L3006" s="602"/>
      <c r="M3006" s="622"/>
    </row>
    <row r="3007" spans="2:13" s="322" customFormat="1" x14ac:dyDescent="0.2">
      <c r="B3007" s="602"/>
      <c r="C3007" s="602"/>
      <c r="D3007" s="602"/>
      <c r="E3007" s="602"/>
      <c r="F3007" s="602"/>
      <c r="G3007" s="602"/>
      <c r="H3007" s="602"/>
      <c r="I3007" s="602"/>
      <c r="J3007" s="602"/>
      <c r="K3007" s="602"/>
      <c r="L3007" s="602"/>
      <c r="M3007" s="622"/>
    </row>
    <row r="3008" spans="2:13" s="322" customFormat="1" x14ac:dyDescent="0.2">
      <c r="B3008" s="602"/>
      <c r="C3008" s="602"/>
      <c r="D3008" s="602"/>
      <c r="E3008" s="602"/>
      <c r="F3008" s="602"/>
      <c r="G3008" s="602"/>
      <c r="H3008" s="602"/>
      <c r="I3008" s="602"/>
      <c r="J3008" s="602"/>
      <c r="K3008" s="602"/>
      <c r="L3008" s="602"/>
      <c r="M3008" s="622"/>
    </row>
    <row r="3009" spans="2:13" s="322" customFormat="1" x14ac:dyDescent="0.2">
      <c r="B3009" s="602"/>
      <c r="C3009" s="602"/>
      <c r="D3009" s="602"/>
      <c r="E3009" s="602"/>
      <c r="F3009" s="602"/>
      <c r="G3009" s="602"/>
      <c r="H3009" s="602"/>
      <c r="I3009" s="602"/>
      <c r="J3009" s="602"/>
      <c r="K3009" s="602"/>
      <c r="L3009" s="602"/>
      <c r="M3009" s="622"/>
    </row>
    <row r="3010" spans="2:13" s="322" customFormat="1" x14ac:dyDescent="0.2">
      <c r="B3010" s="602"/>
      <c r="C3010" s="602"/>
      <c r="D3010" s="602"/>
      <c r="E3010" s="602"/>
      <c r="F3010" s="602"/>
      <c r="G3010" s="602"/>
      <c r="H3010" s="602"/>
      <c r="I3010" s="602"/>
      <c r="J3010" s="602"/>
      <c r="K3010" s="602"/>
      <c r="L3010" s="602"/>
      <c r="M3010" s="622"/>
    </row>
    <row r="3011" spans="2:13" s="322" customFormat="1" x14ac:dyDescent="0.2">
      <c r="B3011" s="602"/>
      <c r="C3011" s="602"/>
      <c r="D3011" s="602"/>
      <c r="E3011" s="602"/>
      <c r="F3011" s="602"/>
      <c r="G3011" s="602"/>
      <c r="H3011" s="602"/>
      <c r="I3011" s="602"/>
      <c r="J3011" s="602"/>
      <c r="K3011" s="602"/>
      <c r="L3011" s="602"/>
      <c r="M3011" s="622"/>
    </row>
    <row r="3012" spans="2:13" s="322" customFormat="1" x14ac:dyDescent="0.2">
      <c r="B3012" s="602"/>
      <c r="C3012" s="602"/>
      <c r="D3012" s="602"/>
      <c r="E3012" s="602"/>
      <c r="F3012" s="602"/>
      <c r="G3012" s="602"/>
      <c r="H3012" s="602"/>
      <c r="I3012" s="602"/>
      <c r="J3012" s="602"/>
      <c r="K3012" s="602"/>
      <c r="L3012" s="602"/>
      <c r="M3012" s="622"/>
    </row>
    <row r="3013" spans="2:13" s="322" customFormat="1" x14ac:dyDescent="0.2">
      <c r="B3013" s="602"/>
      <c r="C3013" s="602"/>
      <c r="D3013" s="602"/>
      <c r="E3013" s="602"/>
      <c r="F3013" s="602"/>
      <c r="G3013" s="602"/>
      <c r="H3013" s="602"/>
      <c r="I3013" s="602"/>
      <c r="J3013" s="602"/>
      <c r="K3013" s="602"/>
      <c r="L3013" s="602"/>
      <c r="M3013" s="622"/>
    </row>
    <row r="3014" spans="2:13" s="322" customFormat="1" x14ac:dyDescent="0.2">
      <c r="B3014" s="602"/>
      <c r="C3014" s="602"/>
      <c r="D3014" s="602"/>
      <c r="E3014" s="602"/>
      <c r="F3014" s="602"/>
      <c r="G3014" s="602"/>
      <c r="H3014" s="602"/>
      <c r="I3014" s="602"/>
      <c r="J3014" s="602"/>
      <c r="K3014" s="602"/>
      <c r="L3014" s="602"/>
      <c r="M3014" s="622"/>
    </row>
    <row r="3015" spans="2:13" s="322" customFormat="1" x14ac:dyDescent="0.2">
      <c r="B3015" s="602"/>
      <c r="C3015" s="602"/>
      <c r="D3015" s="602"/>
      <c r="E3015" s="602"/>
      <c r="F3015" s="602"/>
      <c r="G3015" s="602"/>
      <c r="H3015" s="602"/>
      <c r="I3015" s="602"/>
      <c r="J3015" s="602"/>
      <c r="K3015" s="602"/>
      <c r="L3015" s="602"/>
      <c r="M3015" s="622"/>
    </row>
    <row r="3016" spans="2:13" s="322" customFormat="1" x14ac:dyDescent="0.2">
      <c r="B3016" s="602"/>
      <c r="C3016" s="602"/>
      <c r="D3016" s="602"/>
      <c r="E3016" s="602"/>
      <c r="F3016" s="602"/>
      <c r="G3016" s="602"/>
      <c r="H3016" s="602"/>
      <c r="I3016" s="602"/>
      <c r="J3016" s="602"/>
      <c r="K3016" s="602"/>
      <c r="L3016" s="602"/>
      <c r="M3016" s="622"/>
    </row>
    <row r="3017" spans="2:13" s="322" customFormat="1" x14ac:dyDescent="0.2">
      <c r="B3017" s="602"/>
      <c r="C3017" s="602"/>
      <c r="D3017" s="602"/>
      <c r="E3017" s="602"/>
      <c r="F3017" s="602"/>
      <c r="G3017" s="602"/>
      <c r="H3017" s="602"/>
      <c r="I3017" s="602"/>
      <c r="J3017" s="602"/>
      <c r="K3017" s="602"/>
      <c r="L3017" s="602"/>
      <c r="M3017" s="622"/>
    </row>
    <row r="3018" spans="2:13" s="322" customFormat="1" x14ac:dyDescent="0.2">
      <c r="B3018" s="602"/>
      <c r="C3018" s="602"/>
      <c r="D3018" s="602"/>
      <c r="E3018" s="602"/>
      <c r="F3018" s="602"/>
      <c r="G3018" s="602"/>
      <c r="H3018" s="602"/>
      <c r="I3018" s="602"/>
      <c r="J3018" s="602"/>
      <c r="K3018" s="602"/>
      <c r="L3018" s="602"/>
      <c r="M3018" s="622"/>
    </row>
    <row r="3019" spans="2:13" s="322" customFormat="1" x14ac:dyDescent="0.2">
      <c r="B3019" s="602"/>
      <c r="C3019" s="602"/>
      <c r="D3019" s="602"/>
      <c r="E3019" s="602"/>
      <c r="F3019" s="602"/>
      <c r="G3019" s="602"/>
      <c r="H3019" s="602"/>
      <c r="I3019" s="602"/>
      <c r="J3019" s="602"/>
      <c r="K3019" s="602"/>
      <c r="L3019" s="602"/>
      <c r="M3019" s="622"/>
    </row>
    <row r="3020" spans="2:13" s="322" customFormat="1" x14ac:dyDescent="0.2">
      <c r="B3020" s="602"/>
      <c r="C3020" s="602"/>
      <c r="D3020" s="602"/>
      <c r="E3020" s="602"/>
      <c r="F3020" s="602"/>
      <c r="G3020" s="602"/>
      <c r="H3020" s="602"/>
      <c r="I3020" s="602"/>
      <c r="J3020" s="602"/>
      <c r="K3020" s="602"/>
      <c r="L3020" s="602"/>
      <c r="M3020" s="622"/>
    </row>
    <row r="3021" spans="2:13" s="322" customFormat="1" x14ac:dyDescent="0.2">
      <c r="B3021" s="602"/>
      <c r="C3021" s="602"/>
      <c r="D3021" s="602"/>
      <c r="E3021" s="602"/>
      <c r="F3021" s="602"/>
      <c r="G3021" s="602"/>
      <c r="H3021" s="602"/>
      <c r="I3021" s="602"/>
      <c r="J3021" s="602"/>
      <c r="K3021" s="602"/>
      <c r="L3021" s="602"/>
      <c r="M3021" s="622"/>
    </row>
    <row r="3022" spans="2:13" s="322" customFormat="1" x14ac:dyDescent="0.2">
      <c r="B3022" s="602"/>
      <c r="C3022" s="602"/>
      <c r="D3022" s="602"/>
      <c r="E3022" s="602"/>
      <c r="F3022" s="602"/>
      <c r="G3022" s="602"/>
      <c r="H3022" s="602"/>
      <c r="I3022" s="602"/>
      <c r="J3022" s="602"/>
      <c r="K3022" s="602"/>
      <c r="L3022" s="602"/>
      <c r="M3022" s="622"/>
    </row>
    <row r="3023" spans="2:13" s="322" customFormat="1" x14ac:dyDescent="0.2">
      <c r="B3023" s="602"/>
      <c r="C3023" s="602"/>
      <c r="D3023" s="602"/>
      <c r="E3023" s="602"/>
      <c r="F3023" s="602"/>
      <c r="G3023" s="602"/>
      <c r="H3023" s="602"/>
      <c r="I3023" s="602"/>
      <c r="J3023" s="602"/>
      <c r="K3023" s="602"/>
      <c r="L3023" s="602"/>
      <c r="M3023" s="622"/>
    </row>
    <row r="3024" spans="2:13" s="322" customFormat="1" x14ac:dyDescent="0.2">
      <c r="B3024" s="602"/>
      <c r="C3024" s="602"/>
      <c r="D3024" s="602"/>
      <c r="E3024" s="602"/>
      <c r="F3024" s="602"/>
      <c r="G3024" s="602"/>
      <c r="H3024" s="602"/>
      <c r="I3024" s="602"/>
      <c r="J3024" s="602"/>
      <c r="K3024" s="602"/>
      <c r="L3024" s="602"/>
      <c r="M3024" s="622"/>
    </row>
    <row r="3025" spans="2:13" s="322" customFormat="1" x14ac:dyDescent="0.2">
      <c r="B3025" s="602"/>
      <c r="C3025" s="602"/>
      <c r="D3025" s="602"/>
      <c r="E3025" s="602"/>
      <c r="F3025" s="602"/>
      <c r="G3025" s="602"/>
      <c r="H3025" s="602"/>
      <c r="I3025" s="602"/>
      <c r="J3025" s="602"/>
      <c r="K3025" s="602"/>
      <c r="L3025" s="602"/>
      <c r="M3025" s="622"/>
    </row>
    <row r="3026" spans="2:13" s="322" customFormat="1" x14ac:dyDescent="0.2">
      <c r="B3026" s="602"/>
      <c r="C3026" s="602"/>
      <c r="D3026" s="602"/>
      <c r="E3026" s="602"/>
      <c r="F3026" s="602"/>
      <c r="G3026" s="602"/>
      <c r="H3026" s="602"/>
      <c r="I3026" s="602"/>
      <c r="J3026" s="602"/>
      <c r="K3026" s="602"/>
      <c r="L3026" s="602"/>
      <c r="M3026" s="622"/>
    </row>
    <row r="3027" spans="2:13" s="322" customFormat="1" x14ac:dyDescent="0.2">
      <c r="B3027" s="602"/>
      <c r="C3027" s="602"/>
      <c r="D3027" s="602"/>
      <c r="E3027" s="602"/>
      <c r="F3027" s="602"/>
      <c r="G3027" s="602"/>
      <c r="H3027" s="602"/>
      <c r="I3027" s="602"/>
      <c r="J3027" s="602"/>
      <c r="K3027" s="602"/>
      <c r="L3027" s="602"/>
      <c r="M3027" s="622"/>
    </row>
    <row r="3028" spans="2:13" s="322" customFormat="1" x14ac:dyDescent="0.2">
      <c r="B3028" s="602"/>
      <c r="C3028" s="602"/>
      <c r="D3028" s="602"/>
      <c r="E3028" s="602"/>
      <c r="F3028" s="602"/>
      <c r="G3028" s="602"/>
      <c r="H3028" s="602"/>
      <c r="I3028" s="602"/>
      <c r="J3028" s="602"/>
      <c r="K3028" s="602"/>
      <c r="L3028" s="602"/>
      <c r="M3028" s="622"/>
    </row>
    <row r="3029" spans="2:13" s="322" customFormat="1" x14ac:dyDescent="0.2">
      <c r="B3029" s="602"/>
      <c r="C3029" s="602"/>
      <c r="D3029" s="602"/>
      <c r="E3029" s="602"/>
      <c r="F3029" s="602"/>
      <c r="G3029" s="602"/>
      <c r="H3029" s="602"/>
      <c r="I3029" s="602"/>
      <c r="J3029" s="602"/>
      <c r="K3029" s="602"/>
      <c r="L3029" s="602"/>
      <c r="M3029" s="622"/>
    </row>
    <row r="3030" spans="2:13" s="322" customFormat="1" x14ac:dyDescent="0.2">
      <c r="B3030" s="602"/>
      <c r="C3030" s="602"/>
      <c r="D3030" s="602"/>
      <c r="E3030" s="602"/>
      <c r="F3030" s="602"/>
      <c r="G3030" s="602"/>
      <c r="H3030" s="602"/>
      <c r="I3030" s="602"/>
      <c r="J3030" s="602"/>
      <c r="K3030" s="602"/>
      <c r="L3030" s="602"/>
      <c r="M3030" s="622"/>
    </row>
    <row r="3031" spans="2:13" s="322" customFormat="1" x14ac:dyDescent="0.2">
      <c r="B3031" s="602"/>
      <c r="C3031" s="602"/>
      <c r="D3031" s="602"/>
      <c r="E3031" s="602"/>
      <c r="F3031" s="602"/>
      <c r="G3031" s="602"/>
      <c r="H3031" s="602"/>
      <c r="I3031" s="602"/>
      <c r="J3031" s="602"/>
      <c r="K3031" s="602"/>
      <c r="L3031" s="602"/>
      <c r="M3031" s="622"/>
    </row>
    <row r="3032" spans="2:13" s="322" customFormat="1" x14ac:dyDescent="0.2">
      <c r="B3032" s="602"/>
      <c r="C3032" s="602"/>
      <c r="D3032" s="602"/>
      <c r="E3032" s="602"/>
      <c r="F3032" s="602"/>
      <c r="G3032" s="602"/>
      <c r="H3032" s="602"/>
      <c r="I3032" s="602"/>
      <c r="J3032" s="602"/>
      <c r="K3032" s="602"/>
      <c r="L3032" s="602"/>
      <c r="M3032" s="622"/>
    </row>
    <row r="3033" spans="2:13" s="322" customFormat="1" x14ac:dyDescent="0.2">
      <c r="B3033" s="602"/>
      <c r="C3033" s="602"/>
      <c r="D3033" s="602"/>
      <c r="E3033" s="602"/>
      <c r="F3033" s="602"/>
      <c r="G3033" s="602"/>
      <c r="H3033" s="602"/>
      <c r="I3033" s="602"/>
      <c r="J3033" s="602"/>
      <c r="K3033" s="602"/>
      <c r="L3033" s="602"/>
      <c r="M3033" s="622"/>
    </row>
    <row r="3034" spans="2:13" s="322" customFormat="1" x14ac:dyDescent="0.2">
      <c r="B3034" s="602"/>
      <c r="C3034" s="602"/>
      <c r="D3034" s="602"/>
      <c r="E3034" s="602"/>
      <c r="F3034" s="602"/>
      <c r="G3034" s="602"/>
      <c r="H3034" s="602"/>
      <c r="I3034" s="602"/>
      <c r="J3034" s="602"/>
      <c r="K3034" s="602"/>
      <c r="L3034" s="602"/>
      <c r="M3034" s="622"/>
    </row>
    <row r="3035" spans="2:13" s="322" customFormat="1" x14ac:dyDescent="0.2">
      <c r="B3035" s="602"/>
      <c r="C3035" s="602"/>
      <c r="D3035" s="602"/>
      <c r="E3035" s="602"/>
      <c r="F3035" s="602"/>
      <c r="G3035" s="602"/>
      <c r="H3035" s="602"/>
      <c r="I3035" s="602"/>
      <c r="J3035" s="602"/>
      <c r="K3035" s="602"/>
      <c r="L3035" s="602"/>
      <c r="M3035" s="622"/>
    </row>
    <row r="3036" spans="2:13" s="322" customFormat="1" x14ac:dyDescent="0.2">
      <c r="B3036" s="602"/>
      <c r="C3036" s="602"/>
      <c r="D3036" s="602"/>
      <c r="E3036" s="602"/>
      <c r="F3036" s="602"/>
      <c r="G3036" s="602"/>
      <c r="H3036" s="602"/>
      <c r="I3036" s="602"/>
      <c r="J3036" s="602"/>
      <c r="K3036" s="602"/>
      <c r="L3036" s="602"/>
      <c r="M3036" s="622"/>
    </row>
    <row r="3037" spans="2:13" s="322" customFormat="1" x14ac:dyDescent="0.2">
      <c r="B3037" s="602"/>
      <c r="C3037" s="602"/>
      <c r="D3037" s="602"/>
      <c r="E3037" s="602"/>
      <c r="F3037" s="602"/>
      <c r="G3037" s="602"/>
      <c r="H3037" s="602"/>
      <c r="I3037" s="602"/>
      <c r="J3037" s="602"/>
      <c r="K3037" s="602"/>
      <c r="L3037" s="602"/>
      <c r="M3037" s="622"/>
    </row>
    <row r="3038" spans="2:13" s="322" customFormat="1" x14ac:dyDescent="0.2">
      <c r="B3038" s="602"/>
      <c r="C3038" s="602"/>
      <c r="D3038" s="602"/>
      <c r="E3038" s="602"/>
      <c r="F3038" s="602"/>
      <c r="G3038" s="602"/>
      <c r="H3038" s="602"/>
      <c r="I3038" s="602"/>
      <c r="J3038" s="602"/>
      <c r="K3038" s="602"/>
      <c r="L3038" s="602"/>
      <c r="M3038" s="622"/>
    </row>
    <row r="3039" spans="2:13" s="322" customFormat="1" x14ac:dyDescent="0.2">
      <c r="B3039" s="602"/>
      <c r="C3039" s="602"/>
      <c r="D3039" s="602"/>
      <c r="E3039" s="602"/>
      <c r="F3039" s="602"/>
      <c r="G3039" s="602"/>
      <c r="H3039" s="602"/>
      <c r="I3039" s="602"/>
      <c r="J3039" s="602"/>
      <c r="K3039" s="602"/>
      <c r="L3039" s="602"/>
      <c r="M3039" s="622"/>
    </row>
    <row r="3040" spans="2:13" s="322" customFormat="1" x14ac:dyDescent="0.2">
      <c r="B3040" s="602"/>
      <c r="C3040" s="602"/>
      <c r="D3040" s="602"/>
      <c r="E3040" s="602"/>
      <c r="F3040" s="602"/>
      <c r="G3040" s="602"/>
      <c r="H3040" s="602"/>
      <c r="I3040" s="602"/>
      <c r="J3040" s="602"/>
      <c r="K3040" s="602"/>
      <c r="L3040" s="602"/>
      <c r="M3040" s="622"/>
    </row>
    <row r="3041" spans="2:13" s="322" customFormat="1" x14ac:dyDescent="0.2">
      <c r="B3041" s="602"/>
      <c r="C3041" s="602"/>
      <c r="D3041" s="602"/>
      <c r="E3041" s="602"/>
      <c r="F3041" s="602"/>
      <c r="G3041" s="602"/>
      <c r="H3041" s="602"/>
      <c r="I3041" s="602"/>
      <c r="J3041" s="602"/>
      <c r="K3041" s="602"/>
      <c r="L3041" s="602"/>
      <c r="M3041" s="622"/>
    </row>
    <row r="3042" spans="2:13" s="322" customFormat="1" x14ac:dyDescent="0.2">
      <c r="B3042" s="602"/>
      <c r="C3042" s="602"/>
      <c r="D3042" s="602"/>
      <c r="E3042" s="602"/>
      <c r="F3042" s="602"/>
      <c r="G3042" s="602"/>
      <c r="H3042" s="602"/>
      <c r="I3042" s="602"/>
      <c r="J3042" s="602"/>
      <c r="K3042" s="602"/>
      <c r="L3042" s="602"/>
      <c r="M3042" s="622"/>
    </row>
    <row r="3043" spans="2:13" s="322" customFormat="1" x14ac:dyDescent="0.2">
      <c r="B3043" s="602"/>
      <c r="C3043" s="602"/>
      <c r="D3043" s="602"/>
      <c r="E3043" s="602"/>
      <c r="F3043" s="602"/>
      <c r="G3043" s="602"/>
      <c r="H3043" s="602"/>
      <c r="I3043" s="602"/>
      <c r="J3043" s="602"/>
      <c r="K3043" s="602"/>
      <c r="L3043" s="602"/>
      <c r="M3043" s="622"/>
    </row>
    <row r="3044" spans="2:13" s="322" customFormat="1" x14ac:dyDescent="0.2">
      <c r="B3044" s="602"/>
      <c r="C3044" s="602"/>
      <c r="D3044" s="602"/>
      <c r="E3044" s="602"/>
      <c r="F3044" s="602"/>
      <c r="G3044" s="602"/>
      <c r="H3044" s="602"/>
      <c r="I3044" s="602"/>
      <c r="J3044" s="602"/>
      <c r="K3044" s="602"/>
      <c r="L3044" s="602"/>
      <c r="M3044" s="622"/>
    </row>
    <row r="3045" spans="2:13" s="322" customFormat="1" x14ac:dyDescent="0.2">
      <c r="B3045" s="602"/>
      <c r="C3045" s="602"/>
      <c r="D3045" s="602"/>
      <c r="E3045" s="602"/>
      <c r="F3045" s="602"/>
      <c r="G3045" s="602"/>
      <c r="H3045" s="602"/>
      <c r="I3045" s="602"/>
      <c r="J3045" s="602"/>
      <c r="K3045" s="602"/>
      <c r="L3045" s="602"/>
      <c r="M3045" s="622"/>
    </row>
    <row r="3046" spans="2:13" s="322" customFormat="1" x14ac:dyDescent="0.2">
      <c r="B3046" s="602"/>
      <c r="C3046" s="602"/>
      <c r="D3046" s="602"/>
      <c r="E3046" s="602"/>
      <c r="F3046" s="602"/>
      <c r="G3046" s="602"/>
      <c r="H3046" s="602"/>
      <c r="I3046" s="602"/>
      <c r="J3046" s="602"/>
      <c r="K3046" s="602"/>
      <c r="L3046" s="602"/>
      <c r="M3046" s="622"/>
    </row>
    <row r="3047" spans="2:13" s="322" customFormat="1" x14ac:dyDescent="0.2">
      <c r="B3047" s="602"/>
      <c r="C3047" s="602"/>
      <c r="D3047" s="602"/>
      <c r="E3047" s="602"/>
      <c r="F3047" s="602"/>
      <c r="G3047" s="602"/>
      <c r="H3047" s="602"/>
      <c r="I3047" s="602"/>
      <c r="J3047" s="602"/>
      <c r="K3047" s="602"/>
      <c r="L3047" s="602"/>
      <c r="M3047" s="622"/>
    </row>
    <row r="3048" spans="2:13" s="322" customFormat="1" x14ac:dyDescent="0.2">
      <c r="B3048" s="602"/>
      <c r="C3048" s="602"/>
      <c r="D3048" s="602"/>
      <c r="E3048" s="602"/>
      <c r="F3048" s="602"/>
      <c r="G3048" s="602"/>
      <c r="H3048" s="602"/>
      <c r="I3048" s="602"/>
      <c r="J3048" s="602"/>
      <c r="K3048" s="602"/>
      <c r="L3048" s="602"/>
      <c r="M3048" s="622"/>
    </row>
    <row r="3049" spans="2:13" s="322" customFormat="1" x14ac:dyDescent="0.2">
      <c r="B3049" s="602"/>
      <c r="C3049" s="602"/>
      <c r="D3049" s="602"/>
      <c r="E3049" s="602"/>
      <c r="F3049" s="602"/>
      <c r="G3049" s="602"/>
      <c r="H3049" s="602"/>
      <c r="I3049" s="602"/>
      <c r="J3049" s="602"/>
      <c r="K3049" s="602"/>
      <c r="L3049" s="602"/>
      <c r="M3049" s="622"/>
    </row>
    <row r="3050" spans="2:13" s="322" customFormat="1" x14ac:dyDescent="0.2">
      <c r="B3050" s="602"/>
      <c r="C3050" s="602"/>
      <c r="D3050" s="602"/>
      <c r="E3050" s="602"/>
      <c r="F3050" s="602"/>
      <c r="G3050" s="602"/>
      <c r="H3050" s="602"/>
      <c r="I3050" s="602"/>
      <c r="J3050" s="602"/>
      <c r="K3050" s="602"/>
      <c r="L3050" s="602"/>
      <c r="M3050" s="622"/>
    </row>
    <row r="3051" spans="2:13" s="322" customFormat="1" x14ac:dyDescent="0.2">
      <c r="B3051" s="602"/>
      <c r="C3051" s="602"/>
      <c r="D3051" s="602"/>
      <c r="E3051" s="602"/>
      <c r="F3051" s="602"/>
      <c r="G3051" s="602"/>
      <c r="H3051" s="602"/>
      <c r="I3051" s="602"/>
      <c r="J3051" s="602"/>
      <c r="K3051" s="602"/>
      <c r="L3051" s="602"/>
      <c r="M3051" s="622"/>
    </row>
    <row r="3052" spans="2:13" s="322" customFormat="1" x14ac:dyDescent="0.2">
      <c r="B3052" s="602"/>
      <c r="C3052" s="602"/>
      <c r="D3052" s="602"/>
      <c r="E3052" s="602"/>
      <c r="F3052" s="602"/>
      <c r="G3052" s="602"/>
      <c r="H3052" s="602"/>
      <c r="I3052" s="602"/>
      <c r="J3052" s="602"/>
      <c r="K3052" s="602"/>
      <c r="L3052" s="602"/>
      <c r="M3052" s="622"/>
    </row>
    <row r="3053" spans="2:13" s="322" customFormat="1" x14ac:dyDescent="0.2">
      <c r="B3053" s="602"/>
      <c r="C3053" s="602"/>
      <c r="D3053" s="602"/>
      <c r="E3053" s="602"/>
      <c r="F3053" s="602"/>
      <c r="G3053" s="602"/>
      <c r="H3053" s="602"/>
      <c r="I3053" s="602"/>
      <c r="J3053" s="602"/>
      <c r="K3053" s="602"/>
      <c r="L3053" s="602"/>
      <c r="M3053" s="622"/>
    </row>
    <row r="3054" spans="2:13" s="322" customFormat="1" x14ac:dyDescent="0.2">
      <c r="B3054" s="602"/>
      <c r="C3054" s="602"/>
      <c r="D3054" s="602"/>
      <c r="E3054" s="602"/>
      <c r="F3054" s="602"/>
      <c r="G3054" s="602"/>
      <c r="H3054" s="602"/>
      <c r="I3054" s="602"/>
      <c r="J3054" s="602"/>
      <c r="K3054" s="602"/>
      <c r="L3054" s="602"/>
      <c r="M3054" s="622"/>
    </row>
    <row r="3055" spans="2:13" s="322" customFormat="1" x14ac:dyDescent="0.2">
      <c r="B3055" s="602"/>
      <c r="C3055" s="602"/>
      <c r="D3055" s="602"/>
      <c r="E3055" s="602"/>
      <c r="F3055" s="602"/>
      <c r="G3055" s="602"/>
      <c r="H3055" s="602"/>
      <c r="I3055" s="602"/>
      <c r="J3055" s="602"/>
      <c r="K3055" s="602"/>
      <c r="L3055" s="602"/>
      <c r="M3055" s="622"/>
    </row>
    <row r="3056" spans="2:13" s="322" customFormat="1" x14ac:dyDescent="0.2">
      <c r="B3056" s="602"/>
      <c r="C3056" s="602"/>
      <c r="D3056" s="602"/>
      <c r="E3056" s="602"/>
      <c r="F3056" s="602"/>
      <c r="G3056" s="602"/>
      <c r="H3056" s="602"/>
      <c r="I3056" s="602"/>
      <c r="J3056" s="602"/>
      <c r="K3056" s="602"/>
      <c r="L3056" s="602"/>
      <c r="M3056" s="622"/>
    </row>
    <row r="3057" spans="2:13" s="322" customFormat="1" x14ac:dyDescent="0.2">
      <c r="B3057" s="602"/>
      <c r="C3057" s="602"/>
      <c r="D3057" s="602"/>
      <c r="E3057" s="602"/>
      <c r="F3057" s="602"/>
      <c r="G3057" s="602"/>
      <c r="H3057" s="602"/>
      <c r="I3057" s="602"/>
      <c r="J3057" s="602"/>
      <c r="K3057" s="602"/>
      <c r="L3057" s="602"/>
      <c r="M3057" s="622"/>
    </row>
    <row r="3058" spans="2:13" s="322" customFormat="1" x14ac:dyDescent="0.2">
      <c r="B3058" s="602"/>
      <c r="C3058" s="602"/>
      <c r="D3058" s="602"/>
      <c r="E3058" s="602"/>
      <c r="F3058" s="602"/>
      <c r="G3058" s="602"/>
      <c r="H3058" s="602"/>
      <c r="I3058" s="602"/>
      <c r="J3058" s="602"/>
      <c r="K3058" s="602"/>
      <c r="L3058" s="602"/>
      <c r="M3058" s="622"/>
    </row>
    <row r="3059" spans="2:13" s="322" customFormat="1" x14ac:dyDescent="0.2">
      <c r="B3059" s="602"/>
      <c r="C3059" s="602"/>
      <c r="D3059" s="602"/>
      <c r="E3059" s="602"/>
      <c r="F3059" s="602"/>
      <c r="G3059" s="602"/>
      <c r="H3059" s="602"/>
      <c r="I3059" s="602"/>
      <c r="J3059" s="602"/>
      <c r="K3059" s="602"/>
      <c r="L3059" s="602"/>
      <c r="M3059" s="622"/>
    </row>
    <row r="3060" spans="2:13" s="322" customFormat="1" x14ac:dyDescent="0.2">
      <c r="B3060" s="602"/>
      <c r="C3060" s="602"/>
      <c r="D3060" s="602"/>
      <c r="E3060" s="602"/>
      <c r="F3060" s="602"/>
      <c r="G3060" s="602"/>
      <c r="H3060" s="602"/>
      <c r="I3060" s="602"/>
      <c r="J3060" s="602"/>
      <c r="K3060" s="602"/>
      <c r="L3060" s="602"/>
      <c r="M3060" s="622"/>
    </row>
    <row r="3061" spans="2:13" s="322" customFormat="1" x14ac:dyDescent="0.2">
      <c r="B3061" s="602"/>
      <c r="C3061" s="602"/>
      <c r="D3061" s="602"/>
      <c r="E3061" s="602"/>
      <c r="F3061" s="602"/>
      <c r="G3061" s="602"/>
      <c r="H3061" s="602"/>
      <c r="I3061" s="602"/>
      <c r="J3061" s="602"/>
      <c r="K3061" s="602"/>
      <c r="L3061" s="602"/>
      <c r="M3061" s="622"/>
    </row>
    <row r="3062" spans="2:13" s="322" customFormat="1" x14ac:dyDescent="0.2">
      <c r="B3062" s="602"/>
      <c r="C3062" s="602"/>
      <c r="D3062" s="602"/>
      <c r="E3062" s="602"/>
      <c r="F3062" s="602"/>
      <c r="G3062" s="602"/>
      <c r="H3062" s="602"/>
      <c r="I3062" s="602"/>
      <c r="J3062" s="602"/>
      <c r="K3062" s="602"/>
      <c r="L3062" s="602"/>
      <c r="M3062" s="622"/>
    </row>
    <row r="3063" spans="2:13" s="322" customFormat="1" x14ac:dyDescent="0.2">
      <c r="B3063" s="602"/>
      <c r="C3063" s="602"/>
      <c r="D3063" s="602"/>
      <c r="E3063" s="602"/>
      <c r="F3063" s="602"/>
      <c r="G3063" s="602"/>
      <c r="H3063" s="602"/>
      <c r="I3063" s="602"/>
      <c r="J3063" s="602"/>
      <c r="K3063" s="602"/>
      <c r="L3063" s="602"/>
      <c r="M3063" s="622"/>
    </row>
    <row r="3064" spans="2:13" s="322" customFormat="1" x14ac:dyDescent="0.2">
      <c r="B3064" s="602"/>
      <c r="C3064" s="602"/>
      <c r="D3064" s="602"/>
      <c r="E3064" s="602"/>
      <c r="F3064" s="602"/>
      <c r="G3064" s="602"/>
      <c r="H3064" s="602"/>
      <c r="I3064" s="602"/>
      <c r="J3064" s="602"/>
      <c r="K3064" s="602"/>
      <c r="L3064" s="602"/>
      <c r="M3064" s="622"/>
    </row>
    <row r="3065" spans="2:13" s="322" customFormat="1" x14ac:dyDescent="0.2">
      <c r="B3065" s="602"/>
      <c r="C3065" s="602"/>
      <c r="D3065" s="602"/>
      <c r="E3065" s="602"/>
      <c r="F3065" s="602"/>
      <c r="G3065" s="602"/>
      <c r="H3065" s="602"/>
      <c r="I3065" s="602"/>
      <c r="J3065" s="602"/>
      <c r="K3065" s="602"/>
      <c r="L3065" s="602"/>
      <c r="M3065" s="622"/>
    </row>
    <row r="3066" spans="2:13" s="322" customFormat="1" x14ac:dyDescent="0.2">
      <c r="B3066" s="602"/>
      <c r="C3066" s="602"/>
      <c r="D3066" s="602"/>
      <c r="E3066" s="602"/>
      <c r="F3066" s="602"/>
      <c r="G3066" s="602"/>
      <c r="H3066" s="602"/>
      <c r="I3066" s="602"/>
      <c r="J3066" s="602"/>
      <c r="K3066" s="602"/>
      <c r="L3066" s="602"/>
      <c r="M3066" s="622"/>
    </row>
    <row r="3067" spans="2:13" s="322" customFormat="1" x14ac:dyDescent="0.2">
      <c r="B3067" s="602"/>
      <c r="C3067" s="602"/>
      <c r="D3067" s="602"/>
      <c r="E3067" s="602"/>
      <c r="F3067" s="602"/>
      <c r="G3067" s="602"/>
      <c r="H3067" s="602"/>
      <c r="I3067" s="602"/>
      <c r="J3067" s="602"/>
      <c r="K3067" s="602"/>
      <c r="L3067" s="602"/>
      <c r="M3067" s="622"/>
    </row>
    <row r="3068" spans="2:13" s="322" customFormat="1" x14ac:dyDescent="0.2">
      <c r="B3068" s="602"/>
      <c r="C3068" s="602"/>
      <c r="D3068" s="602"/>
      <c r="E3068" s="602"/>
      <c r="F3068" s="602"/>
      <c r="G3068" s="602"/>
      <c r="H3068" s="602"/>
      <c r="I3068" s="602"/>
      <c r="J3068" s="602"/>
      <c r="K3068" s="602"/>
      <c r="L3068" s="602"/>
      <c r="M3068" s="622"/>
    </row>
    <row r="3069" spans="2:13" s="322" customFormat="1" x14ac:dyDescent="0.2">
      <c r="B3069" s="602"/>
      <c r="C3069" s="602"/>
      <c r="D3069" s="602"/>
      <c r="E3069" s="602"/>
      <c r="F3069" s="602"/>
      <c r="G3069" s="602"/>
      <c r="H3069" s="602"/>
      <c r="I3069" s="602"/>
      <c r="J3069" s="602"/>
      <c r="K3069" s="602"/>
      <c r="L3069" s="602"/>
      <c r="M3069" s="622"/>
    </row>
    <row r="3070" spans="2:13" s="322" customFormat="1" x14ac:dyDescent="0.2">
      <c r="B3070" s="602"/>
      <c r="C3070" s="602"/>
      <c r="D3070" s="602"/>
      <c r="E3070" s="602"/>
      <c r="F3070" s="602"/>
      <c r="G3070" s="602"/>
      <c r="H3070" s="602"/>
      <c r="I3070" s="602"/>
      <c r="J3070" s="602"/>
      <c r="K3070" s="602"/>
      <c r="L3070" s="602"/>
      <c r="M3070" s="622"/>
    </row>
    <row r="3071" spans="2:13" s="322" customFormat="1" x14ac:dyDescent="0.2">
      <c r="B3071" s="602"/>
      <c r="C3071" s="602"/>
      <c r="D3071" s="602"/>
      <c r="E3071" s="602"/>
      <c r="F3071" s="602"/>
      <c r="G3071" s="602"/>
      <c r="H3071" s="602"/>
      <c r="I3071" s="602"/>
      <c r="J3071" s="602"/>
      <c r="K3071" s="602"/>
      <c r="L3071" s="602"/>
      <c r="M3071" s="622"/>
    </row>
    <row r="3072" spans="2:13" s="322" customFormat="1" x14ac:dyDescent="0.2">
      <c r="B3072" s="602"/>
      <c r="C3072" s="602"/>
      <c r="D3072" s="602"/>
      <c r="E3072" s="602"/>
      <c r="F3072" s="602"/>
      <c r="G3072" s="602"/>
      <c r="H3072" s="602"/>
      <c r="I3072" s="602"/>
      <c r="J3072" s="602"/>
      <c r="K3072" s="602"/>
      <c r="L3072" s="602"/>
      <c r="M3072" s="622"/>
    </row>
    <row r="3073" spans="2:13" s="322" customFormat="1" x14ac:dyDescent="0.2">
      <c r="B3073" s="602"/>
      <c r="C3073" s="602"/>
      <c r="D3073" s="602"/>
      <c r="E3073" s="602"/>
      <c r="F3073" s="602"/>
      <c r="G3073" s="602"/>
      <c r="H3073" s="602"/>
      <c r="I3073" s="602"/>
      <c r="J3073" s="602"/>
      <c r="K3073" s="602"/>
      <c r="L3073" s="602"/>
      <c r="M3073" s="622"/>
    </row>
    <row r="3074" spans="2:13" s="322" customFormat="1" x14ac:dyDescent="0.2">
      <c r="B3074" s="602"/>
      <c r="C3074" s="602"/>
      <c r="D3074" s="602"/>
      <c r="E3074" s="602"/>
      <c r="F3074" s="602"/>
      <c r="G3074" s="602"/>
      <c r="H3074" s="602"/>
      <c r="I3074" s="602"/>
      <c r="J3074" s="602"/>
      <c r="K3074" s="602"/>
      <c r="L3074" s="602"/>
      <c r="M3074" s="622"/>
    </row>
    <row r="3075" spans="2:13" s="322" customFormat="1" x14ac:dyDescent="0.2">
      <c r="B3075" s="602"/>
      <c r="C3075" s="602"/>
      <c r="D3075" s="602"/>
      <c r="E3075" s="602"/>
      <c r="F3075" s="602"/>
      <c r="G3075" s="602"/>
      <c r="H3075" s="602"/>
      <c r="I3075" s="602"/>
      <c r="J3075" s="602"/>
      <c r="K3075" s="602"/>
      <c r="L3075" s="602"/>
      <c r="M3075" s="622"/>
    </row>
    <row r="3076" spans="2:13" s="322" customFormat="1" x14ac:dyDescent="0.2">
      <c r="B3076" s="602"/>
      <c r="C3076" s="602"/>
      <c r="D3076" s="602"/>
      <c r="E3076" s="602"/>
      <c r="F3076" s="602"/>
      <c r="G3076" s="602"/>
      <c r="H3076" s="602"/>
      <c r="I3076" s="602"/>
      <c r="J3076" s="602"/>
      <c r="K3076" s="602"/>
      <c r="L3076" s="602"/>
      <c r="M3076" s="622"/>
    </row>
    <row r="3077" spans="2:13" s="322" customFormat="1" x14ac:dyDescent="0.2">
      <c r="B3077" s="602"/>
      <c r="C3077" s="602"/>
      <c r="D3077" s="602"/>
      <c r="E3077" s="602"/>
      <c r="F3077" s="602"/>
      <c r="G3077" s="602"/>
      <c r="H3077" s="602"/>
      <c r="I3077" s="602"/>
      <c r="J3077" s="602"/>
      <c r="K3077" s="602"/>
      <c r="L3077" s="602"/>
      <c r="M3077" s="622"/>
    </row>
    <row r="3078" spans="2:13" s="322" customFormat="1" x14ac:dyDescent="0.2">
      <c r="B3078" s="602"/>
      <c r="C3078" s="602"/>
      <c r="D3078" s="602"/>
      <c r="E3078" s="602"/>
      <c r="F3078" s="602"/>
      <c r="G3078" s="602"/>
      <c r="H3078" s="602"/>
      <c r="I3078" s="602"/>
      <c r="J3078" s="602"/>
      <c r="K3078" s="602"/>
      <c r="L3078" s="602"/>
      <c r="M3078" s="622"/>
    </row>
    <row r="3079" spans="2:13" s="322" customFormat="1" x14ac:dyDescent="0.2">
      <c r="B3079" s="602"/>
      <c r="C3079" s="602"/>
      <c r="D3079" s="602"/>
      <c r="E3079" s="602"/>
      <c r="F3079" s="602"/>
      <c r="G3079" s="602"/>
      <c r="H3079" s="602"/>
      <c r="I3079" s="602"/>
      <c r="J3079" s="602"/>
      <c r="K3079" s="602"/>
      <c r="L3079" s="602"/>
      <c r="M3079" s="622"/>
    </row>
    <row r="3080" spans="2:13" s="322" customFormat="1" x14ac:dyDescent="0.2">
      <c r="B3080" s="602"/>
      <c r="C3080" s="602"/>
      <c r="D3080" s="602"/>
      <c r="E3080" s="602"/>
      <c r="F3080" s="602"/>
      <c r="G3080" s="602"/>
      <c r="H3080" s="602"/>
      <c r="I3080" s="602"/>
      <c r="J3080" s="602"/>
      <c r="K3080" s="602"/>
      <c r="L3080" s="602"/>
      <c r="M3080" s="622"/>
    </row>
    <row r="3081" spans="2:13" s="322" customFormat="1" x14ac:dyDescent="0.2">
      <c r="B3081" s="602"/>
      <c r="C3081" s="602"/>
      <c r="D3081" s="602"/>
      <c r="E3081" s="602"/>
      <c r="F3081" s="602"/>
      <c r="G3081" s="602"/>
      <c r="H3081" s="602"/>
      <c r="I3081" s="602"/>
      <c r="J3081" s="602"/>
      <c r="K3081" s="602"/>
      <c r="L3081" s="602"/>
      <c r="M3081" s="622"/>
    </row>
    <row r="3082" spans="2:13" s="322" customFormat="1" x14ac:dyDescent="0.2">
      <c r="B3082" s="602"/>
      <c r="C3082" s="602"/>
      <c r="D3082" s="602"/>
      <c r="E3082" s="602"/>
      <c r="F3082" s="602"/>
      <c r="G3082" s="602"/>
      <c r="H3082" s="602"/>
      <c r="I3082" s="602"/>
      <c r="J3082" s="602"/>
      <c r="K3082" s="602"/>
      <c r="L3082" s="602"/>
      <c r="M3082" s="622"/>
    </row>
    <row r="3083" spans="2:13" s="322" customFormat="1" x14ac:dyDescent="0.2">
      <c r="B3083" s="602"/>
      <c r="C3083" s="602"/>
      <c r="D3083" s="602"/>
      <c r="E3083" s="602"/>
      <c r="F3083" s="602"/>
      <c r="G3083" s="602"/>
      <c r="H3083" s="602"/>
      <c r="I3083" s="602"/>
      <c r="J3083" s="602"/>
      <c r="K3083" s="602"/>
      <c r="L3083" s="602"/>
      <c r="M3083" s="622"/>
    </row>
    <row r="3084" spans="2:13" s="322" customFormat="1" x14ac:dyDescent="0.2">
      <c r="B3084" s="602"/>
      <c r="C3084" s="602"/>
      <c r="D3084" s="602"/>
      <c r="E3084" s="602"/>
      <c r="F3084" s="602"/>
      <c r="G3084" s="602"/>
      <c r="H3084" s="602"/>
      <c r="I3084" s="602"/>
      <c r="J3084" s="602"/>
      <c r="K3084" s="602"/>
      <c r="L3084" s="602"/>
      <c r="M3084" s="622"/>
    </row>
    <row r="3085" spans="2:13" s="322" customFormat="1" x14ac:dyDescent="0.2">
      <c r="B3085" s="602"/>
      <c r="C3085" s="602"/>
      <c r="D3085" s="602"/>
      <c r="E3085" s="602"/>
      <c r="F3085" s="602"/>
      <c r="G3085" s="602"/>
      <c r="H3085" s="602"/>
      <c r="I3085" s="602"/>
      <c r="J3085" s="602"/>
      <c r="K3085" s="602"/>
      <c r="L3085" s="602"/>
      <c r="M3085" s="622"/>
    </row>
    <row r="3086" spans="2:13" s="322" customFormat="1" x14ac:dyDescent="0.2">
      <c r="B3086" s="602"/>
      <c r="C3086" s="602"/>
      <c r="D3086" s="602"/>
      <c r="E3086" s="602"/>
      <c r="F3086" s="602"/>
      <c r="G3086" s="602"/>
      <c r="H3086" s="602"/>
      <c r="I3086" s="602"/>
      <c r="J3086" s="602"/>
      <c r="K3086" s="602"/>
      <c r="L3086" s="602"/>
      <c r="M3086" s="622"/>
    </row>
    <row r="3087" spans="2:13" s="322" customFormat="1" x14ac:dyDescent="0.2">
      <c r="B3087" s="602"/>
      <c r="C3087" s="602"/>
      <c r="D3087" s="602"/>
      <c r="E3087" s="602"/>
      <c r="F3087" s="602"/>
      <c r="G3087" s="602"/>
      <c r="H3087" s="602"/>
      <c r="I3087" s="602"/>
      <c r="J3087" s="602"/>
      <c r="K3087" s="602"/>
      <c r="L3087" s="602"/>
      <c r="M3087" s="622"/>
    </row>
    <row r="3088" spans="2:13" s="322" customFormat="1" x14ac:dyDescent="0.2">
      <c r="B3088" s="602"/>
      <c r="C3088" s="602"/>
      <c r="D3088" s="602"/>
      <c r="E3088" s="602"/>
      <c r="F3088" s="602"/>
      <c r="G3088" s="602"/>
      <c r="H3088" s="602"/>
      <c r="I3088" s="602"/>
      <c r="J3088" s="602"/>
      <c r="K3088" s="602"/>
      <c r="L3088" s="602"/>
      <c r="M3088" s="622"/>
    </row>
    <row r="3089" spans="2:13" s="322" customFormat="1" x14ac:dyDescent="0.2">
      <c r="B3089" s="602"/>
      <c r="C3089" s="602"/>
      <c r="D3089" s="602"/>
      <c r="E3089" s="602"/>
      <c r="F3089" s="602"/>
      <c r="G3089" s="602"/>
      <c r="H3089" s="602"/>
      <c r="I3089" s="602"/>
      <c r="J3089" s="602"/>
      <c r="K3089" s="602"/>
      <c r="L3089" s="602"/>
      <c r="M3089" s="622"/>
    </row>
    <row r="3090" spans="2:13" s="322" customFormat="1" x14ac:dyDescent="0.2">
      <c r="B3090" s="602"/>
      <c r="C3090" s="602"/>
      <c r="D3090" s="602"/>
      <c r="E3090" s="602"/>
      <c r="F3090" s="602"/>
      <c r="G3090" s="602"/>
      <c r="H3090" s="602"/>
      <c r="I3090" s="602"/>
      <c r="J3090" s="602"/>
      <c r="K3090" s="602"/>
      <c r="L3090" s="602"/>
      <c r="M3090" s="622"/>
    </row>
    <row r="3091" spans="2:13" s="322" customFormat="1" x14ac:dyDescent="0.2">
      <c r="B3091" s="602"/>
      <c r="C3091" s="602"/>
      <c r="D3091" s="602"/>
      <c r="E3091" s="602"/>
      <c r="F3091" s="602"/>
      <c r="G3091" s="602"/>
      <c r="H3091" s="602"/>
      <c r="I3091" s="602"/>
      <c r="J3091" s="602"/>
      <c r="K3091" s="602"/>
      <c r="L3091" s="602"/>
      <c r="M3091" s="622"/>
    </row>
    <row r="3092" spans="2:13" s="322" customFormat="1" x14ac:dyDescent="0.2">
      <c r="B3092" s="602"/>
      <c r="C3092" s="602"/>
      <c r="D3092" s="602"/>
      <c r="E3092" s="602"/>
      <c r="F3092" s="602"/>
      <c r="G3092" s="602"/>
      <c r="H3092" s="602"/>
      <c r="I3092" s="602"/>
      <c r="J3092" s="602"/>
      <c r="K3092" s="602"/>
      <c r="L3092" s="602"/>
      <c r="M3092" s="622"/>
    </row>
    <row r="3093" spans="2:13" s="322" customFormat="1" x14ac:dyDescent="0.2">
      <c r="B3093" s="602"/>
      <c r="C3093" s="602"/>
      <c r="D3093" s="602"/>
      <c r="E3093" s="602"/>
      <c r="F3093" s="602"/>
      <c r="G3093" s="602"/>
      <c r="H3093" s="602"/>
      <c r="I3093" s="602"/>
      <c r="J3093" s="602"/>
      <c r="K3093" s="602"/>
      <c r="L3093" s="602"/>
      <c r="M3093" s="622"/>
    </row>
    <row r="3094" spans="2:13" s="322" customFormat="1" x14ac:dyDescent="0.2">
      <c r="B3094" s="602"/>
      <c r="C3094" s="602"/>
      <c r="D3094" s="602"/>
      <c r="E3094" s="602"/>
      <c r="F3094" s="602"/>
      <c r="G3094" s="602"/>
      <c r="H3094" s="602"/>
      <c r="I3094" s="602"/>
      <c r="J3094" s="602"/>
      <c r="K3094" s="602"/>
      <c r="L3094" s="602"/>
      <c r="M3094" s="622"/>
    </row>
    <row r="3095" spans="2:13" s="322" customFormat="1" x14ac:dyDescent="0.2">
      <c r="B3095" s="602"/>
      <c r="C3095" s="602"/>
      <c r="D3095" s="602"/>
      <c r="E3095" s="602"/>
      <c r="F3095" s="602"/>
      <c r="G3095" s="602"/>
      <c r="H3095" s="602"/>
      <c r="I3095" s="602"/>
      <c r="J3095" s="602"/>
      <c r="K3095" s="602"/>
      <c r="L3095" s="602"/>
      <c r="M3095" s="622"/>
    </row>
    <row r="3096" spans="2:13" s="322" customFormat="1" x14ac:dyDescent="0.2">
      <c r="B3096" s="602"/>
      <c r="C3096" s="602"/>
      <c r="D3096" s="602"/>
      <c r="E3096" s="602"/>
      <c r="F3096" s="602"/>
      <c r="G3096" s="602"/>
      <c r="H3096" s="602"/>
      <c r="I3096" s="602"/>
      <c r="J3096" s="602"/>
      <c r="K3096" s="602"/>
      <c r="L3096" s="602"/>
      <c r="M3096" s="622"/>
    </row>
    <row r="3097" spans="2:13" s="322" customFormat="1" x14ac:dyDescent="0.2">
      <c r="B3097" s="602"/>
      <c r="C3097" s="602"/>
      <c r="D3097" s="602"/>
      <c r="E3097" s="602"/>
      <c r="F3097" s="602"/>
      <c r="G3097" s="602"/>
      <c r="H3097" s="602"/>
      <c r="I3097" s="602"/>
      <c r="J3097" s="602"/>
      <c r="K3097" s="602"/>
      <c r="L3097" s="602"/>
      <c r="M3097" s="622"/>
    </row>
    <row r="3098" spans="2:13" s="322" customFormat="1" x14ac:dyDescent="0.2">
      <c r="B3098" s="602"/>
      <c r="C3098" s="602"/>
      <c r="D3098" s="602"/>
      <c r="E3098" s="602"/>
      <c r="F3098" s="602"/>
      <c r="G3098" s="602"/>
      <c r="H3098" s="602"/>
      <c r="I3098" s="602"/>
      <c r="J3098" s="602"/>
      <c r="K3098" s="602"/>
      <c r="L3098" s="602"/>
      <c r="M3098" s="622"/>
    </row>
    <row r="3099" spans="2:13" s="322" customFormat="1" x14ac:dyDescent="0.2">
      <c r="B3099" s="602"/>
      <c r="C3099" s="602"/>
      <c r="D3099" s="602"/>
      <c r="E3099" s="602"/>
      <c r="F3099" s="602"/>
      <c r="G3099" s="602"/>
      <c r="H3099" s="602"/>
      <c r="I3099" s="602"/>
      <c r="J3099" s="602"/>
      <c r="K3099" s="602"/>
      <c r="L3099" s="602"/>
      <c r="M3099" s="622"/>
    </row>
    <row r="3100" spans="2:13" s="322" customFormat="1" x14ac:dyDescent="0.2">
      <c r="B3100" s="602"/>
      <c r="C3100" s="602"/>
      <c r="D3100" s="602"/>
      <c r="E3100" s="602"/>
      <c r="F3100" s="602"/>
      <c r="G3100" s="602"/>
      <c r="H3100" s="602"/>
      <c r="I3100" s="602"/>
      <c r="J3100" s="602"/>
      <c r="K3100" s="602"/>
      <c r="L3100" s="602"/>
      <c r="M3100" s="622"/>
    </row>
    <row r="3101" spans="2:13" s="322" customFormat="1" x14ac:dyDescent="0.2">
      <c r="B3101" s="602"/>
      <c r="C3101" s="602"/>
      <c r="D3101" s="602"/>
      <c r="E3101" s="602"/>
      <c r="F3101" s="602"/>
      <c r="G3101" s="602"/>
      <c r="H3101" s="602"/>
      <c r="I3101" s="602"/>
      <c r="J3101" s="602"/>
      <c r="K3101" s="602"/>
      <c r="L3101" s="602"/>
      <c r="M3101" s="622"/>
    </row>
    <row r="3102" spans="2:13" s="322" customFormat="1" x14ac:dyDescent="0.2">
      <c r="B3102" s="602"/>
      <c r="C3102" s="602"/>
      <c r="D3102" s="602"/>
      <c r="E3102" s="602"/>
      <c r="F3102" s="602"/>
      <c r="G3102" s="602"/>
      <c r="H3102" s="602"/>
      <c r="I3102" s="602"/>
      <c r="J3102" s="602"/>
      <c r="K3102" s="602"/>
      <c r="L3102" s="602"/>
      <c r="M3102" s="622"/>
    </row>
    <row r="3103" spans="2:13" s="322" customFormat="1" x14ac:dyDescent="0.2">
      <c r="B3103" s="602"/>
      <c r="C3103" s="602"/>
      <c r="D3103" s="602"/>
      <c r="E3103" s="602"/>
      <c r="F3103" s="602"/>
      <c r="G3103" s="602"/>
      <c r="H3103" s="602"/>
      <c r="I3103" s="602"/>
      <c r="J3103" s="602"/>
      <c r="K3103" s="602"/>
      <c r="L3103" s="602"/>
      <c r="M3103" s="622"/>
    </row>
    <row r="3104" spans="2:13" s="322" customFormat="1" x14ac:dyDescent="0.2">
      <c r="B3104" s="602"/>
      <c r="C3104" s="602"/>
      <c r="D3104" s="602"/>
      <c r="E3104" s="602"/>
      <c r="F3104" s="602"/>
      <c r="G3104" s="602"/>
      <c r="H3104" s="602"/>
      <c r="I3104" s="602"/>
      <c r="J3104" s="602"/>
      <c r="K3104" s="602"/>
      <c r="L3104" s="602"/>
      <c r="M3104" s="622"/>
    </row>
    <row r="3105" spans="2:13" s="322" customFormat="1" x14ac:dyDescent="0.2">
      <c r="B3105" s="602"/>
      <c r="C3105" s="602"/>
      <c r="D3105" s="602"/>
      <c r="E3105" s="602"/>
      <c r="F3105" s="602"/>
      <c r="G3105" s="602"/>
      <c r="H3105" s="602"/>
      <c r="I3105" s="602"/>
      <c r="J3105" s="602"/>
      <c r="K3105" s="602"/>
      <c r="L3105" s="602"/>
      <c r="M3105" s="622"/>
    </row>
    <row r="3106" spans="2:13" s="322" customFormat="1" x14ac:dyDescent="0.2">
      <c r="B3106" s="602"/>
      <c r="C3106" s="602"/>
      <c r="D3106" s="602"/>
      <c r="E3106" s="602"/>
      <c r="F3106" s="602"/>
      <c r="G3106" s="602"/>
      <c r="H3106" s="602"/>
      <c r="I3106" s="602"/>
      <c r="J3106" s="602"/>
      <c r="K3106" s="602"/>
      <c r="L3106" s="602"/>
      <c r="M3106" s="622"/>
    </row>
    <row r="3107" spans="2:13" s="322" customFormat="1" x14ac:dyDescent="0.2">
      <c r="B3107" s="602"/>
      <c r="C3107" s="602"/>
      <c r="D3107" s="602"/>
      <c r="E3107" s="602"/>
      <c r="F3107" s="602"/>
      <c r="G3107" s="602"/>
      <c r="H3107" s="602"/>
      <c r="I3107" s="602"/>
      <c r="J3107" s="602"/>
      <c r="K3107" s="602"/>
      <c r="L3107" s="602"/>
      <c r="M3107" s="622"/>
    </row>
    <row r="3108" spans="2:13" s="322" customFormat="1" x14ac:dyDescent="0.2">
      <c r="B3108" s="602"/>
      <c r="C3108" s="602"/>
      <c r="D3108" s="602"/>
      <c r="E3108" s="602"/>
      <c r="F3108" s="602"/>
      <c r="G3108" s="602"/>
      <c r="H3108" s="602"/>
      <c r="I3108" s="602"/>
      <c r="J3108" s="602"/>
      <c r="K3108" s="602"/>
      <c r="L3108" s="602"/>
      <c r="M3108" s="622"/>
    </row>
    <row r="3109" spans="2:13" s="322" customFormat="1" x14ac:dyDescent="0.2">
      <c r="B3109" s="602"/>
      <c r="C3109" s="602"/>
      <c r="D3109" s="602"/>
      <c r="E3109" s="602"/>
      <c r="F3109" s="602"/>
      <c r="G3109" s="602"/>
      <c r="H3109" s="602"/>
      <c r="I3109" s="602"/>
      <c r="J3109" s="602"/>
      <c r="K3109" s="602"/>
      <c r="L3109" s="602"/>
      <c r="M3109" s="622"/>
    </row>
    <row r="3110" spans="2:13" s="322" customFormat="1" x14ac:dyDescent="0.2">
      <c r="B3110" s="602"/>
      <c r="C3110" s="602"/>
      <c r="D3110" s="602"/>
      <c r="E3110" s="602"/>
      <c r="F3110" s="602"/>
      <c r="G3110" s="602"/>
      <c r="H3110" s="602"/>
      <c r="I3110" s="602"/>
      <c r="J3110" s="602"/>
      <c r="K3110" s="602"/>
      <c r="L3110" s="602"/>
      <c r="M3110" s="622"/>
    </row>
    <row r="3111" spans="2:13" s="322" customFormat="1" x14ac:dyDescent="0.2">
      <c r="B3111" s="602"/>
      <c r="C3111" s="602"/>
      <c r="D3111" s="602"/>
      <c r="E3111" s="602"/>
      <c r="F3111" s="602"/>
      <c r="G3111" s="602"/>
      <c r="H3111" s="602"/>
      <c r="I3111" s="602"/>
      <c r="J3111" s="602"/>
      <c r="K3111" s="602"/>
      <c r="L3111" s="602"/>
      <c r="M3111" s="622"/>
    </row>
    <row r="3112" spans="2:13" s="322" customFormat="1" x14ac:dyDescent="0.2">
      <c r="B3112" s="602"/>
      <c r="C3112" s="602"/>
      <c r="D3112" s="602"/>
      <c r="E3112" s="602"/>
      <c r="F3112" s="602"/>
      <c r="G3112" s="602"/>
      <c r="H3112" s="602"/>
      <c r="I3112" s="602"/>
      <c r="J3112" s="602"/>
      <c r="K3112" s="602"/>
      <c r="L3112" s="602"/>
      <c r="M3112" s="622"/>
    </row>
    <row r="3113" spans="2:13" s="322" customFormat="1" x14ac:dyDescent="0.2">
      <c r="B3113" s="602"/>
      <c r="C3113" s="602"/>
      <c r="D3113" s="602"/>
      <c r="E3113" s="602"/>
      <c r="F3113" s="602"/>
      <c r="G3113" s="602"/>
      <c r="H3113" s="602"/>
      <c r="I3113" s="602"/>
      <c r="J3113" s="602"/>
      <c r="K3113" s="602"/>
      <c r="L3113" s="602"/>
      <c r="M3113" s="622"/>
    </row>
    <row r="3114" spans="2:13" s="322" customFormat="1" x14ac:dyDescent="0.2">
      <c r="B3114" s="602"/>
      <c r="C3114" s="602"/>
      <c r="D3114" s="602"/>
      <c r="E3114" s="602"/>
      <c r="F3114" s="602"/>
      <c r="G3114" s="602"/>
      <c r="H3114" s="602"/>
      <c r="I3114" s="602"/>
      <c r="J3114" s="602"/>
      <c r="K3114" s="602"/>
      <c r="L3114" s="602"/>
      <c r="M3114" s="622"/>
    </row>
    <row r="3115" spans="2:13" s="322" customFormat="1" x14ac:dyDescent="0.2">
      <c r="B3115" s="602"/>
      <c r="C3115" s="602"/>
      <c r="D3115" s="602"/>
      <c r="E3115" s="602"/>
      <c r="F3115" s="602"/>
      <c r="G3115" s="602"/>
      <c r="H3115" s="602"/>
      <c r="I3115" s="602"/>
      <c r="J3115" s="602"/>
      <c r="K3115" s="602"/>
      <c r="L3115" s="602"/>
      <c r="M3115" s="622"/>
    </row>
    <row r="3116" spans="2:13" s="322" customFormat="1" x14ac:dyDescent="0.2">
      <c r="B3116" s="602"/>
      <c r="C3116" s="602"/>
      <c r="D3116" s="602"/>
      <c r="E3116" s="602"/>
      <c r="F3116" s="602"/>
      <c r="G3116" s="602"/>
      <c r="H3116" s="602"/>
      <c r="I3116" s="602"/>
      <c r="J3116" s="602"/>
      <c r="K3116" s="602"/>
      <c r="L3116" s="602"/>
      <c r="M3116" s="622"/>
    </row>
    <row r="3117" spans="2:13" s="322" customFormat="1" x14ac:dyDescent="0.2">
      <c r="B3117" s="602"/>
      <c r="C3117" s="602"/>
      <c r="D3117" s="602"/>
      <c r="E3117" s="602"/>
      <c r="F3117" s="602"/>
      <c r="G3117" s="602"/>
      <c r="H3117" s="602"/>
      <c r="I3117" s="602"/>
      <c r="J3117" s="602"/>
      <c r="K3117" s="602"/>
      <c r="L3117" s="602"/>
      <c r="M3117" s="622"/>
    </row>
    <row r="3118" spans="2:13" s="322" customFormat="1" x14ac:dyDescent="0.2">
      <c r="B3118" s="602"/>
      <c r="C3118" s="602"/>
      <c r="D3118" s="602"/>
      <c r="E3118" s="602"/>
      <c r="F3118" s="602"/>
      <c r="G3118" s="602"/>
      <c r="H3118" s="602"/>
      <c r="I3118" s="602"/>
      <c r="J3118" s="602"/>
      <c r="K3118" s="602"/>
      <c r="L3118" s="602"/>
      <c r="M3118" s="622"/>
    </row>
    <row r="3119" spans="2:13" s="322" customFormat="1" x14ac:dyDescent="0.2">
      <c r="B3119" s="602"/>
      <c r="C3119" s="602"/>
      <c r="D3119" s="602"/>
      <c r="E3119" s="602"/>
      <c r="F3119" s="602"/>
      <c r="G3119" s="602"/>
      <c r="H3119" s="602"/>
      <c r="I3119" s="602"/>
      <c r="J3119" s="602"/>
      <c r="K3119" s="602"/>
      <c r="L3119" s="602"/>
      <c r="M3119" s="622"/>
    </row>
    <row r="3120" spans="2:13" s="322" customFormat="1" x14ac:dyDescent="0.2">
      <c r="B3120" s="602"/>
      <c r="C3120" s="602"/>
      <c r="D3120" s="602"/>
      <c r="E3120" s="602"/>
      <c r="F3120" s="602"/>
      <c r="G3120" s="602"/>
      <c r="H3120" s="602"/>
      <c r="I3120" s="602"/>
      <c r="J3120" s="602"/>
      <c r="K3120" s="602"/>
      <c r="L3120" s="602"/>
      <c r="M3120" s="622"/>
    </row>
    <row r="3121" spans="2:13" s="322" customFormat="1" x14ac:dyDescent="0.2">
      <c r="B3121" s="602"/>
      <c r="C3121" s="602"/>
      <c r="D3121" s="602"/>
      <c r="E3121" s="602"/>
      <c r="F3121" s="602"/>
      <c r="G3121" s="602"/>
      <c r="H3121" s="602"/>
      <c r="I3121" s="602"/>
      <c r="J3121" s="602"/>
      <c r="K3121" s="602"/>
      <c r="L3121" s="602"/>
      <c r="M3121" s="622"/>
    </row>
    <row r="3122" spans="2:13" s="322" customFormat="1" x14ac:dyDescent="0.2">
      <c r="B3122" s="602"/>
      <c r="C3122" s="602"/>
      <c r="D3122" s="602"/>
      <c r="E3122" s="602"/>
      <c r="F3122" s="602"/>
      <c r="G3122" s="602"/>
      <c r="H3122" s="602"/>
      <c r="I3122" s="602"/>
      <c r="J3122" s="602"/>
      <c r="K3122" s="602"/>
      <c r="L3122" s="602"/>
      <c r="M3122" s="622"/>
    </row>
    <row r="3123" spans="2:13" s="322" customFormat="1" x14ac:dyDescent="0.2">
      <c r="B3123" s="602"/>
      <c r="C3123" s="602"/>
      <c r="D3123" s="602"/>
      <c r="E3123" s="602"/>
      <c r="F3123" s="602"/>
      <c r="G3123" s="602"/>
      <c r="H3123" s="602"/>
      <c r="I3123" s="602"/>
      <c r="J3123" s="602"/>
      <c r="K3123" s="602"/>
      <c r="L3123" s="602"/>
      <c r="M3123" s="622"/>
    </row>
    <row r="3124" spans="2:13" s="322" customFormat="1" x14ac:dyDescent="0.2">
      <c r="B3124" s="602"/>
      <c r="C3124" s="602"/>
      <c r="D3124" s="602"/>
      <c r="E3124" s="602"/>
      <c r="F3124" s="602"/>
      <c r="G3124" s="602"/>
      <c r="H3124" s="602"/>
      <c r="I3124" s="602"/>
      <c r="J3124" s="602"/>
      <c r="K3124" s="602"/>
      <c r="L3124" s="602"/>
      <c r="M3124" s="622"/>
    </row>
    <row r="3125" spans="2:13" s="322" customFormat="1" x14ac:dyDescent="0.2">
      <c r="B3125" s="602"/>
      <c r="C3125" s="602"/>
      <c r="D3125" s="602"/>
      <c r="E3125" s="602"/>
      <c r="F3125" s="602"/>
      <c r="G3125" s="602"/>
      <c r="H3125" s="602"/>
      <c r="I3125" s="602"/>
      <c r="J3125" s="602"/>
      <c r="K3125" s="602"/>
      <c r="L3125" s="602"/>
      <c r="M3125" s="622"/>
    </row>
    <row r="3126" spans="2:13" s="322" customFormat="1" x14ac:dyDescent="0.2">
      <c r="B3126" s="602"/>
      <c r="C3126" s="602"/>
      <c r="D3126" s="602"/>
      <c r="E3126" s="602"/>
      <c r="F3126" s="602"/>
      <c r="G3126" s="602"/>
      <c r="H3126" s="602"/>
      <c r="I3126" s="602"/>
      <c r="J3126" s="602"/>
      <c r="K3126" s="602"/>
      <c r="L3126" s="602"/>
      <c r="M3126" s="622"/>
    </row>
    <row r="3127" spans="2:13" s="322" customFormat="1" x14ac:dyDescent="0.2">
      <c r="B3127" s="602"/>
      <c r="C3127" s="602"/>
      <c r="D3127" s="602"/>
      <c r="E3127" s="602"/>
      <c r="F3127" s="602"/>
      <c r="G3127" s="602"/>
      <c r="H3127" s="602"/>
      <c r="I3127" s="602"/>
      <c r="J3127" s="602"/>
      <c r="K3127" s="602"/>
      <c r="L3127" s="602"/>
      <c r="M3127" s="622"/>
    </row>
    <row r="3128" spans="2:13" s="322" customFormat="1" x14ac:dyDescent="0.2">
      <c r="B3128" s="602"/>
      <c r="C3128" s="602"/>
      <c r="D3128" s="602"/>
      <c r="E3128" s="602"/>
      <c r="F3128" s="602"/>
      <c r="G3128" s="602"/>
      <c r="H3128" s="602"/>
      <c r="I3128" s="602"/>
      <c r="J3128" s="602"/>
      <c r="K3128" s="602"/>
      <c r="L3128" s="602"/>
      <c r="M3128" s="622"/>
    </row>
    <row r="3129" spans="2:13" s="322" customFormat="1" x14ac:dyDescent="0.2">
      <c r="B3129" s="602"/>
      <c r="C3129" s="602"/>
      <c r="D3129" s="602"/>
      <c r="E3129" s="602"/>
      <c r="F3129" s="602"/>
      <c r="G3129" s="602"/>
      <c r="H3129" s="602"/>
      <c r="I3129" s="602"/>
      <c r="J3129" s="602"/>
      <c r="K3129" s="602"/>
      <c r="L3129" s="602"/>
      <c r="M3129" s="622"/>
    </row>
    <row r="3130" spans="2:13" s="322" customFormat="1" x14ac:dyDescent="0.2">
      <c r="B3130" s="602"/>
      <c r="C3130" s="602"/>
      <c r="D3130" s="602"/>
      <c r="E3130" s="602"/>
      <c r="F3130" s="602"/>
      <c r="G3130" s="602"/>
      <c r="H3130" s="602"/>
      <c r="I3130" s="602"/>
      <c r="J3130" s="602"/>
      <c r="K3130" s="602"/>
      <c r="L3130" s="602"/>
      <c r="M3130" s="622"/>
    </row>
    <row r="3131" spans="2:13" s="322" customFormat="1" x14ac:dyDescent="0.2">
      <c r="B3131" s="602"/>
      <c r="C3131" s="602"/>
      <c r="D3131" s="602"/>
      <c r="E3131" s="602"/>
      <c r="F3131" s="602"/>
      <c r="G3131" s="602"/>
      <c r="H3131" s="602"/>
      <c r="I3131" s="602"/>
      <c r="J3131" s="602"/>
      <c r="K3131" s="602"/>
      <c r="L3131" s="602"/>
      <c r="M3131" s="622"/>
    </row>
    <row r="3132" spans="2:13" s="322" customFormat="1" x14ac:dyDescent="0.2">
      <c r="B3132" s="602"/>
      <c r="C3132" s="602"/>
      <c r="D3132" s="602"/>
      <c r="E3132" s="602"/>
      <c r="F3132" s="602"/>
      <c r="G3132" s="602"/>
      <c r="H3132" s="602"/>
      <c r="I3132" s="602"/>
      <c r="J3132" s="602"/>
      <c r="K3132" s="602"/>
      <c r="L3132" s="602"/>
      <c r="M3132" s="622"/>
    </row>
    <row r="3133" spans="2:13" s="322" customFormat="1" x14ac:dyDescent="0.2">
      <c r="B3133" s="602"/>
      <c r="C3133" s="602"/>
      <c r="D3133" s="602"/>
      <c r="E3133" s="602"/>
      <c r="F3133" s="602"/>
      <c r="G3133" s="602"/>
      <c r="H3133" s="602"/>
      <c r="I3133" s="602"/>
      <c r="J3133" s="602"/>
      <c r="K3133" s="602"/>
      <c r="L3133" s="602"/>
      <c r="M3133" s="622"/>
    </row>
    <row r="3134" spans="2:13" s="322" customFormat="1" x14ac:dyDescent="0.2">
      <c r="B3134" s="602"/>
      <c r="C3134" s="602"/>
      <c r="D3134" s="602"/>
      <c r="E3134" s="602"/>
      <c r="F3134" s="602"/>
      <c r="G3134" s="602"/>
      <c r="H3134" s="602"/>
      <c r="I3134" s="602"/>
      <c r="J3134" s="602"/>
      <c r="K3134" s="602"/>
      <c r="L3134" s="602"/>
      <c r="M3134" s="622"/>
    </row>
    <row r="3135" spans="2:13" s="322" customFormat="1" x14ac:dyDescent="0.2">
      <c r="B3135" s="602"/>
      <c r="C3135" s="602"/>
      <c r="D3135" s="602"/>
      <c r="E3135" s="602"/>
      <c r="F3135" s="602"/>
      <c r="G3135" s="602"/>
      <c r="H3135" s="602"/>
      <c r="I3135" s="602"/>
      <c r="J3135" s="602"/>
      <c r="K3135" s="602"/>
      <c r="L3135" s="602"/>
      <c r="M3135" s="622"/>
    </row>
    <row r="3136" spans="2:13" s="322" customFormat="1" x14ac:dyDescent="0.2">
      <c r="B3136" s="602"/>
      <c r="C3136" s="602"/>
      <c r="D3136" s="602"/>
      <c r="E3136" s="602"/>
      <c r="F3136" s="602"/>
      <c r="G3136" s="602"/>
      <c r="H3136" s="602"/>
      <c r="I3136" s="602"/>
      <c r="J3136" s="602"/>
      <c r="K3136" s="602"/>
      <c r="L3136" s="602"/>
      <c r="M3136" s="622"/>
    </row>
    <row r="3137" spans="2:13" s="322" customFormat="1" x14ac:dyDescent="0.2">
      <c r="B3137" s="602"/>
      <c r="C3137" s="602"/>
      <c r="D3137" s="602"/>
      <c r="E3137" s="602"/>
      <c r="F3137" s="602"/>
      <c r="G3137" s="602"/>
      <c r="H3137" s="602"/>
      <c r="I3137" s="602"/>
      <c r="J3137" s="602"/>
      <c r="K3137" s="602"/>
      <c r="L3137" s="602"/>
      <c r="M3137" s="622"/>
    </row>
    <row r="3138" spans="2:13" s="322" customFormat="1" x14ac:dyDescent="0.2">
      <c r="B3138" s="602"/>
      <c r="C3138" s="602"/>
      <c r="D3138" s="602"/>
      <c r="E3138" s="602"/>
      <c r="F3138" s="602"/>
      <c r="G3138" s="602"/>
      <c r="H3138" s="602"/>
      <c r="I3138" s="602"/>
      <c r="J3138" s="602"/>
      <c r="K3138" s="602"/>
      <c r="L3138" s="602"/>
      <c r="M3138" s="622"/>
    </row>
    <row r="3139" spans="2:13" s="322" customFormat="1" x14ac:dyDescent="0.2">
      <c r="B3139" s="602"/>
      <c r="C3139" s="602"/>
      <c r="D3139" s="602"/>
      <c r="E3139" s="602"/>
      <c r="F3139" s="602"/>
      <c r="G3139" s="602"/>
      <c r="H3139" s="602"/>
      <c r="I3139" s="602"/>
      <c r="J3139" s="602"/>
      <c r="K3139" s="602"/>
      <c r="L3139" s="602"/>
      <c r="M3139" s="622"/>
    </row>
    <row r="3140" spans="2:13" s="322" customFormat="1" x14ac:dyDescent="0.2">
      <c r="B3140" s="602"/>
      <c r="C3140" s="602"/>
      <c r="D3140" s="602"/>
      <c r="E3140" s="602"/>
      <c r="F3140" s="602"/>
      <c r="G3140" s="602"/>
      <c r="H3140" s="602"/>
      <c r="I3140" s="602"/>
      <c r="J3140" s="602"/>
      <c r="K3140" s="602"/>
      <c r="L3140" s="602"/>
      <c r="M3140" s="622"/>
    </row>
    <row r="3141" spans="2:13" s="322" customFormat="1" x14ac:dyDescent="0.2">
      <c r="B3141" s="602"/>
      <c r="C3141" s="602"/>
      <c r="D3141" s="602"/>
      <c r="E3141" s="602"/>
      <c r="F3141" s="602"/>
      <c r="G3141" s="602"/>
      <c r="H3141" s="602"/>
      <c r="I3141" s="602"/>
      <c r="J3141" s="602"/>
      <c r="K3141" s="602"/>
      <c r="L3141" s="602"/>
      <c r="M3141" s="622"/>
    </row>
    <row r="3142" spans="2:13" s="322" customFormat="1" x14ac:dyDescent="0.2">
      <c r="B3142" s="602"/>
      <c r="C3142" s="602"/>
      <c r="D3142" s="602"/>
      <c r="E3142" s="602"/>
      <c r="F3142" s="602"/>
      <c r="G3142" s="602"/>
      <c r="H3142" s="602"/>
      <c r="I3142" s="602"/>
      <c r="J3142" s="602"/>
      <c r="K3142" s="602"/>
      <c r="L3142" s="602"/>
      <c r="M3142" s="622"/>
    </row>
    <row r="3143" spans="2:13" s="322" customFormat="1" x14ac:dyDescent="0.2">
      <c r="B3143" s="602"/>
      <c r="C3143" s="602"/>
      <c r="D3143" s="602"/>
      <c r="E3143" s="602"/>
      <c r="F3143" s="602"/>
      <c r="G3143" s="602"/>
      <c r="H3143" s="602"/>
      <c r="I3143" s="602"/>
      <c r="J3143" s="602"/>
      <c r="K3143" s="602"/>
      <c r="L3143" s="602"/>
      <c r="M3143" s="622"/>
    </row>
    <row r="3144" spans="2:13" s="322" customFormat="1" x14ac:dyDescent="0.2">
      <c r="B3144" s="602"/>
      <c r="C3144" s="602"/>
      <c r="D3144" s="602"/>
      <c r="E3144" s="602"/>
      <c r="F3144" s="602"/>
      <c r="G3144" s="602"/>
      <c r="H3144" s="602"/>
      <c r="I3144" s="602"/>
      <c r="J3144" s="602"/>
      <c r="K3144" s="602"/>
      <c r="L3144" s="602"/>
      <c r="M3144" s="622"/>
    </row>
    <row r="3145" spans="2:13" s="322" customFormat="1" x14ac:dyDescent="0.2">
      <c r="B3145" s="602"/>
      <c r="C3145" s="602"/>
      <c r="D3145" s="602"/>
      <c r="E3145" s="602"/>
      <c r="F3145" s="602"/>
      <c r="G3145" s="602"/>
      <c r="H3145" s="602"/>
      <c r="I3145" s="602"/>
      <c r="J3145" s="602"/>
      <c r="K3145" s="602"/>
      <c r="L3145" s="602"/>
      <c r="M3145" s="622"/>
    </row>
    <row r="3146" spans="2:13" s="322" customFormat="1" x14ac:dyDescent="0.2">
      <c r="B3146" s="602"/>
      <c r="C3146" s="602"/>
      <c r="D3146" s="602"/>
      <c r="E3146" s="602"/>
      <c r="F3146" s="602"/>
      <c r="G3146" s="602"/>
      <c r="H3146" s="602"/>
      <c r="I3146" s="602"/>
      <c r="J3146" s="602"/>
      <c r="K3146" s="602"/>
      <c r="L3146" s="602"/>
      <c r="M3146" s="622"/>
    </row>
    <row r="3147" spans="2:13" s="322" customFormat="1" x14ac:dyDescent="0.2">
      <c r="B3147" s="602"/>
      <c r="C3147" s="602"/>
      <c r="D3147" s="602"/>
      <c r="E3147" s="602"/>
      <c r="F3147" s="602"/>
      <c r="G3147" s="602"/>
      <c r="H3147" s="602"/>
      <c r="I3147" s="602"/>
      <c r="J3147" s="602"/>
      <c r="K3147" s="602"/>
      <c r="L3147" s="602"/>
      <c r="M3147" s="622"/>
    </row>
    <row r="3148" spans="2:13" s="322" customFormat="1" x14ac:dyDescent="0.2">
      <c r="B3148" s="602"/>
      <c r="C3148" s="602"/>
      <c r="D3148" s="602"/>
      <c r="E3148" s="602"/>
      <c r="F3148" s="602"/>
      <c r="G3148" s="602"/>
      <c r="H3148" s="602"/>
      <c r="I3148" s="602"/>
      <c r="J3148" s="602"/>
      <c r="K3148" s="602"/>
      <c r="L3148" s="602"/>
      <c r="M3148" s="622"/>
    </row>
    <row r="3149" spans="2:13" s="322" customFormat="1" x14ac:dyDescent="0.2">
      <c r="B3149" s="602"/>
      <c r="C3149" s="602"/>
      <c r="D3149" s="602"/>
      <c r="E3149" s="602"/>
      <c r="F3149" s="602"/>
      <c r="G3149" s="602"/>
      <c r="H3149" s="602"/>
      <c r="I3149" s="602"/>
      <c r="J3149" s="602"/>
      <c r="K3149" s="602"/>
      <c r="L3149" s="602"/>
      <c r="M3149" s="622"/>
    </row>
    <row r="3150" spans="2:13" s="322" customFormat="1" x14ac:dyDescent="0.2">
      <c r="B3150" s="602"/>
      <c r="C3150" s="602"/>
      <c r="D3150" s="602"/>
      <c r="E3150" s="602"/>
      <c r="F3150" s="602"/>
      <c r="G3150" s="602"/>
      <c r="H3150" s="602"/>
      <c r="I3150" s="602"/>
      <c r="J3150" s="602"/>
      <c r="K3150" s="602"/>
      <c r="L3150" s="602"/>
      <c r="M3150" s="622"/>
    </row>
    <row r="3151" spans="2:13" s="322" customFormat="1" x14ac:dyDescent="0.2">
      <c r="B3151" s="602"/>
      <c r="C3151" s="602"/>
      <c r="D3151" s="602"/>
      <c r="E3151" s="602"/>
      <c r="F3151" s="602"/>
      <c r="G3151" s="602"/>
      <c r="H3151" s="602"/>
      <c r="I3151" s="602"/>
      <c r="J3151" s="602"/>
      <c r="K3151" s="602"/>
      <c r="L3151" s="602"/>
      <c r="M3151" s="622"/>
    </row>
    <row r="3152" spans="2:13" s="322" customFormat="1" x14ac:dyDescent="0.2">
      <c r="B3152" s="602"/>
      <c r="C3152" s="602"/>
      <c r="D3152" s="602"/>
      <c r="E3152" s="602"/>
      <c r="F3152" s="602"/>
      <c r="G3152" s="602"/>
      <c r="H3152" s="602"/>
      <c r="I3152" s="602"/>
      <c r="J3152" s="602"/>
      <c r="K3152" s="602"/>
      <c r="L3152" s="602"/>
      <c r="M3152" s="622"/>
    </row>
    <row r="3153" spans="2:13" s="322" customFormat="1" x14ac:dyDescent="0.2">
      <c r="B3153" s="602"/>
      <c r="C3153" s="602"/>
      <c r="D3153" s="602"/>
      <c r="E3153" s="602"/>
      <c r="F3153" s="602"/>
      <c r="G3153" s="602"/>
      <c r="H3153" s="602"/>
      <c r="I3153" s="602"/>
      <c r="J3153" s="602"/>
      <c r="K3153" s="602"/>
      <c r="L3153" s="602"/>
      <c r="M3153" s="622"/>
    </row>
    <row r="3154" spans="2:13" s="322" customFormat="1" x14ac:dyDescent="0.2">
      <c r="B3154" s="602"/>
      <c r="C3154" s="602"/>
      <c r="D3154" s="602"/>
      <c r="E3154" s="602"/>
      <c r="F3154" s="602"/>
      <c r="G3154" s="602"/>
      <c r="H3154" s="602"/>
      <c r="I3154" s="602"/>
      <c r="J3154" s="602"/>
      <c r="K3154" s="602"/>
      <c r="L3154" s="602"/>
      <c r="M3154" s="622"/>
    </row>
    <row r="3155" spans="2:13" s="322" customFormat="1" x14ac:dyDescent="0.2">
      <c r="B3155" s="602"/>
      <c r="C3155" s="602"/>
      <c r="D3155" s="602"/>
      <c r="E3155" s="602"/>
      <c r="F3155" s="602"/>
      <c r="G3155" s="602"/>
      <c r="H3155" s="602"/>
      <c r="I3155" s="602"/>
      <c r="J3155" s="602"/>
      <c r="K3155" s="602"/>
      <c r="L3155" s="602"/>
      <c r="M3155" s="622"/>
    </row>
    <row r="3156" spans="2:13" s="322" customFormat="1" x14ac:dyDescent="0.2">
      <c r="B3156" s="602"/>
      <c r="C3156" s="602"/>
      <c r="D3156" s="602"/>
      <c r="E3156" s="602"/>
      <c r="F3156" s="602"/>
      <c r="G3156" s="602"/>
      <c r="H3156" s="602"/>
      <c r="I3156" s="602"/>
      <c r="J3156" s="602"/>
      <c r="K3156" s="602"/>
      <c r="L3156" s="602"/>
      <c r="M3156" s="622"/>
    </row>
    <row r="3157" spans="2:13" s="322" customFormat="1" x14ac:dyDescent="0.2">
      <c r="B3157" s="602"/>
      <c r="C3157" s="602"/>
      <c r="D3157" s="602"/>
      <c r="E3157" s="602"/>
      <c r="F3157" s="602"/>
      <c r="G3157" s="602"/>
      <c r="H3157" s="602"/>
      <c r="I3157" s="602"/>
      <c r="J3157" s="602"/>
      <c r="K3157" s="602"/>
      <c r="L3157" s="602"/>
      <c r="M3157" s="622"/>
    </row>
    <row r="3158" spans="2:13" s="322" customFormat="1" x14ac:dyDescent="0.2">
      <c r="B3158" s="602"/>
      <c r="C3158" s="602"/>
      <c r="D3158" s="602"/>
      <c r="E3158" s="602"/>
      <c r="F3158" s="602"/>
      <c r="G3158" s="602"/>
      <c r="H3158" s="602"/>
      <c r="I3158" s="602"/>
      <c r="J3158" s="602"/>
      <c r="K3158" s="602"/>
      <c r="L3158" s="602"/>
      <c r="M3158" s="622"/>
    </row>
    <row r="3159" spans="2:13" s="322" customFormat="1" x14ac:dyDescent="0.2">
      <c r="B3159" s="602"/>
      <c r="C3159" s="602"/>
      <c r="D3159" s="602"/>
      <c r="E3159" s="602"/>
      <c r="F3159" s="602"/>
      <c r="G3159" s="602"/>
      <c r="H3159" s="602"/>
      <c r="I3159" s="602"/>
      <c r="J3159" s="602"/>
      <c r="K3159" s="602"/>
      <c r="L3159" s="602"/>
      <c r="M3159" s="622"/>
    </row>
    <row r="3160" spans="2:13" s="322" customFormat="1" x14ac:dyDescent="0.2">
      <c r="B3160" s="602"/>
      <c r="C3160" s="602"/>
      <c r="D3160" s="602"/>
      <c r="E3160" s="602"/>
      <c r="F3160" s="602"/>
      <c r="G3160" s="602"/>
      <c r="H3160" s="602"/>
      <c r="I3160" s="602"/>
      <c r="J3160" s="602"/>
      <c r="K3160" s="602"/>
      <c r="L3160" s="602"/>
      <c r="M3160" s="622"/>
    </row>
    <row r="3161" spans="2:13" s="322" customFormat="1" x14ac:dyDescent="0.2">
      <c r="B3161" s="602"/>
      <c r="C3161" s="602"/>
      <c r="D3161" s="602"/>
      <c r="E3161" s="602"/>
      <c r="F3161" s="602"/>
      <c r="G3161" s="602"/>
      <c r="H3161" s="602"/>
      <c r="I3161" s="602"/>
      <c r="J3161" s="602"/>
      <c r="K3161" s="602"/>
      <c r="L3161" s="602"/>
      <c r="M3161" s="622"/>
    </row>
    <row r="3162" spans="2:13" s="322" customFormat="1" x14ac:dyDescent="0.2">
      <c r="B3162" s="602"/>
      <c r="C3162" s="602"/>
      <c r="D3162" s="602"/>
      <c r="E3162" s="602"/>
      <c r="F3162" s="602"/>
      <c r="G3162" s="602"/>
      <c r="H3162" s="602"/>
      <c r="I3162" s="602"/>
      <c r="J3162" s="602"/>
      <c r="K3162" s="602"/>
      <c r="L3162" s="602"/>
      <c r="M3162" s="622"/>
    </row>
    <row r="3163" spans="2:13" s="322" customFormat="1" x14ac:dyDescent="0.2">
      <c r="B3163" s="602"/>
      <c r="C3163" s="602"/>
      <c r="D3163" s="602"/>
      <c r="E3163" s="602"/>
      <c r="F3163" s="602"/>
      <c r="G3163" s="602"/>
      <c r="H3163" s="602"/>
      <c r="I3163" s="602"/>
      <c r="J3163" s="602"/>
      <c r="K3163" s="602"/>
      <c r="L3163" s="602"/>
      <c r="M3163" s="622"/>
    </row>
    <row r="3164" spans="2:13" s="322" customFormat="1" x14ac:dyDescent="0.2">
      <c r="B3164" s="602"/>
      <c r="C3164" s="602"/>
      <c r="D3164" s="602"/>
      <c r="E3164" s="602"/>
      <c r="F3164" s="602"/>
      <c r="G3164" s="602"/>
      <c r="H3164" s="602"/>
      <c r="I3164" s="602"/>
      <c r="J3164" s="602"/>
      <c r="K3164" s="602"/>
      <c r="L3164" s="602"/>
      <c r="M3164" s="622"/>
    </row>
    <row r="3165" spans="2:13" s="322" customFormat="1" x14ac:dyDescent="0.2">
      <c r="B3165" s="602"/>
      <c r="C3165" s="602"/>
      <c r="D3165" s="602"/>
      <c r="E3165" s="602"/>
      <c r="F3165" s="602"/>
      <c r="G3165" s="602"/>
      <c r="H3165" s="602"/>
      <c r="I3165" s="602"/>
      <c r="J3165" s="602"/>
      <c r="K3165" s="602"/>
      <c r="L3165" s="602"/>
      <c r="M3165" s="622"/>
    </row>
    <row r="3166" spans="2:13" s="322" customFormat="1" x14ac:dyDescent="0.2">
      <c r="B3166" s="602"/>
      <c r="C3166" s="602"/>
      <c r="D3166" s="602"/>
      <c r="E3166" s="602"/>
      <c r="F3166" s="602"/>
      <c r="G3166" s="602"/>
      <c r="H3166" s="602"/>
      <c r="I3166" s="602"/>
      <c r="J3166" s="602"/>
      <c r="K3166" s="602"/>
      <c r="L3166" s="602"/>
      <c r="M3166" s="622"/>
    </row>
    <row r="3167" spans="2:13" s="322" customFormat="1" x14ac:dyDescent="0.2">
      <c r="B3167" s="602"/>
      <c r="C3167" s="602"/>
      <c r="D3167" s="602"/>
      <c r="E3167" s="602"/>
      <c r="F3167" s="602"/>
      <c r="G3167" s="602"/>
      <c r="H3167" s="602"/>
      <c r="I3167" s="602"/>
      <c r="J3167" s="602"/>
      <c r="K3167" s="602"/>
      <c r="L3167" s="602"/>
      <c r="M3167" s="622"/>
    </row>
    <row r="3168" spans="2:13" s="322" customFormat="1" x14ac:dyDescent="0.2">
      <c r="B3168" s="602"/>
      <c r="C3168" s="602"/>
      <c r="D3168" s="602"/>
      <c r="E3168" s="602"/>
      <c r="F3168" s="602"/>
      <c r="G3168" s="602"/>
      <c r="H3168" s="602"/>
      <c r="I3168" s="602"/>
      <c r="J3168" s="602"/>
      <c r="K3168" s="602"/>
      <c r="L3168" s="602"/>
      <c r="M3168" s="622"/>
    </row>
    <row r="3169" spans="2:13" s="322" customFormat="1" x14ac:dyDescent="0.2">
      <c r="B3169" s="602"/>
      <c r="C3169" s="602"/>
      <c r="D3169" s="602"/>
      <c r="E3169" s="602"/>
      <c r="F3169" s="602"/>
      <c r="G3169" s="602"/>
      <c r="H3169" s="602"/>
      <c r="I3169" s="602"/>
      <c r="J3169" s="602"/>
      <c r="K3169" s="602"/>
      <c r="L3169" s="602"/>
      <c r="M3169" s="622"/>
    </row>
    <row r="3170" spans="2:13" s="322" customFormat="1" x14ac:dyDescent="0.2">
      <c r="B3170" s="602"/>
      <c r="C3170" s="602"/>
      <c r="D3170" s="602"/>
      <c r="E3170" s="602"/>
      <c r="F3170" s="602"/>
      <c r="G3170" s="602"/>
      <c r="H3170" s="602"/>
      <c r="I3170" s="602"/>
      <c r="J3170" s="602"/>
      <c r="K3170" s="602"/>
      <c r="L3170" s="602"/>
      <c r="M3170" s="622"/>
    </row>
    <row r="3171" spans="2:13" s="322" customFormat="1" x14ac:dyDescent="0.2">
      <c r="B3171" s="602"/>
      <c r="C3171" s="602"/>
      <c r="D3171" s="602"/>
      <c r="E3171" s="602"/>
      <c r="F3171" s="602"/>
      <c r="G3171" s="602"/>
      <c r="H3171" s="602"/>
      <c r="I3171" s="602"/>
      <c r="J3171" s="602"/>
      <c r="K3171" s="602"/>
      <c r="L3171" s="602"/>
      <c r="M3171" s="622"/>
    </row>
    <row r="3172" spans="2:13" s="322" customFormat="1" x14ac:dyDescent="0.2">
      <c r="B3172" s="602"/>
      <c r="C3172" s="602"/>
      <c r="D3172" s="602"/>
      <c r="E3172" s="602"/>
      <c r="F3172" s="602"/>
      <c r="G3172" s="602"/>
      <c r="H3172" s="602"/>
      <c r="I3172" s="602"/>
      <c r="J3172" s="602"/>
      <c r="K3172" s="602"/>
      <c r="L3172" s="602"/>
      <c r="M3172" s="622"/>
    </row>
    <row r="3173" spans="2:13" s="322" customFormat="1" x14ac:dyDescent="0.2">
      <c r="B3173" s="602"/>
      <c r="C3173" s="602"/>
      <c r="D3173" s="602"/>
      <c r="E3173" s="602"/>
      <c r="F3173" s="602"/>
      <c r="G3173" s="602"/>
      <c r="H3173" s="602"/>
      <c r="I3173" s="602"/>
      <c r="J3173" s="602"/>
      <c r="K3173" s="602"/>
      <c r="L3173" s="602"/>
      <c r="M3173" s="622"/>
    </row>
    <row r="3174" spans="2:13" s="322" customFormat="1" x14ac:dyDescent="0.2">
      <c r="B3174" s="602"/>
      <c r="C3174" s="602"/>
      <c r="D3174" s="602"/>
      <c r="E3174" s="602"/>
      <c r="F3174" s="602"/>
      <c r="G3174" s="602"/>
      <c r="H3174" s="602"/>
      <c r="I3174" s="602"/>
      <c r="J3174" s="602"/>
      <c r="K3174" s="602"/>
      <c r="L3174" s="602"/>
      <c r="M3174" s="622"/>
    </row>
    <row r="3175" spans="2:13" s="322" customFormat="1" x14ac:dyDescent="0.2">
      <c r="B3175" s="602"/>
      <c r="C3175" s="602"/>
      <c r="D3175" s="602"/>
      <c r="E3175" s="602"/>
      <c r="F3175" s="602"/>
      <c r="G3175" s="602"/>
      <c r="H3175" s="602"/>
      <c r="I3175" s="602"/>
      <c r="J3175" s="602"/>
      <c r="K3175" s="602"/>
      <c r="L3175" s="602"/>
      <c r="M3175" s="622"/>
    </row>
    <row r="3176" spans="2:13" s="322" customFormat="1" x14ac:dyDescent="0.2">
      <c r="B3176" s="602"/>
      <c r="C3176" s="602"/>
      <c r="D3176" s="602"/>
      <c r="E3176" s="602"/>
      <c r="F3176" s="602"/>
      <c r="G3176" s="602"/>
      <c r="H3176" s="602"/>
      <c r="I3176" s="602"/>
      <c r="J3176" s="602"/>
      <c r="K3176" s="602"/>
      <c r="L3176" s="602"/>
      <c r="M3176" s="622"/>
    </row>
    <row r="3177" spans="2:13" s="322" customFormat="1" x14ac:dyDescent="0.2">
      <c r="B3177" s="602"/>
      <c r="C3177" s="602"/>
      <c r="D3177" s="602"/>
      <c r="E3177" s="602"/>
      <c r="F3177" s="602"/>
      <c r="G3177" s="602"/>
      <c r="H3177" s="602"/>
      <c r="I3177" s="602"/>
      <c r="J3177" s="602"/>
      <c r="K3177" s="602"/>
      <c r="L3177" s="602"/>
      <c r="M3177" s="622"/>
    </row>
    <row r="3178" spans="2:13" s="322" customFormat="1" x14ac:dyDescent="0.2">
      <c r="B3178" s="602"/>
      <c r="C3178" s="602"/>
      <c r="D3178" s="602"/>
      <c r="E3178" s="602"/>
      <c r="F3178" s="602"/>
      <c r="G3178" s="602"/>
      <c r="H3178" s="602"/>
      <c r="I3178" s="602"/>
      <c r="J3178" s="602"/>
      <c r="K3178" s="602"/>
      <c r="L3178" s="602"/>
      <c r="M3178" s="622"/>
    </row>
    <row r="3179" spans="2:13" s="322" customFormat="1" x14ac:dyDescent="0.2">
      <c r="B3179" s="602"/>
      <c r="C3179" s="602"/>
      <c r="D3179" s="602"/>
      <c r="E3179" s="602"/>
      <c r="F3179" s="602"/>
      <c r="G3179" s="602"/>
      <c r="H3179" s="602"/>
      <c r="I3179" s="602"/>
      <c r="J3179" s="602"/>
      <c r="K3179" s="602"/>
      <c r="L3179" s="602"/>
      <c r="M3179" s="622"/>
    </row>
    <row r="3180" spans="2:13" s="322" customFormat="1" x14ac:dyDescent="0.2">
      <c r="B3180" s="602"/>
      <c r="C3180" s="602"/>
      <c r="D3180" s="602"/>
      <c r="E3180" s="602"/>
      <c r="F3180" s="602"/>
      <c r="G3180" s="602"/>
      <c r="H3180" s="602"/>
      <c r="I3180" s="602"/>
      <c r="J3180" s="602"/>
      <c r="K3180" s="602"/>
      <c r="L3180" s="602"/>
      <c r="M3180" s="622"/>
    </row>
    <row r="3181" spans="2:13" s="322" customFormat="1" x14ac:dyDescent="0.2">
      <c r="B3181" s="602"/>
      <c r="C3181" s="602"/>
      <c r="D3181" s="602"/>
      <c r="E3181" s="602"/>
      <c r="F3181" s="602"/>
      <c r="G3181" s="602"/>
      <c r="H3181" s="602"/>
      <c r="I3181" s="602"/>
      <c r="J3181" s="602"/>
      <c r="K3181" s="602"/>
      <c r="L3181" s="602"/>
      <c r="M3181" s="622"/>
    </row>
    <row r="3182" spans="2:13" s="322" customFormat="1" x14ac:dyDescent="0.2">
      <c r="B3182" s="602"/>
      <c r="C3182" s="602"/>
      <c r="D3182" s="602"/>
      <c r="E3182" s="602"/>
      <c r="F3182" s="602"/>
      <c r="G3182" s="602"/>
      <c r="H3182" s="602"/>
      <c r="I3182" s="602"/>
      <c r="J3182" s="602"/>
      <c r="K3182" s="602"/>
      <c r="L3182" s="602"/>
      <c r="M3182" s="622"/>
    </row>
    <row r="3183" spans="2:13" s="322" customFormat="1" x14ac:dyDescent="0.2">
      <c r="B3183" s="602"/>
      <c r="C3183" s="602"/>
      <c r="D3183" s="602"/>
      <c r="E3183" s="602"/>
      <c r="F3183" s="602"/>
      <c r="G3183" s="602"/>
      <c r="H3183" s="602"/>
      <c r="I3183" s="602"/>
      <c r="J3183" s="602"/>
      <c r="K3183" s="602"/>
      <c r="L3183" s="602"/>
      <c r="M3183" s="622"/>
    </row>
    <row r="3184" spans="2:13" s="322" customFormat="1" x14ac:dyDescent="0.2">
      <c r="B3184" s="602"/>
      <c r="C3184" s="602"/>
      <c r="D3184" s="602"/>
      <c r="E3184" s="602"/>
      <c r="F3184" s="602"/>
      <c r="G3184" s="602"/>
      <c r="H3184" s="602"/>
      <c r="I3184" s="602"/>
      <c r="J3184" s="602"/>
      <c r="K3184" s="602"/>
      <c r="L3184" s="602"/>
      <c r="M3184" s="622"/>
    </row>
    <row r="3185" spans="2:13" s="322" customFormat="1" x14ac:dyDescent="0.2">
      <c r="B3185" s="602"/>
      <c r="C3185" s="602"/>
      <c r="D3185" s="602"/>
      <c r="E3185" s="602"/>
      <c r="F3185" s="602"/>
      <c r="G3185" s="602"/>
      <c r="H3185" s="602"/>
      <c r="I3185" s="602"/>
      <c r="J3185" s="602"/>
      <c r="K3185" s="602"/>
      <c r="L3185" s="602"/>
      <c r="M3185" s="622"/>
    </row>
    <row r="3186" spans="2:13" s="322" customFormat="1" x14ac:dyDescent="0.2">
      <c r="B3186" s="602"/>
      <c r="C3186" s="602"/>
      <c r="D3186" s="602"/>
      <c r="E3186" s="602"/>
      <c r="F3186" s="602"/>
      <c r="G3186" s="602"/>
      <c r="H3186" s="602"/>
      <c r="I3186" s="602"/>
      <c r="J3186" s="602"/>
      <c r="K3186" s="602"/>
      <c r="L3186" s="602"/>
      <c r="M3186" s="622"/>
    </row>
    <row r="3187" spans="2:13" s="322" customFormat="1" x14ac:dyDescent="0.2">
      <c r="B3187" s="602"/>
      <c r="C3187" s="602"/>
      <c r="D3187" s="602"/>
      <c r="E3187" s="602"/>
      <c r="F3187" s="602"/>
      <c r="G3187" s="602"/>
      <c r="H3187" s="602"/>
      <c r="I3187" s="602"/>
      <c r="J3187" s="602"/>
      <c r="K3187" s="602"/>
      <c r="L3187" s="602"/>
      <c r="M3187" s="622"/>
    </row>
    <row r="3188" spans="2:13" s="322" customFormat="1" x14ac:dyDescent="0.2">
      <c r="B3188" s="602"/>
      <c r="C3188" s="602"/>
      <c r="D3188" s="602"/>
      <c r="E3188" s="602"/>
      <c r="F3188" s="602"/>
      <c r="G3188" s="602"/>
      <c r="H3188" s="602"/>
      <c r="I3188" s="602"/>
      <c r="J3188" s="602"/>
      <c r="K3188" s="602"/>
      <c r="L3188" s="602"/>
      <c r="M3188" s="622"/>
    </row>
    <row r="3189" spans="2:13" s="322" customFormat="1" x14ac:dyDescent="0.2">
      <c r="B3189" s="602"/>
      <c r="C3189" s="602"/>
      <c r="D3189" s="602"/>
      <c r="E3189" s="602"/>
      <c r="F3189" s="602"/>
      <c r="G3189" s="602"/>
      <c r="H3189" s="602"/>
      <c r="I3189" s="602"/>
      <c r="J3189" s="602"/>
      <c r="K3189" s="602"/>
      <c r="L3189" s="602"/>
      <c r="M3189" s="622"/>
    </row>
    <row r="3190" spans="2:13" s="322" customFormat="1" x14ac:dyDescent="0.2">
      <c r="B3190" s="602"/>
      <c r="C3190" s="602"/>
      <c r="D3190" s="602"/>
      <c r="E3190" s="602"/>
      <c r="F3190" s="602"/>
      <c r="G3190" s="602"/>
      <c r="H3190" s="602"/>
      <c r="I3190" s="602"/>
      <c r="J3190" s="602"/>
      <c r="K3190" s="602"/>
      <c r="L3190" s="602"/>
      <c r="M3190" s="622"/>
    </row>
    <row r="3191" spans="2:13" s="322" customFormat="1" x14ac:dyDescent="0.2">
      <c r="B3191" s="602"/>
      <c r="C3191" s="602"/>
      <c r="D3191" s="602"/>
      <c r="E3191" s="602"/>
      <c r="F3191" s="602"/>
      <c r="G3191" s="602"/>
      <c r="H3191" s="602"/>
      <c r="I3191" s="602"/>
      <c r="J3191" s="602"/>
      <c r="K3191" s="602"/>
      <c r="L3191" s="602"/>
      <c r="M3191" s="622"/>
    </row>
    <row r="3192" spans="2:13" s="322" customFormat="1" x14ac:dyDescent="0.2">
      <c r="B3192" s="602"/>
      <c r="C3192" s="602"/>
      <c r="D3192" s="602"/>
      <c r="E3192" s="602"/>
      <c r="F3192" s="602"/>
      <c r="G3192" s="602"/>
      <c r="H3192" s="602"/>
      <c r="I3192" s="602"/>
      <c r="J3192" s="602"/>
      <c r="K3192" s="602"/>
      <c r="L3192" s="602"/>
      <c r="M3192" s="622"/>
    </row>
    <row r="3193" spans="2:13" s="322" customFormat="1" x14ac:dyDescent="0.2">
      <c r="B3193" s="602"/>
      <c r="C3193" s="602"/>
      <c r="D3193" s="602"/>
      <c r="E3193" s="602"/>
      <c r="F3193" s="602"/>
      <c r="G3193" s="602"/>
      <c r="H3193" s="602"/>
      <c r="I3193" s="602"/>
      <c r="J3193" s="602"/>
      <c r="K3193" s="602"/>
      <c r="L3193" s="602"/>
      <c r="M3193" s="622"/>
    </row>
    <row r="3194" spans="2:13" s="322" customFormat="1" x14ac:dyDescent="0.2">
      <c r="B3194" s="602"/>
      <c r="C3194" s="602"/>
      <c r="D3194" s="602"/>
      <c r="E3194" s="602"/>
      <c r="F3194" s="602"/>
      <c r="G3194" s="602"/>
      <c r="H3194" s="602"/>
      <c r="I3194" s="602"/>
      <c r="J3194" s="602"/>
      <c r="K3194" s="602"/>
      <c r="L3194" s="602"/>
      <c r="M3194" s="622"/>
    </row>
    <row r="3195" spans="2:13" s="322" customFormat="1" x14ac:dyDescent="0.2">
      <c r="B3195" s="602"/>
      <c r="C3195" s="602"/>
      <c r="D3195" s="602"/>
      <c r="E3195" s="602"/>
      <c r="F3195" s="602"/>
      <c r="G3195" s="602"/>
      <c r="H3195" s="602"/>
      <c r="I3195" s="602"/>
      <c r="J3195" s="602"/>
      <c r="K3195" s="602"/>
      <c r="L3195" s="602"/>
      <c r="M3195" s="622"/>
    </row>
    <row r="3196" spans="2:13" s="322" customFormat="1" x14ac:dyDescent="0.2">
      <c r="B3196" s="602"/>
      <c r="C3196" s="602"/>
      <c r="D3196" s="602"/>
      <c r="E3196" s="602"/>
      <c r="F3196" s="602"/>
      <c r="G3196" s="602"/>
      <c r="H3196" s="602"/>
      <c r="I3196" s="602"/>
      <c r="J3196" s="602"/>
      <c r="K3196" s="602"/>
      <c r="L3196" s="602"/>
      <c r="M3196" s="622"/>
    </row>
    <row r="3197" spans="2:13" s="322" customFormat="1" x14ac:dyDescent="0.2">
      <c r="B3197" s="602"/>
      <c r="C3197" s="602"/>
      <c r="D3197" s="602"/>
      <c r="E3197" s="602"/>
      <c r="F3197" s="602"/>
      <c r="G3197" s="602"/>
      <c r="H3197" s="602"/>
      <c r="I3197" s="602"/>
      <c r="J3197" s="602"/>
      <c r="K3197" s="602"/>
      <c r="L3197" s="602"/>
      <c r="M3197" s="622"/>
    </row>
    <row r="3198" spans="2:13" s="322" customFormat="1" x14ac:dyDescent="0.2">
      <c r="B3198" s="602"/>
      <c r="C3198" s="602"/>
      <c r="D3198" s="602"/>
      <c r="E3198" s="602"/>
      <c r="F3198" s="602"/>
      <c r="G3198" s="602"/>
      <c r="H3198" s="602"/>
      <c r="I3198" s="602"/>
      <c r="J3198" s="602"/>
      <c r="K3198" s="602"/>
      <c r="L3198" s="602"/>
      <c r="M3198" s="622"/>
    </row>
    <row r="3199" spans="2:13" s="322" customFormat="1" x14ac:dyDescent="0.2">
      <c r="B3199" s="602"/>
      <c r="C3199" s="602"/>
      <c r="D3199" s="602"/>
      <c r="E3199" s="602"/>
      <c r="F3199" s="602"/>
      <c r="G3199" s="602"/>
      <c r="H3199" s="602"/>
      <c r="I3199" s="602"/>
      <c r="J3199" s="602"/>
      <c r="K3199" s="602"/>
      <c r="L3199" s="602"/>
      <c r="M3199" s="622"/>
    </row>
    <row r="3200" spans="2:13" s="322" customFormat="1" x14ac:dyDescent="0.2">
      <c r="B3200" s="602"/>
      <c r="C3200" s="602"/>
      <c r="D3200" s="602"/>
      <c r="E3200" s="602"/>
      <c r="F3200" s="602"/>
      <c r="G3200" s="602"/>
      <c r="H3200" s="602"/>
      <c r="I3200" s="602"/>
      <c r="J3200" s="602"/>
      <c r="K3200" s="602"/>
      <c r="L3200" s="602"/>
      <c r="M3200" s="622"/>
    </row>
    <row r="3201" spans="2:13" s="322" customFormat="1" x14ac:dyDescent="0.2">
      <c r="B3201" s="602"/>
      <c r="C3201" s="602"/>
      <c r="D3201" s="602"/>
      <c r="E3201" s="602"/>
      <c r="F3201" s="602"/>
      <c r="G3201" s="602"/>
      <c r="H3201" s="602"/>
      <c r="I3201" s="602"/>
      <c r="J3201" s="602"/>
      <c r="K3201" s="602"/>
      <c r="L3201" s="602"/>
      <c r="M3201" s="622"/>
    </row>
    <row r="3202" spans="2:13" s="322" customFormat="1" x14ac:dyDescent="0.2">
      <c r="B3202" s="602"/>
      <c r="C3202" s="602"/>
      <c r="D3202" s="602"/>
      <c r="E3202" s="602"/>
      <c r="F3202" s="602"/>
      <c r="G3202" s="602"/>
      <c r="H3202" s="602"/>
      <c r="I3202" s="602"/>
      <c r="J3202" s="602"/>
      <c r="K3202" s="602"/>
      <c r="L3202" s="602"/>
      <c r="M3202" s="622"/>
    </row>
    <row r="3203" spans="2:13" s="322" customFormat="1" x14ac:dyDescent="0.2">
      <c r="B3203" s="602"/>
      <c r="C3203" s="602"/>
      <c r="D3203" s="602"/>
      <c r="E3203" s="602"/>
      <c r="F3203" s="602"/>
      <c r="G3203" s="602"/>
      <c r="H3203" s="602"/>
      <c r="I3203" s="602"/>
      <c r="J3203" s="602"/>
      <c r="K3203" s="602"/>
      <c r="L3203" s="602"/>
      <c r="M3203" s="622"/>
    </row>
    <row r="3204" spans="2:13" s="322" customFormat="1" x14ac:dyDescent="0.2">
      <c r="B3204" s="602"/>
      <c r="C3204" s="602"/>
      <c r="D3204" s="602"/>
      <c r="E3204" s="602"/>
      <c r="F3204" s="602"/>
      <c r="G3204" s="602"/>
      <c r="H3204" s="602"/>
      <c r="I3204" s="602"/>
      <c r="J3204" s="602"/>
      <c r="K3204" s="602"/>
      <c r="L3204" s="602"/>
      <c r="M3204" s="622"/>
    </row>
    <row r="3205" spans="2:13" s="322" customFormat="1" x14ac:dyDescent="0.2">
      <c r="B3205" s="602"/>
      <c r="C3205" s="602"/>
      <c r="D3205" s="602"/>
      <c r="E3205" s="602"/>
      <c r="F3205" s="602"/>
      <c r="G3205" s="602"/>
      <c r="H3205" s="602"/>
      <c r="I3205" s="602"/>
      <c r="J3205" s="602"/>
      <c r="K3205" s="602"/>
      <c r="L3205" s="602"/>
      <c r="M3205" s="622"/>
    </row>
    <row r="3206" spans="2:13" s="322" customFormat="1" x14ac:dyDescent="0.2">
      <c r="B3206" s="602"/>
      <c r="C3206" s="602"/>
      <c r="D3206" s="602"/>
      <c r="E3206" s="602"/>
      <c r="F3206" s="602"/>
      <c r="G3206" s="602"/>
      <c r="H3206" s="602"/>
      <c r="I3206" s="602"/>
      <c r="J3206" s="602"/>
      <c r="K3206" s="602"/>
      <c r="L3206" s="602"/>
      <c r="M3206" s="622"/>
    </row>
    <row r="3207" spans="2:13" s="322" customFormat="1" x14ac:dyDescent="0.2">
      <c r="B3207" s="602"/>
      <c r="C3207" s="602"/>
      <c r="D3207" s="602"/>
      <c r="E3207" s="602"/>
      <c r="F3207" s="602"/>
      <c r="G3207" s="602"/>
      <c r="H3207" s="602"/>
      <c r="I3207" s="602"/>
      <c r="J3207" s="602"/>
      <c r="K3207" s="602"/>
      <c r="L3207" s="602"/>
      <c r="M3207" s="622"/>
    </row>
    <row r="3208" spans="2:13" s="322" customFormat="1" x14ac:dyDescent="0.2">
      <c r="B3208" s="602"/>
      <c r="C3208" s="602"/>
      <c r="D3208" s="602"/>
      <c r="E3208" s="602"/>
      <c r="F3208" s="602"/>
      <c r="G3208" s="602"/>
      <c r="H3208" s="602"/>
      <c r="I3208" s="602"/>
      <c r="J3208" s="602"/>
      <c r="K3208" s="602"/>
      <c r="L3208" s="602"/>
      <c r="M3208" s="622"/>
    </row>
    <row r="3209" spans="2:13" s="322" customFormat="1" x14ac:dyDescent="0.2">
      <c r="B3209" s="602"/>
      <c r="C3209" s="602"/>
      <c r="D3209" s="602"/>
      <c r="E3209" s="602"/>
      <c r="F3209" s="602"/>
      <c r="G3209" s="602"/>
      <c r="H3209" s="602"/>
      <c r="I3209" s="602"/>
      <c r="J3209" s="602"/>
      <c r="K3209" s="602"/>
      <c r="L3209" s="602"/>
      <c r="M3209" s="622"/>
    </row>
    <row r="3210" spans="2:13" s="322" customFormat="1" x14ac:dyDescent="0.2">
      <c r="B3210" s="602"/>
      <c r="C3210" s="602"/>
      <c r="D3210" s="602"/>
      <c r="E3210" s="602"/>
      <c r="F3210" s="602"/>
      <c r="G3210" s="602"/>
      <c r="H3210" s="602"/>
      <c r="I3210" s="602"/>
      <c r="J3210" s="602"/>
      <c r="K3210" s="602"/>
      <c r="L3210" s="602"/>
      <c r="M3210" s="622"/>
    </row>
    <row r="3211" spans="2:13" s="322" customFormat="1" x14ac:dyDescent="0.2">
      <c r="B3211" s="602"/>
      <c r="C3211" s="602"/>
      <c r="D3211" s="602"/>
      <c r="E3211" s="602"/>
      <c r="F3211" s="602"/>
      <c r="G3211" s="602"/>
      <c r="H3211" s="602"/>
      <c r="I3211" s="602"/>
      <c r="J3211" s="602"/>
      <c r="K3211" s="602"/>
      <c r="L3211" s="602"/>
      <c r="M3211" s="622"/>
    </row>
    <row r="3212" spans="2:13" s="322" customFormat="1" x14ac:dyDescent="0.2">
      <c r="B3212" s="602"/>
      <c r="C3212" s="602"/>
      <c r="D3212" s="602"/>
      <c r="E3212" s="602"/>
      <c r="F3212" s="602"/>
      <c r="G3212" s="602"/>
      <c r="H3212" s="602"/>
      <c r="I3212" s="602"/>
      <c r="J3212" s="602"/>
      <c r="K3212" s="602"/>
      <c r="L3212" s="602"/>
      <c r="M3212" s="622"/>
    </row>
    <row r="3213" spans="2:13" s="322" customFormat="1" x14ac:dyDescent="0.2">
      <c r="B3213" s="602"/>
      <c r="C3213" s="602"/>
      <c r="D3213" s="602"/>
      <c r="E3213" s="602"/>
      <c r="F3213" s="602"/>
      <c r="G3213" s="602"/>
      <c r="H3213" s="602"/>
      <c r="I3213" s="602"/>
      <c r="J3213" s="602"/>
      <c r="K3213" s="602"/>
      <c r="L3213" s="602"/>
      <c r="M3213" s="622"/>
    </row>
    <row r="3214" spans="2:13" s="322" customFormat="1" x14ac:dyDescent="0.2">
      <c r="B3214" s="602"/>
      <c r="C3214" s="602"/>
      <c r="D3214" s="602"/>
      <c r="E3214" s="602"/>
      <c r="F3214" s="602"/>
      <c r="G3214" s="602"/>
      <c r="H3214" s="602"/>
      <c r="I3214" s="602"/>
      <c r="J3214" s="602"/>
      <c r="K3214" s="602"/>
      <c r="L3214" s="602"/>
      <c r="M3214" s="622"/>
    </row>
    <row r="3215" spans="2:13" s="322" customFormat="1" x14ac:dyDescent="0.2">
      <c r="B3215" s="602"/>
      <c r="C3215" s="602"/>
      <c r="D3215" s="602"/>
      <c r="E3215" s="602"/>
      <c r="F3215" s="602"/>
      <c r="G3215" s="602"/>
      <c r="H3215" s="602"/>
      <c r="I3215" s="602"/>
      <c r="J3215" s="602"/>
      <c r="K3215" s="602"/>
      <c r="L3215" s="602"/>
      <c r="M3215" s="622"/>
    </row>
    <row r="3216" spans="2:13" s="322" customFormat="1" x14ac:dyDescent="0.2">
      <c r="B3216" s="602"/>
      <c r="C3216" s="602"/>
      <c r="D3216" s="602"/>
      <c r="E3216" s="602"/>
      <c r="F3216" s="602"/>
      <c r="G3216" s="602"/>
      <c r="H3216" s="602"/>
      <c r="I3216" s="602"/>
      <c r="J3216" s="602"/>
      <c r="K3216" s="602"/>
      <c r="L3216" s="602"/>
      <c r="M3216" s="622"/>
    </row>
    <row r="3217" spans="2:13" s="322" customFormat="1" x14ac:dyDescent="0.2">
      <c r="B3217" s="602"/>
      <c r="C3217" s="602"/>
      <c r="D3217" s="602"/>
      <c r="E3217" s="602"/>
      <c r="F3217" s="602"/>
      <c r="G3217" s="602"/>
      <c r="H3217" s="602"/>
      <c r="I3217" s="602"/>
      <c r="J3217" s="602"/>
      <c r="K3217" s="602"/>
      <c r="L3217" s="602"/>
      <c r="M3217" s="622"/>
    </row>
    <row r="3218" spans="2:13" s="322" customFormat="1" x14ac:dyDescent="0.2">
      <c r="B3218" s="602"/>
      <c r="C3218" s="602"/>
      <c r="D3218" s="602"/>
      <c r="E3218" s="602"/>
      <c r="F3218" s="602"/>
      <c r="G3218" s="602"/>
      <c r="H3218" s="602"/>
      <c r="I3218" s="602"/>
      <c r="J3218" s="602"/>
      <c r="K3218" s="602"/>
      <c r="L3218" s="602"/>
      <c r="M3218" s="622"/>
    </row>
    <row r="3219" spans="2:13" s="322" customFormat="1" x14ac:dyDescent="0.2">
      <c r="B3219" s="602"/>
      <c r="C3219" s="602"/>
      <c r="D3219" s="602"/>
      <c r="E3219" s="602"/>
      <c r="F3219" s="602"/>
      <c r="G3219" s="602"/>
      <c r="H3219" s="602"/>
      <c r="I3219" s="602"/>
      <c r="J3219" s="602"/>
      <c r="K3219" s="602"/>
      <c r="L3219" s="602"/>
      <c r="M3219" s="622"/>
    </row>
    <row r="3220" spans="2:13" s="322" customFormat="1" x14ac:dyDescent="0.2">
      <c r="B3220" s="602"/>
      <c r="C3220" s="602"/>
      <c r="D3220" s="602"/>
      <c r="E3220" s="602"/>
      <c r="F3220" s="602"/>
      <c r="G3220" s="602"/>
      <c r="H3220" s="602"/>
      <c r="I3220" s="602"/>
      <c r="J3220" s="602"/>
      <c r="K3220" s="602"/>
      <c r="L3220" s="602"/>
      <c r="M3220" s="622"/>
    </row>
    <row r="3221" spans="2:13" s="322" customFormat="1" x14ac:dyDescent="0.2">
      <c r="B3221" s="602"/>
      <c r="C3221" s="602"/>
      <c r="D3221" s="602"/>
      <c r="E3221" s="602"/>
      <c r="F3221" s="602"/>
      <c r="G3221" s="602"/>
      <c r="H3221" s="602"/>
      <c r="I3221" s="602"/>
      <c r="J3221" s="602"/>
      <c r="K3221" s="602"/>
      <c r="L3221" s="602"/>
      <c r="M3221" s="622"/>
    </row>
    <row r="3222" spans="2:13" s="322" customFormat="1" x14ac:dyDescent="0.2">
      <c r="B3222" s="602"/>
      <c r="C3222" s="602"/>
      <c r="D3222" s="602"/>
      <c r="E3222" s="602"/>
      <c r="F3222" s="602"/>
      <c r="G3222" s="602"/>
      <c r="H3222" s="602"/>
      <c r="I3222" s="602"/>
      <c r="J3222" s="602"/>
      <c r="K3222" s="602"/>
      <c r="L3222" s="602"/>
      <c r="M3222" s="622"/>
    </row>
    <row r="3223" spans="2:13" s="322" customFormat="1" x14ac:dyDescent="0.2">
      <c r="B3223" s="602"/>
      <c r="C3223" s="602"/>
      <c r="D3223" s="602"/>
      <c r="E3223" s="602"/>
      <c r="F3223" s="602"/>
      <c r="G3223" s="602"/>
      <c r="H3223" s="602"/>
      <c r="I3223" s="602"/>
      <c r="J3223" s="602"/>
      <c r="K3223" s="602"/>
      <c r="L3223" s="602"/>
      <c r="M3223" s="622"/>
    </row>
    <row r="3224" spans="2:13" s="322" customFormat="1" x14ac:dyDescent="0.2">
      <c r="B3224" s="602"/>
      <c r="C3224" s="602"/>
      <c r="D3224" s="602"/>
      <c r="E3224" s="602"/>
      <c r="F3224" s="602"/>
      <c r="G3224" s="602"/>
      <c r="H3224" s="602"/>
      <c r="I3224" s="602"/>
      <c r="J3224" s="602"/>
      <c r="K3224" s="602"/>
      <c r="L3224" s="602"/>
      <c r="M3224" s="622"/>
    </row>
    <row r="3225" spans="2:13" s="322" customFormat="1" x14ac:dyDescent="0.2">
      <c r="B3225" s="602"/>
      <c r="C3225" s="602"/>
      <c r="D3225" s="602"/>
      <c r="E3225" s="602"/>
      <c r="F3225" s="602"/>
      <c r="G3225" s="602"/>
      <c r="H3225" s="602"/>
      <c r="I3225" s="602"/>
      <c r="J3225" s="602"/>
      <c r="K3225" s="602"/>
      <c r="L3225" s="602"/>
      <c r="M3225" s="622"/>
    </row>
    <row r="3226" spans="2:13" s="322" customFormat="1" x14ac:dyDescent="0.2">
      <c r="B3226" s="602"/>
      <c r="C3226" s="602"/>
      <c r="D3226" s="602"/>
      <c r="E3226" s="602"/>
      <c r="F3226" s="602"/>
      <c r="G3226" s="602"/>
      <c r="H3226" s="602"/>
      <c r="I3226" s="602"/>
      <c r="J3226" s="602"/>
      <c r="K3226" s="602"/>
      <c r="L3226" s="602"/>
      <c r="M3226" s="622"/>
    </row>
    <row r="3227" spans="2:13" s="322" customFormat="1" x14ac:dyDescent="0.2">
      <c r="B3227" s="602"/>
      <c r="C3227" s="602"/>
      <c r="D3227" s="602"/>
      <c r="E3227" s="602"/>
      <c r="F3227" s="602"/>
      <c r="G3227" s="602"/>
      <c r="H3227" s="602"/>
      <c r="I3227" s="602"/>
      <c r="J3227" s="602"/>
      <c r="K3227" s="602"/>
      <c r="L3227" s="602"/>
      <c r="M3227" s="622"/>
    </row>
    <row r="3228" spans="2:13" s="322" customFormat="1" x14ac:dyDescent="0.2">
      <c r="B3228" s="602"/>
      <c r="C3228" s="602"/>
      <c r="D3228" s="602"/>
      <c r="E3228" s="602"/>
      <c r="F3228" s="602"/>
      <c r="G3228" s="602"/>
      <c r="H3228" s="602"/>
      <c r="I3228" s="602"/>
      <c r="J3228" s="602"/>
      <c r="K3228" s="602"/>
      <c r="L3228" s="602"/>
      <c r="M3228" s="622"/>
    </row>
    <row r="3229" spans="2:13" s="322" customFormat="1" x14ac:dyDescent="0.2">
      <c r="B3229" s="602"/>
      <c r="C3229" s="602"/>
      <c r="D3229" s="602"/>
      <c r="E3229" s="602"/>
      <c r="F3229" s="602"/>
      <c r="G3229" s="602"/>
      <c r="H3229" s="602"/>
      <c r="I3229" s="602"/>
      <c r="J3229" s="602"/>
      <c r="K3229" s="602"/>
      <c r="L3229" s="602"/>
      <c r="M3229" s="622"/>
    </row>
    <row r="3230" spans="2:13" s="322" customFormat="1" x14ac:dyDescent="0.2">
      <c r="B3230" s="602"/>
      <c r="C3230" s="602"/>
      <c r="D3230" s="602"/>
      <c r="E3230" s="602"/>
      <c r="F3230" s="602"/>
      <c r="G3230" s="602"/>
      <c r="H3230" s="602"/>
      <c r="I3230" s="602"/>
      <c r="J3230" s="602"/>
      <c r="K3230" s="602"/>
      <c r="L3230" s="602"/>
      <c r="M3230" s="622"/>
    </row>
    <row r="3231" spans="2:13" s="322" customFormat="1" x14ac:dyDescent="0.2">
      <c r="B3231" s="602"/>
      <c r="C3231" s="602"/>
      <c r="D3231" s="602"/>
      <c r="E3231" s="602"/>
      <c r="F3231" s="602"/>
      <c r="G3231" s="602"/>
      <c r="H3231" s="602"/>
      <c r="I3231" s="602"/>
      <c r="J3231" s="602"/>
      <c r="K3231" s="602"/>
      <c r="L3231" s="602"/>
      <c r="M3231" s="622"/>
    </row>
    <row r="3232" spans="2:13" s="322" customFormat="1" x14ac:dyDescent="0.2">
      <c r="B3232" s="602"/>
      <c r="C3232" s="602"/>
      <c r="D3232" s="602"/>
      <c r="E3232" s="602"/>
      <c r="F3232" s="602"/>
      <c r="G3232" s="602"/>
      <c r="H3232" s="602"/>
      <c r="I3232" s="602"/>
      <c r="J3232" s="602"/>
      <c r="K3232" s="602"/>
      <c r="L3232" s="602"/>
      <c r="M3232" s="622"/>
    </row>
    <row r="3233" spans="2:13" s="322" customFormat="1" x14ac:dyDescent="0.2">
      <c r="B3233" s="602"/>
      <c r="C3233" s="602"/>
      <c r="D3233" s="602"/>
      <c r="E3233" s="602"/>
      <c r="F3233" s="602"/>
      <c r="G3233" s="602"/>
      <c r="H3233" s="602"/>
      <c r="I3233" s="602"/>
      <c r="J3233" s="602"/>
      <c r="K3233" s="602"/>
      <c r="L3233" s="602"/>
      <c r="M3233" s="622"/>
    </row>
    <row r="3234" spans="2:13" s="322" customFormat="1" x14ac:dyDescent="0.2">
      <c r="B3234" s="602"/>
      <c r="C3234" s="602"/>
      <c r="D3234" s="602"/>
      <c r="E3234" s="602"/>
      <c r="F3234" s="602"/>
      <c r="G3234" s="602"/>
      <c r="H3234" s="602"/>
      <c r="I3234" s="602"/>
      <c r="J3234" s="602"/>
      <c r="K3234" s="602"/>
      <c r="L3234" s="602"/>
      <c r="M3234" s="622"/>
    </row>
    <row r="3235" spans="2:13" s="322" customFormat="1" x14ac:dyDescent="0.2">
      <c r="B3235" s="602"/>
      <c r="C3235" s="602"/>
      <c r="D3235" s="602"/>
      <c r="E3235" s="602"/>
      <c r="F3235" s="602"/>
      <c r="G3235" s="602"/>
      <c r="H3235" s="602"/>
      <c r="I3235" s="602"/>
      <c r="J3235" s="602"/>
      <c r="K3235" s="602"/>
      <c r="L3235" s="602"/>
      <c r="M3235" s="622"/>
    </row>
    <row r="3236" spans="2:13" s="322" customFormat="1" x14ac:dyDescent="0.2">
      <c r="B3236" s="602"/>
      <c r="C3236" s="602"/>
      <c r="D3236" s="602"/>
      <c r="E3236" s="602"/>
      <c r="F3236" s="602"/>
      <c r="G3236" s="602"/>
      <c r="H3236" s="602"/>
      <c r="I3236" s="602"/>
      <c r="J3236" s="602"/>
      <c r="K3236" s="602"/>
      <c r="L3236" s="602"/>
      <c r="M3236" s="622"/>
    </row>
    <row r="3237" spans="2:13" s="322" customFormat="1" x14ac:dyDescent="0.2">
      <c r="B3237" s="602"/>
      <c r="C3237" s="602"/>
      <c r="D3237" s="602"/>
      <c r="E3237" s="602"/>
      <c r="F3237" s="602"/>
      <c r="G3237" s="602"/>
      <c r="H3237" s="602"/>
      <c r="I3237" s="602"/>
      <c r="J3237" s="602"/>
      <c r="K3237" s="602"/>
      <c r="L3237" s="602"/>
      <c r="M3237" s="622"/>
    </row>
    <row r="3238" spans="2:13" s="322" customFormat="1" x14ac:dyDescent="0.2">
      <c r="B3238" s="602"/>
      <c r="C3238" s="602"/>
      <c r="D3238" s="602"/>
      <c r="E3238" s="602"/>
      <c r="F3238" s="602"/>
      <c r="G3238" s="602"/>
      <c r="H3238" s="602"/>
      <c r="I3238" s="602"/>
      <c r="J3238" s="602"/>
      <c r="K3238" s="602"/>
      <c r="L3238" s="602"/>
      <c r="M3238" s="622"/>
    </row>
    <row r="3239" spans="2:13" s="322" customFormat="1" x14ac:dyDescent="0.2">
      <c r="B3239" s="602"/>
      <c r="C3239" s="602"/>
      <c r="D3239" s="602"/>
      <c r="E3239" s="602"/>
      <c r="F3239" s="602"/>
      <c r="G3239" s="602"/>
      <c r="H3239" s="602"/>
      <c r="I3239" s="602"/>
      <c r="J3239" s="602"/>
      <c r="K3239" s="602"/>
      <c r="L3239" s="602"/>
      <c r="M3239" s="622"/>
    </row>
    <row r="3240" spans="2:13" s="322" customFormat="1" x14ac:dyDescent="0.2">
      <c r="B3240" s="602"/>
      <c r="C3240" s="602"/>
      <c r="D3240" s="602"/>
      <c r="E3240" s="602"/>
      <c r="F3240" s="602"/>
      <c r="G3240" s="602"/>
      <c r="H3240" s="602"/>
      <c r="I3240" s="602"/>
      <c r="J3240" s="602"/>
      <c r="K3240" s="602"/>
      <c r="L3240" s="602"/>
      <c r="M3240" s="622"/>
    </row>
    <row r="3241" spans="2:13" s="322" customFormat="1" x14ac:dyDescent="0.2">
      <c r="B3241" s="602"/>
      <c r="C3241" s="602"/>
      <c r="D3241" s="602"/>
      <c r="E3241" s="602"/>
      <c r="F3241" s="602"/>
      <c r="G3241" s="602"/>
      <c r="H3241" s="602"/>
      <c r="I3241" s="602"/>
      <c r="J3241" s="602"/>
      <c r="K3241" s="602"/>
      <c r="L3241" s="602"/>
      <c r="M3241" s="622"/>
    </row>
    <row r="3242" spans="2:13" s="322" customFormat="1" x14ac:dyDescent="0.2">
      <c r="B3242" s="602"/>
      <c r="C3242" s="602"/>
      <c r="D3242" s="602"/>
      <c r="E3242" s="602"/>
      <c r="F3242" s="602"/>
      <c r="G3242" s="602"/>
      <c r="H3242" s="602"/>
      <c r="I3242" s="602"/>
      <c r="J3242" s="602"/>
      <c r="K3242" s="602"/>
      <c r="L3242" s="602"/>
      <c r="M3242" s="622"/>
    </row>
    <row r="3243" spans="2:13" s="322" customFormat="1" x14ac:dyDescent="0.2">
      <c r="B3243" s="602"/>
      <c r="C3243" s="602"/>
      <c r="D3243" s="602"/>
      <c r="E3243" s="602"/>
      <c r="F3243" s="602"/>
      <c r="G3243" s="602"/>
      <c r="H3243" s="602"/>
      <c r="I3243" s="602"/>
      <c r="J3243" s="602"/>
      <c r="K3243" s="602"/>
      <c r="L3243" s="602"/>
      <c r="M3243" s="622"/>
    </row>
    <row r="3244" spans="2:13" s="322" customFormat="1" x14ac:dyDescent="0.2">
      <c r="B3244" s="602"/>
      <c r="C3244" s="602"/>
      <c r="D3244" s="602"/>
      <c r="E3244" s="602"/>
      <c r="F3244" s="602"/>
      <c r="G3244" s="602"/>
      <c r="H3244" s="602"/>
      <c r="I3244" s="602"/>
      <c r="J3244" s="602"/>
      <c r="K3244" s="602"/>
      <c r="L3244" s="602"/>
      <c r="M3244" s="622"/>
    </row>
    <row r="3245" spans="2:13" s="322" customFormat="1" x14ac:dyDescent="0.2">
      <c r="B3245" s="602"/>
      <c r="C3245" s="602"/>
      <c r="D3245" s="602"/>
      <c r="E3245" s="602"/>
      <c r="F3245" s="602"/>
      <c r="G3245" s="602"/>
      <c r="H3245" s="602"/>
      <c r="I3245" s="602"/>
      <c r="J3245" s="602"/>
      <c r="K3245" s="602"/>
      <c r="L3245" s="602"/>
      <c r="M3245" s="622"/>
    </row>
    <row r="3246" spans="2:13" s="322" customFormat="1" x14ac:dyDescent="0.2">
      <c r="B3246" s="602"/>
      <c r="C3246" s="602"/>
      <c r="D3246" s="602"/>
      <c r="E3246" s="602"/>
      <c r="F3246" s="602"/>
      <c r="G3246" s="602"/>
      <c r="H3246" s="602"/>
      <c r="I3246" s="602"/>
      <c r="J3246" s="602"/>
      <c r="K3246" s="602"/>
      <c r="L3246" s="602"/>
      <c r="M3246" s="622"/>
    </row>
    <row r="3247" spans="2:13" s="322" customFormat="1" x14ac:dyDescent="0.2">
      <c r="B3247" s="602"/>
      <c r="C3247" s="602"/>
      <c r="D3247" s="602"/>
      <c r="E3247" s="602"/>
      <c r="F3247" s="602"/>
      <c r="G3247" s="602"/>
      <c r="H3247" s="602"/>
      <c r="I3247" s="602"/>
      <c r="J3247" s="602"/>
      <c r="K3247" s="602"/>
      <c r="L3247" s="602"/>
      <c r="M3247" s="622"/>
    </row>
    <row r="3248" spans="2:13" s="322" customFormat="1" x14ac:dyDescent="0.2">
      <c r="B3248" s="602"/>
      <c r="C3248" s="602"/>
      <c r="D3248" s="602"/>
      <c r="E3248" s="602"/>
      <c r="F3248" s="602"/>
      <c r="G3248" s="602"/>
      <c r="H3248" s="602"/>
      <c r="I3248" s="602"/>
      <c r="J3248" s="602"/>
      <c r="K3248" s="602"/>
      <c r="L3248" s="602"/>
      <c r="M3248" s="622"/>
    </row>
    <row r="3249" spans="2:13" s="322" customFormat="1" x14ac:dyDescent="0.2">
      <c r="B3249" s="602"/>
      <c r="C3249" s="602"/>
      <c r="D3249" s="602"/>
      <c r="E3249" s="602"/>
      <c r="F3249" s="602"/>
      <c r="G3249" s="602"/>
      <c r="H3249" s="602"/>
      <c r="I3249" s="602"/>
      <c r="J3249" s="602"/>
      <c r="K3249" s="602"/>
      <c r="L3249" s="602"/>
      <c r="M3249" s="622"/>
    </row>
    <row r="3250" spans="2:13" s="322" customFormat="1" x14ac:dyDescent="0.2">
      <c r="B3250" s="602"/>
      <c r="C3250" s="602"/>
      <c r="D3250" s="602"/>
      <c r="E3250" s="602"/>
      <c r="F3250" s="602"/>
      <c r="G3250" s="602"/>
      <c r="H3250" s="602"/>
      <c r="I3250" s="602"/>
      <c r="J3250" s="602"/>
      <c r="K3250" s="602"/>
      <c r="L3250" s="602"/>
      <c r="M3250" s="622"/>
    </row>
    <row r="3251" spans="2:13" s="322" customFormat="1" x14ac:dyDescent="0.2">
      <c r="B3251" s="602"/>
      <c r="C3251" s="602"/>
      <c r="D3251" s="602"/>
      <c r="E3251" s="602"/>
      <c r="F3251" s="602"/>
      <c r="G3251" s="602"/>
      <c r="H3251" s="602"/>
      <c r="I3251" s="602"/>
      <c r="J3251" s="602"/>
      <c r="K3251" s="602"/>
      <c r="L3251" s="602"/>
      <c r="M3251" s="622"/>
    </row>
    <row r="3252" spans="2:13" s="322" customFormat="1" x14ac:dyDescent="0.2">
      <c r="B3252" s="602"/>
      <c r="C3252" s="602"/>
      <c r="D3252" s="602"/>
      <c r="E3252" s="602"/>
      <c r="F3252" s="602"/>
      <c r="G3252" s="602"/>
      <c r="H3252" s="602"/>
      <c r="I3252" s="602"/>
      <c r="J3252" s="602"/>
      <c r="K3252" s="602"/>
      <c r="L3252" s="602"/>
      <c r="M3252" s="622"/>
    </row>
    <row r="3253" spans="2:13" s="322" customFormat="1" x14ac:dyDescent="0.2">
      <c r="B3253" s="602"/>
      <c r="C3253" s="602"/>
      <c r="D3253" s="602"/>
      <c r="E3253" s="602"/>
      <c r="F3253" s="602"/>
      <c r="G3253" s="602"/>
      <c r="H3253" s="602"/>
      <c r="I3253" s="602"/>
      <c r="J3253" s="602"/>
      <c r="K3253" s="602"/>
      <c r="L3253" s="602"/>
      <c r="M3253" s="622"/>
    </row>
    <row r="3254" spans="2:13" s="322" customFormat="1" x14ac:dyDescent="0.2">
      <c r="B3254" s="602"/>
      <c r="C3254" s="602"/>
      <c r="D3254" s="602"/>
      <c r="E3254" s="602"/>
      <c r="F3254" s="602"/>
      <c r="G3254" s="602"/>
      <c r="H3254" s="602"/>
      <c r="I3254" s="602"/>
      <c r="J3254" s="602"/>
      <c r="K3254" s="602"/>
      <c r="L3254" s="602"/>
      <c r="M3254" s="622"/>
    </row>
    <row r="3255" spans="2:13" s="322" customFormat="1" x14ac:dyDescent="0.2">
      <c r="B3255" s="602"/>
      <c r="C3255" s="602"/>
      <c r="D3255" s="602"/>
      <c r="E3255" s="602"/>
      <c r="F3255" s="602"/>
      <c r="G3255" s="602"/>
      <c r="H3255" s="602"/>
      <c r="I3255" s="602"/>
      <c r="J3255" s="602"/>
      <c r="K3255" s="602"/>
      <c r="L3255" s="602"/>
      <c r="M3255" s="622"/>
    </row>
    <row r="3256" spans="2:13" s="322" customFormat="1" x14ac:dyDescent="0.2">
      <c r="B3256" s="602"/>
      <c r="C3256" s="602"/>
      <c r="D3256" s="602"/>
      <c r="E3256" s="602"/>
      <c r="F3256" s="602"/>
      <c r="G3256" s="602"/>
      <c r="H3256" s="602"/>
      <c r="I3256" s="602"/>
      <c r="J3256" s="602"/>
      <c r="K3256" s="602"/>
      <c r="L3256" s="602"/>
      <c r="M3256" s="622"/>
    </row>
    <row r="3257" spans="2:13" s="322" customFormat="1" x14ac:dyDescent="0.2">
      <c r="B3257" s="602"/>
      <c r="C3257" s="602"/>
      <c r="D3257" s="602"/>
      <c r="E3257" s="602"/>
      <c r="F3257" s="602"/>
      <c r="G3257" s="602"/>
      <c r="H3257" s="602"/>
      <c r="I3257" s="602"/>
      <c r="J3257" s="602"/>
      <c r="K3257" s="602"/>
      <c r="L3257" s="602"/>
      <c r="M3257" s="622"/>
    </row>
    <row r="3258" spans="2:13" s="322" customFormat="1" x14ac:dyDescent="0.2">
      <c r="B3258" s="602"/>
      <c r="C3258" s="602"/>
      <c r="D3258" s="602"/>
      <c r="E3258" s="602"/>
      <c r="F3258" s="602"/>
      <c r="G3258" s="602"/>
      <c r="H3258" s="602"/>
      <c r="I3258" s="602"/>
      <c r="J3258" s="602"/>
      <c r="K3258" s="602"/>
      <c r="L3258" s="602"/>
      <c r="M3258" s="622"/>
    </row>
    <row r="3259" spans="2:13" s="322" customFormat="1" x14ac:dyDescent="0.2">
      <c r="B3259" s="602"/>
      <c r="C3259" s="602"/>
      <c r="D3259" s="602"/>
      <c r="E3259" s="602"/>
      <c r="F3259" s="602"/>
      <c r="G3259" s="602"/>
      <c r="H3259" s="602"/>
      <c r="I3259" s="602"/>
      <c r="J3259" s="602"/>
      <c r="K3259" s="602"/>
      <c r="L3259" s="602"/>
      <c r="M3259" s="622"/>
    </row>
    <row r="3260" spans="2:13" s="322" customFormat="1" x14ac:dyDescent="0.2">
      <c r="B3260" s="602"/>
      <c r="C3260" s="602"/>
      <c r="D3260" s="602"/>
      <c r="E3260" s="602"/>
      <c r="F3260" s="602"/>
      <c r="G3260" s="602"/>
      <c r="H3260" s="602"/>
      <c r="I3260" s="602"/>
      <c r="J3260" s="602"/>
      <c r="K3260" s="602"/>
      <c r="L3260" s="602"/>
      <c r="M3260" s="622"/>
    </row>
    <row r="3261" spans="2:13" s="322" customFormat="1" x14ac:dyDescent="0.2">
      <c r="B3261" s="602"/>
      <c r="C3261" s="602"/>
      <c r="D3261" s="602"/>
      <c r="E3261" s="602"/>
      <c r="F3261" s="602"/>
      <c r="G3261" s="602"/>
      <c r="H3261" s="602"/>
      <c r="I3261" s="602"/>
      <c r="J3261" s="602"/>
      <c r="K3261" s="602"/>
      <c r="L3261" s="602"/>
      <c r="M3261" s="622"/>
    </row>
    <row r="3262" spans="2:13" s="322" customFormat="1" x14ac:dyDescent="0.2">
      <c r="B3262" s="602"/>
      <c r="C3262" s="602"/>
      <c r="D3262" s="602"/>
      <c r="E3262" s="602"/>
      <c r="F3262" s="602"/>
      <c r="G3262" s="602"/>
      <c r="H3262" s="602"/>
      <c r="I3262" s="602"/>
      <c r="J3262" s="602"/>
      <c r="K3262" s="602"/>
      <c r="L3262" s="602"/>
      <c r="M3262" s="622"/>
    </row>
    <row r="3263" spans="2:13" s="322" customFormat="1" x14ac:dyDescent="0.2">
      <c r="B3263" s="602"/>
      <c r="C3263" s="602"/>
      <c r="D3263" s="602"/>
      <c r="E3263" s="602"/>
      <c r="F3263" s="602"/>
      <c r="G3263" s="602"/>
      <c r="H3263" s="602"/>
      <c r="I3263" s="602"/>
      <c r="J3263" s="602"/>
      <c r="K3263" s="602"/>
      <c r="L3263" s="602"/>
      <c r="M3263" s="622"/>
    </row>
    <row r="3264" spans="2:13" s="322" customFormat="1" x14ac:dyDescent="0.2">
      <c r="B3264" s="602"/>
      <c r="C3264" s="602"/>
      <c r="D3264" s="602"/>
      <c r="E3264" s="602"/>
      <c r="F3264" s="602"/>
      <c r="G3264" s="602"/>
      <c r="H3264" s="602"/>
      <c r="I3264" s="602"/>
      <c r="J3264" s="602"/>
      <c r="K3264" s="602"/>
      <c r="L3264" s="602"/>
      <c r="M3264" s="622"/>
    </row>
    <row r="3265" spans="2:13" s="322" customFormat="1" x14ac:dyDescent="0.2">
      <c r="B3265" s="602"/>
      <c r="C3265" s="602"/>
      <c r="D3265" s="602"/>
      <c r="E3265" s="602"/>
      <c r="F3265" s="602"/>
      <c r="G3265" s="602"/>
      <c r="H3265" s="602"/>
      <c r="I3265" s="602"/>
      <c r="J3265" s="602"/>
      <c r="K3265" s="602"/>
      <c r="L3265" s="602"/>
      <c r="M3265" s="622"/>
    </row>
    <row r="3266" spans="2:13" s="322" customFormat="1" x14ac:dyDescent="0.2">
      <c r="B3266" s="602"/>
      <c r="C3266" s="602"/>
      <c r="D3266" s="602"/>
      <c r="E3266" s="602"/>
      <c r="F3266" s="602"/>
      <c r="G3266" s="602"/>
      <c r="H3266" s="602"/>
      <c r="I3266" s="602"/>
      <c r="J3266" s="602"/>
      <c r="K3266" s="602"/>
      <c r="L3266" s="602"/>
      <c r="M3266" s="622"/>
    </row>
    <row r="3267" spans="2:13" s="322" customFormat="1" x14ac:dyDescent="0.2">
      <c r="B3267" s="602"/>
      <c r="C3267" s="602"/>
      <c r="D3267" s="602"/>
      <c r="E3267" s="602"/>
      <c r="F3267" s="602"/>
      <c r="G3267" s="602"/>
      <c r="H3267" s="602"/>
      <c r="I3267" s="602"/>
      <c r="J3267" s="602"/>
      <c r="K3267" s="602"/>
      <c r="L3267" s="602"/>
      <c r="M3267" s="622"/>
    </row>
    <row r="3268" spans="2:13" s="322" customFormat="1" x14ac:dyDescent="0.2">
      <c r="B3268" s="602"/>
      <c r="C3268" s="602"/>
      <c r="D3268" s="602"/>
      <c r="E3268" s="602"/>
      <c r="F3268" s="602"/>
      <c r="G3268" s="602"/>
      <c r="H3268" s="602"/>
      <c r="I3268" s="602"/>
      <c r="J3268" s="602"/>
      <c r="K3268" s="602"/>
      <c r="L3268" s="602"/>
      <c r="M3268" s="622"/>
    </row>
    <row r="3269" spans="2:13" s="322" customFormat="1" x14ac:dyDescent="0.2">
      <c r="B3269" s="602"/>
      <c r="C3269" s="602"/>
      <c r="D3269" s="602"/>
      <c r="E3269" s="602"/>
      <c r="F3269" s="602"/>
      <c r="G3269" s="602"/>
      <c r="H3269" s="602"/>
      <c r="I3269" s="602"/>
      <c r="J3269" s="602"/>
      <c r="K3269" s="602"/>
      <c r="L3269" s="602"/>
      <c r="M3269" s="622"/>
    </row>
    <row r="3270" spans="2:13" s="322" customFormat="1" x14ac:dyDescent="0.2">
      <c r="B3270" s="602"/>
      <c r="C3270" s="602"/>
      <c r="D3270" s="602"/>
      <c r="E3270" s="602"/>
      <c r="F3270" s="602"/>
      <c r="G3270" s="602"/>
      <c r="H3270" s="602"/>
      <c r="I3270" s="602"/>
      <c r="J3270" s="602"/>
      <c r="K3270" s="602"/>
      <c r="L3270" s="602"/>
      <c r="M3270" s="622"/>
    </row>
    <row r="3271" spans="2:13" s="322" customFormat="1" x14ac:dyDescent="0.2">
      <c r="B3271" s="602"/>
      <c r="C3271" s="602"/>
      <c r="D3271" s="602"/>
      <c r="E3271" s="602"/>
      <c r="F3271" s="602"/>
      <c r="G3271" s="602"/>
      <c r="H3271" s="602"/>
      <c r="I3271" s="602"/>
      <c r="J3271" s="602"/>
      <c r="K3271" s="602"/>
      <c r="L3271" s="602"/>
      <c r="M3271" s="622"/>
    </row>
    <row r="3272" spans="2:13" s="322" customFormat="1" x14ac:dyDescent="0.2">
      <c r="B3272" s="602"/>
      <c r="C3272" s="602"/>
      <c r="D3272" s="602"/>
      <c r="E3272" s="602"/>
      <c r="F3272" s="602"/>
      <c r="G3272" s="602"/>
      <c r="H3272" s="602"/>
      <c r="I3272" s="602"/>
      <c r="J3272" s="602"/>
      <c r="K3272" s="602"/>
      <c r="L3272" s="602"/>
      <c r="M3272" s="622"/>
    </row>
    <row r="3273" spans="2:13" s="322" customFormat="1" x14ac:dyDescent="0.2">
      <c r="B3273" s="602"/>
      <c r="C3273" s="602"/>
      <c r="D3273" s="602"/>
      <c r="E3273" s="602"/>
      <c r="F3273" s="602"/>
      <c r="G3273" s="602"/>
      <c r="H3273" s="602"/>
      <c r="I3273" s="602"/>
      <c r="J3273" s="602"/>
      <c r="K3273" s="602"/>
      <c r="L3273" s="602"/>
      <c r="M3273" s="622"/>
    </row>
    <row r="3274" spans="2:13" s="322" customFormat="1" x14ac:dyDescent="0.2">
      <c r="B3274" s="602"/>
      <c r="C3274" s="602"/>
      <c r="D3274" s="602"/>
      <c r="E3274" s="602"/>
      <c r="F3274" s="602"/>
      <c r="G3274" s="602"/>
      <c r="H3274" s="602"/>
      <c r="I3274" s="602"/>
      <c r="J3274" s="602"/>
      <c r="K3274" s="602"/>
      <c r="L3274" s="602"/>
      <c r="M3274" s="622"/>
    </row>
    <row r="3275" spans="2:13" s="322" customFormat="1" x14ac:dyDescent="0.2">
      <c r="B3275" s="602"/>
      <c r="C3275" s="602"/>
      <c r="D3275" s="602"/>
      <c r="E3275" s="602"/>
      <c r="F3275" s="602"/>
      <c r="G3275" s="602"/>
      <c r="H3275" s="602"/>
      <c r="I3275" s="602"/>
      <c r="J3275" s="602"/>
      <c r="K3275" s="602"/>
      <c r="L3275" s="602"/>
      <c r="M3275" s="622"/>
    </row>
    <row r="3276" spans="2:13" s="322" customFormat="1" x14ac:dyDescent="0.2">
      <c r="B3276" s="602"/>
      <c r="C3276" s="602"/>
      <c r="D3276" s="602"/>
      <c r="E3276" s="602"/>
      <c r="F3276" s="602"/>
      <c r="G3276" s="602"/>
      <c r="H3276" s="602"/>
      <c r="I3276" s="602"/>
      <c r="J3276" s="602"/>
      <c r="K3276" s="602"/>
      <c r="L3276" s="602"/>
      <c r="M3276" s="622"/>
    </row>
    <row r="3277" spans="2:13" s="322" customFormat="1" x14ac:dyDescent="0.2">
      <c r="B3277" s="602"/>
      <c r="C3277" s="602"/>
      <c r="D3277" s="602"/>
      <c r="E3277" s="602"/>
      <c r="F3277" s="602"/>
      <c r="G3277" s="602"/>
      <c r="H3277" s="602"/>
      <c r="I3277" s="602"/>
      <c r="J3277" s="602"/>
      <c r="K3277" s="602"/>
      <c r="L3277" s="602"/>
      <c r="M3277" s="622"/>
    </row>
    <row r="3278" spans="2:13" s="322" customFormat="1" x14ac:dyDescent="0.2">
      <c r="B3278" s="602"/>
      <c r="C3278" s="602"/>
      <c r="D3278" s="602"/>
      <c r="E3278" s="602"/>
      <c r="F3278" s="602"/>
      <c r="G3278" s="602"/>
      <c r="H3278" s="602"/>
      <c r="I3278" s="602"/>
      <c r="J3278" s="602"/>
      <c r="K3278" s="602"/>
      <c r="L3278" s="602"/>
      <c r="M3278" s="622"/>
    </row>
    <row r="3279" spans="2:13" s="322" customFormat="1" x14ac:dyDescent="0.2">
      <c r="B3279" s="602"/>
      <c r="C3279" s="602"/>
      <c r="D3279" s="602"/>
      <c r="E3279" s="602"/>
      <c r="F3279" s="602"/>
      <c r="G3279" s="602"/>
      <c r="H3279" s="602"/>
      <c r="I3279" s="602"/>
      <c r="J3279" s="602"/>
      <c r="K3279" s="602"/>
      <c r="L3279" s="602"/>
      <c r="M3279" s="622"/>
    </row>
    <row r="3280" spans="2:13" s="322" customFormat="1" x14ac:dyDescent="0.2">
      <c r="B3280" s="602"/>
      <c r="C3280" s="602"/>
      <c r="D3280" s="602"/>
      <c r="E3280" s="602"/>
      <c r="F3280" s="602"/>
      <c r="G3280" s="602"/>
      <c r="H3280" s="602"/>
      <c r="I3280" s="602"/>
      <c r="J3280" s="602"/>
      <c r="K3280" s="602"/>
      <c r="L3280" s="602"/>
      <c r="M3280" s="622"/>
    </row>
    <row r="3281" spans="2:13" s="322" customFormat="1" x14ac:dyDescent="0.2">
      <c r="B3281" s="602"/>
      <c r="C3281" s="602"/>
      <c r="D3281" s="602"/>
      <c r="E3281" s="602"/>
      <c r="F3281" s="602"/>
      <c r="G3281" s="602"/>
      <c r="H3281" s="602"/>
      <c r="I3281" s="602"/>
      <c r="J3281" s="602"/>
      <c r="K3281" s="602"/>
      <c r="L3281" s="602"/>
      <c r="M3281" s="622"/>
    </row>
    <row r="3282" spans="2:13" s="322" customFormat="1" x14ac:dyDescent="0.2">
      <c r="B3282" s="602"/>
      <c r="C3282" s="602"/>
      <c r="D3282" s="602"/>
      <c r="E3282" s="602"/>
      <c r="F3282" s="602"/>
      <c r="G3282" s="602"/>
      <c r="H3282" s="602"/>
      <c r="I3282" s="602"/>
      <c r="J3282" s="602"/>
      <c r="K3282" s="602"/>
      <c r="L3282" s="602"/>
      <c r="M3282" s="622"/>
    </row>
    <row r="3283" spans="2:13" s="322" customFormat="1" x14ac:dyDescent="0.2">
      <c r="B3283" s="602"/>
      <c r="C3283" s="602"/>
      <c r="D3283" s="602"/>
      <c r="E3283" s="602"/>
      <c r="F3283" s="602"/>
      <c r="G3283" s="602"/>
      <c r="H3283" s="602"/>
      <c r="I3283" s="602"/>
      <c r="J3283" s="602"/>
      <c r="K3283" s="602"/>
      <c r="L3283" s="602"/>
      <c r="M3283" s="622"/>
    </row>
    <row r="3284" spans="2:13" s="322" customFormat="1" x14ac:dyDescent="0.2">
      <c r="B3284" s="602"/>
      <c r="C3284" s="602"/>
      <c r="D3284" s="602"/>
      <c r="E3284" s="602"/>
      <c r="F3284" s="602"/>
      <c r="G3284" s="602"/>
      <c r="H3284" s="602"/>
      <c r="I3284" s="602"/>
      <c r="J3284" s="602"/>
      <c r="K3284" s="602"/>
      <c r="L3284" s="602"/>
      <c r="M3284" s="622"/>
    </row>
    <row r="3285" spans="2:13" s="322" customFormat="1" x14ac:dyDescent="0.2">
      <c r="B3285" s="602"/>
      <c r="C3285" s="602"/>
      <c r="D3285" s="602"/>
      <c r="E3285" s="602"/>
      <c r="F3285" s="602"/>
      <c r="G3285" s="602"/>
      <c r="H3285" s="602"/>
      <c r="I3285" s="602"/>
      <c r="J3285" s="602"/>
      <c r="K3285" s="602"/>
      <c r="L3285" s="602"/>
      <c r="M3285" s="622"/>
    </row>
    <row r="3286" spans="2:13" s="322" customFormat="1" x14ac:dyDescent="0.2">
      <c r="B3286" s="602"/>
      <c r="C3286" s="602"/>
      <c r="D3286" s="602"/>
      <c r="E3286" s="602"/>
      <c r="F3286" s="602"/>
      <c r="G3286" s="602"/>
      <c r="H3286" s="602"/>
      <c r="I3286" s="602"/>
      <c r="J3286" s="602"/>
      <c r="K3286" s="602"/>
      <c r="L3286" s="602"/>
      <c r="M3286" s="622"/>
    </row>
    <row r="3287" spans="2:13" s="322" customFormat="1" x14ac:dyDescent="0.2">
      <c r="B3287" s="602"/>
      <c r="C3287" s="602"/>
      <c r="D3287" s="602"/>
      <c r="E3287" s="602"/>
      <c r="F3287" s="602"/>
      <c r="G3287" s="602"/>
      <c r="H3287" s="602"/>
      <c r="I3287" s="602"/>
      <c r="J3287" s="602"/>
      <c r="K3287" s="602"/>
      <c r="L3287" s="602"/>
      <c r="M3287" s="622"/>
    </row>
    <row r="3288" spans="2:13" s="322" customFormat="1" x14ac:dyDescent="0.2">
      <c r="B3288" s="602"/>
      <c r="C3288" s="602"/>
      <c r="D3288" s="602"/>
      <c r="E3288" s="602"/>
      <c r="F3288" s="602"/>
      <c r="G3288" s="602"/>
      <c r="H3288" s="602"/>
      <c r="I3288" s="602"/>
      <c r="J3288" s="602"/>
      <c r="K3288" s="602"/>
      <c r="L3288" s="602"/>
      <c r="M3288" s="622"/>
    </row>
    <row r="3289" spans="2:13" s="322" customFormat="1" x14ac:dyDescent="0.2">
      <c r="B3289" s="602"/>
      <c r="C3289" s="602"/>
      <c r="D3289" s="602"/>
      <c r="E3289" s="602"/>
      <c r="F3289" s="602"/>
      <c r="G3289" s="602"/>
      <c r="H3289" s="602"/>
      <c r="I3289" s="602"/>
      <c r="J3289" s="602"/>
      <c r="K3289" s="602"/>
      <c r="L3289" s="602"/>
      <c r="M3289" s="622"/>
    </row>
    <row r="3290" spans="2:13" s="322" customFormat="1" x14ac:dyDescent="0.2">
      <c r="B3290" s="602"/>
      <c r="C3290" s="602"/>
      <c r="D3290" s="602"/>
      <c r="E3290" s="602"/>
      <c r="F3290" s="602"/>
      <c r="G3290" s="602"/>
      <c r="H3290" s="602"/>
      <c r="I3290" s="602"/>
      <c r="J3290" s="602"/>
      <c r="K3290" s="602"/>
      <c r="L3290" s="602"/>
      <c r="M3290" s="622"/>
    </row>
    <row r="3291" spans="2:13" s="322" customFormat="1" x14ac:dyDescent="0.2">
      <c r="B3291" s="602"/>
      <c r="C3291" s="602"/>
      <c r="D3291" s="602"/>
      <c r="E3291" s="602"/>
      <c r="F3291" s="602"/>
      <c r="G3291" s="602"/>
      <c r="H3291" s="602"/>
      <c r="I3291" s="602"/>
      <c r="J3291" s="602"/>
      <c r="K3291" s="602"/>
      <c r="L3291" s="602"/>
      <c r="M3291" s="622"/>
    </row>
    <row r="3292" spans="2:13" s="322" customFormat="1" x14ac:dyDescent="0.2">
      <c r="B3292" s="602"/>
      <c r="C3292" s="602"/>
      <c r="D3292" s="602"/>
      <c r="E3292" s="602"/>
      <c r="F3292" s="602"/>
      <c r="G3292" s="602"/>
      <c r="H3292" s="602"/>
      <c r="I3292" s="602"/>
      <c r="J3292" s="602"/>
      <c r="K3292" s="602"/>
      <c r="L3292" s="602"/>
      <c r="M3292" s="622"/>
    </row>
    <row r="3293" spans="2:13" s="322" customFormat="1" x14ac:dyDescent="0.2">
      <c r="B3293" s="602"/>
      <c r="C3293" s="602"/>
      <c r="D3293" s="602"/>
      <c r="E3293" s="602"/>
      <c r="F3293" s="602"/>
      <c r="G3293" s="602"/>
      <c r="H3293" s="602"/>
      <c r="I3293" s="602"/>
      <c r="J3293" s="602"/>
      <c r="K3293" s="602"/>
      <c r="L3293" s="602"/>
      <c r="M3293" s="622"/>
    </row>
    <row r="3294" spans="2:13" s="322" customFormat="1" x14ac:dyDescent="0.2">
      <c r="B3294" s="602"/>
      <c r="C3294" s="602"/>
      <c r="D3294" s="602"/>
      <c r="E3294" s="602"/>
      <c r="F3294" s="602"/>
      <c r="G3294" s="602"/>
      <c r="H3294" s="602"/>
      <c r="I3294" s="602"/>
      <c r="J3294" s="602"/>
      <c r="K3294" s="602"/>
      <c r="L3294" s="602"/>
      <c r="M3294" s="622"/>
    </row>
    <row r="3295" spans="2:13" s="322" customFormat="1" x14ac:dyDescent="0.2">
      <c r="B3295" s="602"/>
      <c r="C3295" s="602"/>
      <c r="D3295" s="602"/>
      <c r="E3295" s="602"/>
      <c r="F3295" s="602"/>
      <c r="G3295" s="602"/>
      <c r="H3295" s="602"/>
      <c r="I3295" s="602"/>
      <c r="J3295" s="602"/>
      <c r="K3295" s="602"/>
      <c r="L3295" s="602"/>
      <c r="M3295" s="622"/>
    </row>
    <row r="3296" spans="2:13" s="322" customFormat="1" x14ac:dyDescent="0.2">
      <c r="B3296" s="602"/>
      <c r="C3296" s="602"/>
      <c r="D3296" s="602"/>
      <c r="E3296" s="602"/>
      <c r="F3296" s="602"/>
      <c r="G3296" s="602"/>
      <c r="H3296" s="602"/>
      <c r="I3296" s="602"/>
      <c r="J3296" s="602"/>
      <c r="K3296" s="602"/>
      <c r="L3296" s="602"/>
      <c r="M3296" s="622"/>
    </row>
    <row r="3297" spans="2:13" s="322" customFormat="1" x14ac:dyDescent="0.2">
      <c r="B3297" s="602"/>
      <c r="C3297" s="602"/>
      <c r="D3297" s="602"/>
      <c r="E3297" s="602"/>
      <c r="F3297" s="602"/>
      <c r="G3297" s="602"/>
      <c r="H3297" s="602"/>
      <c r="I3297" s="602"/>
      <c r="J3297" s="602"/>
      <c r="K3297" s="602"/>
      <c r="L3297" s="602"/>
      <c r="M3297" s="622"/>
    </row>
    <row r="3298" spans="2:13" s="322" customFormat="1" x14ac:dyDescent="0.2">
      <c r="B3298" s="602"/>
      <c r="C3298" s="602"/>
      <c r="D3298" s="602"/>
      <c r="E3298" s="602"/>
      <c r="F3298" s="602"/>
      <c r="G3298" s="602"/>
      <c r="H3298" s="602"/>
      <c r="I3298" s="602"/>
      <c r="J3298" s="602"/>
      <c r="K3298" s="602"/>
      <c r="L3298" s="602"/>
      <c r="M3298" s="622"/>
    </row>
    <row r="3299" spans="2:13" s="322" customFormat="1" x14ac:dyDescent="0.2">
      <c r="B3299" s="602"/>
      <c r="C3299" s="602"/>
      <c r="D3299" s="602"/>
      <c r="E3299" s="602"/>
      <c r="F3299" s="602"/>
      <c r="G3299" s="602"/>
      <c r="H3299" s="602"/>
      <c r="I3299" s="602"/>
      <c r="J3299" s="602"/>
      <c r="K3299" s="602"/>
      <c r="L3299" s="602"/>
      <c r="M3299" s="622"/>
    </row>
    <row r="3300" spans="2:13" s="322" customFormat="1" x14ac:dyDescent="0.2">
      <c r="B3300" s="602"/>
      <c r="C3300" s="602"/>
      <c r="D3300" s="602"/>
      <c r="E3300" s="602"/>
      <c r="F3300" s="602"/>
      <c r="G3300" s="602"/>
      <c r="H3300" s="602"/>
      <c r="I3300" s="602"/>
      <c r="J3300" s="602"/>
      <c r="K3300" s="602"/>
      <c r="L3300" s="602"/>
      <c r="M3300" s="622"/>
    </row>
    <row r="3301" spans="2:13" s="322" customFormat="1" x14ac:dyDescent="0.2">
      <c r="B3301" s="602"/>
      <c r="C3301" s="602"/>
      <c r="D3301" s="602"/>
      <c r="E3301" s="602"/>
      <c r="F3301" s="602"/>
      <c r="G3301" s="602"/>
      <c r="H3301" s="602"/>
      <c r="I3301" s="602"/>
      <c r="J3301" s="602"/>
      <c r="K3301" s="602"/>
      <c r="L3301" s="602"/>
      <c r="M3301" s="622"/>
    </row>
    <row r="3302" spans="2:13" s="322" customFormat="1" x14ac:dyDescent="0.2">
      <c r="B3302" s="602"/>
      <c r="C3302" s="602"/>
      <c r="D3302" s="602"/>
      <c r="E3302" s="602"/>
      <c r="F3302" s="602"/>
      <c r="G3302" s="602"/>
      <c r="H3302" s="602"/>
      <c r="I3302" s="602"/>
      <c r="J3302" s="602"/>
      <c r="K3302" s="602"/>
      <c r="L3302" s="602"/>
      <c r="M3302" s="622"/>
    </row>
    <row r="3303" spans="2:13" s="322" customFormat="1" x14ac:dyDescent="0.2">
      <c r="B3303" s="602"/>
      <c r="C3303" s="602"/>
      <c r="D3303" s="602"/>
      <c r="E3303" s="602"/>
      <c r="F3303" s="602"/>
      <c r="G3303" s="602"/>
      <c r="H3303" s="602"/>
      <c r="I3303" s="602"/>
      <c r="J3303" s="602"/>
      <c r="K3303" s="602"/>
      <c r="L3303" s="602"/>
      <c r="M3303" s="622"/>
    </row>
    <row r="3304" spans="2:13" s="322" customFormat="1" x14ac:dyDescent="0.2">
      <c r="B3304" s="602"/>
      <c r="C3304" s="602"/>
      <c r="D3304" s="602"/>
      <c r="E3304" s="602"/>
      <c r="F3304" s="602"/>
      <c r="G3304" s="602"/>
      <c r="H3304" s="602"/>
      <c r="I3304" s="602"/>
      <c r="J3304" s="602"/>
      <c r="K3304" s="602"/>
      <c r="L3304" s="602"/>
      <c r="M3304" s="622"/>
    </row>
    <row r="3305" spans="2:13" s="322" customFormat="1" x14ac:dyDescent="0.2">
      <c r="B3305" s="602"/>
      <c r="C3305" s="602"/>
      <c r="D3305" s="602"/>
      <c r="E3305" s="602"/>
      <c r="F3305" s="602"/>
      <c r="G3305" s="602"/>
      <c r="H3305" s="602"/>
      <c r="I3305" s="602"/>
      <c r="J3305" s="602"/>
      <c r="K3305" s="602"/>
      <c r="L3305" s="602"/>
      <c r="M3305" s="622"/>
    </row>
    <row r="3306" spans="2:13" s="322" customFormat="1" x14ac:dyDescent="0.2">
      <c r="B3306" s="602"/>
      <c r="C3306" s="602"/>
      <c r="D3306" s="602"/>
      <c r="E3306" s="602"/>
      <c r="F3306" s="602"/>
      <c r="G3306" s="602"/>
      <c r="H3306" s="602"/>
      <c r="I3306" s="602"/>
      <c r="J3306" s="602"/>
      <c r="K3306" s="602"/>
      <c r="L3306" s="602"/>
      <c r="M3306" s="622"/>
    </row>
    <row r="3307" spans="2:13" s="322" customFormat="1" x14ac:dyDescent="0.2">
      <c r="B3307" s="602"/>
      <c r="C3307" s="602"/>
      <c r="D3307" s="602"/>
      <c r="E3307" s="602"/>
      <c r="F3307" s="602"/>
      <c r="G3307" s="602"/>
      <c r="H3307" s="602"/>
      <c r="I3307" s="602"/>
      <c r="J3307" s="602"/>
      <c r="K3307" s="602"/>
      <c r="L3307" s="602"/>
      <c r="M3307" s="622"/>
    </row>
    <row r="3308" spans="2:13" s="322" customFormat="1" x14ac:dyDescent="0.2">
      <c r="B3308" s="602"/>
      <c r="C3308" s="602"/>
      <c r="D3308" s="602"/>
      <c r="E3308" s="602"/>
      <c r="F3308" s="602"/>
      <c r="G3308" s="602"/>
      <c r="H3308" s="602"/>
      <c r="I3308" s="602"/>
      <c r="J3308" s="602"/>
      <c r="K3308" s="602"/>
      <c r="L3308" s="602"/>
      <c r="M3308" s="622"/>
    </row>
    <row r="3309" spans="2:13" s="322" customFormat="1" x14ac:dyDescent="0.2">
      <c r="B3309" s="602"/>
      <c r="C3309" s="602"/>
      <c r="D3309" s="602"/>
      <c r="E3309" s="602"/>
      <c r="F3309" s="602"/>
      <c r="G3309" s="602"/>
      <c r="H3309" s="602"/>
      <c r="I3309" s="602"/>
      <c r="J3309" s="602"/>
      <c r="K3309" s="602"/>
      <c r="L3309" s="602"/>
      <c r="M3309" s="622"/>
    </row>
    <row r="3310" spans="2:13" s="322" customFormat="1" x14ac:dyDescent="0.2">
      <c r="B3310" s="602"/>
      <c r="C3310" s="602"/>
      <c r="D3310" s="602"/>
      <c r="E3310" s="602"/>
      <c r="F3310" s="602"/>
      <c r="G3310" s="602"/>
      <c r="H3310" s="602"/>
      <c r="I3310" s="602"/>
      <c r="J3310" s="602"/>
      <c r="K3310" s="602"/>
      <c r="L3310" s="602"/>
      <c r="M3310" s="622"/>
    </row>
    <row r="3311" spans="2:13" s="322" customFormat="1" x14ac:dyDescent="0.2">
      <c r="B3311" s="602"/>
      <c r="C3311" s="602"/>
      <c r="D3311" s="602"/>
      <c r="E3311" s="602"/>
      <c r="F3311" s="602"/>
      <c r="G3311" s="602"/>
      <c r="H3311" s="602"/>
      <c r="I3311" s="602"/>
      <c r="J3311" s="602"/>
      <c r="K3311" s="602"/>
      <c r="L3311" s="602"/>
      <c r="M3311" s="622"/>
    </row>
    <row r="3312" spans="2:13" s="322" customFormat="1" x14ac:dyDescent="0.2">
      <c r="B3312" s="602"/>
      <c r="C3312" s="602"/>
      <c r="D3312" s="602"/>
      <c r="E3312" s="602"/>
      <c r="F3312" s="602"/>
      <c r="G3312" s="602"/>
      <c r="H3312" s="602"/>
      <c r="I3312" s="602"/>
      <c r="J3312" s="602"/>
      <c r="K3312" s="602"/>
      <c r="L3312" s="602"/>
      <c r="M3312" s="622"/>
    </row>
    <row r="3313" spans="2:13" s="322" customFormat="1" x14ac:dyDescent="0.2">
      <c r="B3313" s="602"/>
      <c r="C3313" s="602"/>
      <c r="D3313" s="602"/>
      <c r="E3313" s="602"/>
      <c r="F3313" s="602"/>
      <c r="G3313" s="602"/>
      <c r="H3313" s="602"/>
      <c r="I3313" s="602"/>
      <c r="J3313" s="602"/>
      <c r="K3313" s="602"/>
      <c r="L3313" s="602"/>
      <c r="M3313" s="622"/>
    </row>
    <row r="3314" spans="2:13" s="322" customFormat="1" x14ac:dyDescent="0.2">
      <c r="B3314" s="602"/>
      <c r="C3314" s="602"/>
      <c r="D3314" s="602"/>
      <c r="E3314" s="602"/>
      <c r="F3314" s="602"/>
      <c r="G3314" s="602"/>
      <c r="H3314" s="602"/>
      <c r="I3314" s="602"/>
      <c r="J3314" s="602"/>
      <c r="K3314" s="602"/>
      <c r="L3314" s="602"/>
      <c r="M3314" s="622"/>
    </row>
    <row r="3315" spans="2:13" s="322" customFormat="1" x14ac:dyDescent="0.2">
      <c r="B3315" s="602"/>
      <c r="C3315" s="602"/>
      <c r="D3315" s="602"/>
      <c r="E3315" s="602"/>
      <c r="F3315" s="602"/>
      <c r="G3315" s="602"/>
      <c r="H3315" s="602"/>
      <c r="I3315" s="602"/>
      <c r="J3315" s="602"/>
      <c r="K3315" s="602"/>
      <c r="L3315" s="602"/>
      <c r="M3315" s="622"/>
    </row>
    <row r="3316" spans="2:13" s="322" customFormat="1" x14ac:dyDescent="0.2">
      <c r="B3316" s="602"/>
      <c r="C3316" s="602"/>
      <c r="D3316" s="602"/>
      <c r="E3316" s="602"/>
      <c r="F3316" s="602"/>
      <c r="G3316" s="602"/>
      <c r="H3316" s="602"/>
      <c r="I3316" s="602"/>
      <c r="J3316" s="602"/>
      <c r="K3316" s="602"/>
      <c r="L3316" s="602"/>
      <c r="M3316" s="622"/>
    </row>
    <row r="3317" spans="2:13" s="322" customFormat="1" x14ac:dyDescent="0.2">
      <c r="B3317" s="602"/>
      <c r="C3317" s="602"/>
      <c r="D3317" s="602"/>
      <c r="E3317" s="602"/>
      <c r="F3317" s="602"/>
      <c r="G3317" s="602"/>
      <c r="H3317" s="602"/>
      <c r="I3317" s="602"/>
      <c r="J3317" s="602"/>
      <c r="K3317" s="602"/>
      <c r="L3317" s="602"/>
      <c r="M3317" s="622"/>
    </row>
    <row r="3318" spans="2:13" s="322" customFormat="1" x14ac:dyDescent="0.2">
      <c r="B3318" s="602"/>
      <c r="C3318" s="602"/>
      <c r="D3318" s="602"/>
      <c r="E3318" s="602"/>
      <c r="F3318" s="602"/>
      <c r="G3318" s="602"/>
      <c r="H3318" s="602"/>
      <c r="I3318" s="602"/>
      <c r="J3318" s="602"/>
      <c r="K3318" s="602"/>
      <c r="L3318" s="602"/>
      <c r="M3318" s="622"/>
    </row>
    <row r="3319" spans="2:13" s="322" customFormat="1" x14ac:dyDescent="0.2">
      <c r="B3319" s="602"/>
      <c r="C3319" s="602"/>
      <c r="D3319" s="602"/>
      <c r="E3319" s="602"/>
      <c r="F3319" s="602"/>
      <c r="G3319" s="602"/>
      <c r="H3319" s="602"/>
      <c r="I3319" s="602"/>
      <c r="J3319" s="602"/>
      <c r="K3319" s="602"/>
      <c r="L3319" s="602"/>
      <c r="M3319" s="622"/>
    </row>
    <row r="3320" spans="2:13" s="322" customFormat="1" x14ac:dyDescent="0.2">
      <c r="B3320" s="602"/>
      <c r="C3320" s="602"/>
      <c r="D3320" s="602"/>
      <c r="E3320" s="602"/>
      <c r="F3320" s="602"/>
      <c r="G3320" s="602"/>
      <c r="H3320" s="602"/>
      <c r="I3320" s="602"/>
      <c r="J3320" s="602"/>
      <c r="K3320" s="602"/>
      <c r="L3320" s="602"/>
      <c r="M3320" s="622"/>
    </row>
    <row r="3321" spans="2:13" s="322" customFormat="1" x14ac:dyDescent="0.2">
      <c r="B3321" s="602"/>
      <c r="C3321" s="602"/>
      <c r="D3321" s="602"/>
      <c r="E3321" s="602"/>
      <c r="F3321" s="602"/>
      <c r="G3321" s="602"/>
      <c r="H3321" s="602"/>
      <c r="I3321" s="602"/>
      <c r="J3321" s="602"/>
      <c r="K3321" s="602"/>
      <c r="L3321" s="602"/>
      <c r="M3321" s="622"/>
    </row>
    <row r="3322" spans="2:13" s="322" customFormat="1" x14ac:dyDescent="0.2">
      <c r="B3322" s="602"/>
      <c r="C3322" s="602"/>
      <c r="D3322" s="602"/>
      <c r="E3322" s="602"/>
      <c r="F3322" s="602"/>
      <c r="G3322" s="602"/>
      <c r="H3322" s="602"/>
      <c r="I3322" s="602"/>
      <c r="J3322" s="602"/>
      <c r="K3322" s="602"/>
      <c r="L3322" s="602"/>
      <c r="M3322" s="622"/>
    </row>
    <row r="3323" spans="2:13" s="322" customFormat="1" x14ac:dyDescent="0.2">
      <c r="B3323" s="602"/>
      <c r="C3323" s="602"/>
      <c r="D3323" s="602"/>
      <c r="E3323" s="602"/>
      <c r="F3323" s="602"/>
      <c r="G3323" s="602"/>
      <c r="H3323" s="602"/>
      <c r="I3323" s="602"/>
      <c r="J3323" s="602"/>
      <c r="K3323" s="602"/>
      <c r="L3323" s="602"/>
      <c r="M3323" s="622"/>
    </row>
    <row r="3324" spans="2:13" s="322" customFormat="1" x14ac:dyDescent="0.2">
      <c r="B3324" s="602"/>
      <c r="C3324" s="602"/>
      <c r="D3324" s="602"/>
      <c r="E3324" s="602"/>
      <c r="F3324" s="602"/>
      <c r="G3324" s="602"/>
      <c r="H3324" s="602"/>
      <c r="I3324" s="602"/>
      <c r="J3324" s="602"/>
      <c r="K3324" s="602"/>
      <c r="L3324" s="602"/>
      <c r="M3324" s="622"/>
    </row>
    <row r="3325" spans="2:13" s="322" customFormat="1" x14ac:dyDescent="0.2">
      <c r="B3325" s="602"/>
      <c r="C3325" s="602"/>
      <c r="D3325" s="602"/>
      <c r="E3325" s="602"/>
      <c r="F3325" s="602"/>
      <c r="G3325" s="602"/>
      <c r="H3325" s="602"/>
      <c r="I3325" s="602"/>
      <c r="J3325" s="602"/>
      <c r="K3325" s="602"/>
      <c r="L3325" s="602"/>
      <c r="M3325" s="622"/>
    </row>
    <row r="3326" spans="2:13" s="322" customFormat="1" x14ac:dyDescent="0.2">
      <c r="B3326" s="602"/>
      <c r="C3326" s="602"/>
      <c r="D3326" s="602"/>
      <c r="E3326" s="602"/>
      <c r="F3326" s="602"/>
      <c r="G3326" s="602"/>
      <c r="H3326" s="602"/>
      <c r="I3326" s="602"/>
      <c r="J3326" s="602"/>
      <c r="K3326" s="602"/>
      <c r="L3326" s="602"/>
      <c r="M3326" s="622"/>
    </row>
    <row r="3327" spans="2:13" s="322" customFormat="1" x14ac:dyDescent="0.2">
      <c r="B3327" s="602"/>
      <c r="C3327" s="602"/>
      <c r="D3327" s="602"/>
      <c r="E3327" s="602"/>
      <c r="F3327" s="602"/>
      <c r="G3327" s="602"/>
      <c r="H3327" s="602"/>
      <c r="I3327" s="602"/>
      <c r="J3327" s="602"/>
      <c r="K3327" s="602"/>
      <c r="L3327" s="602"/>
      <c r="M3327" s="622"/>
    </row>
    <row r="3328" spans="2:13" s="322" customFormat="1" x14ac:dyDescent="0.2">
      <c r="B3328" s="602"/>
      <c r="C3328" s="602"/>
      <c r="D3328" s="602"/>
      <c r="E3328" s="602"/>
      <c r="F3328" s="602"/>
      <c r="G3328" s="602"/>
      <c r="H3328" s="602"/>
      <c r="I3328" s="602"/>
      <c r="J3328" s="602"/>
      <c r="K3328" s="602"/>
      <c r="L3328" s="602"/>
      <c r="M3328" s="622"/>
    </row>
    <row r="3329" spans="2:13" s="322" customFormat="1" x14ac:dyDescent="0.2">
      <c r="B3329" s="602"/>
      <c r="C3329" s="602"/>
      <c r="D3329" s="602"/>
      <c r="E3329" s="602"/>
      <c r="F3329" s="602"/>
      <c r="G3329" s="602"/>
      <c r="H3329" s="602"/>
      <c r="I3329" s="602"/>
      <c r="J3329" s="602"/>
      <c r="K3329" s="602"/>
      <c r="L3329" s="602"/>
      <c r="M3329" s="622"/>
    </row>
    <row r="3330" spans="2:13" s="322" customFormat="1" x14ac:dyDescent="0.2">
      <c r="B3330" s="602"/>
      <c r="C3330" s="602"/>
      <c r="D3330" s="602"/>
      <c r="E3330" s="602"/>
      <c r="F3330" s="602"/>
      <c r="G3330" s="602"/>
      <c r="H3330" s="602"/>
      <c r="I3330" s="602"/>
      <c r="J3330" s="602"/>
      <c r="K3330" s="602"/>
      <c r="L3330" s="602"/>
      <c r="M3330" s="622"/>
    </row>
    <row r="3331" spans="2:13" s="322" customFormat="1" x14ac:dyDescent="0.2">
      <c r="B3331" s="602"/>
      <c r="C3331" s="602"/>
      <c r="D3331" s="602"/>
      <c r="E3331" s="602"/>
      <c r="F3331" s="602"/>
      <c r="G3331" s="602"/>
      <c r="H3331" s="602"/>
      <c r="I3331" s="602"/>
      <c r="J3331" s="602"/>
      <c r="K3331" s="602"/>
      <c r="L3331" s="602"/>
      <c r="M3331" s="622"/>
    </row>
    <row r="3332" spans="2:13" s="322" customFormat="1" x14ac:dyDescent="0.2">
      <c r="B3332" s="602"/>
      <c r="C3332" s="602"/>
      <c r="D3332" s="602"/>
      <c r="E3332" s="602"/>
      <c r="F3332" s="602"/>
      <c r="G3332" s="602"/>
      <c r="H3332" s="602"/>
      <c r="I3332" s="602"/>
      <c r="J3332" s="602"/>
      <c r="K3332" s="602"/>
      <c r="L3332" s="602"/>
      <c r="M3332" s="622"/>
    </row>
    <row r="3333" spans="2:13" s="322" customFormat="1" x14ac:dyDescent="0.2">
      <c r="B3333" s="602"/>
      <c r="C3333" s="602"/>
      <c r="D3333" s="602"/>
      <c r="E3333" s="602"/>
      <c r="F3333" s="602"/>
      <c r="G3333" s="602"/>
      <c r="H3333" s="602"/>
      <c r="I3333" s="602"/>
      <c r="J3333" s="602"/>
      <c r="K3333" s="602"/>
      <c r="L3333" s="602"/>
      <c r="M3333" s="622"/>
    </row>
    <row r="3334" spans="2:13" s="322" customFormat="1" x14ac:dyDescent="0.2">
      <c r="B3334" s="602"/>
      <c r="C3334" s="602"/>
      <c r="D3334" s="602"/>
      <c r="E3334" s="602"/>
      <c r="F3334" s="602"/>
      <c r="G3334" s="602"/>
      <c r="H3334" s="602"/>
      <c r="I3334" s="602"/>
      <c r="J3334" s="602"/>
      <c r="K3334" s="602"/>
      <c r="L3334" s="602"/>
      <c r="M3334" s="622"/>
    </row>
    <row r="3335" spans="2:13" s="322" customFormat="1" x14ac:dyDescent="0.2">
      <c r="B3335" s="602"/>
      <c r="C3335" s="602"/>
      <c r="D3335" s="602"/>
      <c r="E3335" s="602"/>
      <c r="F3335" s="602"/>
      <c r="G3335" s="602"/>
      <c r="H3335" s="602"/>
      <c r="I3335" s="602"/>
      <c r="J3335" s="602"/>
      <c r="K3335" s="602"/>
      <c r="L3335" s="602"/>
      <c r="M3335" s="622"/>
    </row>
    <row r="3336" spans="2:13" s="322" customFormat="1" x14ac:dyDescent="0.2">
      <c r="B3336" s="602"/>
      <c r="C3336" s="602"/>
      <c r="D3336" s="602"/>
      <c r="E3336" s="602"/>
      <c r="F3336" s="602"/>
      <c r="G3336" s="602"/>
      <c r="H3336" s="602"/>
      <c r="I3336" s="602"/>
      <c r="J3336" s="602"/>
      <c r="K3336" s="602"/>
      <c r="L3336" s="602"/>
      <c r="M3336" s="622"/>
    </row>
    <row r="3337" spans="2:13" s="322" customFormat="1" x14ac:dyDescent="0.2">
      <c r="B3337" s="602"/>
      <c r="C3337" s="602"/>
      <c r="D3337" s="602"/>
      <c r="E3337" s="602"/>
      <c r="F3337" s="602"/>
      <c r="G3337" s="602"/>
      <c r="H3337" s="602"/>
      <c r="I3337" s="602"/>
      <c r="J3337" s="602"/>
      <c r="K3337" s="602"/>
      <c r="L3337" s="602"/>
      <c r="M3337" s="622"/>
    </row>
    <row r="3338" spans="2:13" s="322" customFormat="1" x14ac:dyDescent="0.2">
      <c r="B3338" s="602"/>
      <c r="C3338" s="602"/>
      <c r="D3338" s="602"/>
      <c r="E3338" s="602"/>
      <c r="F3338" s="602"/>
      <c r="G3338" s="602"/>
      <c r="H3338" s="602"/>
      <c r="I3338" s="602"/>
      <c r="J3338" s="602"/>
      <c r="K3338" s="602"/>
      <c r="L3338" s="602"/>
      <c r="M3338" s="622"/>
    </row>
    <row r="3339" spans="2:13" s="322" customFormat="1" x14ac:dyDescent="0.2">
      <c r="B3339" s="602"/>
      <c r="C3339" s="602"/>
      <c r="D3339" s="602"/>
      <c r="E3339" s="602"/>
      <c r="F3339" s="602"/>
      <c r="G3339" s="602"/>
      <c r="H3339" s="602"/>
      <c r="I3339" s="602"/>
      <c r="J3339" s="602"/>
      <c r="K3339" s="602"/>
      <c r="L3339" s="602"/>
      <c r="M3339" s="622"/>
    </row>
    <row r="3340" spans="2:13" s="322" customFormat="1" x14ac:dyDescent="0.2">
      <c r="B3340" s="602"/>
      <c r="C3340" s="602"/>
      <c r="D3340" s="602"/>
      <c r="E3340" s="602"/>
      <c r="F3340" s="602"/>
      <c r="G3340" s="602"/>
      <c r="H3340" s="602"/>
      <c r="I3340" s="602"/>
      <c r="J3340" s="602"/>
      <c r="K3340" s="602"/>
      <c r="L3340" s="602"/>
      <c r="M3340" s="622"/>
    </row>
    <row r="3341" spans="2:13" s="322" customFormat="1" x14ac:dyDescent="0.2">
      <c r="B3341" s="602"/>
      <c r="C3341" s="602"/>
      <c r="D3341" s="602"/>
      <c r="E3341" s="602"/>
      <c r="F3341" s="602"/>
      <c r="G3341" s="602"/>
      <c r="H3341" s="602"/>
      <c r="I3341" s="602"/>
      <c r="J3341" s="602"/>
      <c r="K3341" s="602"/>
      <c r="L3341" s="602"/>
      <c r="M3341" s="622"/>
    </row>
    <row r="3342" spans="2:13" s="322" customFormat="1" x14ac:dyDescent="0.2">
      <c r="B3342" s="602"/>
      <c r="C3342" s="602"/>
      <c r="D3342" s="602"/>
      <c r="E3342" s="602"/>
      <c r="F3342" s="602"/>
      <c r="G3342" s="602"/>
      <c r="H3342" s="602"/>
      <c r="I3342" s="602"/>
      <c r="J3342" s="602"/>
      <c r="K3342" s="602"/>
      <c r="L3342" s="602"/>
      <c r="M3342" s="622"/>
    </row>
    <row r="3343" spans="2:13" s="322" customFormat="1" x14ac:dyDescent="0.2">
      <c r="B3343" s="602"/>
      <c r="C3343" s="602"/>
      <c r="D3343" s="602"/>
      <c r="E3343" s="602"/>
      <c r="F3343" s="602"/>
      <c r="G3343" s="602"/>
      <c r="H3343" s="602"/>
      <c r="I3343" s="602"/>
      <c r="J3343" s="602"/>
      <c r="K3343" s="602"/>
      <c r="L3343" s="602"/>
      <c r="M3343" s="622"/>
    </row>
    <row r="3344" spans="2:13" s="322" customFormat="1" x14ac:dyDescent="0.2">
      <c r="B3344" s="602"/>
      <c r="C3344" s="602"/>
      <c r="D3344" s="602"/>
      <c r="E3344" s="602"/>
      <c r="F3344" s="602"/>
      <c r="G3344" s="602"/>
      <c r="H3344" s="602"/>
      <c r="I3344" s="602"/>
      <c r="J3344" s="602"/>
      <c r="K3344" s="602"/>
      <c r="L3344" s="602"/>
      <c r="M3344" s="622"/>
    </row>
    <row r="3345" spans="2:13" s="322" customFormat="1" x14ac:dyDescent="0.2">
      <c r="B3345" s="602"/>
      <c r="C3345" s="602"/>
      <c r="D3345" s="602"/>
      <c r="E3345" s="602"/>
      <c r="F3345" s="602"/>
      <c r="G3345" s="602"/>
      <c r="H3345" s="602"/>
      <c r="I3345" s="602"/>
      <c r="J3345" s="602"/>
      <c r="K3345" s="602"/>
      <c r="L3345" s="602"/>
      <c r="M3345" s="622"/>
    </row>
    <row r="3346" spans="2:13" s="322" customFormat="1" x14ac:dyDescent="0.2">
      <c r="B3346" s="602"/>
      <c r="C3346" s="602"/>
      <c r="D3346" s="602"/>
      <c r="E3346" s="602"/>
      <c r="F3346" s="602"/>
      <c r="G3346" s="602"/>
      <c r="H3346" s="602"/>
      <c r="I3346" s="602"/>
      <c r="J3346" s="602"/>
      <c r="K3346" s="602"/>
      <c r="L3346" s="602"/>
      <c r="M3346" s="622"/>
    </row>
    <row r="3347" spans="2:13" s="322" customFormat="1" x14ac:dyDescent="0.2">
      <c r="B3347" s="602"/>
      <c r="C3347" s="602"/>
      <c r="D3347" s="602"/>
      <c r="E3347" s="602"/>
      <c r="F3347" s="602"/>
      <c r="G3347" s="602"/>
      <c r="H3347" s="602"/>
      <c r="I3347" s="602"/>
      <c r="J3347" s="602"/>
      <c r="K3347" s="602"/>
      <c r="L3347" s="602"/>
      <c r="M3347" s="622"/>
    </row>
    <row r="3348" spans="2:13" s="322" customFormat="1" x14ac:dyDescent="0.2">
      <c r="B3348" s="602"/>
      <c r="C3348" s="602"/>
      <c r="D3348" s="602"/>
      <c r="E3348" s="602"/>
      <c r="F3348" s="602"/>
      <c r="G3348" s="602"/>
      <c r="H3348" s="602"/>
      <c r="I3348" s="602"/>
      <c r="J3348" s="602"/>
      <c r="K3348" s="602"/>
      <c r="L3348" s="602"/>
      <c r="M3348" s="622"/>
    </row>
    <row r="3349" spans="2:13" s="322" customFormat="1" x14ac:dyDescent="0.2">
      <c r="B3349" s="602"/>
      <c r="C3349" s="602"/>
      <c r="D3349" s="602"/>
      <c r="E3349" s="602"/>
      <c r="F3349" s="602"/>
      <c r="G3349" s="602"/>
      <c r="H3349" s="602"/>
      <c r="I3349" s="602"/>
      <c r="J3349" s="602"/>
      <c r="K3349" s="602"/>
      <c r="L3349" s="602"/>
      <c r="M3349" s="622"/>
    </row>
    <row r="3350" spans="2:13" s="322" customFormat="1" x14ac:dyDescent="0.2">
      <c r="B3350" s="602"/>
      <c r="C3350" s="602"/>
      <c r="D3350" s="602"/>
      <c r="E3350" s="602"/>
      <c r="F3350" s="602"/>
      <c r="G3350" s="602"/>
      <c r="H3350" s="602"/>
      <c r="I3350" s="602"/>
      <c r="J3350" s="602"/>
      <c r="K3350" s="602"/>
      <c r="L3350" s="602"/>
      <c r="M3350" s="622"/>
    </row>
    <row r="3351" spans="2:13" s="322" customFormat="1" x14ac:dyDescent="0.2">
      <c r="B3351" s="602"/>
      <c r="C3351" s="602"/>
      <c r="D3351" s="602"/>
      <c r="E3351" s="602"/>
      <c r="F3351" s="602"/>
      <c r="G3351" s="602"/>
      <c r="H3351" s="602"/>
      <c r="I3351" s="602"/>
      <c r="J3351" s="602"/>
      <c r="K3351" s="602"/>
      <c r="L3351" s="602"/>
      <c r="M3351" s="622"/>
    </row>
    <row r="3352" spans="2:13" s="322" customFormat="1" x14ac:dyDescent="0.2">
      <c r="B3352" s="602"/>
      <c r="C3352" s="602"/>
      <c r="D3352" s="602"/>
      <c r="E3352" s="602"/>
      <c r="F3352" s="602"/>
      <c r="G3352" s="602"/>
      <c r="H3352" s="602"/>
      <c r="I3352" s="602"/>
      <c r="J3352" s="602"/>
      <c r="K3352" s="602"/>
      <c r="L3352" s="602"/>
      <c r="M3352" s="622"/>
    </row>
    <row r="3353" spans="2:13" s="322" customFormat="1" x14ac:dyDescent="0.2">
      <c r="B3353" s="602"/>
      <c r="C3353" s="602"/>
      <c r="D3353" s="602"/>
      <c r="E3353" s="602"/>
      <c r="F3353" s="602"/>
      <c r="G3353" s="602"/>
      <c r="H3353" s="602"/>
      <c r="I3353" s="602"/>
      <c r="J3353" s="602"/>
      <c r="K3353" s="602"/>
      <c r="L3353" s="602"/>
      <c r="M3353" s="622"/>
    </row>
    <row r="3354" spans="2:13" s="322" customFormat="1" x14ac:dyDescent="0.2">
      <c r="B3354" s="602"/>
      <c r="C3354" s="602"/>
      <c r="D3354" s="602"/>
      <c r="E3354" s="602"/>
      <c r="F3354" s="602"/>
      <c r="G3354" s="602"/>
      <c r="H3354" s="602"/>
      <c r="I3354" s="602"/>
      <c r="J3354" s="602"/>
      <c r="K3354" s="602"/>
      <c r="L3354" s="602"/>
      <c r="M3354" s="622"/>
    </row>
    <row r="3355" spans="2:13" s="322" customFormat="1" x14ac:dyDescent="0.2">
      <c r="B3355" s="602"/>
      <c r="C3355" s="602"/>
      <c r="D3355" s="602"/>
      <c r="E3355" s="602"/>
      <c r="F3355" s="602"/>
      <c r="G3355" s="602"/>
      <c r="H3355" s="602"/>
      <c r="I3355" s="602"/>
      <c r="J3355" s="602"/>
      <c r="K3355" s="602"/>
      <c r="L3355" s="602"/>
      <c r="M3355" s="622"/>
    </row>
    <row r="3356" spans="2:13" s="322" customFormat="1" x14ac:dyDescent="0.2">
      <c r="B3356" s="602"/>
      <c r="C3356" s="602"/>
      <c r="D3356" s="602"/>
      <c r="E3356" s="602"/>
      <c r="F3356" s="602"/>
      <c r="G3356" s="602"/>
      <c r="H3356" s="602"/>
      <c r="I3356" s="602"/>
      <c r="J3356" s="602"/>
      <c r="K3356" s="602"/>
      <c r="L3356" s="602"/>
      <c r="M3356" s="622"/>
    </row>
    <row r="3357" spans="2:13" s="322" customFormat="1" x14ac:dyDescent="0.2">
      <c r="B3357" s="602"/>
      <c r="C3357" s="602"/>
      <c r="D3357" s="602"/>
      <c r="E3357" s="602"/>
      <c r="F3357" s="602"/>
      <c r="G3357" s="602"/>
      <c r="H3357" s="602"/>
      <c r="I3357" s="602"/>
      <c r="J3357" s="602"/>
      <c r="K3357" s="602"/>
      <c r="L3357" s="602"/>
      <c r="M3357" s="622"/>
    </row>
    <row r="3358" spans="2:13" s="322" customFormat="1" x14ac:dyDescent="0.2">
      <c r="B3358" s="602"/>
      <c r="C3358" s="602"/>
      <c r="D3358" s="602"/>
      <c r="E3358" s="602"/>
      <c r="F3358" s="602"/>
      <c r="G3358" s="602"/>
      <c r="H3358" s="602"/>
      <c r="I3358" s="602"/>
      <c r="J3358" s="602"/>
      <c r="K3358" s="602"/>
      <c r="L3358" s="602"/>
      <c r="M3358" s="622"/>
    </row>
    <row r="3359" spans="2:13" s="322" customFormat="1" x14ac:dyDescent="0.2">
      <c r="B3359" s="602"/>
      <c r="C3359" s="602"/>
      <c r="D3359" s="602"/>
      <c r="E3359" s="602"/>
      <c r="F3359" s="602"/>
      <c r="G3359" s="602"/>
      <c r="H3359" s="602"/>
      <c r="I3359" s="602"/>
      <c r="J3359" s="602"/>
      <c r="K3359" s="602"/>
      <c r="L3359" s="602"/>
      <c r="M3359" s="622"/>
    </row>
    <row r="3360" spans="2:13" s="322" customFormat="1" x14ac:dyDescent="0.2">
      <c r="B3360" s="602"/>
      <c r="C3360" s="602"/>
      <c r="D3360" s="602"/>
      <c r="E3360" s="602"/>
      <c r="F3360" s="602"/>
      <c r="G3360" s="602"/>
      <c r="H3360" s="602"/>
      <c r="I3360" s="602"/>
      <c r="J3360" s="602"/>
      <c r="K3360" s="602"/>
      <c r="L3360" s="602"/>
      <c r="M3360" s="622"/>
    </row>
    <row r="3361" spans="2:13" s="322" customFormat="1" x14ac:dyDescent="0.2">
      <c r="B3361" s="602"/>
      <c r="C3361" s="602"/>
      <c r="D3361" s="602"/>
      <c r="E3361" s="602"/>
      <c r="F3361" s="602"/>
      <c r="G3361" s="602"/>
      <c r="H3361" s="602"/>
      <c r="I3361" s="602"/>
      <c r="J3361" s="602"/>
      <c r="K3361" s="602"/>
      <c r="L3361" s="602"/>
      <c r="M3361" s="622"/>
    </row>
    <row r="3362" spans="2:13" s="322" customFormat="1" x14ac:dyDescent="0.2">
      <c r="B3362" s="602"/>
      <c r="C3362" s="602"/>
      <c r="D3362" s="602"/>
      <c r="E3362" s="602"/>
      <c r="F3362" s="602"/>
      <c r="G3362" s="602"/>
      <c r="H3362" s="602"/>
      <c r="I3362" s="602"/>
      <c r="J3362" s="602"/>
      <c r="K3362" s="602"/>
      <c r="L3362" s="602"/>
      <c r="M3362" s="622"/>
    </row>
    <row r="3363" spans="2:13" s="322" customFormat="1" x14ac:dyDescent="0.2">
      <c r="B3363" s="602"/>
      <c r="C3363" s="602"/>
      <c r="D3363" s="602"/>
      <c r="E3363" s="602"/>
      <c r="F3363" s="602"/>
      <c r="G3363" s="602"/>
      <c r="H3363" s="602"/>
      <c r="I3363" s="602"/>
      <c r="J3363" s="602"/>
      <c r="K3363" s="602"/>
      <c r="L3363" s="602"/>
      <c r="M3363" s="622"/>
    </row>
    <row r="3364" spans="2:13" s="322" customFormat="1" x14ac:dyDescent="0.2">
      <c r="B3364" s="602"/>
      <c r="C3364" s="602"/>
      <c r="D3364" s="602"/>
      <c r="E3364" s="602"/>
      <c r="F3364" s="602"/>
      <c r="G3364" s="602"/>
      <c r="H3364" s="602"/>
      <c r="I3364" s="602"/>
      <c r="J3364" s="602"/>
      <c r="K3364" s="602"/>
      <c r="L3364" s="602"/>
      <c r="M3364" s="622"/>
    </row>
    <row r="3365" spans="2:13" s="322" customFormat="1" x14ac:dyDescent="0.2">
      <c r="B3365" s="602"/>
      <c r="C3365" s="602"/>
      <c r="D3365" s="602"/>
      <c r="E3365" s="602"/>
      <c r="F3365" s="602"/>
      <c r="G3365" s="602"/>
      <c r="H3365" s="602"/>
      <c r="I3365" s="602"/>
      <c r="J3365" s="602"/>
      <c r="K3365" s="602"/>
      <c r="L3365" s="602"/>
      <c r="M3365" s="622"/>
    </row>
    <row r="3366" spans="2:13" s="322" customFormat="1" x14ac:dyDescent="0.2">
      <c r="B3366" s="602"/>
      <c r="C3366" s="602"/>
      <c r="D3366" s="602"/>
      <c r="E3366" s="602"/>
      <c r="F3366" s="602"/>
      <c r="G3366" s="602"/>
      <c r="H3366" s="602"/>
      <c r="I3366" s="602"/>
      <c r="J3366" s="602"/>
      <c r="K3366" s="602"/>
      <c r="L3366" s="602"/>
      <c r="M3366" s="622"/>
    </row>
    <row r="3367" spans="2:13" s="322" customFormat="1" x14ac:dyDescent="0.2">
      <c r="B3367" s="602"/>
      <c r="C3367" s="602"/>
      <c r="D3367" s="602"/>
      <c r="E3367" s="602"/>
      <c r="F3367" s="602"/>
      <c r="G3367" s="602"/>
      <c r="H3367" s="602"/>
      <c r="I3367" s="602"/>
      <c r="J3367" s="602"/>
      <c r="K3367" s="602"/>
      <c r="L3367" s="602"/>
      <c r="M3367" s="622"/>
    </row>
    <row r="3368" spans="2:13" s="322" customFormat="1" x14ac:dyDescent="0.2">
      <c r="B3368" s="602"/>
      <c r="C3368" s="602"/>
      <c r="D3368" s="602"/>
      <c r="E3368" s="602"/>
      <c r="F3368" s="602"/>
      <c r="G3368" s="602"/>
      <c r="H3368" s="602"/>
      <c r="I3368" s="602"/>
      <c r="J3368" s="602"/>
      <c r="K3368" s="602"/>
      <c r="L3368" s="602"/>
      <c r="M3368" s="622"/>
    </row>
    <row r="3369" spans="2:13" s="322" customFormat="1" x14ac:dyDescent="0.2">
      <c r="B3369" s="602"/>
      <c r="C3369" s="602"/>
      <c r="D3369" s="602"/>
      <c r="E3369" s="602"/>
      <c r="F3369" s="602"/>
      <c r="G3369" s="602"/>
      <c r="H3369" s="602"/>
      <c r="I3369" s="602"/>
      <c r="J3369" s="602"/>
      <c r="K3369" s="602"/>
      <c r="L3369" s="602"/>
      <c r="M3369" s="622"/>
    </row>
    <row r="3370" spans="2:13" s="322" customFormat="1" x14ac:dyDescent="0.2">
      <c r="B3370" s="602"/>
      <c r="C3370" s="602"/>
      <c r="D3370" s="602"/>
      <c r="E3370" s="602"/>
      <c r="F3370" s="602"/>
      <c r="G3370" s="602"/>
      <c r="H3370" s="602"/>
      <c r="I3370" s="602"/>
      <c r="J3370" s="602"/>
      <c r="K3370" s="602"/>
      <c r="L3370" s="602"/>
      <c r="M3370" s="622"/>
    </row>
    <row r="3371" spans="2:13" s="322" customFormat="1" x14ac:dyDescent="0.2">
      <c r="B3371" s="602"/>
      <c r="C3371" s="602"/>
      <c r="D3371" s="602"/>
      <c r="E3371" s="602"/>
      <c r="F3371" s="602"/>
      <c r="G3371" s="602"/>
      <c r="H3371" s="602"/>
      <c r="I3371" s="602"/>
      <c r="J3371" s="602"/>
      <c r="K3371" s="602"/>
      <c r="L3371" s="602"/>
      <c r="M3371" s="622"/>
    </row>
    <row r="3372" spans="2:13" s="322" customFormat="1" x14ac:dyDescent="0.2">
      <c r="B3372" s="602"/>
      <c r="C3372" s="602"/>
      <c r="D3372" s="602"/>
      <c r="E3372" s="602"/>
      <c r="F3372" s="602"/>
      <c r="G3372" s="602"/>
      <c r="H3372" s="602"/>
      <c r="I3372" s="602"/>
      <c r="J3372" s="602"/>
      <c r="K3372" s="602"/>
      <c r="L3372" s="602"/>
      <c r="M3372" s="622"/>
    </row>
    <row r="3373" spans="2:13" s="322" customFormat="1" x14ac:dyDescent="0.2">
      <c r="B3373" s="602"/>
      <c r="C3373" s="602"/>
      <c r="D3373" s="602"/>
      <c r="E3373" s="602"/>
      <c r="F3373" s="602"/>
      <c r="G3373" s="602"/>
      <c r="H3373" s="602"/>
      <c r="I3373" s="602"/>
      <c r="J3373" s="602"/>
      <c r="K3373" s="602"/>
      <c r="L3373" s="602"/>
      <c r="M3373" s="622"/>
    </row>
    <row r="3374" spans="2:13" s="322" customFormat="1" x14ac:dyDescent="0.2">
      <c r="B3374" s="602"/>
      <c r="C3374" s="602"/>
      <c r="D3374" s="602"/>
      <c r="E3374" s="602"/>
      <c r="F3374" s="602"/>
      <c r="G3374" s="602"/>
      <c r="H3374" s="602"/>
      <c r="I3374" s="602"/>
      <c r="J3374" s="602"/>
      <c r="K3374" s="602"/>
      <c r="L3374" s="602"/>
      <c r="M3374" s="622"/>
    </row>
    <row r="3375" spans="2:13" s="322" customFormat="1" x14ac:dyDescent="0.2">
      <c r="B3375" s="602"/>
      <c r="C3375" s="602"/>
      <c r="D3375" s="602"/>
      <c r="E3375" s="602"/>
      <c r="F3375" s="602"/>
      <c r="G3375" s="602"/>
      <c r="H3375" s="602"/>
      <c r="I3375" s="602"/>
      <c r="J3375" s="602"/>
      <c r="K3375" s="602"/>
      <c r="L3375" s="602"/>
      <c r="M3375" s="622"/>
    </row>
    <row r="3376" spans="2:13" s="322" customFormat="1" x14ac:dyDescent="0.2">
      <c r="B3376" s="602"/>
      <c r="C3376" s="602"/>
      <c r="D3376" s="602"/>
      <c r="E3376" s="602"/>
      <c r="F3376" s="602"/>
      <c r="G3376" s="602"/>
      <c r="H3376" s="602"/>
      <c r="I3376" s="602"/>
      <c r="J3376" s="602"/>
      <c r="K3376" s="602"/>
      <c r="L3376" s="602"/>
      <c r="M3376" s="622"/>
    </row>
    <row r="3377" spans="2:13" s="322" customFormat="1" x14ac:dyDescent="0.2">
      <c r="B3377" s="602"/>
      <c r="C3377" s="602"/>
      <c r="D3377" s="602"/>
      <c r="E3377" s="602"/>
      <c r="F3377" s="602"/>
      <c r="G3377" s="602"/>
      <c r="H3377" s="602"/>
      <c r="I3377" s="602"/>
      <c r="J3377" s="602"/>
      <c r="K3377" s="602"/>
      <c r="L3377" s="602"/>
      <c r="M3377" s="622"/>
    </row>
    <row r="3378" spans="2:13" s="322" customFormat="1" x14ac:dyDescent="0.2">
      <c r="B3378" s="602"/>
      <c r="C3378" s="602"/>
      <c r="D3378" s="602"/>
      <c r="E3378" s="602"/>
      <c r="F3378" s="602"/>
      <c r="G3378" s="602"/>
      <c r="H3378" s="602"/>
      <c r="I3378" s="602"/>
      <c r="J3378" s="602"/>
      <c r="K3378" s="602"/>
      <c r="L3378" s="602"/>
      <c r="M3378" s="622"/>
    </row>
    <row r="3379" spans="2:13" s="322" customFormat="1" x14ac:dyDescent="0.2">
      <c r="B3379" s="602"/>
      <c r="C3379" s="602"/>
      <c r="D3379" s="602"/>
      <c r="E3379" s="602"/>
      <c r="F3379" s="602"/>
      <c r="G3379" s="602"/>
      <c r="H3379" s="602"/>
      <c r="I3379" s="602"/>
      <c r="J3379" s="602"/>
      <c r="K3379" s="602"/>
      <c r="L3379" s="602"/>
      <c r="M3379" s="622"/>
    </row>
    <row r="3380" spans="2:13" s="322" customFormat="1" x14ac:dyDescent="0.2">
      <c r="B3380" s="602"/>
      <c r="C3380" s="602"/>
      <c r="D3380" s="602"/>
      <c r="E3380" s="602"/>
      <c r="F3380" s="602"/>
      <c r="G3380" s="602"/>
      <c r="H3380" s="602"/>
      <c r="I3380" s="602"/>
      <c r="J3380" s="602"/>
      <c r="K3380" s="602"/>
      <c r="L3380" s="602"/>
      <c r="M3380" s="622"/>
    </row>
    <row r="3381" spans="2:13" s="322" customFormat="1" x14ac:dyDescent="0.2">
      <c r="B3381" s="602"/>
      <c r="C3381" s="602"/>
      <c r="D3381" s="602"/>
      <c r="E3381" s="602"/>
      <c r="F3381" s="602"/>
      <c r="G3381" s="602"/>
      <c r="H3381" s="602"/>
      <c r="I3381" s="602"/>
      <c r="J3381" s="602"/>
      <c r="K3381" s="602"/>
      <c r="L3381" s="602"/>
      <c r="M3381" s="622"/>
    </row>
    <row r="3382" spans="2:13" s="322" customFormat="1" x14ac:dyDescent="0.2">
      <c r="B3382" s="602"/>
      <c r="C3382" s="602"/>
      <c r="D3382" s="602"/>
      <c r="E3382" s="602"/>
      <c r="F3382" s="602"/>
      <c r="G3382" s="602"/>
      <c r="H3382" s="602"/>
      <c r="I3382" s="602"/>
      <c r="J3382" s="602"/>
      <c r="K3382" s="602"/>
      <c r="L3382" s="602"/>
      <c r="M3382" s="622"/>
    </row>
    <row r="3383" spans="2:13" s="322" customFormat="1" x14ac:dyDescent="0.2">
      <c r="B3383" s="602"/>
      <c r="C3383" s="602"/>
      <c r="D3383" s="602"/>
      <c r="E3383" s="602"/>
      <c r="F3383" s="602"/>
      <c r="G3383" s="602"/>
      <c r="H3383" s="602"/>
      <c r="I3383" s="602"/>
      <c r="J3383" s="602"/>
      <c r="K3383" s="602"/>
      <c r="L3383" s="602"/>
      <c r="M3383" s="622"/>
    </row>
    <row r="3384" spans="2:13" s="322" customFormat="1" x14ac:dyDescent="0.2">
      <c r="B3384" s="602"/>
      <c r="C3384" s="602"/>
      <c r="D3384" s="602"/>
      <c r="E3384" s="602"/>
      <c r="F3384" s="602"/>
      <c r="G3384" s="602"/>
      <c r="H3384" s="602"/>
      <c r="I3384" s="602"/>
      <c r="J3384" s="602"/>
      <c r="K3384" s="602"/>
      <c r="L3384" s="602"/>
      <c r="M3384" s="622"/>
    </row>
    <row r="3385" spans="2:13" s="322" customFormat="1" x14ac:dyDescent="0.2">
      <c r="B3385" s="602"/>
      <c r="C3385" s="602"/>
      <c r="D3385" s="602"/>
      <c r="E3385" s="602"/>
      <c r="F3385" s="602"/>
      <c r="G3385" s="602"/>
      <c r="H3385" s="602"/>
      <c r="I3385" s="602"/>
      <c r="J3385" s="602"/>
      <c r="K3385" s="602"/>
      <c r="L3385" s="602"/>
      <c r="M3385" s="622"/>
    </row>
    <row r="3386" spans="2:13" s="322" customFormat="1" x14ac:dyDescent="0.2">
      <c r="B3386" s="602"/>
      <c r="C3386" s="602"/>
      <c r="D3386" s="602"/>
      <c r="E3386" s="602"/>
      <c r="F3386" s="602"/>
      <c r="G3386" s="602"/>
      <c r="H3386" s="602"/>
      <c r="I3386" s="602"/>
      <c r="J3386" s="602"/>
      <c r="K3386" s="602"/>
      <c r="L3386" s="602"/>
      <c r="M3386" s="622"/>
    </row>
    <row r="3387" spans="2:13" s="322" customFormat="1" x14ac:dyDescent="0.2">
      <c r="B3387" s="602"/>
      <c r="C3387" s="602"/>
      <c r="D3387" s="602"/>
      <c r="E3387" s="602"/>
      <c r="F3387" s="602"/>
      <c r="G3387" s="602"/>
      <c r="H3387" s="602"/>
      <c r="I3387" s="602"/>
      <c r="J3387" s="602"/>
      <c r="K3387" s="602"/>
      <c r="L3387" s="602"/>
      <c r="M3387" s="622"/>
    </row>
    <row r="3388" spans="2:13" s="322" customFormat="1" x14ac:dyDescent="0.2">
      <c r="B3388" s="602"/>
      <c r="C3388" s="602"/>
      <c r="D3388" s="602"/>
      <c r="E3388" s="602"/>
      <c r="F3388" s="602"/>
      <c r="G3388" s="602"/>
      <c r="H3388" s="602"/>
      <c r="I3388" s="602"/>
      <c r="J3388" s="602"/>
      <c r="K3388" s="602"/>
      <c r="L3388" s="602"/>
      <c r="M3388" s="622"/>
    </row>
    <row r="3389" spans="2:13" s="322" customFormat="1" x14ac:dyDescent="0.2">
      <c r="B3389" s="602"/>
      <c r="C3389" s="602"/>
      <c r="D3389" s="602"/>
      <c r="E3389" s="602"/>
      <c r="F3389" s="602"/>
      <c r="G3389" s="602"/>
      <c r="H3389" s="602"/>
      <c r="I3389" s="602"/>
      <c r="J3389" s="602"/>
      <c r="K3389" s="602"/>
      <c r="L3389" s="602"/>
      <c r="M3389" s="622"/>
    </row>
    <row r="3390" spans="2:13" s="322" customFormat="1" x14ac:dyDescent="0.2">
      <c r="B3390" s="602"/>
      <c r="C3390" s="602"/>
      <c r="D3390" s="602"/>
      <c r="E3390" s="602"/>
      <c r="F3390" s="602"/>
      <c r="G3390" s="602"/>
      <c r="H3390" s="602"/>
      <c r="I3390" s="602"/>
      <c r="J3390" s="602"/>
      <c r="K3390" s="602"/>
      <c r="L3390" s="602"/>
      <c r="M3390" s="622"/>
    </row>
    <row r="3391" spans="2:13" s="322" customFormat="1" x14ac:dyDescent="0.2">
      <c r="B3391" s="602"/>
      <c r="C3391" s="602"/>
      <c r="D3391" s="602"/>
      <c r="E3391" s="602"/>
      <c r="F3391" s="602"/>
      <c r="G3391" s="602"/>
      <c r="H3391" s="602"/>
      <c r="I3391" s="602"/>
      <c r="J3391" s="602"/>
      <c r="K3391" s="602"/>
      <c r="L3391" s="602"/>
      <c r="M3391" s="622"/>
    </row>
    <row r="3392" spans="2:13" s="322" customFormat="1" x14ac:dyDescent="0.2">
      <c r="B3392" s="602"/>
      <c r="C3392" s="602"/>
      <c r="D3392" s="602"/>
      <c r="E3392" s="602"/>
      <c r="F3392" s="602"/>
      <c r="G3392" s="602"/>
      <c r="H3392" s="602"/>
      <c r="I3392" s="602"/>
      <c r="J3392" s="602"/>
      <c r="K3392" s="602"/>
      <c r="L3392" s="602"/>
      <c r="M3392" s="622"/>
    </row>
    <row r="3393" spans="2:13" s="322" customFormat="1" x14ac:dyDescent="0.2">
      <c r="B3393" s="602"/>
      <c r="C3393" s="602"/>
      <c r="D3393" s="602"/>
      <c r="E3393" s="602"/>
      <c r="F3393" s="602"/>
      <c r="G3393" s="602"/>
      <c r="H3393" s="602"/>
      <c r="I3393" s="602"/>
      <c r="J3393" s="602"/>
      <c r="K3393" s="602"/>
      <c r="L3393" s="602"/>
      <c r="M3393" s="622"/>
    </row>
    <row r="3394" spans="2:13" s="322" customFormat="1" x14ac:dyDescent="0.2">
      <c r="B3394" s="602"/>
      <c r="C3394" s="602"/>
      <c r="D3394" s="602"/>
      <c r="E3394" s="602"/>
      <c r="F3394" s="602"/>
      <c r="G3394" s="602"/>
      <c r="H3394" s="602"/>
      <c r="I3394" s="602"/>
      <c r="J3394" s="602"/>
      <c r="K3394" s="602"/>
      <c r="L3394" s="602"/>
      <c r="M3394" s="622"/>
    </row>
    <row r="3395" spans="2:13" s="322" customFormat="1" x14ac:dyDescent="0.2">
      <c r="B3395" s="602"/>
      <c r="C3395" s="602"/>
      <c r="D3395" s="602"/>
      <c r="E3395" s="602"/>
      <c r="F3395" s="602"/>
      <c r="G3395" s="602"/>
      <c r="H3395" s="602"/>
      <c r="I3395" s="602"/>
      <c r="J3395" s="602"/>
      <c r="K3395" s="602"/>
      <c r="L3395" s="602"/>
      <c r="M3395" s="622"/>
    </row>
    <row r="3396" spans="2:13" s="322" customFormat="1" x14ac:dyDescent="0.2">
      <c r="B3396" s="602"/>
      <c r="C3396" s="602"/>
      <c r="D3396" s="602"/>
      <c r="E3396" s="602"/>
      <c r="F3396" s="602"/>
      <c r="G3396" s="602"/>
      <c r="H3396" s="602"/>
      <c r="I3396" s="602"/>
      <c r="J3396" s="602"/>
      <c r="K3396" s="602"/>
      <c r="L3396" s="602"/>
      <c r="M3396" s="622"/>
    </row>
    <row r="3397" spans="2:13" s="322" customFormat="1" x14ac:dyDescent="0.2">
      <c r="B3397" s="602"/>
      <c r="C3397" s="602"/>
      <c r="D3397" s="602"/>
      <c r="E3397" s="602"/>
      <c r="F3397" s="602"/>
      <c r="G3397" s="602"/>
      <c r="H3397" s="602"/>
      <c r="I3397" s="602"/>
      <c r="J3397" s="602"/>
      <c r="K3397" s="602"/>
      <c r="L3397" s="602"/>
      <c r="M3397" s="622"/>
    </row>
    <row r="3398" spans="2:13" s="322" customFormat="1" x14ac:dyDescent="0.2">
      <c r="B3398" s="602"/>
      <c r="C3398" s="602"/>
      <c r="D3398" s="602"/>
      <c r="E3398" s="602"/>
      <c r="F3398" s="602"/>
      <c r="G3398" s="602"/>
      <c r="H3398" s="602"/>
      <c r="I3398" s="602"/>
      <c r="J3398" s="602"/>
      <c r="K3398" s="602"/>
      <c r="L3398" s="602"/>
      <c r="M3398" s="622"/>
    </row>
    <row r="3399" spans="2:13" s="322" customFormat="1" x14ac:dyDescent="0.2">
      <c r="B3399" s="602"/>
      <c r="C3399" s="602"/>
      <c r="D3399" s="602"/>
      <c r="E3399" s="602"/>
      <c r="F3399" s="602"/>
      <c r="G3399" s="602"/>
      <c r="H3399" s="602"/>
      <c r="I3399" s="602"/>
      <c r="J3399" s="602"/>
      <c r="K3399" s="602"/>
      <c r="L3399" s="602"/>
      <c r="M3399" s="622"/>
    </row>
    <row r="3400" spans="2:13" s="322" customFormat="1" x14ac:dyDescent="0.2">
      <c r="B3400" s="602"/>
      <c r="C3400" s="602"/>
      <c r="D3400" s="602"/>
      <c r="E3400" s="602"/>
      <c r="F3400" s="602"/>
      <c r="G3400" s="602"/>
      <c r="H3400" s="602"/>
      <c r="I3400" s="602"/>
      <c r="J3400" s="602"/>
      <c r="K3400" s="602"/>
      <c r="L3400" s="602"/>
      <c r="M3400" s="622"/>
    </row>
    <row r="3401" spans="2:13" s="322" customFormat="1" x14ac:dyDescent="0.2">
      <c r="B3401" s="602"/>
      <c r="C3401" s="602"/>
      <c r="D3401" s="602"/>
      <c r="E3401" s="602"/>
      <c r="F3401" s="602"/>
      <c r="G3401" s="602"/>
      <c r="H3401" s="602"/>
      <c r="I3401" s="602"/>
      <c r="J3401" s="602"/>
      <c r="K3401" s="602"/>
      <c r="L3401" s="602"/>
      <c r="M3401" s="622"/>
    </row>
    <row r="3402" spans="2:13" s="322" customFormat="1" x14ac:dyDescent="0.2">
      <c r="B3402" s="602"/>
      <c r="C3402" s="602"/>
      <c r="D3402" s="602"/>
      <c r="E3402" s="602"/>
      <c r="F3402" s="602"/>
      <c r="G3402" s="602"/>
      <c r="H3402" s="602"/>
      <c r="I3402" s="602"/>
      <c r="J3402" s="602"/>
      <c r="K3402" s="602"/>
      <c r="L3402" s="602"/>
      <c r="M3402" s="622"/>
    </row>
    <row r="3403" spans="2:13" s="322" customFormat="1" x14ac:dyDescent="0.2">
      <c r="B3403" s="602"/>
      <c r="C3403" s="602"/>
      <c r="D3403" s="602"/>
      <c r="E3403" s="602"/>
      <c r="F3403" s="602"/>
      <c r="G3403" s="602"/>
      <c r="H3403" s="602"/>
      <c r="I3403" s="602"/>
      <c r="J3403" s="602"/>
      <c r="K3403" s="602"/>
      <c r="L3403" s="602"/>
      <c r="M3403" s="622"/>
    </row>
    <row r="3404" spans="2:13" s="322" customFormat="1" x14ac:dyDescent="0.2">
      <c r="B3404" s="602"/>
      <c r="C3404" s="602"/>
      <c r="D3404" s="602"/>
      <c r="E3404" s="602"/>
      <c r="F3404" s="602"/>
      <c r="G3404" s="602"/>
      <c r="H3404" s="602"/>
      <c r="I3404" s="602"/>
      <c r="J3404" s="602"/>
      <c r="K3404" s="602"/>
      <c r="L3404" s="602"/>
      <c r="M3404" s="622"/>
    </row>
    <row r="3405" spans="2:13" s="322" customFormat="1" x14ac:dyDescent="0.2">
      <c r="B3405" s="602"/>
      <c r="C3405" s="602"/>
      <c r="D3405" s="602"/>
      <c r="E3405" s="602"/>
      <c r="F3405" s="602"/>
      <c r="G3405" s="602"/>
      <c r="H3405" s="602"/>
      <c r="I3405" s="602"/>
      <c r="J3405" s="602"/>
      <c r="K3405" s="602"/>
      <c r="L3405" s="602"/>
      <c r="M3405" s="622"/>
    </row>
    <row r="3406" spans="2:13" s="322" customFormat="1" x14ac:dyDescent="0.2">
      <c r="B3406" s="602"/>
      <c r="C3406" s="602"/>
      <c r="D3406" s="602"/>
      <c r="E3406" s="602"/>
      <c r="F3406" s="602"/>
      <c r="G3406" s="602"/>
      <c r="H3406" s="602"/>
      <c r="I3406" s="602"/>
      <c r="J3406" s="602"/>
      <c r="K3406" s="602"/>
      <c r="L3406" s="602"/>
      <c r="M3406" s="622"/>
    </row>
    <row r="3407" spans="2:13" s="322" customFormat="1" x14ac:dyDescent="0.2">
      <c r="B3407" s="602"/>
      <c r="C3407" s="602"/>
      <c r="D3407" s="602"/>
      <c r="E3407" s="602"/>
      <c r="F3407" s="602"/>
      <c r="G3407" s="602"/>
      <c r="H3407" s="602"/>
      <c r="I3407" s="602"/>
      <c r="J3407" s="602"/>
      <c r="K3407" s="602"/>
      <c r="L3407" s="602"/>
      <c r="M3407" s="622"/>
    </row>
    <row r="3408" spans="2:13" s="322" customFormat="1" x14ac:dyDescent="0.2">
      <c r="B3408" s="602"/>
      <c r="C3408" s="602"/>
      <c r="D3408" s="602"/>
      <c r="E3408" s="602"/>
      <c r="F3408" s="602"/>
      <c r="G3408" s="602"/>
      <c r="H3408" s="602"/>
      <c r="I3408" s="602"/>
      <c r="J3408" s="602"/>
      <c r="K3408" s="602"/>
      <c r="L3408" s="602"/>
      <c r="M3408" s="622"/>
    </row>
    <row r="3409" spans="2:13" s="322" customFormat="1" x14ac:dyDescent="0.2">
      <c r="B3409" s="602"/>
      <c r="C3409" s="602"/>
      <c r="D3409" s="602"/>
      <c r="E3409" s="602"/>
      <c r="F3409" s="602"/>
      <c r="G3409" s="602"/>
      <c r="H3409" s="602"/>
      <c r="I3409" s="602"/>
      <c r="J3409" s="602"/>
      <c r="K3409" s="602"/>
      <c r="L3409" s="602"/>
      <c r="M3409" s="622"/>
    </row>
    <row r="3410" spans="2:13" s="322" customFormat="1" x14ac:dyDescent="0.2">
      <c r="B3410" s="602"/>
      <c r="C3410" s="602"/>
      <c r="D3410" s="602"/>
      <c r="E3410" s="602"/>
      <c r="F3410" s="602"/>
      <c r="G3410" s="602"/>
      <c r="H3410" s="602"/>
      <c r="I3410" s="602"/>
      <c r="J3410" s="602"/>
      <c r="K3410" s="602"/>
      <c r="L3410" s="602"/>
      <c r="M3410" s="622"/>
    </row>
    <row r="3411" spans="2:13" s="322" customFormat="1" x14ac:dyDescent="0.2">
      <c r="B3411" s="602"/>
      <c r="C3411" s="602"/>
      <c r="D3411" s="602"/>
      <c r="E3411" s="602"/>
      <c r="F3411" s="602"/>
      <c r="G3411" s="602"/>
      <c r="H3411" s="602"/>
      <c r="I3411" s="602"/>
      <c r="J3411" s="602"/>
      <c r="K3411" s="602"/>
      <c r="L3411" s="602"/>
      <c r="M3411" s="622"/>
    </row>
    <row r="3412" spans="2:13" s="322" customFormat="1" x14ac:dyDescent="0.2">
      <c r="B3412" s="602"/>
      <c r="C3412" s="602"/>
      <c r="D3412" s="602"/>
      <c r="E3412" s="602"/>
      <c r="F3412" s="602"/>
      <c r="G3412" s="602"/>
      <c r="H3412" s="602"/>
      <c r="I3412" s="602"/>
      <c r="J3412" s="602"/>
      <c r="K3412" s="602"/>
      <c r="L3412" s="602"/>
      <c r="M3412" s="622"/>
    </row>
    <row r="3413" spans="2:13" s="322" customFormat="1" x14ac:dyDescent="0.2">
      <c r="B3413" s="602"/>
      <c r="C3413" s="602"/>
      <c r="D3413" s="602"/>
      <c r="E3413" s="602"/>
      <c r="F3413" s="602"/>
      <c r="G3413" s="602"/>
      <c r="H3413" s="602"/>
      <c r="I3413" s="602"/>
      <c r="J3413" s="602"/>
      <c r="K3413" s="602"/>
      <c r="L3413" s="602"/>
      <c r="M3413" s="622"/>
    </row>
    <row r="3414" spans="2:13" s="322" customFormat="1" x14ac:dyDescent="0.2">
      <c r="B3414" s="602"/>
      <c r="C3414" s="602"/>
      <c r="D3414" s="602"/>
      <c r="E3414" s="602"/>
      <c r="F3414" s="602"/>
      <c r="G3414" s="602"/>
      <c r="H3414" s="602"/>
      <c r="I3414" s="602"/>
      <c r="J3414" s="602"/>
      <c r="K3414" s="602"/>
      <c r="L3414" s="602"/>
      <c r="M3414" s="622"/>
    </row>
    <row r="3415" spans="2:13" s="322" customFormat="1" x14ac:dyDescent="0.2">
      <c r="B3415" s="602"/>
      <c r="C3415" s="602"/>
      <c r="D3415" s="602"/>
      <c r="E3415" s="602"/>
      <c r="F3415" s="602"/>
      <c r="G3415" s="602"/>
      <c r="H3415" s="602"/>
      <c r="I3415" s="602"/>
      <c r="J3415" s="602"/>
      <c r="K3415" s="602"/>
      <c r="L3415" s="602"/>
      <c r="M3415" s="622"/>
    </row>
    <row r="3416" spans="2:13" s="322" customFormat="1" x14ac:dyDescent="0.2">
      <c r="B3416" s="602"/>
      <c r="C3416" s="602"/>
      <c r="D3416" s="602"/>
      <c r="E3416" s="602"/>
      <c r="F3416" s="602"/>
      <c r="G3416" s="602"/>
      <c r="H3416" s="602"/>
      <c r="I3416" s="602"/>
      <c r="J3416" s="602"/>
      <c r="K3416" s="602"/>
      <c r="L3416" s="602"/>
      <c r="M3416" s="622"/>
    </row>
    <row r="3417" spans="2:13" s="322" customFormat="1" x14ac:dyDescent="0.2">
      <c r="B3417" s="602"/>
      <c r="C3417" s="602"/>
      <c r="D3417" s="602"/>
      <c r="E3417" s="602"/>
      <c r="F3417" s="602"/>
      <c r="G3417" s="602"/>
      <c r="H3417" s="602"/>
      <c r="I3417" s="602"/>
      <c r="J3417" s="602"/>
      <c r="K3417" s="602"/>
      <c r="L3417" s="602"/>
      <c r="M3417" s="622"/>
    </row>
    <row r="3418" spans="2:13" s="322" customFormat="1" x14ac:dyDescent="0.2">
      <c r="B3418" s="602"/>
      <c r="C3418" s="602"/>
      <c r="D3418" s="602"/>
      <c r="E3418" s="602"/>
      <c r="F3418" s="602"/>
      <c r="G3418" s="602"/>
      <c r="H3418" s="602"/>
      <c r="I3418" s="602"/>
      <c r="J3418" s="602"/>
      <c r="K3418" s="602"/>
      <c r="L3418" s="602"/>
      <c r="M3418" s="622"/>
    </row>
    <row r="3419" spans="2:13" s="322" customFormat="1" x14ac:dyDescent="0.2">
      <c r="B3419" s="602"/>
      <c r="C3419" s="602"/>
      <c r="D3419" s="602"/>
      <c r="E3419" s="602"/>
      <c r="F3419" s="602"/>
      <c r="G3419" s="602"/>
      <c r="H3419" s="602"/>
      <c r="I3419" s="602"/>
      <c r="J3419" s="602"/>
      <c r="K3419" s="602"/>
      <c r="L3419" s="602"/>
      <c r="M3419" s="622"/>
    </row>
    <row r="3420" spans="2:13" s="322" customFormat="1" x14ac:dyDescent="0.2">
      <c r="B3420" s="602"/>
      <c r="C3420" s="602"/>
      <c r="D3420" s="602"/>
      <c r="E3420" s="602"/>
      <c r="F3420" s="602"/>
      <c r="G3420" s="602"/>
      <c r="H3420" s="602"/>
      <c r="I3420" s="602"/>
      <c r="J3420" s="602"/>
      <c r="K3420" s="602"/>
      <c r="L3420" s="602"/>
      <c r="M3420" s="622"/>
    </row>
    <row r="3421" spans="2:13" s="322" customFormat="1" x14ac:dyDescent="0.2">
      <c r="B3421" s="602"/>
      <c r="C3421" s="602"/>
      <c r="D3421" s="602"/>
      <c r="E3421" s="602"/>
      <c r="F3421" s="602"/>
      <c r="G3421" s="602"/>
      <c r="H3421" s="602"/>
      <c r="I3421" s="602"/>
      <c r="J3421" s="602"/>
      <c r="K3421" s="602"/>
      <c r="L3421" s="602"/>
      <c r="M3421" s="622"/>
    </row>
    <row r="3422" spans="2:13" s="322" customFormat="1" x14ac:dyDescent="0.2">
      <c r="B3422" s="602"/>
      <c r="C3422" s="602"/>
      <c r="D3422" s="602"/>
      <c r="E3422" s="602"/>
      <c r="F3422" s="602"/>
      <c r="G3422" s="602"/>
      <c r="H3422" s="602"/>
      <c r="I3422" s="602"/>
      <c r="J3422" s="602"/>
      <c r="K3422" s="602"/>
      <c r="L3422" s="602"/>
      <c r="M3422" s="622"/>
    </row>
    <row r="3423" spans="2:13" s="322" customFormat="1" x14ac:dyDescent="0.2">
      <c r="B3423" s="602"/>
      <c r="C3423" s="602"/>
      <c r="D3423" s="602"/>
      <c r="E3423" s="602"/>
      <c r="F3423" s="602"/>
      <c r="G3423" s="602"/>
      <c r="H3423" s="602"/>
      <c r="I3423" s="602"/>
      <c r="J3423" s="602"/>
      <c r="K3423" s="602"/>
      <c r="L3423" s="602"/>
      <c r="M3423" s="622"/>
    </row>
    <row r="3424" spans="2:13" s="322" customFormat="1" x14ac:dyDescent="0.2">
      <c r="B3424" s="602"/>
      <c r="C3424" s="602"/>
      <c r="D3424" s="602"/>
      <c r="E3424" s="602"/>
      <c r="F3424" s="602"/>
      <c r="G3424" s="602"/>
      <c r="H3424" s="602"/>
      <c r="I3424" s="602"/>
      <c r="J3424" s="602"/>
      <c r="K3424" s="602"/>
      <c r="L3424" s="602"/>
      <c r="M3424" s="622"/>
    </row>
    <row r="3425" spans="2:13" s="322" customFormat="1" x14ac:dyDescent="0.2">
      <c r="B3425" s="602"/>
      <c r="C3425" s="602"/>
      <c r="D3425" s="602"/>
      <c r="E3425" s="602"/>
      <c r="F3425" s="602"/>
      <c r="G3425" s="602"/>
      <c r="H3425" s="602"/>
      <c r="I3425" s="602"/>
      <c r="J3425" s="602"/>
      <c r="K3425" s="602"/>
      <c r="L3425" s="602"/>
      <c r="M3425" s="622"/>
    </row>
    <row r="3426" spans="2:13" s="322" customFormat="1" x14ac:dyDescent="0.2">
      <c r="B3426" s="602"/>
      <c r="C3426" s="602"/>
      <c r="D3426" s="602"/>
      <c r="E3426" s="602"/>
      <c r="F3426" s="602"/>
      <c r="G3426" s="602"/>
      <c r="H3426" s="602"/>
      <c r="I3426" s="602"/>
      <c r="J3426" s="602"/>
      <c r="K3426" s="602"/>
      <c r="L3426" s="602"/>
      <c r="M3426" s="622"/>
    </row>
    <row r="3427" spans="2:13" s="322" customFormat="1" x14ac:dyDescent="0.2">
      <c r="B3427" s="602"/>
      <c r="C3427" s="602"/>
      <c r="D3427" s="602"/>
      <c r="E3427" s="602"/>
      <c r="F3427" s="602"/>
      <c r="G3427" s="602"/>
      <c r="H3427" s="602"/>
      <c r="I3427" s="602"/>
      <c r="J3427" s="602"/>
      <c r="K3427" s="602"/>
      <c r="L3427" s="602"/>
      <c r="M3427" s="622"/>
    </row>
    <row r="3428" spans="2:13" s="322" customFormat="1" x14ac:dyDescent="0.2">
      <c r="B3428" s="602"/>
      <c r="C3428" s="602"/>
      <c r="D3428" s="602"/>
      <c r="E3428" s="602"/>
      <c r="F3428" s="602"/>
      <c r="G3428" s="602"/>
      <c r="H3428" s="602"/>
      <c r="I3428" s="602"/>
      <c r="J3428" s="602"/>
      <c r="K3428" s="602"/>
      <c r="L3428" s="602"/>
      <c r="M3428" s="622"/>
    </row>
    <row r="3429" spans="2:13" s="322" customFormat="1" x14ac:dyDescent="0.2">
      <c r="B3429" s="602"/>
      <c r="C3429" s="602"/>
      <c r="D3429" s="602"/>
      <c r="E3429" s="602"/>
      <c r="F3429" s="602"/>
      <c r="G3429" s="602"/>
      <c r="H3429" s="602"/>
      <c r="I3429" s="602"/>
      <c r="J3429" s="602"/>
      <c r="K3429" s="602"/>
      <c r="L3429" s="602"/>
      <c r="M3429" s="622"/>
    </row>
    <row r="3430" spans="2:13" s="322" customFormat="1" x14ac:dyDescent="0.2">
      <c r="B3430" s="602"/>
      <c r="C3430" s="602"/>
      <c r="D3430" s="602"/>
      <c r="E3430" s="602"/>
      <c r="F3430" s="602"/>
      <c r="G3430" s="602"/>
      <c r="H3430" s="602"/>
      <c r="I3430" s="602"/>
      <c r="J3430" s="602"/>
      <c r="K3430" s="602"/>
      <c r="L3430" s="602"/>
      <c r="M3430" s="622"/>
    </row>
    <row r="3431" spans="2:13" s="322" customFormat="1" x14ac:dyDescent="0.2">
      <c r="B3431" s="602"/>
      <c r="C3431" s="602"/>
      <c r="D3431" s="602"/>
      <c r="E3431" s="602"/>
      <c r="F3431" s="602"/>
      <c r="G3431" s="602"/>
      <c r="H3431" s="602"/>
      <c r="I3431" s="602"/>
      <c r="J3431" s="602"/>
      <c r="K3431" s="602"/>
      <c r="L3431" s="602"/>
      <c r="M3431" s="622"/>
    </row>
    <row r="3432" spans="2:13" s="322" customFormat="1" x14ac:dyDescent="0.2">
      <c r="B3432" s="602"/>
      <c r="C3432" s="602"/>
      <c r="D3432" s="602"/>
      <c r="E3432" s="602"/>
      <c r="F3432" s="602"/>
      <c r="G3432" s="602"/>
      <c r="H3432" s="602"/>
      <c r="I3432" s="602"/>
      <c r="J3432" s="602"/>
      <c r="K3432" s="602"/>
      <c r="L3432" s="602"/>
      <c r="M3432" s="622"/>
    </row>
    <row r="3433" spans="2:13" s="322" customFormat="1" x14ac:dyDescent="0.2">
      <c r="B3433" s="602"/>
      <c r="C3433" s="602"/>
      <c r="D3433" s="602"/>
      <c r="E3433" s="602"/>
      <c r="F3433" s="602"/>
      <c r="G3433" s="602"/>
      <c r="H3433" s="602"/>
      <c r="I3433" s="602"/>
      <c r="J3433" s="602"/>
      <c r="K3433" s="602"/>
      <c r="L3433" s="602"/>
      <c r="M3433" s="622"/>
    </row>
    <row r="3434" spans="2:13" s="322" customFormat="1" x14ac:dyDescent="0.2">
      <c r="B3434" s="602"/>
      <c r="C3434" s="602"/>
      <c r="D3434" s="602"/>
      <c r="E3434" s="602"/>
      <c r="F3434" s="602"/>
      <c r="G3434" s="602"/>
      <c r="H3434" s="602"/>
      <c r="I3434" s="602"/>
      <c r="J3434" s="602"/>
      <c r="K3434" s="602"/>
      <c r="L3434" s="602"/>
      <c r="M3434" s="622"/>
    </row>
    <row r="3435" spans="2:13" s="322" customFormat="1" x14ac:dyDescent="0.2">
      <c r="B3435" s="602"/>
      <c r="C3435" s="602"/>
      <c r="D3435" s="602"/>
      <c r="E3435" s="602"/>
      <c r="F3435" s="602"/>
      <c r="G3435" s="602"/>
      <c r="H3435" s="602"/>
      <c r="I3435" s="602"/>
      <c r="J3435" s="602"/>
      <c r="K3435" s="602"/>
      <c r="L3435" s="602"/>
      <c r="M3435" s="622"/>
    </row>
    <row r="3436" spans="2:13" s="322" customFormat="1" x14ac:dyDescent="0.2">
      <c r="B3436" s="602"/>
      <c r="C3436" s="602"/>
      <c r="D3436" s="602"/>
      <c r="E3436" s="602"/>
      <c r="F3436" s="602"/>
      <c r="G3436" s="602"/>
      <c r="H3436" s="602"/>
      <c r="I3436" s="602"/>
      <c r="J3436" s="602"/>
      <c r="K3436" s="602"/>
      <c r="L3436" s="602"/>
      <c r="M3436" s="622"/>
    </row>
    <row r="3437" spans="2:13" s="322" customFormat="1" x14ac:dyDescent="0.2">
      <c r="B3437" s="602"/>
      <c r="C3437" s="602"/>
      <c r="D3437" s="602"/>
      <c r="E3437" s="602"/>
      <c r="F3437" s="602"/>
      <c r="G3437" s="602"/>
      <c r="H3437" s="602"/>
      <c r="I3437" s="602"/>
      <c r="J3437" s="602"/>
      <c r="K3437" s="602"/>
      <c r="L3437" s="602"/>
      <c r="M3437" s="622"/>
    </row>
    <row r="3438" spans="2:13" s="322" customFormat="1" x14ac:dyDescent="0.2">
      <c r="B3438" s="602"/>
      <c r="C3438" s="602"/>
      <c r="D3438" s="602"/>
      <c r="E3438" s="602"/>
      <c r="F3438" s="602"/>
      <c r="G3438" s="602"/>
      <c r="H3438" s="602"/>
      <c r="I3438" s="602"/>
      <c r="J3438" s="602"/>
      <c r="K3438" s="602"/>
      <c r="L3438" s="602"/>
      <c r="M3438" s="622"/>
    </row>
    <row r="3439" spans="2:13" s="322" customFormat="1" x14ac:dyDescent="0.2">
      <c r="B3439" s="602"/>
      <c r="C3439" s="602"/>
      <c r="D3439" s="602"/>
      <c r="E3439" s="602"/>
      <c r="F3439" s="602"/>
      <c r="G3439" s="602"/>
      <c r="H3439" s="602"/>
      <c r="I3439" s="602"/>
      <c r="J3439" s="602"/>
      <c r="K3439" s="602"/>
      <c r="L3439" s="602"/>
      <c r="M3439" s="622"/>
    </row>
    <row r="3440" spans="2:13" s="322" customFormat="1" x14ac:dyDescent="0.2">
      <c r="B3440" s="602"/>
      <c r="C3440" s="602"/>
      <c r="D3440" s="602"/>
      <c r="E3440" s="602"/>
      <c r="F3440" s="602"/>
      <c r="G3440" s="602"/>
      <c r="H3440" s="602"/>
      <c r="I3440" s="602"/>
      <c r="J3440" s="602"/>
      <c r="K3440" s="602"/>
      <c r="L3440" s="602"/>
      <c r="M3440" s="622"/>
    </row>
    <row r="3441" spans="2:13" s="322" customFormat="1" x14ac:dyDescent="0.2">
      <c r="B3441" s="602"/>
      <c r="C3441" s="602"/>
      <c r="D3441" s="602"/>
      <c r="E3441" s="602"/>
      <c r="F3441" s="602"/>
      <c r="G3441" s="602"/>
      <c r="H3441" s="602"/>
      <c r="I3441" s="602"/>
      <c r="J3441" s="602"/>
      <c r="K3441" s="602"/>
      <c r="L3441" s="602"/>
      <c r="M3441" s="622"/>
    </row>
    <row r="3442" spans="2:13" s="322" customFormat="1" x14ac:dyDescent="0.2">
      <c r="B3442" s="602"/>
      <c r="C3442" s="602"/>
      <c r="D3442" s="602"/>
      <c r="E3442" s="602"/>
      <c r="F3442" s="602"/>
      <c r="G3442" s="602"/>
      <c r="H3442" s="602"/>
      <c r="I3442" s="602"/>
      <c r="J3442" s="602"/>
      <c r="K3442" s="602"/>
      <c r="L3442" s="602"/>
      <c r="M3442" s="622"/>
    </row>
    <row r="3443" spans="2:13" s="322" customFormat="1" x14ac:dyDescent="0.2">
      <c r="B3443" s="602"/>
      <c r="C3443" s="602"/>
      <c r="D3443" s="602"/>
      <c r="E3443" s="602"/>
      <c r="F3443" s="602"/>
      <c r="G3443" s="602"/>
      <c r="H3443" s="602"/>
      <c r="I3443" s="602"/>
      <c r="J3443" s="602"/>
      <c r="K3443" s="602"/>
      <c r="L3443" s="602"/>
      <c r="M3443" s="622"/>
    </row>
    <row r="3444" spans="2:13" s="322" customFormat="1" x14ac:dyDescent="0.2">
      <c r="B3444" s="602"/>
      <c r="C3444" s="602"/>
      <c r="D3444" s="602"/>
      <c r="E3444" s="602"/>
      <c r="F3444" s="602"/>
      <c r="G3444" s="602"/>
      <c r="H3444" s="602"/>
      <c r="I3444" s="602"/>
      <c r="J3444" s="602"/>
      <c r="K3444" s="602"/>
      <c r="L3444" s="602"/>
      <c r="M3444" s="622"/>
    </row>
    <row r="3445" spans="2:13" s="322" customFormat="1" x14ac:dyDescent="0.2">
      <c r="B3445" s="602"/>
      <c r="C3445" s="602"/>
      <c r="D3445" s="602"/>
      <c r="E3445" s="602"/>
      <c r="F3445" s="602"/>
      <c r="G3445" s="602"/>
      <c r="H3445" s="602"/>
      <c r="I3445" s="602"/>
      <c r="J3445" s="602"/>
      <c r="K3445" s="602"/>
      <c r="L3445" s="602"/>
      <c r="M3445" s="622"/>
    </row>
    <row r="3446" spans="2:13" s="322" customFormat="1" x14ac:dyDescent="0.2">
      <c r="B3446" s="602"/>
      <c r="C3446" s="602"/>
      <c r="D3446" s="602"/>
      <c r="E3446" s="602"/>
      <c r="F3446" s="602"/>
      <c r="G3446" s="602"/>
      <c r="H3446" s="602"/>
      <c r="I3446" s="602"/>
      <c r="J3446" s="602"/>
      <c r="K3446" s="602"/>
      <c r="L3446" s="602"/>
      <c r="M3446" s="622"/>
    </row>
    <row r="3447" spans="2:13" s="322" customFormat="1" x14ac:dyDescent="0.2">
      <c r="B3447" s="602"/>
      <c r="C3447" s="602"/>
      <c r="D3447" s="602"/>
      <c r="E3447" s="602"/>
      <c r="F3447" s="602"/>
      <c r="G3447" s="602"/>
      <c r="H3447" s="602"/>
      <c r="I3447" s="602"/>
      <c r="J3447" s="602"/>
      <c r="K3447" s="602"/>
      <c r="L3447" s="602"/>
      <c r="M3447" s="622"/>
    </row>
    <row r="3448" spans="2:13" s="322" customFormat="1" x14ac:dyDescent="0.2">
      <c r="B3448" s="602"/>
      <c r="C3448" s="602"/>
      <c r="D3448" s="602"/>
      <c r="E3448" s="602"/>
      <c r="F3448" s="602"/>
      <c r="G3448" s="602"/>
      <c r="H3448" s="602"/>
      <c r="I3448" s="602"/>
      <c r="J3448" s="602"/>
      <c r="K3448" s="602"/>
      <c r="L3448" s="602"/>
      <c r="M3448" s="622"/>
    </row>
    <row r="3449" spans="2:13" s="322" customFormat="1" x14ac:dyDescent="0.2">
      <c r="B3449" s="602"/>
      <c r="C3449" s="602"/>
      <c r="D3449" s="602"/>
      <c r="E3449" s="602"/>
      <c r="F3449" s="602"/>
      <c r="G3449" s="602"/>
      <c r="H3449" s="602"/>
      <c r="I3449" s="602"/>
      <c r="J3449" s="602"/>
      <c r="K3449" s="602"/>
      <c r="L3449" s="602"/>
      <c r="M3449" s="622"/>
    </row>
    <row r="3450" spans="2:13" s="322" customFormat="1" x14ac:dyDescent="0.2">
      <c r="B3450" s="602"/>
      <c r="C3450" s="602"/>
      <c r="D3450" s="602"/>
      <c r="E3450" s="602"/>
      <c r="F3450" s="602"/>
      <c r="G3450" s="602"/>
      <c r="H3450" s="602"/>
      <c r="I3450" s="602"/>
      <c r="J3450" s="602"/>
      <c r="K3450" s="602"/>
      <c r="L3450" s="602"/>
      <c r="M3450" s="622"/>
    </row>
    <row r="3451" spans="2:13" s="322" customFormat="1" x14ac:dyDescent="0.2">
      <c r="B3451" s="602"/>
      <c r="C3451" s="602"/>
      <c r="D3451" s="602"/>
      <c r="E3451" s="602"/>
      <c r="F3451" s="602"/>
      <c r="G3451" s="602"/>
      <c r="H3451" s="602"/>
      <c r="I3451" s="602"/>
      <c r="J3451" s="602"/>
      <c r="K3451" s="602"/>
      <c r="L3451" s="602"/>
      <c r="M3451" s="622"/>
    </row>
    <row r="3452" spans="2:13" s="322" customFormat="1" x14ac:dyDescent="0.2">
      <c r="B3452" s="602"/>
      <c r="C3452" s="602"/>
      <c r="D3452" s="602"/>
      <c r="E3452" s="602"/>
      <c r="F3452" s="602"/>
      <c r="G3452" s="602"/>
      <c r="H3452" s="602"/>
      <c r="I3452" s="602"/>
      <c r="J3452" s="602"/>
      <c r="K3452" s="602"/>
      <c r="L3452" s="602"/>
      <c r="M3452" s="622"/>
    </row>
    <row r="3453" spans="2:13" s="322" customFormat="1" x14ac:dyDescent="0.2">
      <c r="B3453" s="602"/>
      <c r="C3453" s="602"/>
      <c r="D3453" s="602"/>
      <c r="E3453" s="602"/>
      <c r="F3453" s="602"/>
      <c r="G3453" s="602"/>
      <c r="H3453" s="602"/>
      <c r="I3453" s="602"/>
      <c r="J3453" s="602"/>
      <c r="K3453" s="602"/>
      <c r="L3453" s="602"/>
      <c r="M3453" s="622"/>
    </row>
    <row r="3454" spans="2:13" s="322" customFormat="1" x14ac:dyDescent="0.2">
      <c r="B3454" s="602"/>
      <c r="C3454" s="602"/>
      <c r="D3454" s="602"/>
      <c r="E3454" s="602"/>
      <c r="F3454" s="602"/>
      <c r="G3454" s="602"/>
      <c r="H3454" s="602"/>
      <c r="I3454" s="602"/>
      <c r="J3454" s="602"/>
      <c r="K3454" s="602"/>
      <c r="L3454" s="602"/>
      <c r="M3454" s="622"/>
    </row>
    <row r="3455" spans="2:13" s="322" customFormat="1" x14ac:dyDescent="0.2">
      <c r="B3455" s="602"/>
      <c r="C3455" s="602"/>
      <c r="D3455" s="602"/>
      <c r="E3455" s="602"/>
      <c r="F3455" s="602"/>
      <c r="G3455" s="602"/>
      <c r="H3455" s="602"/>
      <c r="I3455" s="602"/>
      <c r="J3455" s="602"/>
      <c r="K3455" s="602"/>
      <c r="L3455" s="602"/>
      <c r="M3455" s="622"/>
    </row>
    <row r="3456" spans="2:13" s="322" customFormat="1" x14ac:dyDescent="0.2">
      <c r="B3456" s="602"/>
      <c r="C3456" s="602"/>
      <c r="D3456" s="602"/>
      <c r="E3456" s="602"/>
      <c r="F3456" s="602"/>
      <c r="G3456" s="602"/>
      <c r="H3456" s="602"/>
      <c r="I3456" s="602"/>
      <c r="J3456" s="602"/>
      <c r="K3456" s="602"/>
      <c r="L3456" s="602"/>
      <c r="M3456" s="622"/>
    </row>
    <row r="3457" spans="2:13" s="322" customFormat="1" x14ac:dyDescent="0.2">
      <c r="B3457" s="602"/>
      <c r="C3457" s="602"/>
      <c r="D3457" s="602"/>
      <c r="E3457" s="602"/>
      <c r="F3457" s="602"/>
      <c r="G3457" s="602"/>
      <c r="H3457" s="602"/>
      <c r="I3457" s="602"/>
      <c r="J3457" s="602"/>
      <c r="K3457" s="602"/>
      <c r="L3457" s="602"/>
      <c r="M3457" s="622"/>
    </row>
    <row r="3458" spans="2:13" s="322" customFormat="1" x14ac:dyDescent="0.2">
      <c r="B3458" s="602"/>
      <c r="C3458" s="602"/>
      <c r="D3458" s="602"/>
      <c r="E3458" s="602"/>
      <c r="F3458" s="602"/>
      <c r="G3458" s="602"/>
      <c r="H3458" s="602"/>
      <c r="I3458" s="602"/>
      <c r="J3458" s="602"/>
      <c r="K3458" s="602"/>
      <c r="L3458" s="602"/>
      <c r="M3458" s="622"/>
    </row>
    <row r="3459" spans="2:13" s="322" customFormat="1" x14ac:dyDescent="0.2">
      <c r="B3459" s="602"/>
      <c r="C3459" s="602"/>
      <c r="D3459" s="602"/>
      <c r="E3459" s="602"/>
      <c r="F3459" s="602"/>
      <c r="G3459" s="602"/>
      <c r="H3459" s="602"/>
      <c r="I3459" s="602"/>
      <c r="J3459" s="602"/>
      <c r="K3459" s="602"/>
      <c r="L3459" s="602"/>
      <c r="M3459" s="622"/>
    </row>
    <row r="3460" spans="2:13" s="322" customFormat="1" x14ac:dyDescent="0.2">
      <c r="B3460" s="602"/>
      <c r="C3460" s="602"/>
      <c r="D3460" s="602"/>
      <c r="E3460" s="602"/>
      <c r="F3460" s="602"/>
      <c r="G3460" s="602"/>
      <c r="H3460" s="602"/>
      <c r="I3460" s="602"/>
      <c r="J3460" s="602"/>
      <c r="K3460" s="602"/>
      <c r="L3460" s="602"/>
      <c r="M3460" s="622"/>
    </row>
    <row r="3461" spans="2:13" s="322" customFormat="1" x14ac:dyDescent="0.2">
      <c r="B3461" s="602"/>
      <c r="C3461" s="602"/>
      <c r="D3461" s="602"/>
      <c r="E3461" s="602"/>
      <c r="F3461" s="602"/>
      <c r="G3461" s="602"/>
      <c r="H3461" s="602"/>
      <c r="I3461" s="602"/>
      <c r="J3461" s="602"/>
      <c r="K3461" s="602"/>
      <c r="L3461" s="602"/>
      <c r="M3461" s="622"/>
    </row>
    <row r="3462" spans="2:13" s="322" customFormat="1" x14ac:dyDescent="0.2">
      <c r="B3462" s="602"/>
      <c r="C3462" s="602"/>
      <c r="D3462" s="602"/>
      <c r="E3462" s="602"/>
      <c r="F3462" s="602"/>
      <c r="G3462" s="602"/>
      <c r="H3462" s="602"/>
      <c r="I3462" s="602"/>
      <c r="J3462" s="602"/>
      <c r="K3462" s="602"/>
      <c r="L3462" s="602"/>
      <c r="M3462" s="622"/>
    </row>
    <row r="3463" spans="2:13" s="322" customFormat="1" x14ac:dyDescent="0.2">
      <c r="B3463" s="602"/>
      <c r="C3463" s="602"/>
      <c r="D3463" s="602"/>
      <c r="E3463" s="602"/>
      <c r="F3463" s="602"/>
      <c r="G3463" s="602"/>
      <c r="H3463" s="602"/>
      <c r="I3463" s="602"/>
      <c r="J3463" s="602"/>
      <c r="K3463" s="602"/>
      <c r="L3463" s="602"/>
      <c r="M3463" s="622"/>
    </row>
    <row r="3464" spans="2:13" s="322" customFormat="1" x14ac:dyDescent="0.2">
      <c r="B3464" s="602"/>
      <c r="C3464" s="602"/>
      <c r="D3464" s="602"/>
      <c r="E3464" s="602"/>
      <c r="F3464" s="602"/>
      <c r="G3464" s="602"/>
      <c r="H3464" s="602"/>
      <c r="I3464" s="602"/>
      <c r="J3464" s="602"/>
      <c r="K3464" s="602"/>
      <c r="L3464" s="602"/>
      <c r="M3464" s="622"/>
    </row>
    <row r="3465" spans="2:13" s="322" customFormat="1" x14ac:dyDescent="0.2">
      <c r="B3465" s="602"/>
      <c r="C3465" s="602"/>
      <c r="D3465" s="602"/>
      <c r="E3465" s="602"/>
      <c r="F3465" s="602"/>
      <c r="G3465" s="602"/>
      <c r="H3465" s="602"/>
      <c r="I3465" s="602"/>
      <c r="J3465" s="602"/>
      <c r="K3465" s="602"/>
      <c r="L3465" s="602"/>
      <c r="M3465" s="622"/>
    </row>
    <row r="3466" spans="2:13" s="322" customFormat="1" x14ac:dyDescent="0.2">
      <c r="B3466" s="602"/>
      <c r="C3466" s="602"/>
      <c r="D3466" s="602"/>
      <c r="E3466" s="602"/>
      <c r="F3466" s="602"/>
      <c r="G3466" s="602"/>
      <c r="H3466" s="602"/>
      <c r="I3466" s="602"/>
      <c r="J3466" s="602"/>
      <c r="K3466" s="602"/>
      <c r="L3466" s="602"/>
      <c r="M3466" s="622"/>
    </row>
    <row r="3467" spans="2:13" s="322" customFormat="1" x14ac:dyDescent="0.2">
      <c r="B3467" s="602"/>
      <c r="C3467" s="602"/>
      <c r="D3467" s="602"/>
      <c r="E3467" s="602"/>
      <c r="F3467" s="602"/>
      <c r="G3467" s="602"/>
      <c r="H3467" s="602"/>
      <c r="I3467" s="602"/>
      <c r="J3467" s="602"/>
      <c r="K3467" s="602"/>
      <c r="L3467" s="602"/>
      <c r="M3467" s="622"/>
    </row>
    <row r="3468" spans="2:13" s="322" customFormat="1" x14ac:dyDescent="0.2">
      <c r="B3468" s="602"/>
      <c r="C3468" s="602"/>
      <c r="D3468" s="602"/>
      <c r="E3468" s="602"/>
      <c r="F3468" s="602"/>
      <c r="G3468" s="602"/>
      <c r="H3468" s="602"/>
      <c r="I3468" s="602"/>
      <c r="J3468" s="602"/>
      <c r="K3468" s="602"/>
      <c r="L3468" s="602"/>
      <c r="M3468" s="622"/>
    </row>
    <row r="3469" spans="2:13" s="322" customFormat="1" x14ac:dyDescent="0.2">
      <c r="B3469" s="602"/>
      <c r="C3469" s="602"/>
      <c r="D3469" s="602"/>
      <c r="E3469" s="602"/>
      <c r="F3469" s="602"/>
      <c r="G3469" s="602"/>
      <c r="H3469" s="602"/>
      <c r="I3469" s="602"/>
      <c r="J3469" s="602"/>
      <c r="K3469" s="602"/>
      <c r="L3469" s="602"/>
      <c r="M3469" s="622"/>
    </row>
    <row r="3470" spans="2:13" s="322" customFormat="1" x14ac:dyDescent="0.2">
      <c r="B3470" s="602"/>
      <c r="C3470" s="602"/>
      <c r="D3470" s="602"/>
      <c r="E3470" s="602"/>
      <c r="F3470" s="602"/>
      <c r="G3470" s="602"/>
      <c r="H3470" s="602"/>
      <c r="I3470" s="602"/>
      <c r="J3470" s="602"/>
      <c r="K3470" s="602"/>
      <c r="L3470" s="602"/>
      <c r="M3470" s="622"/>
    </row>
    <row r="3471" spans="2:13" s="322" customFormat="1" x14ac:dyDescent="0.2">
      <c r="B3471" s="602"/>
      <c r="C3471" s="602"/>
      <c r="D3471" s="602"/>
      <c r="E3471" s="602"/>
      <c r="F3471" s="602"/>
      <c r="G3471" s="602"/>
      <c r="H3471" s="602"/>
      <c r="I3471" s="602"/>
      <c r="J3471" s="602"/>
      <c r="K3471" s="602"/>
      <c r="L3471" s="602"/>
      <c r="M3471" s="622"/>
    </row>
    <row r="3472" spans="2:13" s="322" customFormat="1" x14ac:dyDescent="0.2">
      <c r="B3472" s="602"/>
      <c r="C3472" s="602"/>
      <c r="D3472" s="602"/>
      <c r="E3472" s="602"/>
      <c r="F3472" s="602"/>
      <c r="G3472" s="602"/>
      <c r="H3472" s="602"/>
      <c r="I3472" s="602"/>
      <c r="J3472" s="602"/>
      <c r="K3472" s="602"/>
      <c r="L3472" s="602"/>
      <c r="M3472" s="622"/>
    </row>
    <row r="3473" spans="2:13" s="322" customFormat="1" x14ac:dyDescent="0.2">
      <c r="B3473" s="602"/>
      <c r="C3473" s="602"/>
      <c r="D3473" s="602"/>
      <c r="E3473" s="602"/>
      <c r="F3473" s="602"/>
      <c r="G3473" s="602"/>
      <c r="H3473" s="602"/>
      <c r="I3473" s="602"/>
      <c r="J3473" s="602"/>
      <c r="K3473" s="602"/>
      <c r="L3473" s="602"/>
      <c r="M3473" s="622"/>
    </row>
    <row r="3474" spans="2:13" s="322" customFormat="1" x14ac:dyDescent="0.2">
      <c r="B3474" s="602"/>
      <c r="C3474" s="602"/>
      <c r="D3474" s="602"/>
      <c r="E3474" s="602"/>
      <c r="F3474" s="602"/>
      <c r="G3474" s="602"/>
      <c r="H3474" s="602"/>
      <c r="I3474" s="602"/>
      <c r="J3474" s="602"/>
      <c r="K3474" s="602"/>
      <c r="L3474" s="602"/>
      <c r="M3474" s="622"/>
    </row>
    <row r="3475" spans="2:13" s="322" customFormat="1" x14ac:dyDescent="0.2">
      <c r="B3475" s="602"/>
      <c r="C3475" s="602"/>
      <c r="D3475" s="602"/>
      <c r="E3475" s="602"/>
      <c r="F3475" s="602"/>
      <c r="G3475" s="602"/>
      <c r="H3475" s="602"/>
      <c r="I3475" s="602"/>
      <c r="J3475" s="602"/>
      <c r="K3475" s="602"/>
      <c r="L3475" s="602"/>
      <c r="M3475" s="622"/>
    </row>
    <row r="3476" spans="2:13" s="322" customFormat="1" x14ac:dyDescent="0.2">
      <c r="B3476" s="602"/>
      <c r="C3476" s="602"/>
      <c r="D3476" s="602"/>
      <c r="E3476" s="602"/>
      <c r="F3476" s="602"/>
      <c r="G3476" s="602"/>
      <c r="H3476" s="602"/>
      <c r="I3476" s="602"/>
      <c r="J3476" s="602"/>
      <c r="K3476" s="602"/>
      <c r="L3476" s="602"/>
      <c r="M3476" s="622"/>
    </row>
    <row r="3477" spans="2:13" s="322" customFormat="1" x14ac:dyDescent="0.2">
      <c r="B3477" s="602"/>
      <c r="C3477" s="602"/>
      <c r="D3477" s="602"/>
      <c r="E3477" s="602"/>
      <c r="F3477" s="602"/>
      <c r="G3477" s="602"/>
      <c r="H3477" s="602"/>
      <c r="I3477" s="602"/>
      <c r="J3477" s="602"/>
      <c r="K3477" s="602"/>
      <c r="L3477" s="602"/>
      <c r="M3477" s="622"/>
    </row>
    <row r="3478" spans="2:13" s="322" customFormat="1" x14ac:dyDescent="0.2">
      <c r="B3478" s="602"/>
      <c r="C3478" s="602"/>
      <c r="D3478" s="602"/>
      <c r="E3478" s="602"/>
      <c r="F3478" s="602"/>
      <c r="G3478" s="602"/>
      <c r="H3478" s="602"/>
      <c r="I3478" s="602"/>
      <c r="J3478" s="602"/>
      <c r="K3478" s="602"/>
      <c r="L3478" s="602"/>
      <c r="M3478" s="622"/>
    </row>
    <row r="3479" spans="2:13" s="322" customFormat="1" x14ac:dyDescent="0.2">
      <c r="B3479" s="602"/>
      <c r="C3479" s="602"/>
      <c r="D3479" s="602"/>
      <c r="E3479" s="602"/>
      <c r="F3479" s="602"/>
      <c r="G3479" s="602"/>
      <c r="H3479" s="602"/>
      <c r="I3479" s="602"/>
      <c r="J3479" s="602"/>
      <c r="K3479" s="602"/>
      <c r="L3479" s="602"/>
      <c r="M3479" s="622"/>
    </row>
    <row r="3480" spans="2:13" s="322" customFormat="1" x14ac:dyDescent="0.2">
      <c r="B3480" s="602"/>
      <c r="C3480" s="602"/>
      <c r="D3480" s="602"/>
      <c r="E3480" s="602"/>
      <c r="F3480" s="602"/>
      <c r="G3480" s="602"/>
      <c r="H3480" s="602"/>
      <c r="I3480" s="602"/>
      <c r="J3480" s="602"/>
      <c r="K3480" s="602"/>
      <c r="L3480" s="602"/>
      <c r="M3480" s="622"/>
    </row>
    <row r="3481" spans="2:13" s="322" customFormat="1" x14ac:dyDescent="0.2">
      <c r="B3481" s="602"/>
      <c r="C3481" s="602"/>
      <c r="D3481" s="602"/>
      <c r="E3481" s="602"/>
      <c r="F3481" s="602"/>
      <c r="G3481" s="602"/>
      <c r="H3481" s="602"/>
      <c r="I3481" s="602"/>
      <c r="J3481" s="602"/>
      <c r="K3481" s="602"/>
      <c r="L3481" s="602"/>
      <c r="M3481" s="622"/>
    </row>
    <row r="3482" spans="2:13" s="322" customFormat="1" x14ac:dyDescent="0.2">
      <c r="B3482" s="602"/>
      <c r="C3482" s="602"/>
      <c r="D3482" s="602"/>
      <c r="E3482" s="602"/>
      <c r="F3482" s="602"/>
      <c r="G3482" s="602"/>
      <c r="H3482" s="602"/>
      <c r="I3482" s="602"/>
      <c r="J3482" s="602"/>
      <c r="K3482" s="602"/>
      <c r="L3482" s="602"/>
      <c r="M3482" s="622"/>
    </row>
    <row r="3483" spans="2:13" s="322" customFormat="1" x14ac:dyDescent="0.2">
      <c r="B3483" s="602"/>
      <c r="C3483" s="602"/>
      <c r="D3483" s="602"/>
      <c r="E3483" s="602"/>
      <c r="F3483" s="602"/>
      <c r="G3483" s="602"/>
      <c r="H3483" s="602"/>
      <c r="I3483" s="602"/>
      <c r="J3483" s="602"/>
      <c r="K3483" s="602"/>
      <c r="L3483" s="602"/>
      <c r="M3483" s="622"/>
    </row>
    <row r="3484" spans="2:13" s="322" customFormat="1" x14ac:dyDescent="0.2">
      <c r="B3484" s="602"/>
      <c r="C3484" s="602"/>
      <c r="D3484" s="602"/>
      <c r="E3484" s="602"/>
      <c r="F3484" s="602"/>
      <c r="G3484" s="602"/>
      <c r="H3484" s="602"/>
      <c r="I3484" s="602"/>
      <c r="J3484" s="602"/>
      <c r="K3484" s="602"/>
      <c r="L3484" s="602"/>
      <c r="M3484" s="622"/>
    </row>
    <row r="3485" spans="2:13" s="322" customFormat="1" x14ac:dyDescent="0.2">
      <c r="B3485" s="602"/>
      <c r="C3485" s="602"/>
      <c r="D3485" s="602"/>
      <c r="E3485" s="602"/>
      <c r="F3485" s="602"/>
      <c r="G3485" s="602"/>
      <c r="H3485" s="602"/>
      <c r="I3485" s="602"/>
      <c r="J3485" s="602"/>
      <c r="K3485" s="602"/>
      <c r="L3485" s="602"/>
      <c r="M3485" s="622"/>
    </row>
    <row r="3486" spans="2:13" s="322" customFormat="1" x14ac:dyDescent="0.2">
      <c r="B3486" s="602"/>
      <c r="C3486" s="602"/>
      <c r="D3486" s="602"/>
      <c r="E3486" s="602"/>
      <c r="F3486" s="602"/>
      <c r="G3486" s="602"/>
      <c r="H3486" s="602"/>
      <c r="I3486" s="602"/>
      <c r="J3486" s="602"/>
      <c r="K3486" s="602"/>
      <c r="L3486" s="602"/>
      <c r="M3486" s="622"/>
    </row>
    <row r="3487" spans="2:13" s="322" customFormat="1" x14ac:dyDescent="0.2">
      <c r="B3487" s="602"/>
      <c r="C3487" s="602"/>
      <c r="D3487" s="602"/>
      <c r="E3487" s="602"/>
      <c r="F3487" s="602"/>
      <c r="G3487" s="602"/>
      <c r="H3487" s="602"/>
      <c r="I3487" s="602"/>
      <c r="J3487" s="602"/>
      <c r="K3487" s="602"/>
      <c r="L3487" s="602"/>
      <c r="M3487" s="622"/>
    </row>
    <row r="3488" spans="2:13" s="322" customFormat="1" x14ac:dyDescent="0.2">
      <c r="B3488" s="602"/>
      <c r="C3488" s="602"/>
      <c r="D3488" s="602"/>
      <c r="E3488" s="602"/>
      <c r="F3488" s="602"/>
      <c r="G3488" s="602"/>
      <c r="H3488" s="602"/>
      <c r="I3488" s="602"/>
      <c r="J3488" s="602"/>
      <c r="K3488" s="602"/>
      <c r="L3488" s="602"/>
      <c r="M3488" s="622"/>
    </row>
    <row r="3489" spans="2:13" s="322" customFormat="1" x14ac:dyDescent="0.2">
      <c r="B3489" s="602"/>
      <c r="C3489" s="602"/>
      <c r="D3489" s="602"/>
      <c r="E3489" s="602"/>
      <c r="F3489" s="602"/>
      <c r="G3489" s="602"/>
      <c r="H3489" s="602"/>
      <c r="I3489" s="602"/>
      <c r="J3489" s="602"/>
      <c r="K3489" s="602"/>
      <c r="L3489" s="602"/>
      <c r="M3489" s="622"/>
    </row>
    <row r="3490" spans="2:13" s="322" customFormat="1" x14ac:dyDescent="0.2">
      <c r="B3490" s="602"/>
      <c r="C3490" s="602"/>
      <c r="D3490" s="602"/>
      <c r="E3490" s="602"/>
      <c r="F3490" s="602"/>
      <c r="G3490" s="602"/>
      <c r="H3490" s="602"/>
      <c r="I3490" s="602"/>
      <c r="J3490" s="602"/>
      <c r="K3490" s="602"/>
      <c r="L3490" s="602"/>
      <c r="M3490" s="622"/>
    </row>
    <row r="3491" spans="2:13" s="322" customFormat="1" x14ac:dyDescent="0.2">
      <c r="B3491" s="602"/>
      <c r="C3491" s="602"/>
      <c r="D3491" s="602"/>
      <c r="E3491" s="602"/>
      <c r="F3491" s="602"/>
      <c r="G3491" s="602"/>
      <c r="H3491" s="602"/>
      <c r="I3491" s="602"/>
      <c r="J3491" s="602"/>
      <c r="K3491" s="602"/>
      <c r="L3491" s="602"/>
      <c r="M3491" s="622"/>
    </row>
    <row r="3492" spans="2:13" s="322" customFormat="1" x14ac:dyDescent="0.2">
      <c r="B3492" s="602"/>
      <c r="C3492" s="602"/>
      <c r="D3492" s="602"/>
      <c r="E3492" s="602"/>
      <c r="F3492" s="602"/>
      <c r="G3492" s="602"/>
      <c r="H3492" s="602"/>
      <c r="I3492" s="602"/>
      <c r="J3492" s="602"/>
      <c r="K3492" s="602"/>
      <c r="L3492" s="602"/>
      <c r="M3492" s="622"/>
    </row>
    <row r="3493" spans="2:13" s="322" customFormat="1" x14ac:dyDescent="0.2">
      <c r="B3493" s="602"/>
      <c r="C3493" s="602"/>
      <c r="D3493" s="602"/>
      <c r="E3493" s="602"/>
      <c r="F3493" s="602"/>
      <c r="G3493" s="602"/>
      <c r="H3493" s="602"/>
      <c r="I3493" s="602"/>
      <c r="J3493" s="602"/>
      <c r="K3493" s="602"/>
      <c r="L3493" s="602"/>
      <c r="M3493" s="622"/>
    </row>
    <row r="3494" spans="2:13" s="322" customFormat="1" x14ac:dyDescent="0.2">
      <c r="B3494" s="602"/>
      <c r="C3494" s="602"/>
      <c r="D3494" s="602"/>
      <c r="E3494" s="602"/>
      <c r="F3494" s="602"/>
      <c r="G3494" s="602"/>
      <c r="H3494" s="602"/>
      <c r="I3494" s="602"/>
      <c r="J3494" s="602"/>
      <c r="K3494" s="602"/>
      <c r="L3494" s="602"/>
      <c r="M3494" s="622"/>
    </row>
    <row r="3495" spans="2:13" s="322" customFormat="1" x14ac:dyDescent="0.2">
      <c r="B3495" s="602"/>
      <c r="C3495" s="602"/>
      <c r="D3495" s="602"/>
      <c r="E3495" s="602"/>
      <c r="F3495" s="602"/>
      <c r="G3495" s="602"/>
      <c r="H3495" s="602"/>
      <c r="I3495" s="602"/>
      <c r="J3495" s="602"/>
      <c r="K3495" s="602"/>
      <c r="L3495" s="602"/>
      <c r="M3495" s="622"/>
    </row>
    <row r="3496" spans="2:13" s="322" customFormat="1" x14ac:dyDescent="0.2">
      <c r="B3496" s="602"/>
      <c r="C3496" s="602"/>
      <c r="D3496" s="602"/>
      <c r="E3496" s="602"/>
      <c r="F3496" s="602"/>
      <c r="G3496" s="602"/>
      <c r="H3496" s="602"/>
      <c r="I3496" s="602"/>
      <c r="J3496" s="602"/>
      <c r="K3496" s="602"/>
      <c r="L3496" s="602"/>
      <c r="M3496" s="622"/>
    </row>
    <row r="3497" spans="2:13" s="322" customFormat="1" x14ac:dyDescent="0.2">
      <c r="B3497" s="602"/>
      <c r="C3497" s="602"/>
      <c r="D3497" s="602"/>
      <c r="E3497" s="602"/>
      <c r="F3497" s="602"/>
      <c r="G3497" s="602"/>
      <c r="H3497" s="602"/>
      <c r="I3497" s="602"/>
      <c r="J3497" s="602"/>
      <c r="K3497" s="602"/>
      <c r="L3497" s="602"/>
      <c r="M3497" s="622"/>
    </row>
    <row r="3498" spans="2:13" s="322" customFormat="1" x14ac:dyDescent="0.2">
      <c r="B3498" s="602"/>
      <c r="C3498" s="602"/>
      <c r="D3498" s="602"/>
      <c r="E3498" s="602"/>
      <c r="F3498" s="602"/>
      <c r="G3498" s="602"/>
      <c r="H3498" s="602"/>
      <c r="I3498" s="602"/>
      <c r="J3498" s="602"/>
      <c r="K3498" s="602"/>
      <c r="L3498" s="602"/>
      <c r="M3498" s="622"/>
    </row>
    <row r="3499" spans="2:13" s="322" customFormat="1" x14ac:dyDescent="0.2">
      <c r="B3499" s="602"/>
      <c r="C3499" s="602"/>
      <c r="D3499" s="602"/>
      <c r="E3499" s="602"/>
      <c r="F3499" s="602"/>
      <c r="G3499" s="602"/>
      <c r="H3499" s="602"/>
      <c r="I3499" s="602"/>
      <c r="J3499" s="602"/>
      <c r="K3499" s="602"/>
      <c r="L3499" s="602"/>
      <c r="M3499" s="622"/>
    </row>
    <row r="3500" spans="2:13" s="322" customFormat="1" x14ac:dyDescent="0.2">
      <c r="B3500" s="602"/>
      <c r="C3500" s="602"/>
      <c r="D3500" s="602"/>
      <c r="E3500" s="602"/>
      <c r="F3500" s="602"/>
      <c r="G3500" s="602"/>
      <c r="H3500" s="602"/>
      <c r="I3500" s="602"/>
      <c r="J3500" s="602"/>
      <c r="K3500" s="602"/>
      <c r="L3500" s="602"/>
      <c r="M3500" s="622"/>
    </row>
    <row r="3501" spans="2:13" s="322" customFormat="1" x14ac:dyDescent="0.2">
      <c r="B3501" s="602"/>
      <c r="C3501" s="602"/>
      <c r="D3501" s="602"/>
      <c r="E3501" s="602"/>
      <c r="F3501" s="602"/>
      <c r="G3501" s="602"/>
      <c r="H3501" s="602"/>
      <c r="I3501" s="602"/>
      <c r="J3501" s="602"/>
      <c r="K3501" s="602"/>
      <c r="L3501" s="602"/>
      <c r="M3501" s="622"/>
    </row>
    <row r="3502" spans="2:13" s="322" customFormat="1" x14ac:dyDescent="0.2">
      <c r="B3502" s="602"/>
      <c r="C3502" s="602"/>
      <c r="D3502" s="602"/>
      <c r="E3502" s="602"/>
      <c r="F3502" s="602"/>
      <c r="G3502" s="602"/>
      <c r="H3502" s="602"/>
      <c r="I3502" s="602"/>
      <c r="J3502" s="602"/>
      <c r="K3502" s="602"/>
      <c r="L3502" s="602"/>
      <c r="M3502" s="622"/>
    </row>
    <row r="3503" spans="2:13" s="322" customFormat="1" x14ac:dyDescent="0.2">
      <c r="B3503" s="602"/>
      <c r="C3503" s="602"/>
      <c r="D3503" s="602"/>
      <c r="E3503" s="602"/>
      <c r="F3503" s="602"/>
      <c r="G3503" s="602"/>
      <c r="H3503" s="602"/>
      <c r="I3503" s="602"/>
      <c r="J3503" s="602"/>
      <c r="K3503" s="602"/>
      <c r="L3503" s="602"/>
      <c r="M3503" s="622"/>
    </row>
    <row r="3504" spans="2:13" s="322" customFormat="1" x14ac:dyDescent="0.2">
      <c r="B3504" s="602"/>
      <c r="C3504" s="602"/>
      <c r="D3504" s="602"/>
      <c r="E3504" s="602"/>
      <c r="F3504" s="602"/>
      <c r="G3504" s="602"/>
      <c r="H3504" s="602"/>
      <c r="I3504" s="602"/>
      <c r="J3504" s="602"/>
      <c r="K3504" s="602"/>
      <c r="L3504" s="602"/>
      <c r="M3504" s="622"/>
    </row>
    <row r="3505" spans="2:13" s="322" customFormat="1" x14ac:dyDescent="0.2">
      <c r="B3505" s="602"/>
      <c r="C3505" s="602"/>
      <c r="D3505" s="602"/>
      <c r="E3505" s="602"/>
      <c r="F3505" s="602"/>
      <c r="G3505" s="602"/>
      <c r="H3505" s="602"/>
      <c r="I3505" s="602"/>
      <c r="J3505" s="602"/>
      <c r="K3505" s="602"/>
      <c r="L3505" s="602"/>
      <c r="M3505" s="622"/>
    </row>
    <row r="3506" spans="2:13" s="322" customFormat="1" x14ac:dyDescent="0.2">
      <c r="B3506" s="602"/>
      <c r="C3506" s="602"/>
      <c r="D3506" s="602"/>
      <c r="E3506" s="602"/>
      <c r="F3506" s="602"/>
      <c r="G3506" s="602"/>
      <c r="H3506" s="602"/>
      <c r="I3506" s="602"/>
      <c r="J3506" s="602"/>
      <c r="K3506" s="602"/>
      <c r="L3506" s="602"/>
      <c r="M3506" s="622"/>
    </row>
    <row r="3507" spans="2:13" s="322" customFormat="1" x14ac:dyDescent="0.2">
      <c r="B3507" s="602"/>
      <c r="C3507" s="602"/>
      <c r="D3507" s="602"/>
      <c r="E3507" s="602"/>
      <c r="F3507" s="602"/>
      <c r="G3507" s="602"/>
      <c r="H3507" s="602"/>
      <c r="I3507" s="602"/>
      <c r="J3507" s="602"/>
      <c r="K3507" s="602"/>
      <c r="L3507" s="602"/>
      <c r="M3507" s="622"/>
    </row>
    <row r="3508" spans="2:13" s="322" customFormat="1" x14ac:dyDescent="0.2">
      <c r="B3508" s="602"/>
      <c r="C3508" s="602"/>
      <c r="D3508" s="602"/>
      <c r="E3508" s="602"/>
      <c r="F3508" s="602"/>
      <c r="G3508" s="602"/>
      <c r="H3508" s="602"/>
      <c r="I3508" s="602"/>
      <c r="J3508" s="602"/>
      <c r="K3508" s="602"/>
      <c r="L3508" s="602"/>
      <c r="M3508" s="622"/>
    </row>
    <row r="3509" spans="2:13" s="322" customFormat="1" x14ac:dyDescent="0.2">
      <c r="B3509" s="602"/>
      <c r="C3509" s="602"/>
      <c r="D3509" s="602"/>
      <c r="E3509" s="602"/>
      <c r="F3509" s="602"/>
      <c r="G3509" s="602"/>
      <c r="H3509" s="602"/>
      <c r="I3509" s="602"/>
      <c r="J3509" s="602"/>
      <c r="K3509" s="602"/>
      <c r="L3509" s="602"/>
      <c r="M3509" s="622"/>
    </row>
    <row r="3510" spans="2:13" s="322" customFormat="1" x14ac:dyDescent="0.2">
      <c r="B3510" s="602"/>
      <c r="C3510" s="602"/>
      <c r="D3510" s="602"/>
      <c r="E3510" s="602"/>
      <c r="F3510" s="602"/>
      <c r="G3510" s="602"/>
      <c r="H3510" s="602"/>
      <c r="I3510" s="602"/>
      <c r="J3510" s="602"/>
      <c r="K3510" s="602"/>
      <c r="L3510" s="602"/>
      <c r="M3510" s="622"/>
    </row>
    <row r="3511" spans="2:13" s="322" customFormat="1" x14ac:dyDescent="0.2">
      <c r="B3511" s="602"/>
      <c r="C3511" s="602"/>
      <c r="D3511" s="602"/>
      <c r="E3511" s="602"/>
      <c r="F3511" s="602"/>
      <c r="G3511" s="602"/>
      <c r="H3511" s="602"/>
      <c r="I3511" s="602"/>
      <c r="J3511" s="602"/>
      <c r="K3511" s="602"/>
      <c r="L3511" s="602"/>
      <c r="M3511" s="622"/>
    </row>
    <row r="3512" spans="2:13" s="322" customFormat="1" x14ac:dyDescent="0.2">
      <c r="B3512" s="602"/>
      <c r="C3512" s="602"/>
      <c r="D3512" s="602"/>
      <c r="E3512" s="602"/>
      <c r="F3512" s="602"/>
      <c r="G3512" s="602"/>
      <c r="H3512" s="602"/>
      <c r="I3512" s="602"/>
      <c r="J3512" s="602"/>
      <c r="K3512" s="602"/>
      <c r="L3512" s="602"/>
      <c r="M3512" s="622"/>
    </row>
    <row r="3513" spans="2:13" s="322" customFormat="1" x14ac:dyDescent="0.2">
      <c r="B3513" s="602"/>
      <c r="C3513" s="602"/>
      <c r="D3513" s="602"/>
      <c r="E3513" s="602"/>
      <c r="F3513" s="602"/>
      <c r="G3513" s="602"/>
      <c r="H3513" s="602"/>
      <c r="I3513" s="602"/>
      <c r="J3513" s="602"/>
      <c r="K3513" s="602"/>
      <c r="L3513" s="602"/>
      <c r="M3513" s="622"/>
    </row>
    <row r="3514" spans="2:13" s="322" customFormat="1" x14ac:dyDescent="0.2">
      <c r="B3514" s="602"/>
      <c r="C3514" s="602"/>
      <c r="D3514" s="602"/>
      <c r="E3514" s="602"/>
      <c r="F3514" s="602"/>
      <c r="G3514" s="602"/>
      <c r="H3514" s="602"/>
      <c r="I3514" s="602"/>
      <c r="J3514" s="602"/>
      <c r="K3514" s="602"/>
      <c r="L3514" s="602"/>
      <c r="M3514" s="622"/>
    </row>
    <row r="3515" spans="2:13" s="322" customFormat="1" x14ac:dyDescent="0.2">
      <c r="B3515" s="602"/>
      <c r="C3515" s="602"/>
      <c r="D3515" s="602"/>
      <c r="E3515" s="602"/>
      <c r="F3515" s="602"/>
      <c r="G3515" s="602"/>
      <c r="H3515" s="602"/>
      <c r="I3515" s="602"/>
      <c r="J3515" s="602"/>
      <c r="K3515" s="602"/>
      <c r="L3515" s="602"/>
      <c r="M3515" s="622"/>
    </row>
    <row r="3516" spans="2:13" s="322" customFormat="1" x14ac:dyDescent="0.2">
      <c r="B3516" s="602"/>
      <c r="C3516" s="602"/>
      <c r="D3516" s="602"/>
      <c r="E3516" s="602"/>
      <c r="F3516" s="602"/>
      <c r="G3516" s="602"/>
      <c r="H3516" s="602"/>
      <c r="I3516" s="602"/>
      <c r="J3516" s="602"/>
      <c r="K3516" s="602"/>
      <c r="L3516" s="602"/>
      <c r="M3516" s="622"/>
    </row>
    <row r="3517" spans="2:13" s="322" customFormat="1" x14ac:dyDescent="0.2">
      <c r="B3517" s="602"/>
      <c r="C3517" s="602"/>
      <c r="D3517" s="602"/>
      <c r="E3517" s="602"/>
      <c r="F3517" s="602"/>
      <c r="G3517" s="602"/>
      <c r="H3517" s="602"/>
      <c r="I3517" s="602"/>
      <c r="J3517" s="602"/>
      <c r="K3517" s="602"/>
      <c r="L3517" s="602"/>
      <c r="M3517" s="622"/>
    </row>
    <row r="3518" spans="2:13" s="322" customFormat="1" x14ac:dyDescent="0.2">
      <c r="B3518" s="602"/>
      <c r="C3518" s="602"/>
      <c r="D3518" s="602"/>
      <c r="E3518" s="602"/>
      <c r="F3518" s="602"/>
      <c r="G3518" s="602"/>
      <c r="H3518" s="602"/>
      <c r="I3518" s="602"/>
      <c r="J3518" s="602"/>
      <c r="K3518" s="602"/>
      <c r="L3518" s="602"/>
      <c r="M3518" s="622"/>
    </row>
    <row r="3519" spans="2:13" s="322" customFormat="1" x14ac:dyDescent="0.2">
      <c r="B3519" s="602"/>
      <c r="C3519" s="602"/>
      <c r="D3519" s="602"/>
      <c r="E3519" s="602"/>
      <c r="F3519" s="602"/>
      <c r="G3519" s="602"/>
      <c r="H3519" s="602"/>
      <c r="I3519" s="602"/>
      <c r="J3519" s="602"/>
      <c r="K3519" s="602"/>
      <c r="L3519" s="602"/>
      <c r="M3519" s="622"/>
    </row>
    <row r="3520" spans="2:13" s="322" customFormat="1" x14ac:dyDescent="0.2">
      <c r="B3520" s="602"/>
      <c r="C3520" s="602"/>
      <c r="D3520" s="602"/>
      <c r="E3520" s="602"/>
      <c r="F3520" s="602"/>
      <c r="G3520" s="602"/>
      <c r="H3520" s="602"/>
      <c r="I3520" s="602"/>
      <c r="J3520" s="602"/>
      <c r="K3520" s="602"/>
      <c r="L3520" s="602"/>
      <c r="M3520" s="622"/>
    </row>
    <row r="3521" spans="2:13" s="322" customFormat="1" x14ac:dyDescent="0.2">
      <c r="B3521" s="602"/>
      <c r="C3521" s="602"/>
      <c r="D3521" s="602"/>
      <c r="E3521" s="602"/>
      <c r="F3521" s="602"/>
      <c r="G3521" s="602"/>
      <c r="H3521" s="602"/>
      <c r="I3521" s="602"/>
      <c r="J3521" s="602"/>
      <c r="K3521" s="602"/>
      <c r="L3521" s="602"/>
      <c r="M3521" s="622"/>
    </row>
    <row r="3522" spans="2:13" s="322" customFormat="1" x14ac:dyDescent="0.2">
      <c r="B3522" s="602"/>
      <c r="C3522" s="602"/>
      <c r="D3522" s="602"/>
      <c r="E3522" s="602"/>
      <c r="F3522" s="602"/>
      <c r="G3522" s="602"/>
      <c r="H3522" s="602"/>
      <c r="I3522" s="602"/>
      <c r="J3522" s="602"/>
      <c r="K3522" s="602"/>
      <c r="L3522" s="602"/>
      <c r="M3522" s="622"/>
    </row>
    <row r="3523" spans="2:13" s="322" customFormat="1" x14ac:dyDescent="0.2">
      <c r="B3523" s="602"/>
      <c r="C3523" s="602"/>
      <c r="D3523" s="602"/>
      <c r="E3523" s="602"/>
      <c r="F3523" s="602"/>
      <c r="G3523" s="602"/>
      <c r="H3523" s="602"/>
      <c r="I3523" s="602"/>
      <c r="J3523" s="602"/>
      <c r="K3523" s="602"/>
      <c r="L3523" s="602"/>
      <c r="M3523" s="622"/>
    </row>
    <row r="3524" spans="2:13" s="322" customFormat="1" x14ac:dyDescent="0.2">
      <c r="B3524" s="602"/>
      <c r="C3524" s="602"/>
      <c r="D3524" s="602"/>
      <c r="E3524" s="602"/>
      <c r="F3524" s="602"/>
      <c r="G3524" s="602"/>
      <c r="H3524" s="602"/>
      <c r="I3524" s="602"/>
      <c r="J3524" s="602"/>
      <c r="K3524" s="602"/>
      <c r="L3524" s="602"/>
      <c r="M3524" s="622"/>
    </row>
    <row r="3525" spans="2:13" s="322" customFormat="1" x14ac:dyDescent="0.2">
      <c r="B3525" s="602"/>
      <c r="C3525" s="602"/>
      <c r="D3525" s="602"/>
      <c r="E3525" s="602"/>
      <c r="F3525" s="602"/>
      <c r="G3525" s="602"/>
      <c r="H3525" s="602"/>
      <c r="I3525" s="602"/>
      <c r="J3525" s="602"/>
      <c r="K3525" s="602"/>
      <c r="L3525" s="602"/>
      <c r="M3525" s="622"/>
    </row>
    <row r="3526" spans="2:13" s="322" customFormat="1" x14ac:dyDescent="0.2">
      <c r="B3526" s="602"/>
      <c r="C3526" s="602"/>
      <c r="D3526" s="602"/>
      <c r="E3526" s="602"/>
      <c r="F3526" s="602"/>
      <c r="G3526" s="602"/>
      <c r="H3526" s="602"/>
      <c r="I3526" s="602"/>
      <c r="J3526" s="602"/>
      <c r="K3526" s="602"/>
      <c r="L3526" s="602"/>
      <c r="M3526" s="622"/>
    </row>
    <row r="3527" spans="2:13" s="322" customFormat="1" x14ac:dyDescent="0.2">
      <c r="B3527" s="602"/>
      <c r="C3527" s="602"/>
      <c r="D3527" s="602"/>
      <c r="E3527" s="602"/>
      <c r="F3527" s="602"/>
      <c r="G3527" s="602"/>
      <c r="H3527" s="602"/>
      <c r="I3527" s="602"/>
      <c r="J3527" s="602"/>
      <c r="K3527" s="602"/>
      <c r="L3527" s="602"/>
      <c r="M3527" s="622"/>
    </row>
    <row r="3528" spans="2:13" s="322" customFormat="1" x14ac:dyDescent="0.2">
      <c r="B3528" s="602"/>
      <c r="C3528" s="602"/>
      <c r="D3528" s="602"/>
      <c r="E3528" s="602"/>
      <c r="F3528" s="602"/>
      <c r="G3528" s="602"/>
      <c r="H3528" s="602"/>
      <c r="I3528" s="602"/>
      <c r="J3528" s="602"/>
      <c r="K3528" s="602"/>
      <c r="L3528" s="602"/>
      <c r="M3528" s="622"/>
    </row>
    <row r="3529" spans="2:13" s="322" customFormat="1" x14ac:dyDescent="0.2">
      <c r="B3529" s="602"/>
      <c r="C3529" s="602"/>
      <c r="D3529" s="602"/>
      <c r="E3529" s="602"/>
      <c r="F3529" s="602"/>
      <c r="G3529" s="602"/>
      <c r="H3529" s="602"/>
      <c r="I3529" s="602"/>
      <c r="J3529" s="602"/>
      <c r="K3529" s="602"/>
      <c r="L3529" s="602"/>
      <c r="M3529" s="622"/>
    </row>
    <row r="3530" spans="2:13" s="322" customFormat="1" x14ac:dyDescent="0.2">
      <c r="B3530" s="602"/>
      <c r="C3530" s="602"/>
      <c r="D3530" s="602"/>
      <c r="E3530" s="602"/>
      <c r="F3530" s="602"/>
      <c r="G3530" s="602"/>
      <c r="H3530" s="602"/>
      <c r="I3530" s="602"/>
      <c r="J3530" s="602"/>
      <c r="K3530" s="602"/>
      <c r="L3530" s="602"/>
      <c r="M3530" s="622"/>
    </row>
    <row r="3531" spans="2:13" s="322" customFormat="1" x14ac:dyDescent="0.2">
      <c r="B3531" s="602"/>
      <c r="C3531" s="602"/>
      <c r="D3531" s="602"/>
      <c r="E3531" s="602"/>
      <c r="F3531" s="602"/>
      <c r="G3531" s="602"/>
      <c r="H3531" s="602"/>
      <c r="I3531" s="602"/>
      <c r="J3531" s="602"/>
      <c r="K3531" s="602"/>
      <c r="L3531" s="602"/>
      <c r="M3531" s="622"/>
    </row>
    <row r="3532" spans="2:13" s="322" customFormat="1" x14ac:dyDescent="0.2">
      <c r="B3532" s="602"/>
      <c r="C3532" s="602"/>
      <c r="D3532" s="602"/>
      <c r="E3532" s="602"/>
      <c r="F3532" s="602"/>
      <c r="G3532" s="602"/>
      <c r="H3532" s="602"/>
      <c r="I3532" s="602"/>
      <c r="J3532" s="602"/>
      <c r="K3532" s="602"/>
      <c r="L3532" s="602"/>
      <c r="M3532" s="622"/>
    </row>
    <row r="3533" spans="2:13" s="322" customFormat="1" x14ac:dyDescent="0.2">
      <c r="B3533" s="602"/>
      <c r="C3533" s="602"/>
      <c r="D3533" s="602"/>
      <c r="E3533" s="602"/>
      <c r="F3533" s="602"/>
      <c r="G3533" s="602"/>
      <c r="H3533" s="602"/>
      <c r="I3533" s="602"/>
      <c r="J3533" s="602"/>
      <c r="K3533" s="602"/>
      <c r="L3533" s="602"/>
      <c r="M3533" s="622"/>
    </row>
    <row r="3534" spans="2:13" s="322" customFormat="1" x14ac:dyDescent="0.2">
      <c r="B3534" s="602"/>
      <c r="C3534" s="602"/>
      <c r="D3534" s="602"/>
      <c r="E3534" s="602"/>
      <c r="F3534" s="602"/>
      <c r="G3534" s="602"/>
      <c r="H3534" s="602"/>
      <c r="I3534" s="602"/>
      <c r="J3534" s="602"/>
      <c r="K3534" s="602"/>
      <c r="L3534" s="602"/>
      <c r="M3534" s="622"/>
    </row>
    <row r="3535" spans="2:13" s="322" customFormat="1" x14ac:dyDescent="0.2">
      <c r="B3535" s="602"/>
      <c r="C3535" s="602"/>
      <c r="D3535" s="602"/>
      <c r="E3535" s="602"/>
      <c r="F3535" s="602"/>
      <c r="G3535" s="602"/>
      <c r="H3535" s="602"/>
      <c r="I3535" s="602"/>
      <c r="J3535" s="602"/>
      <c r="K3535" s="602"/>
      <c r="L3535" s="602"/>
      <c r="M3535" s="622"/>
    </row>
    <row r="3536" spans="2:13" s="322" customFormat="1" x14ac:dyDescent="0.2">
      <c r="B3536" s="602"/>
      <c r="C3536" s="602"/>
      <c r="D3536" s="602"/>
      <c r="E3536" s="602"/>
      <c r="F3536" s="602"/>
      <c r="G3536" s="602"/>
      <c r="H3536" s="602"/>
      <c r="I3536" s="602"/>
      <c r="J3536" s="602"/>
      <c r="K3536" s="602"/>
      <c r="L3536" s="602"/>
      <c r="M3536" s="622"/>
    </row>
    <row r="3537" spans="2:13" s="322" customFormat="1" x14ac:dyDescent="0.2">
      <c r="B3537" s="602"/>
      <c r="C3537" s="602"/>
      <c r="D3537" s="602"/>
      <c r="E3537" s="602"/>
      <c r="F3537" s="602"/>
      <c r="G3537" s="602"/>
      <c r="H3537" s="602"/>
      <c r="I3537" s="602"/>
      <c r="J3537" s="602"/>
      <c r="K3537" s="602"/>
      <c r="L3537" s="602"/>
      <c r="M3537" s="622"/>
    </row>
    <row r="3538" spans="2:13" s="322" customFormat="1" x14ac:dyDescent="0.2">
      <c r="B3538" s="602"/>
      <c r="C3538" s="602"/>
      <c r="D3538" s="602"/>
      <c r="E3538" s="602"/>
      <c r="F3538" s="602"/>
      <c r="G3538" s="602"/>
      <c r="H3538" s="602"/>
      <c r="I3538" s="602"/>
      <c r="J3538" s="602"/>
      <c r="K3538" s="602"/>
      <c r="L3538" s="602"/>
      <c r="M3538" s="622"/>
    </row>
    <row r="3539" spans="2:13" s="322" customFormat="1" x14ac:dyDescent="0.2">
      <c r="B3539" s="602"/>
      <c r="C3539" s="602"/>
      <c r="D3539" s="602"/>
      <c r="E3539" s="602"/>
      <c r="F3539" s="602"/>
      <c r="G3539" s="602"/>
      <c r="H3539" s="602"/>
      <c r="I3539" s="602"/>
      <c r="J3539" s="602"/>
      <c r="K3539" s="602"/>
      <c r="L3539" s="602"/>
      <c r="M3539" s="622"/>
    </row>
    <row r="3540" spans="2:13" s="322" customFormat="1" x14ac:dyDescent="0.2">
      <c r="B3540" s="602"/>
      <c r="C3540" s="602"/>
      <c r="D3540" s="602"/>
      <c r="E3540" s="602"/>
      <c r="F3540" s="602"/>
      <c r="G3540" s="602"/>
      <c r="H3540" s="602"/>
      <c r="I3540" s="602"/>
      <c r="J3540" s="602"/>
      <c r="K3540" s="602"/>
      <c r="L3540" s="602"/>
      <c r="M3540" s="622"/>
    </row>
    <row r="3541" spans="2:13" s="322" customFormat="1" x14ac:dyDescent="0.2">
      <c r="B3541" s="602"/>
      <c r="C3541" s="602"/>
      <c r="D3541" s="602"/>
      <c r="E3541" s="602"/>
      <c r="F3541" s="602"/>
      <c r="G3541" s="602"/>
      <c r="H3541" s="602"/>
      <c r="I3541" s="602"/>
      <c r="J3541" s="602"/>
      <c r="K3541" s="602"/>
      <c r="L3541" s="602"/>
      <c r="M3541" s="622"/>
    </row>
    <row r="3542" spans="2:13" s="322" customFormat="1" x14ac:dyDescent="0.2">
      <c r="B3542" s="602"/>
      <c r="C3542" s="602"/>
      <c r="D3542" s="602"/>
      <c r="E3542" s="602"/>
      <c r="F3542" s="602"/>
      <c r="G3542" s="602"/>
      <c r="H3542" s="602"/>
      <c r="I3542" s="602"/>
      <c r="J3542" s="602"/>
      <c r="K3542" s="602"/>
      <c r="L3542" s="602"/>
      <c r="M3542" s="622"/>
    </row>
    <row r="3543" spans="2:13" s="322" customFormat="1" x14ac:dyDescent="0.2">
      <c r="B3543" s="602"/>
      <c r="C3543" s="602"/>
      <c r="D3543" s="602"/>
      <c r="E3543" s="602"/>
      <c r="F3543" s="602"/>
      <c r="G3543" s="602"/>
      <c r="H3543" s="602"/>
      <c r="I3543" s="602"/>
      <c r="J3543" s="602"/>
      <c r="K3543" s="602"/>
      <c r="L3543" s="602"/>
      <c r="M3543" s="622"/>
    </row>
    <row r="3544" spans="2:13" s="322" customFormat="1" x14ac:dyDescent="0.2">
      <c r="B3544" s="602"/>
      <c r="C3544" s="602"/>
      <c r="D3544" s="602"/>
      <c r="E3544" s="602"/>
      <c r="F3544" s="602"/>
      <c r="G3544" s="602"/>
      <c r="H3544" s="602"/>
      <c r="I3544" s="602"/>
      <c r="J3544" s="602"/>
      <c r="K3544" s="602"/>
      <c r="L3544" s="602"/>
      <c r="M3544" s="622"/>
    </row>
    <row r="3545" spans="2:13" s="322" customFormat="1" x14ac:dyDescent="0.2">
      <c r="B3545" s="602"/>
      <c r="C3545" s="602"/>
      <c r="D3545" s="602"/>
      <c r="E3545" s="602"/>
      <c r="F3545" s="602"/>
      <c r="G3545" s="602"/>
      <c r="H3545" s="602"/>
      <c r="I3545" s="602"/>
      <c r="J3545" s="602"/>
      <c r="K3545" s="602"/>
      <c r="L3545" s="602"/>
      <c r="M3545" s="622"/>
    </row>
    <row r="3546" spans="2:13" s="322" customFormat="1" x14ac:dyDescent="0.2">
      <c r="B3546" s="602"/>
      <c r="C3546" s="602"/>
      <c r="D3546" s="602"/>
      <c r="E3546" s="602"/>
      <c r="F3546" s="602"/>
      <c r="G3546" s="602"/>
      <c r="H3546" s="602"/>
      <c r="I3546" s="602"/>
      <c r="J3546" s="602"/>
      <c r="K3546" s="602"/>
      <c r="L3546" s="602"/>
      <c r="M3546" s="622"/>
    </row>
    <row r="3547" spans="2:13" s="322" customFormat="1" x14ac:dyDescent="0.2">
      <c r="B3547" s="602"/>
      <c r="C3547" s="602"/>
      <c r="D3547" s="602"/>
      <c r="E3547" s="602"/>
      <c r="F3547" s="602"/>
      <c r="G3547" s="602"/>
      <c r="H3547" s="602"/>
      <c r="I3547" s="602"/>
      <c r="J3547" s="602"/>
      <c r="K3547" s="602"/>
      <c r="L3547" s="602"/>
      <c r="M3547" s="622"/>
    </row>
    <row r="3548" spans="2:13" s="322" customFormat="1" x14ac:dyDescent="0.2">
      <c r="B3548" s="602"/>
      <c r="C3548" s="602"/>
      <c r="D3548" s="602"/>
      <c r="E3548" s="602"/>
      <c r="F3548" s="602"/>
      <c r="G3548" s="602"/>
      <c r="H3548" s="602"/>
      <c r="I3548" s="602"/>
      <c r="J3548" s="602"/>
      <c r="K3548" s="602"/>
      <c r="L3548" s="602"/>
      <c r="M3548" s="622"/>
    </row>
    <row r="3549" spans="2:13" s="322" customFormat="1" x14ac:dyDescent="0.2">
      <c r="B3549" s="602"/>
      <c r="C3549" s="602"/>
      <c r="D3549" s="602"/>
      <c r="E3549" s="602"/>
      <c r="F3549" s="602"/>
      <c r="G3549" s="602"/>
      <c r="H3549" s="602"/>
      <c r="I3549" s="602"/>
      <c r="J3549" s="602"/>
      <c r="K3549" s="602"/>
      <c r="L3549" s="602"/>
      <c r="M3549" s="622"/>
    </row>
    <row r="3550" spans="2:13" s="322" customFormat="1" x14ac:dyDescent="0.2">
      <c r="B3550" s="602"/>
      <c r="C3550" s="602"/>
      <c r="D3550" s="602"/>
      <c r="E3550" s="602"/>
      <c r="F3550" s="602"/>
      <c r="G3550" s="602"/>
      <c r="H3550" s="602"/>
      <c r="I3550" s="602"/>
      <c r="J3550" s="602"/>
      <c r="K3550" s="602"/>
      <c r="L3550" s="602"/>
      <c r="M3550" s="622"/>
    </row>
    <row r="3551" spans="2:13" s="322" customFormat="1" x14ac:dyDescent="0.2">
      <c r="B3551" s="602"/>
      <c r="C3551" s="602"/>
      <c r="D3551" s="602"/>
      <c r="E3551" s="602"/>
      <c r="F3551" s="602"/>
      <c r="G3551" s="602"/>
      <c r="H3551" s="602"/>
      <c r="I3551" s="602"/>
      <c r="J3551" s="602"/>
      <c r="K3551" s="602"/>
      <c r="L3551" s="602"/>
      <c r="M3551" s="622"/>
    </row>
    <row r="3552" spans="2:13" s="322" customFormat="1" x14ac:dyDescent="0.2">
      <c r="B3552" s="602"/>
      <c r="C3552" s="602"/>
      <c r="D3552" s="602"/>
      <c r="E3552" s="602"/>
      <c r="F3552" s="602"/>
      <c r="G3552" s="602"/>
      <c r="H3552" s="602"/>
      <c r="I3552" s="602"/>
      <c r="J3552" s="602"/>
      <c r="K3552" s="602"/>
      <c r="L3552" s="602"/>
      <c r="M3552" s="622"/>
    </row>
    <row r="3553" spans="2:13" s="322" customFormat="1" x14ac:dyDescent="0.2">
      <c r="B3553" s="602"/>
      <c r="C3553" s="602"/>
      <c r="D3553" s="602"/>
      <c r="E3553" s="602"/>
      <c r="F3553" s="602"/>
      <c r="G3553" s="602"/>
      <c r="H3553" s="602"/>
      <c r="I3553" s="602"/>
      <c r="J3553" s="602"/>
      <c r="K3553" s="602"/>
      <c r="L3553" s="602"/>
      <c r="M3553" s="622"/>
    </row>
    <row r="3554" spans="2:13" s="322" customFormat="1" x14ac:dyDescent="0.2">
      <c r="B3554" s="602"/>
      <c r="C3554" s="602"/>
      <c r="D3554" s="602"/>
      <c r="E3554" s="602"/>
      <c r="F3554" s="602"/>
      <c r="G3554" s="602"/>
      <c r="H3554" s="602"/>
      <c r="I3554" s="602"/>
      <c r="J3554" s="602"/>
      <c r="K3554" s="602"/>
      <c r="L3554" s="602"/>
      <c r="M3554" s="622"/>
    </row>
    <row r="3555" spans="2:13" s="322" customFormat="1" x14ac:dyDescent="0.2">
      <c r="B3555" s="602"/>
      <c r="C3555" s="602"/>
      <c r="D3555" s="602"/>
      <c r="E3555" s="602"/>
      <c r="F3555" s="602"/>
      <c r="G3555" s="602"/>
      <c r="H3555" s="602"/>
      <c r="I3555" s="602"/>
      <c r="J3555" s="602"/>
      <c r="K3555" s="602"/>
      <c r="L3555" s="602"/>
      <c r="M3555" s="622"/>
    </row>
    <row r="3556" spans="2:13" s="322" customFormat="1" x14ac:dyDescent="0.2">
      <c r="B3556" s="602"/>
      <c r="C3556" s="602"/>
      <c r="D3556" s="602"/>
      <c r="E3556" s="602"/>
      <c r="F3556" s="602"/>
      <c r="G3556" s="602"/>
      <c r="H3556" s="602"/>
      <c r="I3556" s="602"/>
      <c r="J3556" s="602"/>
      <c r="K3556" s="602"/>
      <c r="L3556" s="602"/>
      <c r="M3556" s="622"/>
    </row>
    <row r="3557" spans="2:13" s="322" customFormat="1" x14ac:dyDescent="0.2">
      <c r="B3557" s="602"/>
      <c r="C3557" s="602"/>
      <c r="D3557" s="602"/>
      <c r="E3557" s="602"/>
      <c r="F3557" s="602"/>
      <c r="G3557" s="602"/>
      <c r="H3557" s="602"/>
      <c r="I3557" s="602"/>
      <c r="J3557" s="602"/>
      <c r="K3557" s="602"/>
      <c r="L3557" s="602"/>
      <c r="M3557" s="622"/>
    </row>
    <row r="3558" spans="2:13" s="322" customFormat="1" x14ac:dyDescent="0.2">
      <c r="B3558" s="602"/>
      <c r="C3558" s="602"/>
      <c r="D3558" s="602"/>
      <c r="E3558" s="602"/>
      <c r="F3558" s="602"/>
      <c r="G3558" s="602"/>
      <c r="H3558" s="602"/>
      <c r="I3558" s="602"/>
      <c r="J3558" s="602"/>
      <c r="K3558" s="602"/>
      <c r="L3558" s="602"/>
      <c r="M3558" s="622"/>
    </row>
    <row r="3559" spans="2:13" s="322" customFormat="1" x14ac:dyDescent="0.2">
      <c r="B3559" s="602"/>
      <c r="C3559" s="602"/>
      <c r="D3559" s="602"/>
      <c r="E3559" s="602"/>
      <c r="F3559" s="602"/>
      <c r="G3559" s="602"/>
      <c r="H3559" s="602"/>
      <c r="I3559" s="602"/>
      <c r="J3559" s="602"/>
      <c r="K3559" s="602"/>
      <c r="L3559" s="602"/>
      <c r="M3559" s="622"/>
    </row>
    <row r="3560" spans="2:13" s="322" customFormat="1" x14ac:dyDescent="0.2">
      <c r="B3560" s="602"/>
      <c r="C3560" s="602"/>
      <c r="D3560" s="602"/>
      <c r="E3560" s="602"/>
      <c r="F3560" s="602"/>
      <c r="G3560" s="602"/>
      <c r="H3560" s="602"/>
      <c r="I3560" s="602"/>
      <c r="J3560" s="602"/>
      <c r="K3560" s="602"/>
      <c r="L3560" s="602"/>
      <c r="M3560" s="622"/>
    </row>
    <row r="3561" spans="2:13" s="322" customFormat="1" x14ac:dyDescent="0.2">
      <c r="B3561" s="602"/>
      <c r="C3561" s="602"/>
      <c r="D3561" s="602"/>
      <c r="E3561" s="602"/>
      <c r="F3561" s="602"/>
      <c r="G3561" s="602"/>
      <c r="H3561" s="602"/>
      <c r="I3561" s="602"/>
      <c r="J3561" s="602"/>
      <c r="K3561" s="602"/>
      <c r="L3561" s="602"/>
      <c r="M3561" s="622"/>
    </row>
    <row r="3562" spans="2:13" s="322" customFormat="1" x14ac:dyDescent="0.2">
      <c r="B3562" s="602"/>
      <c r="C3562" s="602"/>
      <c r="D3562" s="602"/>
      <c r="E3562" s="602"/>
      <c r="F3562" s="602"/>
      <c r="G3562" s="602"/>
      <c r="H3562" s="602"/>
      <c r="I3562" s="602"/>
      <c r="J3562" s="602"/>
      <c r="K3562" s="602"/>
      <c r="L3562" s="602"/>
      <c r="M3562" s="622"/>
    </row>
    <row r="3563" spans="2:13" s="322" customFormat="1" x14ac:dyDescent="0.2">
      <c r="B3563" s="602"/>
      <c r="C3563" s="602"/>
      <c r="D3563" s="602"/>
      <c r="E3563" s="602"/>
      <c r="F3563" s="602"/>
      <c r="G3563" s="602"/>
      <c r="H3563" s="602"/>
      <c r="I3563" s="602"/>
      <c r="J3563" s="602"/>
      <c r="K3563" s="602"/>
      <c r="L3563" s="602"/>
      <c r="M3563" s="622"/>
    </row>
    <row r="3564" spans="2:13" s="322" customFormat="1" x14ac:dyDescent="0.2">
      <c r="B3564" s="602"/>
      <c r="C3564" s="602"/>
      <c r="D3564" s="602"/>
      <c r="E3564" s="602"/>
      <c r="F3564" s="602"/>
      <c r="G3564" s="602"/>
      <c r="H3564" s="602"/>
      <c r="I3564" s="602"/>
      <c r="J3564" s="602"/>
      <c r="K3564" s="602"/>
      <c r="L3564" s="602"/>
      <c r="M3564" s="622"/>
    </row>
    <row r="3565" spans="2:13" s="322" customFormat="1" x14ac:dyDescent="0.2">
      <c r="B3565" s="602"/>
      <c r="C3565" s="602"/>
      <c r="D3565" s="602"/>
      <c r="E3565" s="602"/>
      <c r="F3565" s="602"/>
      <c r="G3565" s="602"/>
      <c r="H3565" s="602"/>
      <c r="I3565" s="602"/>
      <c r="J3565" s="602"/>
      <c r="K3565" s="602"/>
      <c r="L3565" s="602"/>
      <c r="M3565" s="622"/>
    </row>
    <row r="3566" spans="2:13" s="322" customFormat="1" x14ac:dyDescent="0.2">
      <c r="B3566" s="602"/>
      <c r="C3566" s="602"/>
      <c r="D3566" s="602"/>
      <c r="E3566" s="602"/>
      <c r="F3566" s="602"/>
      <c r="G3566" s="602"/>
      <c r="H3566" s="602"/>
      <c r="I3566" s="602"/>
      <c r="J3566" s="602"/>
      <c r="K3566" s="602"/>
      <c r="L3566" s="602"/>
      <c r="M3566" s="622"/>
    </row>
    <row r="3567" spans="2:13" s="322" customFormat="1" x14ac:dyDescent="0.2">
      <c r="B3567" s="602"/>
      <c r="C3567" s="602"/>
      <c r="D3567" s="602"/>
      <c r="E3567" s="602"/>
      <c r="F3567" s="602"/>
      <c r="G3567" s="602"/>
      <c r="H3567" s="602"/>
      <c r="I3567" s="602"/>
      <c r="J3567" s="602"/>
      <c r="K3567" s="602"/>
      <c r="L3567" s="602"/>
      <c r="M3567" s="622"/>
    </row>
    <row r="3568" spans="2:13" s="322" customFormat="1" x14ac:dyDescent="0.2">
      <c r="B3568" s="602"/>
      <c r="C3568" s="602"/>
      <c r="D3568" s="602"/>
      <c r="E3568" s="602"/>
      <c r="F3568" s="602"/>
      <c r="G3568" s="602"/>
      <c r="H3568" s="602"/>
      <c r="I3568" s="602"/>
      <c r="J3568" s="602"/>
      <c r="K3568" s="602"/>
      <c r="L3568" s="602"/>
      <c r="M3568" s="622"/>
    </row>
    <row r="3569" spans="2:13" s="322" customFormat="1" x14ac:dyDescent="0.2">
      <c r="B3569" s="602"/>
      <c r="C3569" s="602"/>
      <c r="D3569" s="602"/>
      <c r="E3569" s="602"/>
      <c r="F3569" s="602"/>
      <c r="G3569" s="602"/>
      <c r="H3569" s="602"/>
      <c r="I3569" s="602"/>
      <c r="J3569" s="602"/>
      <c r="K3569" s="602"/>
      <c r="L3569" s="602"/>
      <c r="M3569" s="622"/>
    </row>
    <row r="3570" spans="2:13" s="322" customFormat="1" x14ac:dyDescent="0.2">
      <c r="B3570" s="602"/>
      <c r="C3570" s="602"/>
      <c r="D3570" s="602"/>
      <c r="E3570" s="602"/>
      <c r="F3570" s="602"/>
      <c r="G3570" s="602"/>
      <c r="H3570" s="602"/>
      <c r="I3570" s="602"/>
      <c r="J3570" s="602"/>
      <c r="K3570" s="602"/>
      <c r="L3570" s="602"/>
      <c r="M3570" s="622"/>
    </row>
    <row r="3571" spans="2:13" s="322" customFormat="1" x14ac:dyDescent="0.2">
      <c r="B3571" s="602"/>
      <c r="C3571" s="602"/>
      <c r="D3571" s="602"/>
      <c r="E3571" s="602"/>
      <c r="F3571" s="602"/>
      <c r="G3571" s="602"/>
      <c r="H3571" s="602"/>
      <c r="I3571" s="602"/>
      <c r="J3571" s="602"/>
      <c r="K3571" s="602"/>
      <c r="L3571" s="602"/>
      <c r="M3571" s="622"/>
    </row>
    <row r="3572" spans="2:13" s="322" customFormat="1" x14ac:dyDescent="0.2">
      <c r="B3572" s="602"/>
      <c r="C3572" s="602"/>
      <c r="D3572" s="602"/>
      <c r="E3572" s="602"/>
      <c r="F3572" s="602"/>
      <c r="G3572" s="602"/>
      <c r="H3572" s="602"/>
      <c r="I3572" s="602"/>
      <c r="J3572" s="602"/>
      <c r="K3572" s="602"/>
      <c r="L3572" s="602"/>
      <c r="M3572" s="622"/>
    </row>
    <row r="3573" spans="2:13" s="322" customFormat="1" x14ac:dyDescent="0.2">
      <c r="B3573" s="602"/>
      <c r="C3573" s="602"/>
      <c r="D3573" s="602"/>
      <c r="E3573" s="602"/>
      <c r="F3573" s="602"/>
      <c r="G3573" s="602"/>
      <c r="H3573" s="602"/>
      <c r="I3573" s="602"/>
      <c r="J3573" s="602"/>
      <c r="K3573" s="602"/>
      <c r="L3573" s="602"/>
      <c r="M3573" s="622"/>
    </row>
    <row r="3574" spans="2:13" s="322" customFormat="1" x14ac:dyDescent="0.2">
      <c r="B3574" s="602"/>
      <c r="C3574" s="602"/>
      <c r="D3574" s="602"/>
      <c r="E3574" s="602"/>
      <c r="F3574" s="602"/>
      <c r="G3574" s="602"/>
      <c r="H3574" s="602"/>
      <c r="I3574" s="602"/>
      <c r="J3574" s="602"/>
      <c r="K3574" s="602"/>
      <c r="L3574" s="602"/>
      <c r="M3574" s="622"/>
    </row>
    <row r="3575" spans="2:13" s="322" customFormat="1" x14ac:dyDescent="0.2">
      <c r="B3575" s="602"/>
      <c r="C3575" s="602"/>
      <c r="D3575" s="602"/>
      <c r="E3575" s="602"/>
      <c r="F3575" s="602"/>
      <c r="G3575" s="602"/>
      <c r="H3575" s="602"/>
      <c r="I3575" s="602"/>
      <c r="J3575" s="602"/>
      <c r="K3575" s="602"/>
      <c r="L3575" s="602"/>
      <c r="M3575" s="622"/>
    </row>
    <row r="3576" spans="2:13" s="322" customFormat="1" x14ac:dyDescent="0.2">
      <c r="B3576" s="602"/>
      <c r="C3576" s="602"/>
      <c r="D3576" s="602"/>
      <c r="E3576" s="602"/>
      <c r="F3576" s="602"/>
      <c r="G3576" s="602"/>
      <c r="H3576" s="602"/>
      <c r="I3576" s="602"/>
      <c r="J3576" s="602"/>
      <c r="K3576" s="602"/>
      <c r="L3576" s="602"/>
      <c r="M3576" s="622"/>
    </row>
    <row r="3577" spans="2:13" s="322" customFormat="1" x14ac:dyDescent="0.2">
      <c r="B3577" s="602"/>
      <c r="C3577" s="602"/>
      <c r="D3577" s="602"/>
      <c r="E3577" s="602"/>
      <c r="F3577" s="602"/>
      <c r="G3577" s="602"/>
      <c r="H3577" s="602"/>
      <c r="I3577" s="602"/>
      <c r="J3577" s="602"/>
      <c r="K3577" s="602"/>
      <c r="L3577" s="602"/>
      <c r="M3577" s="622"/>
    </row>
    <row r="3578" spans="2:13" s="322" customFormat="1" x14ac:dyDescent="0.2">
      <c r="B3578" s="602"/>
      <c r="C3578" s="602"/>
      <c r="D3578" s="602"/>
      <c r="E3578" s="602"/>
      <c r="F3578" s="602"/>
      <c r="G3578" s="602"/>
      <c r="H3578" s="602"/>
      <c r="I3578" s="602"/>
      <c r="J3578" s="602"/>
      <c r="K3578" s="602"/>
      <c r="L3578" s="602"/>
      <c r="M3578" s="622"/>
    </row>
    <row r="3579" spans="2:13" s="322" customFormat="1" x14ac:dyDescent="0.2">
      <c r="B3579" s="602"/>
      <c r="C3579" s="602"/>
      <c r="D3579" s="602"/>
      <c r="E3579" s="602"/>
      <c r="F3579" s="602"/>
      <c r="G3579" s="602"/>
      <c r="H3579" s="602"/>
      <c r="I3579" s="602"/>
      <c r="J3579" s="602"/>
      <c r="K3579" s="602"/>
      <c r="L3579" s="602"/>
      <c r="M3579" s="622"/>
    </row>
    <row r="3580" spans="2:13" s="322" customFormat="1" x14ac:dyDescent="0.2">
      <c r="B3580" s="602"/>
      <c r="C3580" s="602"/>
      <c r="D3580" s="602"/>
      <c r="E3580" s="602"/>
      <c r="F3580" s="602"/>
      <c r="G3580" s="602"/>
      <c r="H3580" s="602"/>
      <c r="I3580" s="602"/>
      <c r="J3580" s="602"/>
      <c r="K3580" s="602"/>
      <c r="L3580" s="602"/>
      <c r="M3580" s="622"/>
    </row>
    <row r="3581" spans="2:13" s="322" customFormat="1" x14ac:dyDescent="0.2">
      <c r="B3581" s="602"/>
      <c r="C3581" s="602"/>
      <c r="D3581" s="602"/>
      <c r="E3581" s="602"/>
      <c r="F3581" s="602"/>
      <c r="G3581" s="602"/>
      <c r="H3581" s="602"/>
      <c r="I3581" s="602"/>
      <c r="J3581" s="602"/>
      <c r="K3581" s="602"/>
      <c r="L3581" s="602"/>
      <c r="M3581" s="622"/>
    </row>
    <row r="3582" spans="2:13" s="322" customFormat="1" x14ac:dyDescent="0.2">
      <c r="B3582" s="602"/>
      <c r="C3582" s="602"/>
      <c r="D3582" s="602"/>
      <c r="E3582" s="602"/>
      <c r="F3582" s="602"/>
      <c r="G3582" s="602"/>
      <c r="H3582" s="602"/>
      <c r="I3582" s="602"/>
      <c r="J3582" s="602"/>
      <c r="K3582" s="602"/>
      <c r="L3582" s="602"/>
      <c r="M3582" s="622"/>
    </row>
    <row r="3583" spans="2:13" s="322" customFormat="1" x14ac:dyDescent="0.2">
      <c r="B3583" s="602"/>
      <c r="C3583" s="602"/>
      <c r="D3583" s="602"/>
      <c r="E3583" s="602"/>
      <c r="F3583" s="602"/>
      <c r="G3583" s="602"/>
      <c r="H3583" s="602"/>
      <c r="I3583" s="602"/>
      <c r="J3583" s="602"/>
      <c r="K3583" s="602"/>
      <c r="L3583" s="602"/>
      <c r="M3583" s="622"/>
    </row>
    <row r="3584" spans="2:13" s="322" customFormat="1" x14ac:dyDescent="0.2">
      <c r="B3584" s="602"/>
      <c r="C3584" s="602"/>
      <c r="D3584" s="602"/>
      <c r="E3584" s="602"/>
      <c r="F3584" s="602"/>
      <c r="G3584" s="602"/>
      <c r="H3584" s="602"/>
      <c r="I3584" s="602"/>
      <c r="J3584" s="602"/>
      <c r="K3584" s="602"/>
      <c r="L3584" s="602"/>
      <c r="M3584" s="622"/>
    </row>
    <row r="3585" spans="2:13" s="322" customFormat="1" x14ac:dyDescent="0.2">
      <c r="B3585" s="602"/>
      <c r="C3585" s="602"/>
      <c r="D3585" s="602"/>
      <c r="E3585" s="602"/>
      <c r="F3585" s="602"/>
      <c r="G3585" s="602"/>
      <c r="H3585" s="602"/>
      <c r="I3585" s="602"/>
      <c r="J3585" s="602"/>
      <c r="K3585" s="602"/>
      <c r="L3585" s="602"/>
      <c r="M3585" s="622"/>
    </row>
    <row r="3586" spans="2:13" s="322" customFormat="1" x14ac:dyDescent="0.2">
      <c r="B3586" s="602"/>
      <c r="C3586" s="602"/>
      <c r="D3586" s="602"/>
      <c r="E3586" s="602"/>
      <c r="F3586" s="602"/>
      <c r="G3586" s="602"/>
      <c r="H3586" s="602"/>
      <c r="I3586" s="602"/>
      <c r="J3586" s="602"/>
      <c r="K3586" s="602"/>
      <c r="L3586" s="602"/>
      <c r="M3586" s="622"/>
    </row>
    <row r="3587" spans="2:13" s="322" customFormat="1" x14ac:dyDescent="0.2">
      <c r="B3587" s="602"/>
      <c r="C3587" s="602"/>
      <c r="D3587" s="602"/>
      <c r="E3587" s="602"/>
      <c r="F3587" s="602"/>
      <c r="G3587" s="602"/>
      <c r="H3587" s="602"/>
      <c r="I3587" s="602"/>
      <c r="J3587" s="602"/>
      <c r="K3587" s="602"/>
      <c r="L3587" s="602"/>
      <c r="M3587" s="622"/>
    </row>
    <row r="3588" spans="2:13" s="322" customFormat="1" x14ac:dyDescent="0.2">
      <c r="B3588" s="602"/>
      <c r="C3588" s="602"/>
      <c r="D3588" s="602"/>
      <c r="E3588" s="602"/>
      <c r="F3588" s="602"/>
      <c r="G3588" s="602"/>
      <c r="H3588" s="602"/>
      <c r="I3588" s="602"/>
      <c r="J3588" s="602"/>
      <c r="K3588" s="602"/>
      <c r="L3588" s="602"/>
      <c r="M3588" s="622"/>
    </row>
    <row r="3589" spans="2:13" s="322" customFormat="1" x14ac:dyDescent="0.2">
      <c r="B3589" s="602"/>
      <c r="C3589" s="602"/>
      <c r="D3589" s="602"/>
      <c r="E3589" s="602"/>
      <c r="F3589" s="602"/>
      <c r="G3589" s="602"/>
      <c r="H3589" s="602"/>
      <c r="I3589" s="602"/>
      <c r="J3589" s="602"/>
      <c r="K3589" s="602"/>
      <c r="L3589" s="602"/>
      <c r="M3589" s="622"/>
    </row>
    <row r="3590" spans="2:13" s="322" customFormat="1" x14ac:dyDescent="0.2">
      <c r="B3590" s="602"/>
      <c r="C3590" s="602"/>
      <c r="D3590" s="602"/>
      <c r="E3590" s="602"/>
      <c r="F3590" s="602"/>
      <c r="G3590" s="602"/>
      <c r="H3590" s="602"/>
      <c r="I3590" s="602"/>
      <c r="J3590" s="602"/>
      <c r="K3590" s="602"/>
      <c r="L3590" s="602"/>
      <c r="M3590" s="622"/>
    </row>
    <row r="3591" spans="2:13" s="322" customFormat="1" x14ac:dyDescent="0.2">
      <c r="B3591" s="602"/>
      <c r="C3591" s="602"/>
      <c r="D3591" s="602"/>
      <c r="E3591" s="602"/>
      <c r="F3591" s="602"/>
      <c r="G3591" s="602"/>
      <c r="H3591" s="602"/>
      <c r="I3591" s="602"/>
      <c r="J3591" s="602"/>
      <c r="K3591" s="602"/>
      <c r="L3591" s="602"/>
      <c r="M3591" s="622"/>
    </row>
    <row r="3592" spans="2:13" s="322" customFormat="1" x14ac:dyDescent="0.2">
      <c r="B3592" s="602"/>
      <c r="C3592" s="602"/>
      <c r="D3592" s="602"/>
      <c r="E3592" s="602"/>
      <c r="F3592" s="602"/>
      <c r="G3592" s="602"/>
      <c r="H3592" s="602"/>
      <c r="I3592" s="602"/>
      <c r="J3592" s="602"/>
      <c r="K3592" s="602"/>
      <c r="L3592" s="602"/>
      <c r="M3592" s="622"/>
    </row>
    <row r="3593" spans="2:13" s="322" customFormat="1" x14ac:dyDescent="0.2">
      <c r="B3593" s="602"/>
      <c r="C3593" s="602"/>
      <c r="D3593" s="602"/>
      <c r="E3593" s="602"/>
      <c r="F3593" s="602"/>
      <c r="G3593" s="602"/>
      <c r="H3593" s="602"/>
      <c r="I3593" s="602"/>
      <c r="J3593" s="602"/>
      <c r="K3593" s="602"/>
      <c r="L3593" s="602"/>
      <c r="M3593" s="622"/>
    </row>
    <row r="3594" spans="2:13" s="322" customFormat="1" x14ac:dyDescent="0.2">
      <c r="B3594" s="602"/>
      <c r="C3594" s="602"/>
      <c r="D3594" s="602"/>
      <c r="E3594" s="602"/>
      <c r="F3594" s="602"/>
      <c r="G3594" s="602"/>
      <c r="H3594" s="602"/>
      <c r="I3594" s="602"/>
      <c r="J3594" s="602"/>
      <c r="K3594" s="602"/>
      <c r="L3594" s="602"/>
      <c r="M3594" s="622"/>
    </row>
    <row r="3595" spans="2:13" s="322" customFormat="1" x14ac:dyDescent="0.2">
      <c r="B3595" s="602"/>
      <c r="C3595" s="602"/>
      <c r="D3595" s="602"/>
      <c r="E3595" s="602"/>
      <c r="F3595" s="602"/>
      <c r="G3595" s="602"/>
      <c r="H3595" s="602"/>
      <c r="I3595" s="602"/>
      <c r="J3595" s="602"/>
      <c r="K3595" s="602"/>
      <c r="L3595" s="602"/>
      <c r="M3595" s="622"/>
    </row>
    <row r="3596" spans="2:13" s="322" customFormat="1" x14ac:dyDescent="0.2">
      <c r="B3596" s="602"/>
      <c r="C3596" s="602"/>
      <c r="D3596" s="602"/>
      <c r="E3596" s="602"/>
      <c r="F3596" s="602"/>
      <c r="G3596" s="602"/>
      <c r="H3596" s="602"/>
      <c r="I3596" s="602"/>
      <c r="J3596" s="602"/>
      <c r="K3596" s="602"/>
      <c r="L3596" s="602"/>
      <c r="M3596" s="622"/>
    </row>
    <row r="3597" spans="2:13" s="322" customFormat="1" x14ac:dyDescent="0.2">
      <c r="B3597" s="602"/>
      <c r="C3597" s="602"/>
      <c r="D3597" s="602"/>
      <c r="E3597" s="602"/>
      <c r="F3597" s="602"/>
      <c r="G3597" s="602"/>
      <c r="H3597" s="602"/>
      <c r="I3597" s="602"/>
      <c r="J3597" s="602"/>
      <c r="K3597" s="602"/>
      <c r="L3597" s="602"/>
      <c r="M3597" s="622"/>
    </row>
    <row r="3598" spans="2:13" s="322" customFormat="1" x14ac:dyDescent="0.2">
      <c r="B3598" s="602"/>
      <c r="C3598" s="602"/>
      <c r="D3598" s="602"/>
      <c r="E3598" s="602"/>
      <c r="F3598" s="602"/>
      <c r="G3598" s="602"/>
      <c r="H3598" s="602"/>
      <c r="I3598" s="602"/>
      <c r="J3598" s="602"/>
      <c r="K3598" s="602"/>
      <c r="L3598" s="602"/>
      <c r="M3598" s="622"/>
    </row>
    <row r="3599" spans="2:13" s="322" customFormat="1" x14ac:dyDescent="0.2">
      <c r="B3599" s="602"/>
      <c r="C3599" s="602"/>
      <c r="D3599" s="602"/>
      <c r="E3599" s="602"/>
      <c r="F3599" s="602"/>
      <c r="G3599" s="602"/>
      <c r="H3599" s="602"/>
      <c r="I3599" s="602"/>
      <c r="J3599" s="602"/>
      <c r="K3599" s="602"/>
      <c r="L3599" s="602"/>
      <c r="M3599" s="622"/>
    </row>
    <row r="3600" spans="2:13" s="322" customFormat="1" x14ac:dyDescent="0.2">
      <c r="B3600" s="602"/>
      <c r="C3600" s="602"/>
      <c r="D3600" s="602"/>
      <c r="E3600" s="602"/>
      <c r="F3600" s="602"/>
      <c r="G3600" s="602"/>
      <c r="H3600" s="602"/>
      <c r="I3600" s="602"/>
      <c r="J3600" s="602"/>
      <c r="K3600" s="602"/>
      <c r="L3600" s="602"/>
      <c r="M3600" s="622"/>
    </row>
    <row r="3601" spans="2:13" s="322" customFormat="1" x14ac:dyDescent="0.2">
      <c r="B3601" s="602"/>
      <c r="C3601" s="602"/>
      <c r="D3601" s="602"/>
      <c r="E3601" s="602"/>
      <c r="F3601" s="602"/>
      <c r="G3601" s="602"/>
      <c r="H3601" s="602"/>
      <c r="I3601" s="602"/>
      <c r="J3601" s="602"/>
      <c r="K3601" s="602"/>
      <c r="L3601" s="602"/>
      <c r="M3601" s="622"/>
    </row>
    <row r="3602" spans="2:13" s="322" customFormat="1" x14ac:dyDescent="0.2">
      <c r="B3602" s="602"/>
      <c r="C3602" s="602"/>
      <c r="D3602" s="602"/>
      <c r="E3602" s="602"/>
      <c r="F3602" s="602"/>
      <c r="G3602" s="602"/>
      <c r="H3602" s="602"/>
      <c r="I3602" s="602"/>
      <c r="J3602" s="602"/>
      <c r="K3602" s="602"/>
      <c r="L3602" s="602"/>
      <c r="M3602" s="622"/>
    </row>
    <row r="3603" spans="2:13" s="322" customFormat="1" x14ac:dyDescent="0.2">
      <c r="B3603" s="602"/>
      <c r="C3603" s="602"/>
      <c r="D3603" s="602"/>
      <c r="E3603" s="602"/>
      <c r="F3603" s="602"/>
      <c r="G3603" s="602"/>
      <c r="H3603" s="602"/>
      <c r="I3603" s="602"/>
      <c r="J3603" s="602"/>
      <c r="K3603" s="602"/>
      <c r="L3603" s="602"/>
      <c r="M3603" s="622"/>
    </row>
    <row r="3604" spans="2:13" s="322" customFormat="1" x14ac:dyDescent="0.2">
      <c r="B3604" s="602"/>
      <c r="C3604" s="602"/>
      <c r="D3604" s="602"/>
      <c r="E3604" s="602"/>
      <c r="F3604" s="602"/>
      <c r="G3604" s="602"/>
      <c r="H3604" s="602"/>
      <c r="I3604" s="602"/>
      <c r="J3604" s="602"/>
      <c r="K3604" s="602"/>
      <c r="L3604" s="602"/>
      <c r="M3604" s="622"/>
    </row>
    <row r="3605" spans="2:13" s="322" customFormat="1" x14ac:dyDescent="0.2">
      <c r="B3605" s="602"/>
      <c r="C3605" s="602"/>
      <c r="D3605" s="602"/>
      <c r="E3605" s="602"/>
      <c r="F3605" s="602"/>
      <c r="G3605" s="602"/>
      <c r="H3605" s="602"/>
      <c r="I3605" s="602"/>
      <c r="J3605" s="602"/>
      <c r="K3605" s="602"/>
      <c r="L3605" s="602"/>
      <c r="M3605" s="622"/>
    </row>
    <row r="3606" spans="2:13" s="322" customFormat="1" x14ac:dyDescent="0.2">
      <c r="B3606" s="602"/>
      <c r="C3606" s="602"/>
      <c r="D3606" s="602"/>
      <c r="E3606" s="602"/>
      <c r="F3606" s="602"/>
      <c r="G3606" s="602"/>
      <c r="H3606" s="602"/>
      <c r="I3606" s="602"/>
      <c r="J3606" s="602"/>
      <c r="K3606" s="602"/>
      <c r="L3606" s="602"/>
      <c r="M3606" s="622"/>
    </row>
    <row r="3607" spans="2:13" s="322" customFormat="1" x14ac:dyDescent="0.2">
      <c r="B3607" s="602"/>
      <c r="C3607" s="602"/>
      <c r="D3607" s="602"/>
      <c r="E3607" s="602"/>
      <c r="F3607" s="602"/>
      <c r="G3607" s="602"/>
      <c r="H3607" s="602"/>
      <c r="I3607" s="602"/>
      <c r="J3607" s="602"/>
      <c r="K3607" s="602"/>
      <c r="L3607" s="602"/>
      <c r="M3607" s="622"/>
    </row>
    <row r="3608" spans="2:13" s="322" customFormat="1" x14ac:dyDescent="0.2">
      <c r="B3608" s="602"/>
      <c r="C3608" s="602"/>
      <c r="D3608" s="602"/>
      <c r="E3608" s="602"/>
      <c r="F3608" s="602"/>
      <c r="G3608" s="602"/>
      <c r="H3608" s="602"/>
      <c r="I3608" s="602"/>
      <c r="J3608" s="602"/>
      <c r="K3608" s="602"/>
      <c r="L3608" s="602"/>
      <c r="M3608" s="622"/>
    </row>
    <row r="3609" spans="2:13" s="322" customFormat="1" x14ac:dyDescent="0.2">
      <c r="B3609" s="602"/>
      <c r="C3609" s="602"/>
      <c r="D3609" s="602"/>
      <c r="E3609" s="602"/>
      <c r="F3609" s="602"/>
      <c r="G3609" s="602"/>
      <c r="H3609" s="602"/>
      <c r="I3609" s="602"/>
      <c r="J3609" s="602"/>
      <c r="K3609" s="602"/>
      <c r="L3609" s="602"/>
      <c r="M3609" s="622"/>
    </row>
    <row r="3610" spans="2:13" s="322" customFormat="1" x14ac:dyDescent="0.2">
      <c r="B3610" s="602"/>
      <c r="C3610" s="602"/>
      <c r="D3610" s="602"/>
      <c r="E3610" s="602"/>
      <c r="F3610" s="602"/>
      <c r="G3610" s="602"/>
      <c r="H3610" s="602"/>
      <c r="I3610" s="602"/>
      <c r="J3610" s="602"/>
      <c r="K3610" s="602"/>
      <c r="L3610" s="602"/>
      <c r="M3610" s="622"/>
    </row>
    <row r="3611" spans="2:13" s="322" customFormat="1" x14ac:dyDescent="0.2">
      <c r="B3611" s="602"/>
      <c r="C3611" s="602"/>
      <c r="D3611" s="602"/>
      <c r="E3611" s="602"/>
      <c r="F3611" s="602"/>
      <c r="G3611" s="602"/>
      <c r="H3611" s="602"/>
      <c r="I3611" s="602"/>
      <c r="J3611" s="602"/>
      <c r="K3611" s="602"/>
      <c r="L3611" s="602"/>
      <c r="M3611" s="622"/>
    </row>
    <row r="3612" spans="2:13" s="322" customFormat="1" x14ac:dyDescent="0.2">
      <c r="B3612" s="602"/>
      <c r="C3612" s="602"/>
      <c r="D3612" s="602"/>
      <c r="E3612" s="602"/>
      <c r="F3612" s="602"/>
      <c r="G3612" s="602"/>
      <c r="H3612" s="602"/>
      <c r="I3612" s="602"/>
      <c r="J3612" s="602"/>
      <c r="K3612" s="602"/>
      <c r="L3612" s="602"/>
      <c r="M3612" s="622"/>
    </row>
    <row r="3613" spans="2:13" s="322" customFormat="1" x14ac:dyDescent="0.2">
      <c r="B3613" s="602"/>
      <c r="C3613" s="602"/>
      <c r="D3613" s="602"/>
      <c r="E3613" s="602"/>
      <c r="F3613" s="602"/>
      <c r="G3613" s="602"/>
      <c r="H3613" s="602"/>
      <c r="I3613" s="602"/>
      <c r="J3613" s="602"/>
      <c r="K3613" s="602"/>
      <c r="L3613" s="602"/>
      <c r="M3613" s="622"/>
    </row>
    <row r="3614" spans="2:13" s="322" customFormat="1" x14ac:dyDescent="0.2">
      <c r="B3614" s="602"/>
      <c r="C3614" s="602"/>
      <c r="D3614" s="602"/>
      <c r="E3614" s="602"/>
      <c r="F3614" s="602"/>
      <c r="G3614" s="602"/>
      <c r="H3614" s="602"/>
      <c r="I3614" s="602"/>
      <c r="J3614" s="602"/>
      <c r="K3614" s="602"/>
      <c r="L3614" s="602"/>
      <c r="M3614" s="622"/>
    </row>
    <row r="3615" spans="2:13" s="322" customFormat="1" x14ac:dyDescent="0.2">
      <c r="B3615" s="602"/>
      <c r="C3615" s="602"/>
      <c r="D3615" s="602"/>
      <c r="E3615" s="602"/>
      <c r="F3615" s="602"/>
      <c r="G3615" s="602"/>
      <c r="H3615" s="602"/>
      <c r="I3615" s="602"/>
      <c r="J3615" s="602"/>
      <c r="K3615" s="602"/>
      <c r="L3615" s="602"/>
      <c r="M3615" s="622"/>
    </row>
    <row r="3616" spans="2:13" s="322" customFormat="1" x14ac:dyDescent="0.2">
      <c r="B3616" s="602"/>
      <c r="C3616" s="602"/>
      <c r="D3616" s="602"/>
      <c r="E3616" s="602"/>
      <c r="F3616" s="602"/>
      <c r="G3616" s="602"/>
      <c r="H3616" s="602"/>
      <c r="I3616" s="602"/>
      <c r="J3616" s="602"/>
      <c r="K3616" s="602"/>
      <c r="L3616" s="602"/>
      <c r="M3616" s="622"/>
    </row>
    <row r="3617" spans="2:13" s="322" customFormat="1" x14ac:dyDescent="0.2">
      <c r="B3617" s="602"/>
      <c r="C3617" s="602"/>
      <c r="D3617" s="602"/>
      <c r="E3617" s="602"/>
      <c r="F3617" s="602"/>
      <c r="G3617" s="602"/>
      <c r="H3617" s="602"/>
      <c r="I3617" s="602"/>
      <c r="J3617" s="602"/>
      <c r="K3617" s="602"/>
      <c r="L3617" s="602"/>
      <c r="M3617" s="622"/>
    </row>
    <row r="3618" spans="2:13" s="322" customFormat="1" x14ac:dyDescent="0.2">
      <c r="B3618" s="602"/>
      <c r="C3618" s="602"/>
      <c r="D3618" s="602"/>
      <c r="E3618" s="602"/>
      <c r="F3618" s="602"/>
      <c r="G3618" s="602"/>
      <c r="H3618" s="602"/>
      <c r="I3618" s="602"/>
      <c r="J3618" s="602"/>
      <c r="K3618" s="602"/>
      <c r="L3618" s="602"/>
      <c r="M3618" s="622"/>
    </row>
    <row r="3619" spans="2:13" s="322" customFormat="1" x14ac:dyDescent="0.2">
      <c r="B3619" s="602"/>
      <c r="C3619" s="602"/>
      <c r="D3619" s="602"/>
      <c r="E3619" s="602"/>
      <c r="F3619" s="602"/>
      <c r="G3619" s="602"/>
      <c r="H3619" s="602"/>
      <c r="I3619" s="602"/>
      <c r="J3619" s="602"/>
      <c r="K3619" s="602"/>
      <c r="L3619" s="602"/>
      <c r="M3619" s="622"/>
    </row>
    <row r="3620" spans="2:13" s="322" customFormat="1" x14ac:dyDescent="0.2">
      <c r="B3620" s="602"/>
      <c r="C3620" s="602"/>
      <c r="D3620" s="602"/>
      <c r="E3620" s="602"/>
      <c r="F3620" s="602"/>
      <c r="G3620" s="602"/>
      <c r="H3620" s="602"/>
      <c r="I3620" s="602"/>
      <c r="J3620" s="602"/>
      <c r="K3620" s="602"/>
      <c r="L3620" s="602"/>
      <c r="M3620" s="622"/>
    </row>
    <row r="3621" spans="2:13" s="322" customFormat="1" x14ac:dyDescent="0.2">
      <c r="B3621" s="602"/>
      <c r="C3621" s="602"/>
      <c r="D3621" s="602"/>
      <c r="E3621" s="602"/>
      <c r="F3621" s="602"/>
      <c r="G3621" s="602"/>
      <c r="H3621" s="602"/>
      <c r="I3621" s="602"/>
      <c r="J3621" s="602"/>
      <c r="K3621" s="602"/>
      <c r="L3621" s="602"/>
      <c r="M3621" s="622"/>
    </row>
    <row r="3622" spans="2:13" s="322" customFormat="1" x14ac:dyDescent="0.2">
      <c r="B3622" s="602"/>
      <c r="C3622" s="602"/>
      <c r="D3622" s="602"/>
      <c r="E3622" s="602"/>
      <c r="F3622" s="602"/>
      <c r="G3622" s="602"/>
      <c r="H3622" s="602"/>
      <c r="I3622" s="602"/>
      <c r="J3622" s="602"/>
      <c r="K3622" s="602"/>
      <c r="L3622" s="602"/>
      <c r="M3622" s="622"/>
    </row>
    <row r="3623" spans="2:13" s="322" customFormat="1" x14ac:dyDescent="0.2">
      <c r="B3623" s="602"/>
      <c r="C3623" s="602"/>
      <c r="D3623" s="602"/>
      <c r="E3623" s="602"/>
      <c r="F3623" s="602"/>
      <c r="G3623" s="602"/>
      <c r="H3623" s="602"/>
      <c r="I3623" s="602"/>
      <c r="J3623" s="602"/>
      <c r="K3623" s="602"/>
      <c r="L3623" s="602"/>
      <c r="M3623" s="622"/>
    </row>
    <row r="3624" spans="2:13" s="322" customFormat="1" x14ac:dyDescent="0.2">
      <c r="B3624" s="602"/>
      <c r="C3624" s="602"/>
      <c r="D3624" s="602"/>
      <c r="E3624" s="602"/>
      <c r="F3624" s="602"/>
      <c r="G3624" s="602"/>
      <c r="H3624" s="602"/>
      <c r="I3624" s="602"/>
      <c r="J3624" s="602"/>
      <c r="K3624" s="602"/>
      <c r="L3624" s="602"/>
      <c r="M3624" s="622"/>
    </row>
    <row r="3625" spans="2:13" s="322" customFormat="1" x14ac:dyDescent="0.2">
      <c r="B3625" s="602"/>
      <c r="C3625" s="602"/>
      <c r="D3625" s="602"/>
      <c r="E3625" s="602"/>
      <c r="F3625" s="602"/>
      <c r="G3625" s="602"/>
      <c r="H3625" s="602"/>
      <c r="I3625" s="602"/>
      <c r="J3625" s="602"/>
      <c r="K3625" s="602"/>
      <c r="L3625" s="602"/>
      <c r="M3625" s="622"/>
    </row>
    <row r="3626" spans="2:13" s="322" customFormat="1" x14ac:dyDescent="0.2">
      <c r="B3626" s="602"/>
      <c r="C3626" s="602"/>
      <c r="D3626" s="602"/>
      <c r="E3626" s="602"/>
      <c r="F3626" s="602"/>
      <c r="G3626" s="602"/>
      <c r="H3626" s="602"/>
      <c r="I3626" s="602"/>
      <c r="J3626" s="602"/>
      <c r="K3626" s="602"/>
      <c r="L3626" s="602"/>
      <c r="M3626" s="622"/>
    </row>
    <row r="3627" spans="2:13" s="322" customFormat="1" x14ac:dyDescent="0.2">
      <c r="B3627" s="602"/>
      <c r="C3627" s="602"/>
      <c r="D3627" s="602"/>
      <c r="E3627" s="602"/>
      <c r="F3627" s="602"/>
      <c r="G3627" s="602"/>
      <c r="H3627" s="602"/>
      <c r="I3627" s="602"/>
      <c r="J3627" s="602"/>
      <c r="K3627" s="602"/>
      <c r="L3627" s="602"/>
      <c r="M3627" s="622"/>
    </row>
    <row r="3628" spans="2:13" s="322" customFormat="1" x14ac:dyDescent="0.2">
      <c r="B3628" s="602"/>
      <c r="C3628" s="602"/>
      <c r="D3628" s="602"/>
      <c r="E3628" s="602"/>
      <c r="F3628" s="602"/>
      <c r="G3628" s="602"/>
      <c r="H3628" s="602"/>
      <c r="I3628" s="602"/>
      <c r="J3628" s="602"/>
      <c r="K3628" s="602"/>
      <c r="L3628" s="602"/>
      <c r="M3628" s="622"/>
    </row>
    <row r="3629" spans="2:13" s="322" customFormat="1" x14ac:dyDescent="0.2">
      <c r="B3629" s="602"/>
      <c r="C3629" s="602"/>
      <c r="D3629" s="602"/>
      <c r="E3629" s="602"/>
      <c r="F3629" s="602"/>
      <c r="G3629" s="602"/>
      <c r="H3629" s="602"/>
      <c r="I3629" s="602"/>
      <c r="J3629" s="602"/>
      <c r="K3629" s="602"/>
      <c r="L3629" s="602"/>
      <c r="M3629" s="622"/>
    </row>
    <row r="3630" spans="2:13" s="322" customFormat="1" x14ac:dyDescent="0.2">
      <c r="B3630" s="602"/>
      <c r="C3630" s="602"/>
      <c r="D3630" s="602"/>
      <c r="E3630" s="602"/>
      <c r="F3630" s="602"/>
      <c r="G3630" s="602"/>
      <c r="H3630" s="602"/>
      <c r="I3630" s="602"/>
      <c r="J3630" s="602"/>
      <c r="K3630" s="602"/>
      <c r="L3630" s="602"/>
      <c r="M3630" s="622"/>
    </row>
    <row r="3631" spans="2:13" s="322" customFormat="1" x14ac:dyDescent="0.2">
      <c r="B3631" s="602"/>
      <c r="C3631" s="602"/>
      <c r="D3631" s="602"/>
      <c r="E3631" s="602"/>
      <c r="F3631" s="602"/>
      <c r="G3631" s="602"/>
      <c r="H3631" s="602"/>
      <c r="I3631" s="602"/>
      <c r="J3631" s="602"/>
      <c r="K3631" s="602"/>
      <c r="L3631" s="602"/>
      <c r="M3631" s="622"/>
    </row>
    <row r="3632" spans="2:13" s="322" customFormat="1" x14ac:dyDescent="0.2">
      <c r="B3632" s="602"/>
      <c r="C3632" s="602"/>
      <c r="D3632" s="602"/>
      <c r="E3632" s="602"/>
      <c r="F3632" s="602"/>
      <c r="G3632" s="602"/>
      <c r="H3632" s="602"/>
      <c r="I3632" s="602"/>
      <c r="J3632" s="602"/>
      <c r="K3632" s="602"/>
      <c r="L3632" s="602"/>
      <c r="M3632" s="622"/>
    </row>
    <row r="3633" spans="2:13" s="322" customFormat="1" x14ac:dyDescent="0.2">
      <c r="B3633" s="602"/>
      <c r="C3633" s="602"/>
      <c r="D3633" s="602"/>
      <c r="E3633" s="602"/>
      <c r="F3633" s="602"/>
      <c r="G3633" s="602"/>
      <c r="H3633" s="602"/>
      <c r="I3633" s="602"/>
      <c r="J3633" s="602"/>
      <c r="K3633" s="602"/>
      <c r="L3633" s="602"/>
      <c r="M3633" s="622"/>
    </row>
    <row r="3634" spans="2:13" s="322" customFormat="1" x14ac:dyDescent="0.2">
      <c r="B3634" s="602"/>
      <c r="C3634" s="602"/>
      <c r="D3634" s="602"/>
      <c r="E3634" s="602"/>
      <c r="F3634" s="602"/>
      <c r="G3634" s="602"/>
      <c r="H3634" s="602"/>
      <c r="I3634" s="602"/>
      <c r="J3634" s="602"/>
      <c r="K3634" s="602"/>
      <c r="L3634" s="602"/>
      <c r="M3634" s="622"/>
    </row>
    <row r="3635" spans="2:13" s="322" customFormat="1" x14ac:dyDescent="0.2">
      <c r="B3635" s="602"/>
      <c r="C3635" s="602"/>
      <c r="D3635" s="602"/>
      <c r="E3635" s="602"/>
      <c r="F3635" s="602"/>
      <c r="G3635" s="602"/>
      <c r="H3635" s="602"/>
      <c r="I3635" s="602"/>
      <c r="J3635" s="602"/>
      <c r="K3635" s="602"/>
      <c r="L3635" s="602"/>
      <c r="M3635" s="622"/>
    </row>
    <row r="3636" spans="2:13" s="322" customFormat="1" x14ac:dyDescent="0.2">
      <c r="B3636" s="602"/>
      <c r="C3636" s="602"/>
      <c r="D3636" s="602"/>
      <c r="E3636" s="602"/>
      <c r="F3636" s="602"/>
      <c r="G3636" s="602"/>
      <c r="H3636" s="602"/>
      <c r="I3636" s="602"/>
      <c r="J3636" s="602"/>
      <c r="K3636" s="602"/>
      <c r="L3636" s="602"/>
      <c r="M3636" s="622"/>
    </row>
    <row r="3637" spans="2:13" s="322" customFormat="1" x14ac:dyDescent="0.2">
      <c r="B3637" s="602"/>
      <c r="C3637" s="602"/>
      <c r="D3637" s="602"/>
      <c r="E3637" s="602"/>
      <c r="F3637" s="602"/>
      <c r="G3637" s="602"/>
      <c r="H3637" s="602"/>
      <c r="I3637" s="602"/>
      <c r="J3637" s="602"/>
      <c r="K3637" s="602"/>
      <c r="L3637" s="602"/>
      <c r="M3637" s="622"/>
    </row>
    <row r="3638" spans="2:13" s="322" customFormat="1" x14ac:dyDescent="0.2">
      <c r="B3638" s="602"/>
      <c r="C3638" s="602"/>
      <c r="D3638" s="602"/>
      <c r="E3638" s="602"/>
      <c r="F3638" s="602"/>
      <c r="G3638" s="602"/>
      <c r="H3638" s="602"/>
      <c r="I3638" s="602"/>
      <c r="J3638" s="602"/>
      <c r="K3638" s="602"/>
      <c r="L3638" s="602"/>
      <c r="M3638" s="622"/>
    </row>
    <row r="3639" spans="2:13" s="322" customFormat="1" x14ac:dyDescent="0.2">
      <c r="B3639" s="602"/>
      <c r="C3639" s="602"/>
      <c r="D3639" s="602"/>
      <c r="E3639" s="602"/>
      <c r="F3639" s="602"/>
      <c r="G3639" s="602"/>
      <c r="H3639" s="602"/>
      <c r="I3639" s="602"/>
      <c r="J3639" s="602"/>
      <c r="K3639" s="602"/>
      <c r="L3639" s="602"/>
      <c r="M3639" s="622"/>
    </row>
    <row r="3640" spans="2:13" s="322" customFormat="1" x14ac:dyDescent="0.2">
      <c r="B3640" s="602"/>
      <c r="C3640" s="602"/>
      <c r="D3640" s="602"/>
      <c r="E3640" s="602"/>
      <c r="F3640" s="602"/>
      <c r="G3640" s="602"/>
      <c r="H3640" s="602"/>
      <c r="I3640" s="602"/>
      <c r="J3640" s="602"/>
      <c r="K3640" s="602"/>
      <c r="L3640" s="602"/>
      <c r="M3640" s="622"/>
    </row>
    <row r="3641" spans="2:13" s="322" customFormat="1" x14ac:dyDescent="0.2">
      <c r="B3641" s="602"/>
      <c r="C3641" s="602"/>
      <c r="D3641" s="602"/>
      <c r="E3641" s="602"/>
      <c r="F3641" s="602"/>
      <c r="G3641" s="602"/>
      <c r="H3641" s="602"/>
      <c r="I3641" s="602"/>
      <c r="J3641" s="602"/>
      <c r="K3641" s="602"/>
      <c r="L3641" s="602"/>
      <c r="M3641" s="622"/>
    </row>
    <row r="3642" spans="2:13" s="322" customFormat="1" x14ac:dyDescent="0.2">
      <c r="B3642" s="602"/>
      <c r="C3642" s="602"/>
      <c r="D3642" s="602"/>
      <c r="E3642" s="602"/>
      <c r="F3642" s="602"/>
      <c r="G3642" s="602"/>
      <c r="H3642" s="602"/>
      <c r="I3642" s="602"/>
      <c r="J3642" s="602"/>
      <c r="K3642" s="602"/>
      <c r="L3642" s="602"/>
      <c r="M3642" s="622"/>
    </row>
    <row r="3643" spans="2:13" s="322" customFormat="1" x14ac:dyDescent="0.2">
      <c r="B3643" s="602"/>
      <c r="C3643" s="602"/>
      <c r="D3643" s="602"/>
      <c r="E3643" s="602"/>
      <c r="F3643" s="602"/>
      <c r="G3643" s="602"/>
      <c r="H3643" s="602"/>
      <c r="I3643" s="602"/>
      <c r="J3643" s="602"/>
      <c r="K3643" s="602"/>
      <c r="L3643" s="602"/>
      <c r="M3643" s="622"/>
    </row>
    <row r="3644" spans="2:13" s="322" customFormat="1" x14ac:dyDescent="0.2">
      <c r="B3644" s="602"/>
      <c r="C3644" s="602"/>
      <c r="D3644" s="602"/>
      <c r="E3644" s="602"/>
      <c r="F3644" s="602"/>
      <c r="G3644" s="602"/>
      <c r="H3644" s="602"/>
      <c r="I3644" s="602"/>
      <c r="J3644" s="602"/>
      <c r="K3644" s="602"/>
      <c r="L3644" s="602"/>
      <c r="M3644" s="622"/>
    </row>
    <row r="3645" spans="2:13" s="322" customFormat="1" x14ac:dyDescent="0.2">
      <c r="B3645" s="602"/>
      <c r="C3645" s="602"/>
      <c r="D3645" s="602"/>
      <c r="E3645" s="602"/>
      <c r="F3645" s="602"/>
      <c r="G3645" s="602"/>
      <c r="H3645" s="602"/>
      <c r="I3645" s="602"/>
      <c r="J3645" s="602"/>
      <c r="K3645" s="602"/>
      <c r="L3645" s="602"/>
      <c r="M3645" s="622"/>
    </row>
    <row r="3646" spans="2:13" s="322" customFormat="1" x14ac:dyDescent="0.2">
      <c r="B3646" s="602"/>
      <c r="C3646" s="602"/>
      <c r="D3646" s="602"/>
      <c r="E3646" s="602"/>
      <c r="F3646" s="602"/>
      <c r="G3646" s="602"/>
      <c r="H3646" s="602"/>
      <c r="I3646" s="602"/>
      <c r="J3646" s="602"/>
      <c r="K3646" s="602"/>
      <c r="L3646" s="602"/>
      <c r="M3646" s="622"/>
    </row>
    <row r="3647" spans="2:13" s="322" customFormat="1" x14ac:dyDescent="0.2">
      <c r="B3647" s="602"/>
      <c r="C3647" s="602"/>
      <c r="D3647" s="602"/>
      <c r="E3647" s="602"/>
      <c r="F3647" s="602"/>
      <c r="G3647" s="602"/>
      <c r="H3647" s="602"/>
      <c r="I3647" s="602"/>
      <c r="J3647" s="602"/>
      <c r="K3647" s="602"/>
      <c r="L3647" s="602"/>
      <c r="M3647" s="622"/>
    </row>
    <row r="3648" spans="2:13" s="322" customFormat="1" x14ac:dyDescent="0.2">
      <c r="B3648" s="602"/>
      <c r="C3648" s="602"/>
      <c r="D3648" s="602"/>
      <c r="E3648" s="602"/>
      <c r="F3648" s="602"/>
      <c r="G3648" s="602"/>
      <c r="H3648" s="602"/>
      <c r="I3648" s="602"/>
      <c r="J3648" s="602"/>
      <c r="K3648" s="602"/>
      <c r="L3648" s="602"/>
      <c r="M3648" s="622"/>
    </row>
    <row r="3649" spans="2:13" s="322" customFormat="1" x14ac:dyDescent="0.2">
      <c r="B3649" s="602"/>
      <c r="C3649" s="602"/>
      <c r="D3649" s="602"/>
      <c r="E3649" s="602"/>
      <c r="F3649" s="602"/>
      <c r="G3649" s="602"/>
      <c r="H3649" s="602"/>
      <c r="I3649" s="602"/>
      <c r="J3649" s="602"/>
      <c r="K3649" s="602"/>
      <c r="L3649" s="602"/>
      <c r="M3649" s="622"/>
    </row>
    <row r="3650" spans="2:13" s="322" customFormat="1" x14ac:dyDescent="0.2">
      <c r="B3650" s="602"/>
      <c r="C3650" s="602"/>
      <c r="D3650" s="602"/>
      <c r="E3650" s="602"/>
      <c r="F3650" s="602"/>
      <c r="G3650" s="602"/>
      <c r="H3650" s="602"/>
      <c r="I3650" s="602"/>
      <c r="J3650" s="602"/>
      <c r="K3650" s="602"/>
      <c r="L3650" s="602"/>
      <c r="M3650" s="622"/>
    </row>
    <row r="3651" spans="2:13" s="322" customFormat="1" x14ac:dyDescent="0.2">
      <c r="B3651" s="602"/>
      <c r="C3651" s="602"/>
      <c r="D3651" s="602"/>
      <c r="E3651" s="602"/>
      <c r="F3651" s="602"/>
      <c r="G3651" s="602"/>
      <c r="H3651" s="602"/>
      <c r="I3651" s="602"/>
      <c r="J3651" s="602"/>
      <c r="K3651" s="602"/>
      <c r="L3651" s="602"/>
      <c r="M3651" s="622"/>
    </row>
    <row r="3652" spans="2:13" s="322" customFormat="1" x14ac:dyDescent="0.2">
      <c r="B3652" s="602"/>
      <c r="C3652" s="602"/>
      <c r="D3652" s="602"/>
      <c r="E3652" s="602"/>
      <c r="F3652" s="602"/>
      <c r="G3652" s="602"/>
      <c r="H3652" s="602"/>
      <c r="I3652" s="602"/>
      <c r="J3652" s="602"/>
      <c r="K3652" s="602"/>
      <c r="L3652" s="602"/>
      <c r="M3652" s="622"/>
    </row>
    <row r="3653" spans="2:13" s="322" customFormat="1" x14ac:dyDescent="0.2">
      <c r="B3653" s="602"/>
      <c r="C3653" s="602"/>
      <c r="D3653" s="602"/>
      <c r="E3653" s="602"/>
      <c r="F3653" s="602"/>
      <c r="G3653" s="602"/>
      <c r="H3653" s="602"/>
      <c r="I3653" s="602"/>
      <c r="J3653" s="602"/>
      <c r="K3653" s="602"/>
      <c r="L3653" s="602"/>
      <c r="M3653" s="622"/>
    </row>
    <row r="3654" spans="2:13" s="322" customFormat="1" x14ac:dyDescent="0.2">
      <c r="B3654" s="602"/>
      <c r="C3654" s="602"/>
      <c r="D3654" s="602"/>
      <c r="E3654" s="602"/>
      <c r="F3654" s="602"/>
      <c r="G3654" s="602"/>
      <c r="H3654" s="602"/>
      <c r="I3654" s="602"/>
      <c r="J3654" s="602"/>
      <c r="K3654" s="602"/>
      <c r="L3654" s="602"/>
      <c r="M3654" s="622"/>
    </row>
    <row r="3655" spans="2:13" s="322" customFormat="1" x14ac:dyDescent="0.2">
      <c r="B3655" s="602"/>
      <c r="C3655" s="602"/>
      <c r="D3655" s="602"/>
      <c r="E3655" s="602"/>
      <c r="F3655" s="602"/>
      <c r="G3655" s="602"/>
      <c r="H3655" s="602"/>
      <c r="I3655" s="602"/>
      <c r="J3655" s="602"/>
      <c r="K3655" s="602"/>
      <c r="L3655" s="602"/>
      <c r="M3655" s="622"/>
    </row>
    <row r="3656" spans="2:13" s="322" customFormat="1" x14ac:dyDescent="0.2">
      <c r="B3656" s="602"/>
      <c r="C3656" s="602"/>
      <c r="D3656" s="602"/>
      <c r="E3656" s="602"/>
      <c r="F3656" s="602"/>
      <c r="G3656" s="602"/>
      <c r="H3656" s="602"/>
      <c r="I3656" s="602"/>
      <c r="J3656" s="602"/>
      <c r="K3656" s="602"/>
      <c r="L3656" s="602"/>
      <c r="M3656" s="622"/>
    </row>
    <row r="3657" spans="2:13" s="322" customFormat="1" x14ac:dyDescent="0.2">
      <c r="B3657" s="602"/>
      <c r="C3657" s="602"/>
      <c r="D3657" s="602"/>
      <c r="E3657" s="602"/>
      <c r="F3657" s="602"/>
      <c r="G3657" s="602"/>
      <c r="H3657" s="602"/>
      <c r="I3657" s="602"/>
      <c r="J3657" s="602"/>
      <c r="K3657" s="602"/>
      <c r="L3657" s="602"/>
      <c r="M3657" s="622"/>
    </row>
    <row r="3658" spans="2:13" s="322" customFormat="1" x14ac:dyDescent="0.2">
      <c r="B3658" s="602"/>
      <c r="C3658" s="602"/>
      <c r="D3658" s="602"/>
      <c r="E3658" s="602"/>
      <c r="F3658" s="602"/>
      <c r="G3658" s="602"/>
      <c r="H3658" s="602"/>
      <c r="I3658" s="602"/>
      <c r="J3658" s="602"/>
      <c r="K3658" s="602"/>
      <c r="L3658" s="602"/>
      <c r="M3658" s="622"/>
    </row>
    <row r="3659" spans="2:13" s="322" customFormat="1" x14ac:dyDescent="0.2">
      <c r="B3659" s="602"/>
      <c r="C3659" s="602"/>
      <c r="D3659" s="602"/>
      <c r="E3659" s="602"/>
      <c r="F3659" s="602"/>
      <c r="G3659" s="602"/>
      <c r="H3659" s="602"/>
      <c r="I3659" s="602"/>
      <c r="J3659" s="602"/>
      <c r="K3659" s="602"/>
      <c r="L3659" s="602"/>
      <c r="M3659" s="622"/>
    </row>
    <row r="3660" spans="2:13" s="322" customFormat="1" x14ac:dyDescent="0.2">
      <c r="B3660" s="602"/>
      <c r="C3660" s="602"/>
      <c r="D3660" s="602"/>
      <c r="E3660" s="602"/>
      <c r="F3660" s="602"/>
      <c r="G3660" s="602"/>
      <c r="H3660" s="602"/>
      <c r="I3660" s="602"/>
      <c r="J3660" s="602"/>
      <c r="K3660" s="602"/>
      <c r="L3660" s="602"/>
      <c r="M3660" s="622"/>
    </row>
    <row r="3661" spans="2:13" s="322" customFormat="1" x14ac:dyDescent="0.2">
      <c r="B3661" s="602"/>
      <c r="C3661" s="602"/>
      <c r="D3661" s="602"/>
      <c r="E3661" s="602"/>
      <c r="F3661" s="602"/>
      <c r="G3661" s="602"/>
      <c r="H3661" s="602"/>
      <c r="I3661" s="602"/>
      <c r="J3661" s="602"/>
      <c r="K3661" s="602"/>
      <c r="L3661" s="602"/>
      <c r="M3661" s="622"/>
    </row>
    <row r="3662" spans="2:13" s="322" customFormat="1" x14ac:dyDescent="0.2">
      <c r="B3662" s="602"/>
      <c r="C3662" s="602"/>
      <c r="D3662" s="602"/>
      <c r="E3662" s="602"/>
      <c r="F3662" s="602"/>
      <c r="G3662" s="602"/>
      <c r="H3662" s="602"/>
      <c r="I3662" s="602"/>
      <c r="J3662" s="602"/>
      <c r="K3662" s="602"/>
      <c r="L3662" s="602"/>
      <c r="M3662" s="622"/>
    </row>
    <row r="3663" spans="2:13" s="322" customFormat="1" x14ac:dyDescent="0.2">
      <c r="B3663" s="602"/>
      <c r="C3663" s="602"/>
      <c r="D3663" s="602"/>
      <c r="E3663" s="602"/>
      <c r="F3663" s="602"/>
      <c r="G3663" s="602"/>
      <c r="H3663" s="602"/>
      <c r="I3663" s="602"/>
      <c r="J3663" s="602"/>
      <c r="K3663" s="602"/>
      <c r="L3663" s="602"/>
      <c r="M3663" s="622"/>
    </row>
    <row r="3664" spans="2:13" s="322" customFormat="1" x14ac:dyDescent="0.2">
      <c r="B3664" s="602"/>
      <c r="C3664" s="602"/>
      <c r="D3664" s="602"/>
      <c r="E3664" s="602"/>
      <c r="F3664" s="602"/>
      <c r="G3664" s="602"/>
      <c r="H3664" s="602"/>
      <c r="I3664" s="602"/>
      <c r="J3664" s="602"/>
      <c r="K3664" s="602"/>
      <c r="L3664" s="602"/>
      <c r="M3664" s="622"/>
    </row>
    <row r="3665" spans="2:13" s="322" customFormat="1" x14ac:dyDescent="0.2">
      <c r="B3665" s="602"/>
      <c r="C3665" s="602"/>
      <c r="D3665" s="602"/>
      <c r="E3665" s="602"/>
      <c r="F3665" s="602"/>
      <c r="G3665" s="602"/>
      <c r="H3665" s="602"/>
      <c r="I3665" s="602"/>
      <c r="J3665" s="602"/>
      <c r="K3665" s="602"/>
      <c r="L3665" s="602"/>
      <c r="M3665" s="622"/>
    </row>
    <row r="3666" spans="2:13" s="322" customFormat="1" x14ac:dyDescent="0.2">
      <c r="B3666" s="602"/>
      <c r="C3666" s="602"/>
      <c r="D3666" s="602"/>
      <c r="E3666" s="602"/>
      <c r="F3666" s="602"/>
      <c r="G3666" s="602"/>
      <c r="H3666" s="602"/>
      <c r="I3666" s="602"/>
      <c r="J3666" s="602"/>
      <c r="K3666" s="602"/>
      <c r="L3666" s="602"/>
      <c r="M3666" s="622"/>
    </row>
    <row r="3667" spans="2:13" s="322" customFormat="1" x14ac:dyDescent="0.2">
      <c r="B3667" s="602"/>
      <c r="C3667" s="602"/>
      <c r="D3667" s="602"/>
      <c r="E3667" s="602"/>
      <c r="F3667" s="602"/>
      <c r="G3667" s="602"/>
      <c r="H3667" s="602"/>
      <c r="I3667" s="602"/>
      <c r="J3667" s="602"/>
      <c r="K3667" s="602"/>
      <c r="L3667" s="602"/>
      <c r="M3667" s="622"/>
    </row>
    <row r="3668" spans="2:13" s="322" customFormat="1" x14ac:dyDescent="0.2">
      <c r="B3668" s="602"/>
      <c r="C3668" s="602"/>
      <c r="D3668" s="602"/>
      <c r="E3668" s="602"/>
      <c r="F3668" s="602"/>
      <c r="G3668" s="602"/>
      <c r="H3668" s="602"/>
      <c r="I3668" s="602"/>
      <c r="J3668" s="602"/>
      <c r="K3668" s="602"/>
      <c r="L3668" s="602"/>
      <c r="M3668" s="622"/>
    </row>
    <row r="3669" spans="2:13" s="322" customFormat="1" x14ac:dyDescent="0.2">
      <c r="B3669" s="602"/>
      <c r="C3669" s="602"/>
      <c r="D3669" s="602"/>
      <c r="E3669" s="602"/>
      <c r="F3669" s="602"/>
      <c r="G3669" s="602"/>
      <c r="H3669" s="602"/>
      <c r="I3669" s="602"/>
      <c r="J3669" s="602"/>
      <c r="K3669" s="602"/>
      <c r="L3669" s="602"/>
      <c r="M3669" s="622"/>
    </row>
    <row r="3670" spans="2:13" s="322" customFormat="1" x14ac:dyDescent="0.2">
      <c r="B3670" s="602"/>
      <c r="C3670" s="602"/>
      <c r="D3670" s="602"/>
      <c r="E3670" s="602"/>
      <c r="F3670" s="602"/>
      <c r="G3670" s="602"/>
      <c r="H3670" s="602"/>
      <c r="I3670" s="602"/>
      <c r="J3670" s="602"/>
      <c r="K3670" s="602"/>
      <c r="L3670" s="602"/>
      <c r="M3670" s="622"/>
    </row>
    <row r="3671" spans="2:13" s="322" customFormat="1" x14ac:dyDescent="0.2">
      <c r="B3671" s="602"/>
      <c r="C3671" s="602"/>
      <c r="D3671" s="602"/>
      <c r="E3671" s="602"/>
      <c r="F3671" s="602"/>
      <c r="G3671" s="602"/>
      <c r="H3671" s="602"/>
      <c r="I3671" s="602"/>
      <c r="J3671" s="602"/>
      <c r="K3671" s="602"/>
      <c r="L3671" s="602"/>
      <c r="M3671" s="622"/>
    </row>
    <row r="3672" spans="2:13" s="322" customFormat="1" x14ac:dyDescent="0.2">
      <c r="B3672" s="602"/>
      <c r="C3672" s="602"/>
      <c r="D3672" s="602"/>
      <c r="E3672" s="602"/>
      <c r="F3672" s="602"/>
      <c r="G3672" s="602"/>
      <c r="H3672" s="602"/>
      <c r="I3672" s="602"/>
      <c r="J3672" s="602"/>
      <c r="K3672" s="602"/>
      <c r="L3672" s="602"/>
      <c r="M3672" s="622"/>
    </row>
    <row r="3673" spans="2:13" s="322" customFormat="1" x14ac:dyDescent="0.2">
      <c r="B3673" s="602"/>
      <c r="C3673" s="602"/>
      <c r="D3673" s="602"/>
      <c r="E3673" s="602"/>
      <c r="F3673" s="602"/>
      <c r="G3673" s="602"/>
      <c r="H3673" s="602"/>
      <c r="I3673" s="602"/>
      <c r="J3673" s="602"/>
      <c r="K3673" s="602"/>
      <c r="L3673" s="602"/>
      <c r="M3673" s="622"/>
    </row>
    <row r="3674" spans="2:13" s="322" customFormat="1" x14ac:dyDescent="0.2">
      <c r="B3674" s="602"/>
      <c r="C3674" s="602"/>
      <c r="D3674" s="602"/>
      <c r="E3674" s="602"/>
      <c r="F3674" s="602"/>
      <c r="G3674" s="602"/>
      <c r="H3674" s="602"/>
      <c r="I3674" s="602"/>
      <c r="J3674" s="602"/>
      <c r="K3674" s="602"/>
      <c r="L3674" s="602"/>
      <c r="M3674" s="622"/>
    </row>
    <row r="3675" spans="2:13" s="322" customFormat="1" x14ac:dyDescent="0.2">
      <c r="B3675" s="602"/>
      <c r="C3675" s="602"/>
      <c r="D3675" s="602"/>
      <c r="E3675" s="602"/>
      <c r="F3675" s="602"/>
      <c r="G3675" s="602"/>
      <c r="H3675" s="602"/>
      <c r="I3675" s="602"/>
      <c r="J3675" s="602"/>
      <c r="K3675" s="602"/>
      <c r="L3675" s="602"/>
      <c r="M3675" s="622"/>
    </row>
    <row r="3676" spans="2:13" s="322" customFormat="1" x14ac:dyDescent="0.2">
      <c r="B3676" s="602"/>
      <c r="C3676" s="602"/>
      <c r="D3676" s="602"/>
      <c r="E3676" s="602"/>
      <c r="F3676" s="602"/>
      <c r="G3676" s="602"/>
      <c r="H3676" s="602"/>
      <c r="I3676" s="602"/>
      <c r="J3676" s="602"/>
      <c r="K3676" s="602"/>
      <c r="L3676" s="602"/>
      <c r="M3676" s="622"/>
    </row>
    <row r="3677" spans="2:13" s="322" customFormat="1" x14ac:dyDescent="0.2">
      <c r="B3677" s="602"/>
      <c r="C3677" s="602"/>
      <c r="D3677" s="602"/>
      <c r="E3677" s="602"/>
      <c r="F3677" s="602"/>
      <c r="G3677" s="602"/>
      <c r="H3677" s="602"/>
      <c r="I3677" s="602"/>
      <c r="J3677" s="602"/>
      <c r="K3677" s="602"/>
      <c r="L3677" s="602"/>
      <c r="M3677" s="622"/>
    </row>
    <row r="3678" spans="2:13" s="322" customFormat="1" x14ac:dyDescent="0.2">
      <c r="B3678" s="602"/>
      <c r="C3678" s="602"/>
      <c r="D3678" s="602"/>
      <c r="E3678" s="602"/>
      <c r="F3678" s="602"/>
      <c r="G3678" s="602"/>
      <c r="H3678" s="602"/>
      <c r="I3678" s="602"/>
      <c r="J3678" s="602"/>
      <c r="K3678" s="602"/>
      <c r="L3678" s="602"/>
      <c r="M3678" s="622"/>
    </row>
    <row r="3679" spans="2:13" s="322" customFormat="1" x14ac:dyDescent="0.2">
      <c r="B3679" s="602"/>
      <c r="C3679" s="602"/>
      <c r="D3679" s="602"/>
      <c r="E3679" s="602"/>
      <c r="F3679" s="602"/>
      <c r="G3679" s="602"/>
      <c r="H3679" s="602"/>
      <c r="I3679" s="602"/>
      <c r="J3679" s="602"/>
      <c r="K3679" s="602"/>
      <c r="L3679" s="602"/>
      <c r="M3679" s="622"/>
    </row>
    <row r="3680" spans="2:13" s="322" customFormat="1" x14ac:dyDescent="0.2">
      <c r="B3680" s="602"/>
      <c r="C3680" s="602"/>
      <c r="D3680" s="602"/>
      <c r="E3680" s="602"/>
      <c r="F3680" s="602"/>
      <c r="G3680" s="602"/>
      <c r="H3680" s="602"/>
      <c r="I3680" s="602"/>
      <c r="J3680" s="602"/>
      <c r="K3680" s="602"/>
      <c r="L3680" s="602"/>
      <c r="M3680" s="622"/>
    </row>
    <row r="3681" spans="2:13" s="322" customFormat="1" x14ac:dyDescent="0.2">
      <c r="B3681" s="602"/>
      <c r="C3681" s="602"/>
      <c r="D3681" s="602"/>
      <c r="E3681" s="602"/>
      <c r="F3681" s="602"/>
      <c r="G3681" s="602"/>
      <c r="H3681" s="602"/>
      <c r="I3681" s="602"/>
      <c r="J3681" s="602"/>
      <c r="K3681" s="602"/>
      <c r="L3681" s="602"/>
      <c r="M3681" s="622"/>
    </row>
    <row r="3682" spans="2:13" s="322" customFormat="1" x14ac:dyDescent="0.2">
      <c r="B3682" s="602"/>
      <c r="C3682" s="602"/>
      <c r="D3682" s="602"/>
      <c r="E3682" s="602"/>
      <c r="F3682" s="602"/>
      <c r="G3682" s="602"/>
      <c r="H3682" s="602"/>
      <c r="I3682" s="602"/>
      <c r="J3682" s="602"/>
      <c r="K3682" s="602"/>
      <c r="L3682" s="602"/>
      <c r="M3682" s="622"/>
    </row>
    <row r="3683" spans="2:13" s="322" customFormat="1" x14ac:dyDescent="0.2">
      <c r="B3683" s="602"/>
      <c r="C3683" s="602"/>
      <c r="D3683" s="602"/>
      <c r="E3683" s="602"/>
      <c r="F3683" s="602"/>
      <c r="G3683" s="602"/>
      <c r="H3683" s="602"/>
      <c r="I3683" s="602"/>
      <c r="J3683" s="602"/>
      <c r="K3683" s="602"/>
      <c r="L3683" s="602"/>
      <c r="M3683" s="622"/>
    </row>
    <row r="3684" spans="2:13" s="322" customFormat="1" x14ac:dyDescent="0.2">
      <c r="B3684" s="602"/>
      <c r="C3684" s="602"/>
      <c r="D3684" s="602"/>
      <c r="E3684" s="602"/>
      <c r="F3684" s="602"/>
      <c r="G3684" s="602"/>
      <c r="H3684" s="602"/>
      <c r="I3684" s="602"/>
      <c r="J3684" s="602"/>
      <c r="K3684" s="602"/>
      <c r="L3684" s="602"/>
      <c r="M3684" s="622"/>
    </row>
    <row r="3685" spans="2:13" s="322" customFormat="1" x14ac:dyDescent="0.2">
      <c r="B3685" s="602"/>
      <c r="C3685" s="602"/>
      <c r="D3685" s="602"/>
      <c r="E3685" s="602"/>
      <c r="F3685" s="602"/>
      <c r="G3685" s="602"/>
      <c r="H3685" s="602"/>
      <c r="I3685" s="602"/>
      <c r="J3685" s="602"/>
      <c r="K3685" s="602"/>
      <c r="L3685" s="602"/>
      <c r="M3685" s="622"/>
    </row>
    <row r="3686" spans="2:13" s="322" customFormat="1" x14ac:dyDescent="0.2">
      <c r="B3686" s="602"/>
      <c r="C3686" s="602"/>
      <c r="D3686" s="602"/>
      <c r="E3686" s="602"/>
      <c r="F3686" s="602"/>
      <c r="G3686" s="602"/>
      <c r="H3686" s="602"/>
      <c r="I3686" s="602"/>
      <c r="J3686" s="602"/>
      <c r="K3686" s="602"/>
      <c r="L3686" s="602"/>
      <c r="M3686" s="622"/>
    </row>
    <row r="3687" spans="2:13" s="322" customFormat="1" x14ac:dyDescent="0.2">
      <c r="B3687" s="602"/>
      <c r="C3687" s="602"/>
      <c r="D3687" s="602"/>
      <c r="E3687" s="602"/>
      <c r="F3687" s="602"/>
      <c r="G3687" s="602"/>
      <c r="H3687" s="602"/>
      <c r="I3687" s="602"/>
      <c r="J3687" s="602"/>
      <c r="K3687" s="602"/>
      <c r="L3687" s="602"/>
      <c r="M3687" s="622"/>
    </row>
    <row r="3688" spans="2:13" s="322" customFormat="1" x14ac:dyDescent="0.2">
      <c r="B3688" s="602"/>
      <c r="C3688" s="602"/>
      <c r="D3688" s="602"/>
      <c r="E3688" s="602"/>
      <c r="F3688" s="602"/>
      <c r="G3688" s="602"/>
      <c r="H3688" s="602"/>
      <c r="I3688" s="602"/>
      <c r="J3688" s="602"/>
      <c r="K3688" s="602"/>
      <c r="L3688" s="602"/>
      <c r="M3688" s="622"/>
    </row>
    <row r="3689" spans="2:13" s="322" customFormat="1" x14ac:dyDescent="0.2">
      <c r="B3689" s="602"/>
      <c r="C3689" s="602"/>
      <c r="D3689" s="602"/>
      <c r="E3689" s="602"/>
      <c r="F3689" s="602"/>
      <c r="G3689" s="602"/>
      <c r="H3689" s="602"/>
      <c r="I3689" s="602"/>
      <c r="J3689" s="602"/>
      <c r="K3689" s="602"/>
      <c r="L3689" s="602"/>
      <c r="M3689" s="622"/>
    </row>
    <row r="3690" spans="2:13" s="322" customFormat="1" x14ac:dyDescent="0.2">
      <c r="B3690" s="602"/>
      <c r="C3690" s="602"/>
      <c r="D3690" s="602"/>
      <c r="E3690" s="602"/>
      <c r="F3690" s="602"/>
      <c r="G3690" s="602"/>
      <c r="H3690" s="602"/>
      <c r="I3690" s="602"/>
      <c r="J3690" s="602"/>
      <c r="K3690" s="602"/>
      <c r="L3690" s="602"/>
      <c r="M3690" s="622"/>
    </row>
    <row r="3691" spans="2:13" s="322" customFormat="1" x14ac:dyDescent="0.2">
      <c r="B3691" s="602"/>
      <c r="C3691" s="602"/>
      <c r="D3691" s="602"/>
      <c r="E3691" s="602"/>
      <c r="F3691" s="602"/>
      <c r="G3691" s="602"/>
      <c r="H3691" s="602"/>
      <c r="I3691" s="602"/>
      <c r="J3691" s="602"/>
      <c r="K3691" s="602"/>
      <c r="L3691" s="602"/>
      <c r="M3691" s="622"/>
    </row>
    <row r="3692" spans="2:13" s="322" customFormat="1" x14ac:dyDescent="0.2">
      <c r="B3692" s="602"/>
      <c r="C3692" s="602"/>
      <c r="D3692" s="602"/>
      <c r="E3692" s="602"/>
      <c r="F3692" s="602"/>
      <c r="G3692" s="602"/>
      <c r="H3692" s="602"/>
      <c r="I3692" s="602"/>
      <c r="J3692" s="602"/>
      <c r="K3692" s="602"/>
      <c r="L3692" s="602"/>
      <c r="M3692" s="622"/>
    </row>
    <row r="3693" spans="2:13" s="322" customFormat="1" x14ac:dyDescent="0.2">
      <c r="B3693" s="602"/>
      <c r="C3693" s="602"/>
      <c r="D3693" s="602"/>
      <c r="E3693" s="602"/>
      <c r="F3693" s="602"/>
      <c r="G3693" s="602"/>
      <c r="H3693" s="602"/>
      <c r="I3693" s="602"/>
      <c r="J3693" s="602"/>
      <c r="K3693" s="602"/>
      <c r="L3693" s="602"/>
      <c r="M3693" s="622"/>
    </row>
    <row r="3694" spans="2:13" s="322" customFormat="1" x14ac:dyDescent="0.2">
      <c r="B3694" s="602"/>
      <c r="C3694" s="602"/>
      <c r="D3694" s="602"/>
      <c r="E3694" s="602"/>
      <c r="F3694" s="602"/>
      <c r="G3694" s="602"/>
      <c r="H3694" s="602"/>
      <c r="I3694" s="602"/>
      <c r="J3694" s="602"/>
      <c r="K3694" s="602"/>
      <c r="L3694" s="602"/>
      <c r="M3694" s="622"/>
    </row>
    <row r="3695" spans="2:13" s="322" customFormat="1" x14ac:dyDescent="0.2">
      <c r="B3695" s="602"/>
      <c r="C3695" s="602"/>
      <c r="D3695" s="602"/>
      <c r="E3695" s="602"/>
      <c r="F3695" s="602"/>
      <c r="G3695" s="602"/>
      <c r="H3695" s="602"/>
      <c r="I3695" s="602"/>
      <c r="J3695" s="602"/>
      <c r="K3695" s="602"/>
      <c r="L3695" s="602"/>
      <c r="M3695" s="622"/>
    </row>
    <row r="3696" spans="2:13" s="322" customFormat="1" x14ac:dyDescent="0.2">
      <c r="B3696" s="602"/>
      <c r="C3696" s="602"/>
      <c r="D3696" s="602"/>
      <c r="E3696" s="602"/>
      <c r="F3696" s="602"/>
      <c r="G3696" s="602"/>
      <c r="H3696" s="602"/>
      <c r="I3696" s="602"/>
      <c r="J3696" s="602"/>
      <c r="K3696" s="602"/>
      <c r="L3696" s="602"/>
      <c r="M3696" s="622"/>
    </row>
    <row r="3697" spans="2:13" s="322" customFormat="1" x14ac:dyDescent="0.2">
      <c r="B3697" s="602"/>
      <c r="C3697" s="602"/>
      <c r="D3697" s="602"/>
      <c r="E3697" s="602"/>
      <c r="F3697" s="602"/>
      <c r="G3697" s="602"/>
      <c r="H3697" s="602"/>
      <c r="I3697" s="602"/>
      <c r="J3697" s="602"/>
      <c r="K3697" s="602"/>
      <c r="L3697" s="602"/>
      <c r="M3697" s="622"/>
    </row>
    <row r="3698" spans="2:13" s="322" customFormat="1" x14ac:dyDescent="0.2">
      <c r="B3698" s="602"/>
      <c r="C3698" s="602"/>
      <c r="D3698" s="602"/>
      <c r="E3698" s="602"/>
      <c r="F3698" s="602"/>
      <c r="G3698" s="602"/>
      <c r="H3698" s="602"/>
      <c r="I3698" s="602"/>
      <c r="J3698" s="602"/>
      <c r="K3698" s="602"/>
      <c r="L3698" s="602"/>
      <c r="M3698" s="622"/>
    </row>
    <row r="3699" spans="2:13" s="322" customFormat="1" x14ac:dyDescent="0.2">
      <c r="B3699" s="602"/>
      <c r="C3699" s="602"/>
      <c r="D3699" s="602"/>
      <c r="E3699" s="602"/>
      <c r="F3699" s="602"/>
      <c r="G3699" s="602"/>
      <c r="H3699" s="602"/>
      <c r="I3699" s="602"/>
      <c r="J3699" s="602"/>
      <c r="K3699" s="602"/>
      <c r="L3699" s="602"/>
      <c r="M3699" s="622"/>
    </row>
    <row r="3700" spans="2:13" s="322" customFormat="1" x14ac:dyDescent="0.2">
      <c r="B3700" s="602"/>
      <c r="C3700" s="602"/>
      <c r="D3700" s="602"/>
      <c r="E3700" s="602"/>
      <c r="F3700" s="602"/>
      <c r="G3700" s="602"/>
      <c r="H3700" s="602"/>
      <c r="I3700" s="602"/>
      <c r="J3700" s="602"/>
      <c r="K3700" s="602"/>
      <c r="L3700" s="602"/>
      <c r="M3700" s="622"/>
    </row>
    <row r="3701" spans="2:13" s="322" customFormat="1" x14ac:dyDescent="0.2">
      <c r="B3701" s="602"/>
      <c r="C3701" s="602"/>
      <c r="D3701" s="602"/>
      <c r="E3701" s="602"/>
      <c r="F3701" s="602"/>
      <c r="G3701" s="602"/>
      <c r="H3701" s="602"/>
      <c r="I3701" s="602"/>
      <c r="J3701" s="602"/>
      <c r="K3701" s="602"/>
      <c r="L3701" s="602"/>
      <c r="M3701" s="622"/>
    </row>
    <row r="3702" spans="2:13" s="322" customFormat="1" x14ac:dyDescent="0.2">
      <c r="B3702" s="602"/>
      <c r="C3702" s="602"/>
      <c r="D3702" s="602"/>
      <c r="E3702" s="602"/>
      <c r="F3702" s="602"/>
      <c r="G3702" s="602"/>
      <c r="H3702" s="602"/>
      <c r="I3702" s="602"/>
      <c r="J3702" s="602"/>
      <c r="K3702" s="602"/>
      <c r="L3702" s="602"/>
      <c r="M3702" s="622"/>
    </row>
    <row r="3703" spans="2:13" s="322" customFormat="1" x14ac:dyDescent="0.2">
      <c r="B3703" s="602"/>
      <c r="C3703" s="602"/>
      <c r="D3703" s="602"/>
      <c r="E3703" s="602"/>
      <c r="F3703" s="602"/>
      <c r="G3703" s="602"/>
      <c r="H3703" s="602"/>
      <c r="I3703" s="602"/>
      <c r="J3703" s="602"/>
      <c r="K3703" s="602"/>
      <c r="L3703" s="602"/>
      <c r="M3703" s="622"/>
    </row>
    <row r="3704" spans="2:13" s="322" customFormat="1" x14ac:dyDescent="0.2">
      <c r="B3704" s="602"/>
      <c r="C3704" s="602"/>
      <c r="D3704" s="602"/>
      <c r="E3704" s="602"/>
      <c r="F3704" s="602"/>
      <c r="G3704" s="602"/>
      <c r="H3704" s="602"/>
      <c r="I3704" s="602"/>
      <c r="J3704" s="602"/>
      <c r="K3704" s="602"/>
      <c r="L3704" s="602"/>
      <c r="M3704" s="622"/>
    </row>
    <row r="3705" spans="2:13" s="322" customFormat="1" x14ac:dyDescent="0.2">
      <c r="B3705" s="602"/>
      <c r="C3705" s="602"/>
      <c r="D3705" s="602"/>
      <c r="E3705" s="602"/>
      <c r="F3705" s="602"/>
      <c r="G3705" s="602"/>
      <c r="H3705" s="602"/>
      <c r="I3705" s="602"/>
      <c r="J3705" s="602"/>
      <c r="K3705" s="602"/>
      <c r="L3705" s="602"/>
      <c r="M3705" s="622"/>
    </row>
    <row r="3706" spans="2:13" s="322" customFormat="1" x14ac:dyDescent="0.2">
      <c r="B3706" s="602"/>
      <c r="C3706" s="602"/>
      <c r="D3706" s="602"/>
      <c r="E3706" s="602"/>
      <c r="F3706" s="602"/>
      <c r="G3706" s="602"/>
      <c r="H3706" s="602"/>
      <c r="I3706" s="602"/>
      <c r="J3706" s="602"/>
      <c r="K3706" s="602"/>
      <c r="L3706" s="602"/>
      <c r="M3706" s="622"/>
    </row>
    <row r="3707" spans="2:13" s="322" customFormat="1" x14ac:dyDescent="0.2">
      <c r="B3707" s="602"/>
      <c r="C3707" s="602"/>
      <c r="D3707" s="602"/>
      <c r="E3707" s="602"/>
      <c r="F3707" s="602"/>
      <c r="G3707" s="602"/>
      <c r="H3707" s="602"/>
      <c r="I3707" s="602"/>
      <c r="J3707" s="602"/>
      <c r="K3707" s="602"/>
      <c r="L3707" s="602"/>
      <c r="M3707" s="622"/>
    </row>
    <row r="3708" spans="2:13" s="322" customFormat="1" x14ac:dyDescent="0.2">
      <c r="B3708" s="602"/>
      <c r="C3708" s="602"/>
      <c r="D3708" s="602"/>
      <c r="E3708" s="602"/>
      <c r="F3708" s="602"/>
      <c r="G3708" s="602"/>
      <c r="H3708" s="602"/>
      <c r="I3708" s="602"/>
      <c r="J3708" s="602"/>
      <c r="K3708" s="602"/>
      <c r="L3708" s="602"/>
      <c r="M3708" s="622"/>
    </row>
    <row r="3709" spans="2:13" s="322" customFormat="1" x14ac:dyDescent="0.2">
      <c r="B3709" s="602"/>
      <c r="C3709" s="602"/>
      <c r="D3709" s="602"/>
      <c r="E3709" s="602"/>
      <c r="F3709" s="602"/>
      <c r="G3709" s="602"/>
      <c r="H3709" s="602"/>
      <c r="I3709" s="602"/>
      <c r="J3709" s="602"/>
      <c r="K3709" s="602"/>
      <c r="L3709" s="602"/>
      <c r="M3709" s="622"/>
    </row>
    <row r="3710" spans="2:13" s="322" customFormat="1" x14ac:dyDescent="0.2">
      <c r="B3710" s="602"/>
      <c r="C3710" s="602"/>
      <c r="D3710" s="602"/>
      <c r="E3710" s="602"/>
      <c r="F3710" s="602"/>
      <c r="G3710" s="602"/>
      <c r="H3710" s="602"/>
      <c r="I3710" s="602"/>
      <c r="J3710" s="602"/>
      <c r="K3710" s="602"/>
      <c r="L3710" s="602"/>
      <c r="M3710" s="622"/>
    </row>
    <row r="3711" spans="2:13" s="322" customFormat="1" x14ac:dyDescent="0.2">
      <c r="B3711" s="602"/>
      <c r="C3711" s="602"/>
      <c r="D3711" s="602"/>
      <c r="E3711" s="602"/>
      <c r="F3711" s="602"/>
      <c r="G3711" s="602"/>
      <c r="H3711" s="602"/>
      <c r="I3711" s="602"/>
      <c r="J3711" s="602"/>
      <c r="K3711" s="602"/>
      <c r="L3711" s="602"/>
      <c r="M3711" s="622"/>
    </row>
    <row r="3712" spans="2:13" s="322" customFormat="1" x14ac:dyDescent="0.2">
      <c r="B3712" s="602"/>
      <c r="C3712" s="602"/>
      <c r="D3712" s="602"/>
      <c r="E3712" s="602"/>
      <c r="F3712" s="602"/>
      <c r="G3712" s="602"/>
      <c r="H3712" s="602"/>
      <c r="I3712" s="602"/>
      <c r="J3712" s="602"/>
      <c r="K3712" s="602"/>
      <c r="L3712" s="602"/>
      <c r="M3712" s="622"/>
    </row>
    <row r="3713" spans="2:13" s="322" customFormat="1" x14ac:dyDescent="0.2">
      <c r="B3713" s="602"/>
      <c r="C3713" s="602"/>
      <c r="D3713" s="602"/>
      <c r="E3713" s="602"/>
      <c r="F3713" s="602"/>
      <c r="G3713" s="602"/>
      <c r="H3713" s="602"/>
      <c r="I3713" s="602"/>
      <c r="J3713" s="602"/>
      <c r="K3713" s="602"/>
      <c r="L3713" s="602"/>
      <c r="M3713" s="622"/>
    </row>
    <row r="3714" spans="2:13" s="322" customFormat="1" x14ac:dyDescent="0.2">
      <c r="B3714" s="602"/>
      <c r="C3714" s="602"/>
      <c r="D3714" s="602"/>
      <c r="E3714" s="602"/>
      <c r="F3714" s="602"/>
      <c r="G3714" s="602"/>
      <c r="H3714" s="602"/>
      <c r="I3714" s="602"/>
      <c r="J3714" s="602"/>
      <c r="K3714" s="602"/>
      <c r="L3714" s="602"/>
      <c r="M3714" s="622"/>
    </row>
    <row r="3715" spans="2:13" s="322" customFormat="1" x14ac:dyDescent="0.2">
      <c r="B3715" s="602"/>
      <c r="C3715" s="602"/>
      <c r="D3715" s="602"/>
      <c r="E3715" s="602"/>
      <c r="F3715" s="602"/>
      <c r="G3715" s="602"/>
      <c r="H3715" s="602"/>
      <c r="I3715" s="602"/>
      <c r="J3715" s="602"/>
      <c r="K3715" s="602"/>
      <c r="L3715" s="602"/>
      <c r="M3715" s="622"/>
    </row>
    <row r="3716" spans="2:13" s="322" customFormat="1" x14ac:dyDescent="0.2">
      <c r="B3716" s="602"/>
      <c r="C3716" s="602"/>
      <c r="D3716" s="602"/>
      <c r="E3716" s="602"/>
      <c r="F3716" s="602"/>
      <c r="G3716" s="602"/>
      <c r="H3716" s="602"/>
      <c r="I3716" s="602"/>
      <c r="J3716" s="602"/>
      <c r="K3716" s="602"/>
      <c r="L3716" s="602"/>
      <c r="M3716" s="622"/>
    </row>
    <row r="3717" spans="2:13" s="322" customFormat="1" x14ac:dyDescent="0.2">
      <c r="B3717" s="602"/>
      <c r="C3717" s="602"/>
      <c r="D3717" s="602"/>
      <c r="E3717" s="602"/>
      <c r="F3717" s="602"/>
      <c r="G3717" s="602"/>
      <c r="H3717" s="602"/>
      <c r="I3717" s="602"/>
      <c r="J3717" s="602"/>
      <c r="K3717" s="602"/>
      <c r="L3717" s="602"/>
      <c r="M3717" s="622"/>
    </row>
    <row r="3718" spans="2:13" s="322" customFormat="1" x14ac:dyDescent="0.2">
      <c r="B3718" s="602"/>
      <c r="C3718" s="602"/>
      <c r="D3718" s="602"/>
      <c r="E3718" s="602"/>
      <c r="F3718" s="602"/>
      <c r="G3718" s="602"/>
      <c r="H3718" s="602"/>
      <c r="I3718" s="602"/>
      <c r="J3718" s="602"/>
      <c r="K3718" s="602"/>
      <c r="L3718" s="602"/>
      <c r="M3718" s="622"/>
    </row>
    <row r="3719" spans="2:13" s="322" customFormat="1" x14ac:dyDescent="0.2">
      <c r="B3719" s="602"/>
      <c r="C3719" s="602"/>
      <c r="D3719" s="602"/>
      <c r="E3719" s="602"/>
      <c r="F3719" s="602"/>
      <c r="G3719" s="602"/>
      <c r="H3719" s="602"/>
      <c r="I3719" s="602"/>
      <c r="J3719" s="602"/>
      <c r="K3719" s="602"/>
      <c r="L3719" s="602"/>
      <c r="M3719" s="622"/>
    </row>
    <row r="3720" spans="2:13" s="322" customFormat="1" x14ac:dyDescent="0.2">
      <c r="B3720" s="602"/>
      <c r="C3720" s="602"/>
      <c r="D3720" s="602"/>
      <c r="E3720" s="602"/>
      <c r="F3720" s="602"/>
      <c r="G3720" s="602"/>
      <c r="H3720" s="602"/>
      <c r="I3720" s="602"/>
      <c r="J3720" s="602"/>
      <c r="K3720" s="602"/>
      <c r="L3720" s="602"/>
      <c r="M3720" s="622"/>
    </row>
    <row r="3721" spans="2:13" s="322" customFormat="1" x14ac:dyDescent="0.2">
      <c r="B3721" s="602"/>
      <c r="C3721" s="602"/>
      <c r="D3721" s="602"/>
      <c r="E3721" s="602"/>
      <c r="F3721" s="602"/>
      <c r="G3721" s="602"/>
      <c r="H3721" s="602"/>
      <c r="I3721" s="602"/>
      <c r="J3721" s="602"/>
      <c r="K3721" s="602"/>
      <c r="L3721" s="602"/>
      <c r="M3721" s="622"/>
    </row>
    <row r="3722" spans="2:13" s="322" customFormat="1" x14ac:dyDescent="0.2">
      <c r="B3722" s="602"/>
      <c r="C3722" s="602"/>
      <c r="D3722" s="602"/>
      <c r="E3722" s="602"/>
      <c r="F3722" s="602"/>
      <c r="G3722" s="602"/>
      <c r="H3722" s="602"/>
      <c r="I3722" s="602"/>
      <c r="J3722" s="602"/>
      <c r="K3722" s="602"/>
      <c r="L3722" s="602"/>
      <c r="M3722" s="622"/>
    </row>
    <row r="3723" spans="2:13" s="322" customFormat="1" x14ac:dyDescent="0.2">
      <c r="B3723" s="602"/>
      <c r="C3723" s="602"/>
      <c r="D3723" s="602"/>
      <c r="E3723" s="602"/>
      <c r="F3723" s="602"/>
      <c r="G3723" s="602"/>
      <c r="H3723" s="602"/>
      <c r="I3723" s="602"/>
      <c r="J3723" s="602"/>
      <c r="K3723" s="602"/>
      <c r="L3723" s="602"/>
      <c r="M3723" s="622"/>
    </row>
    <row r="3724" spans="2:13" s="322" customFormat="1" x14ac:dyDescent="0.2">
      <c r="B3724" s="602"/>
      <c r="C3724" s="602"/>
      <c r="D3724" s="602"/>
      <c r="E3724" s="602"/>
      <c r="F3724" s="602"/>
      <c r="G3724" s="602"/>
      <c r="H3724" s="602"/>
      <c r="I3724" s="602"/>
      <c r="J3724" s="602"/>
      <c r="K3724" s="602"/>
      <c r="L3724" s="602"/>
      <c r="M3724" s="622"/>
    </row>
    <row r="3725" spans="2:13" s="322" customFormat="1" x14ac:dyDescent="0.2">
      <c r="B3725" s="602"/>
      <c r="C3725" s="602"/>
      <c r="D3725" s="602"/>
      <c r="E3725" s="602"/>
      <c r="F3725" s="602"/>
      <c r="G3725" s="602"/>
      <c r="H3725" s="602"/>
      <c r="I3725" s="602"/>
      <c r="J3725" s="602"/>
      <c r="K3725" s="602"/>
      <c r="L3725" s="602"/>
      <c r="M3725" s="622"/>
    </row>
    <row r="3726" spans="2:13" s="322" customFormat="1" x14ac:dyDescent="0.2">
      <c r="B3726" s="602"/>
      <c r="C3726" s="602"/>
      <c r="D3726" s="602"/>
      <c r="E3726" s="602"/>
      <c r="F3726" s="602"/>
      <c r="G3726" s="602"/>
      <c r="H3726" s="602"/>
      <c r="I3726" s="602"/>
      <c r="J3726" s="602"/>
      <c r="K3726" s="602"/>
      <c r="L3726" s="602"/>
      <c r="M3726" s="622"/>
    </row>
    <row r="3727" spans="2:13" s="322" customFormat="1" x14ac:dyDescent="0.2">
      <c r="B3727" s="602"/>
      <c r="C3727" s="602"/>
      <c r="D3727" s="602"/>
      <c r="E3727" s="602"/>
      <c r="F3727" s="602"/>
      <c r="G3727" s="602"/>
      <c r="H3727" s="602"/>
      <c r="I3727" s="602"/>
      <c r="J3727" s="602"/>
      <c r="K3727" s="602"/>
      <c r="L3727" s="602"/>
      <c r="M3727" s="622"/>
    </row>
    <row r="3728" spans="2:13" s="322" customFormat="1" x14ac:dyDescent="0.2">
      <c r="B3728" s="602"/>
      <c r="C3728" s="602"/>
      <c r="D3728" s="602"/>
      <c r="E3728" s="602"/>
      <c r="F3728" s="602"/>
      <c r="G3728" s="602"/>
      <c r="H3728" s="602"/>
      <c r="I3728" s="602"/>
      <c r="J3728" s="602"/>
      <c r="K3728" s="602"/>
      <c r="L3728" s="602"/>
      <c r="M3728" s="622"/>
    </row>
    <row r="3729" spans="2:13" s="322" customFormat="1" x14ac:dyDescent="0.2">
      <c r="B3729" s="602"/>
      <c r="C3729" s="602"/>
      <c r="D3729" s="602"/>
      <c r="E3729" s="602"/>
      <c r="F3729" s="602"/>
      <c r="G3729" s="602"/>
      <c r="H3729" s="602"/>
      <c r="I3729" s="602"/>
      <c r="J3729" s="602"/>
      <c r="K3729" s="602"/>
      <c r="L3729" s="602"/>
      <c r="M3729" s="622"/>
    </row>
    <row r="3730" spans="2:13" s="322" customFormat="1" x14ac:dyDescent="0.2">
      <c r="B3730" s="602"/>
      <c r="C3730" s="602"/>
      <c r="D3730" s="602"/>
      <c r="E3730" s="602"/>
      <c r="F3730" s="602"/>
      <c r="G3730" s="602"/>
      <c r="H3730" s="602"/>
      <c r="I3730" s="602"/>
      <c r="J3730" s="602"/>
      <c r="K3730" s="602"/>
      <c r="L3730" s="602"/>
      <c r="M3730" s="622"/>
    </row>
    <row r="3731" spans="2:13" s="322" customFormat="1" x14ac:dyDescent="0.2">
      <c r="B3731" s="602"/>
      <c r="C3731" s="602"/>
      <c r="D3731" s="602"/>
      <c r="E3731" s="602"/>
      <c r="F3731" s="602"/>
      <c r="G3731" s="602"/>
      <c r="H3731" s="602"/>
      <c r="I3731" s="602"/>
      <c r="J3731" s="602"/>
      <c r="K3731" s="602"/>
      <c r="L3731" s="602"/>
      <c r="M3731" s="622"/>
    </row>
    <row r="3732" spans="2:13" s="322" customFormat="1" x14ac:dyDescent="0.2">
      <c r="B3732" s="602"/>
      <c r="C3732" s="602"/>
      <c r="D3732" s="602"/>
      <c r="E3732" s="602"/>
      <c r="F3732" s="602"/>
      <c r="G3732" s="602"/>
      <c r="H3732" s="602"/>
      <c r="I3732" s="602"/>
      <c r="J3732" s="602"/>
      <c r="K3732" s="602"/>
      <c r="L3732" s="602"/>
      <c r="M3732" s="622"/>
    </row>
    <row r="3733" spans="2:13" s="322" customFormat="1" x14ac:dyDescent="0.2">
      <c r="B3733" s="602"/>
      <c r="C3733" s="602"/>
      <c r="D3733" s="602"/>
      <c r="E3733" s="602"/>
      <c r="F3733" s="602"/>
      <c r="G3733" s="602"/>
      <c r="H3733" s="602"/>
      <c r="I3733" s="602"/>
      <c r="J3733" s="602"/>
      <c r="K3733" s="602"/>
      <c r="L3733" s="602"/>
      <c r="M3733" s="622"/>
    </row>
    <row r="3734" spans="2:13" s="322" customFormat="1" x14ac:dyDescent="0.2">
      <c r="B3734" s="602"/>
      <c r="C3734" s="602"/>
      <c r="D3734" s="602"/>
      <c r="E3734" s="602"/>
      <c r="F3734" s="602"/>
      <c r="G3734" s="602"/>
      <c r="H3734" s="602"/>
      <c r="I3734" s="602"/>
      <c r="J3734" s="602"/>
      <c r="K3734" s="602"/>
      <c r="L3734" s="602"/>
      <c r="M3734" s="622"/>
    </row>
    <row r="3735" spans="2:13" s="322" customFormat="1" x14ac:dyDescent="0.2">
      <c r="B3735" s="602"/>
      <c r="C3735" s="602"/>
      <c r="D3735" s="602"/>
      <c r="E3735" s="602"/>
      <c r="F3735" s="602"/>
      <c r="G3735" s="602"/>
      <c r="H3735" s="602"/>
      <c r="I3735" s="602"/>
      <c r="J3735" s="602"/>
      <c r="K3735" s="602"/>
      <c r="L3735" s="602"/>
      <c r="M3735" s="622"/>
    </row>
    <row r="3736" spans="2:13" s="322" customFormat="1" x14ac:dyDescent="0.2">
      <c r="B3736" s="602"/>
      <c r="C3736" s="602"/>
      <c r="D3736" s="602"/>
      <c r="E3736" s="602"/>
      <c r="F3736" s="602"/>
      <c r="G3736" s="602"/>
      <c r="H3736" s="602"/>
      <c r="I3736" s="602"/>
      <c r="J3736" s="602"/>
      <c r="K3736" s="602"/>
      <c r="L3736" s="602"/>
      <c r="M3736" s="622"/>
    </row>
    <row r="3737" spans="2:13" s="322" customFormat="1" x14ac:dyDescent="0.2">
      <c r="B3737" s="602"/>
      <c r="C3737" s="602"/>
      <c r="D3737" s="602"/>
      <c r="E3737" s="602"/>
      <c r="F3737" s="602"/>
      <c r="G3737" s="602"/>
      <c r="H3737" s="602"/>
      <c r="I3737" s="602"/>
      <c r="J3737" s="602"/>
      <c r="K3737" s="602"/>
      <c r="L3737" s="602"/>
      <c r="M3737" s="622"/>
    </row>
    <row r="3738" spans="2:13" s="322" customFormat="1" x14ac:dyDescent="0.2">
      <c r="B3738" s="602"/>
      <c r="C3738" s="602"/>
      <c r="D3738" s="602"/>
      <c r="E3738" s="602"/>
      <c r="F3738" s="602"/>
      <c r="G3738" s="602"/>
      <c r="H3738" s="602"/>
      <c r="I3738" s="602"/>
      <c r="J3738" s="602"/>
      <c r="K3738" s="602"/>
      <c r="L3738" s="602"/>
      <c r="M3738" s="622"/>
    </row>
    <row r="3739" spans="2:13" s="322" customFormat="1" x14ac:dyDescent="0.2">
      <c r="B3739" s="602"/>
      <c r="C3739" s="602"/>
      <c r="D3739" s="602"/>
      <c r="E3739" s="602"/>
      <c r="F3739" s="602"/>
      <c r="G3739" s="602"/>
      <c r="H3739" s="602"/>
      <c r="I3739" s="602"/>
      <c r="J3739" s="602"/>
      <c r="K3739" s="602"/>
      <c r="L3739" s="602"/>
      <c r="M3739" s="622"/>
    </row>
    <row r="3740" spans="2:13" s="322" customFormat="1" x14ac:dyDescent="0.2">
      <c r="B3740" s="602"/>
      <c r="C3740" s="602"/>
      <c r="D3740" s="602"/>
      <c r="E3740" s="602"/>
      <c r="F3740" s="602"/>
      <c r="G3740" s="602"/>
      <c r="H3740" s="602"/>
      <c r="I3740" s="602"/>
      <c r="J3740" s="602"/>
      <c r="K3740" s="602"/>
      <c r="L3740" s="602"/>
      <c r="M3740" s="622"/>
    </row>
    <row r="3741" spans="2:13" s="322" customFormat="1" x14ac:dyDescent="0.2">
      <c r="B3741" s="602"/>
      <c r="C3741" s="602"/>
      <c r="D3741" s="602"/>
      <c r="E3741" s="602"/>
      <c r="F3741" s="602"/>
      <c r="G3741" s="602"/>
      <c r="H3741" s="602"/>
      <c r="I3741" s="602"/>
      <c r="J3741" s="602"/>
      <c r="K3741" s="602"/>
      <c r="L3741" s="602"/>
      <c r="M3741" s="622"/>
    </row>
    <row r="3742" spans="2:13" s="322" customFormat="1" x14ac:dyDescent="0.2">
      <c r="B3742" s="602"/>
      <c r="C3742" s="602"/>
      <c r="D3742" s="602"/>
      <c r="E3742" s="602"/>
      <c r="F3742" s="602"/>
      <c r="G3742" s="602"/>
      <c r="H3742" s="602"/>
      <c r="I3742" s="602"/>
      <c r="J3742" s="602"/>
      <c r="K3742" s="602"/>
      <c r="L3742" s="602"/>
      <c r="M3742" s="622"/>
    </row>
    <row r="3743" spans="2:13" s="322" customFormat="1" x14ac:dyDescent="0.2">
      <c r="B3743" s="602"/>
      <c r="C3743" s="602"/>
      <c r="D3743" s="602"/>
      <c r="E3743" s="602"/>
      <c r="F3743" s="602"/>
      <c r="G3743" s="602"/>
      <c r="H3743" s="602"/>
      <c r="I3743" s="602"/>
      <c r="J3743" s="602"/>
      <c r="K3743" s="602"/>
      <c r="L3743" s="602"/>
      <c r="M3743" s="622"/>
    </row>
    <row r="3744" spans="2:13" s="322" customFormat="1" x14ac:dyDescent="0.2">
      <c r="B3744" s="602"/>
      <c r="C3744" s="602"/>
      <c r="D3744" s="602"/>
      <c r="E3744" s="602"/>
      <c r="F3744" s="602"/>
      <c r="G3744" s="602"/>
      <c r="H3744" s="602"/>
      <c r="I3744" s="602"/>
      <c r="J3744" s="602"/>
      <c r="K3744" s="602"/>
      <c r="L3744" s="602"/>
      <c r="M3744" s="622"/>
    </row>
    <row r="3745" spans="2:13" s="322" customFormat="1" x14ac:dyDescent="0.2">
      <c r="B3745" s="602"/>
      <c r="C3745" s="602"/>
      <c r="D3745" s="602"/>
      <c r="E3745" s="602"/>
      <c r="F3745" s="602"/>
      <c r="G3745" s="602"/>
      <c r="H3745" s="602"/>
      <c r="I3745" s="602"/>
      <c r="J3745" s="602"/>
      <c r="K3745" s="602"/>
      <c r="L3745" s="602"/>
      <c r="M3745" s="622"/>
    </row>
    <row r="3746" spans="2:13" s="322" customFormat="1" x14ac:dyDescent="0.2">
      <c r="B3746" s="602"/>
      <c r="C3746" s="602"/>
      <c r="D3746" s="602"/>
      <c r="E3746" s="602"/>
      <c r="F3746" s="602"/>
      <c r="G3746" s="602"/>
      <c r="H3746" s="602"/>
      <c r="I3746" s="602"/>
      <c r="J3746" s="602"/>
      <c r="K3746" s="602"/>
      <c r="L3746" s="602"/>
      <c r="M3746" s="622"/>
    </row>
    <row r="3747" spans="2:13" s="322" customFormat="1" x14ac:dyDescent="0.2">
      <c r="B3747" s="602"/>
      <c r="C3747" s="602"/>
      <c r="D3747" s="602"/>
      <c r="E3747" s="602"/>
      <c r="F3747" s="602"/>
      <c r="G3747" s="602"/>
      <c r="H3747" s="602"/>
      <c r="I3747" s="602"/>
      <c r="J3747" s="602"/>
      <c r="K3747" s="602"/>
      <c r="L3747" s="602"/>
      <c r="M3747" s="622"/>
    </row>
    <row r="3748" spans="2:13" s="322" customFormat="1" x14ac:dyDescent="0.2">
      <c r="B3748" s="602"/>
      <c r="C3748" s="602"/>
      <c r="D3748" s="602"/>
      <c r="E3748" s="602"/>
      <c r="F3748" s="602"/>
      <c r="G3748" s="602"/>
      <c r="H3748" s="602"/>
      <c r="I3748" s="602"/>
      <c r="J3748" s="602"/>
      <c r="K3748" s="602"/>
      <c r="L3748" s="602"/>
      <c r="M3748" s="622"/>
    </row>
    <row r="3749" spans="2:13" s="322" customFormat="1" x14ac:dyDescent="0.2">
      <c r="B3749" s="602"/>
      <c r="C3749" s="602"/>
      <c r="D3749" s="602"/>
      <c r="E3749" s="602"/>
      <c r="F3749" s="602"/>
      <c r="G3749" s="602"/>
      <c r="H3749" s="602"/>
      <c r="I3749" s="602"/>
      <c r="J3749" s="602"/>
      <c r="K3749" s="602"/>
      <c r="L3749" s="602"/>
      <c r="M3749" s="622"/>
    </row>
    <row r="3750" spans="2:13" s="322" customFormat="1" x14ac:dyDescent="0.2">
      <c r="B3750" s="602"/>
      <c r="C3750" s="602"/>
      <c r="D3750" s="602"/>
      <c r="E3750" s="602"/>
      <c r="F3750" s="602"/>
      <c r="G3750" s="602"/>
      <c r="H3750" s="602"/>
      <c r="I3750" s="602"/>
      <c r="J3750" s="602"/>
      <c r="K3750" s="602"/>
      <c r="L3750" s="602"/>
      <c r="M3750" s="622"/>
    </row>
    <row r="3751" spans="2:13" s="322" customFormat="1" x14ac:dyDescent="0.2">
      <c r="B3751" s="602"/>
      <c r="C3751" s="602"/>
      <c r="D3751" s="602"/>
      <c r="E3751" s="602"/>
      <c r="F3751" s="602"/>
      <c r="G3751" s="602"/>
      <c r="H3751" s="602"/>
      <c r="I3751" s="602"/>
      <c r="J3751" s="602"/>
      <c r="K3751" s="602"/>
      <c r="L3751" s="602"/>
      <c r="M3751" s="622"/>
    </row>
    <row r="3752" spans="2:13" s="322" customFormat="1" x14ac:dyDescent="0.2">
      <c r="B3752" s="602"/>
      <c r="C3752" s="602"/>
      <c r="D3752" s="602"/>
      <c r="E3752" s="602"/>
      <c r="F3752" s="602"/>
      <c r="G3752" s="602"/>
      <c r="H3752" s="602"/>
      <c r="I3752" s="602"/>
      <c r="J3752" s="602"/>
      <c r="K3752" s="602"/>
      <c r="L3752" s="602"/>
      <c r="M3752" s="622"/>
    </row>
    <row r="3753" spans="2:13" s="322" customFormat="1" x14ac:dyDescent="0.2">
      <c r="B3753" s="602"/>
      <c r="C3753" s="602"/>
      <c r="D3753" s="602"/>
      <c r="E3753" s="602"/>
      <c r="F3753" s="602"/>
      <c r="G3753" s="602"/>
      <c r="H3753" s="602"/>
      <c r="I3753" s="602"/>
      <c r="J3753" s="602"/>
      <c r="K3753" s="602"/>
      <c r="L3753" s="602"/>
      <c r="M3753" s="622"/>
    </row>
    <row r="3754" spans="2:13" s="322" customFormat="1" x14ac:dyDescent="0.2">
      <c r="B3754" s="602"/>
      <c r="C3754" s="602"/>
      <c r="D3754" s="602"/>
      <c r="E3754" s="602"/>
      <c r="F3754" s="602"/>
      <c r="G3754" s="602"/>
      <c r="H3754" s="602"/>
      <c r="I3754" s="602"/>
      <c r="J3754" s="602"/>
      <c r="K3754" s="602"/>
      <c r="L3754" s="602"/>
      <c r="M3754" s="622"/>
    </row>
    <row r="3755" spans="2:13" s="322" customFormat="1" x14ac:dyDescent="0.2">
      <c r="B3755" s="602"/>
      <c r="C3755" s="602"/>
      <c r="D3755" s="602"/>
      <c r="E3755" s="602"/>
      <c r="F3755" s="602"/>
      <c r="G3755" s="602"/>
      <c r="H3755" s="602"/>
      <c r="I3755" s="602"/>
      <c r="J3755" s="602"/>
      <c r="K3755" s="602"/>
      <c r="L3755" s="602"/>
      <c r="M3755" s="622"/>
    </row>
    <row r="3756" spans="2:13" s="322" customFormat="1" x14ac:dyDescent="0.2">
      <c r="B3756" s="602"/>
      <c r="C3756" s="602"/>
      <c r="D3756" s="602"/>
      <c r="E3756" s="602"/>
      <c r="F3756" s="602"/>
      <c r="G3756" s="602"/>
      <c r="H3756" s="602"/>
      <c r="I3756" s="602"/>
      <c r="J3756" s="602"/>
      <c r="K3756" s="602"/>
      <c r="L3756" s="602"/>
      <c r="M3756" s="622"/>
    </row>
    <row r="3757" spans="2:13" s="322" customFormat="1" x14ac:dyDescent="0.2">
      <c r="B3757" s="602"/>
      <c r="C3757" s="602"/>
      <c r="D3757" s="602"/>
      <c r="E3757" s="602"/>
      <c r="F3757" s="602"/>
      <c r="G3757" s="602"/>
      <c r="H3757" s="602"/>
      <c r="I3757" s="602"/>
      <c r="J3757" s="602"/>
      <c r="K3757" s="602"/>
      <c r="L3757" s="602"/>
      <c r="M3757" s="622"/>
    </row>
    <row r="3758" spans="2:13" s="322" customFormat="1" x14ac:dyDescent="0.2">
      <c r="B3758" s="602"/>
      <c r="C3758" s="602"/>
      <c r="D3758" s="602"/>
      <c r="E3758" s="602"/>
      <c r="F3758" s="602"/>
      <c r="G3758" s="602"/>
      <c r="H3758" s="602"/>
      <c r="I3758" s="602"/>
      <c r="J3758" s="602"/>
      <c r="K3758" s="602"/>
      <c r="L3758" s="602"/>
      <c r="M3758" s="622"/>
    </row>
    <row r="3759" spans="2:13" s="322" customFormat="1" x14ac:dyDescent="0.2">
      <c r="B3759" s="602"/>
      <c r="C3759" s="602"/>
      <c r="D3759" s="602"/>
      <c r="E3759" s="602"/>
      <c r="F3759" s="602"/>
      <c r="G3759" s="602"/>
      <c r="H3759" s="602"/>
      <c r="I3759" s="602"/>
      <c r="J3759" s="602"/>
      <c r="K3759" s="602"/>
      <c r="L3759" s="602"/>
      <c r="M3759" s="622"/>
    </row>
    <row r="3760" spans="2:13" s="322" customFormat="1" x14ac:dyDescent="0.2">
      <c r="B3760" s="602"/>
      <c r="C3760" s="602"/>
      <c r="D3760" s="602"/>
      <c r="E3760" s="602"/>
      <c r="F3760" s="602"/>
      <c r="G3760" s="602"/>
      <c r="H3760" s="602"/>
      <c r="I3760" s="602"/>
      <c r="J3760" s="602"/>
      <c r="K3760" s="602"/>
      <c r="L3760" s="602"/>
      <c r="M3760" s="622"/>
    </row>
    <row r="3761" spans="2:13" s="322" customFormat="1" x14ac:dyDescent="0.2">
      <c r="B3761" s="602"/>
      <c r="C3761" s="602"/>
      <c r="D3761" s="602"/>
      <c r="E3761" s="602"/>
      <c r="F3761" s="602"/>
      <c r="G3761" s="602"/>
      <c r="H3761" s="602"/>
      <c r="I3761" s="602"/>
      <c r="J3761" s="602"/>
      <c r="K3761" s="602"/>
      <c r="L3761" s="602"/>
      <c r="M3761" s="622"/>
    </row>
    <row r="3762" spans="2:13" s="322" customFormat="1" x14ac:dyDescent="0.2">
      <c r="B3762" s="602"/>
      <c r="C3762" s="602"/>
      <c r="D3762" s="602"/>
      <c r="E3762" s="602"/>
      <c r="F3762" s="602"/>
      <c r="G3762" s="602"/>
      <c r="H3762" s="602"/>
      <c r="I3762" s="602"/>
      <c r="J3762" s="602"/>
      <c r="K3762" s="602"/>
      <c r="L3762" s="602"/>
      <c r="M3762" s="622"/>
    </row>
    <row r="3763" spans="2:13" s="322" customFormat="1" x14ac:dyDescent="0.2">
      <c r="B3763" s="602"/>
      <c r="C3763" s="602"/>
      <c r="D3763" s="602"/>
      <c r="E3763" s="602"/>
      <c r="F3763" s="602"/>
      <c r="G3763" s="602"/>
      <c r="H3763" s="602"/>
      <c r="I3763" s="602"/>
      <c r="J3763" s="602"/>
      <c r="K3763" s="602"/>
      <c r="L3763" s="602"/>
      <c r="M3763" s="622"/>
    </row>
    <row r="3764" spans="2:13" s="322" customFormat="1" x14ac:dyDescent="0.2">
      <c r="B3764" s="602"/>
      <c r="C3764" s="602"/>
      <c r="D3764" s="602"/>
      <c r="E3764" s="602"/>
      <c r="F3764" s="602"/>
      <c r="G3764" s="602"/>
      <c r="H3764" s="602"/>
      <c r="I3764" s="602"/>
      <c r="J3764" s="602"/>
      <c r="K3764" s="602"/>
      <c r="L3764" s="602"/>
      <c r="M3764" s="622"/>
    </row>
    <row r="3765" spans="2:13" s="322" customFormat="1" x14ac:dyDescent="0.2">
      <c r="B3765" s="602"/>
      <c r="C3765" s="602"/>
      <c r="D3765" s="602"/>
      <c r="E3765" s="602"/>
      <c r="F3765" s="602"/>
      <c r="G3765" s="602"/>
      <c r="H3765" s="602"/>
      <c r="I3765" s="602"/>
      <c r="J3765" s="602"/>
      <c r="K3765" s="602"/>
      <c r="L3765" s="602"/>
      <c r="M3765" s="622"/>
    </row>
    <row r="3766" spans="2:13" s="322" customFormat="1" x14ac:dyDescent="0.2">
      <c r="B3766" s="602"/>
      <c r="C3766" s="602"/>
      <c r="D3766" s="602"/>
      <c r="E3766" s="602"/>
      <c r="F3766" s="602"/>
      <c r="G3766" s="602"/>
      <c r="H3766" s="602"/>
      <c r="I3766" s="602"/>
      <c r="J3766" s="602"/>
      <c r="K3766" s="602"/>
      <c r="L3766" s="602"/>
      <c r="M3766" s="622"/>
    </row>
    <row r="3767" spans="2:13" s="322" customFormat="1" x14ac:dyDescent="0.2">
      <c r="B3767" s="602"/>
      <c r="C3767" s="602"/>
      <c r="D3767" s="602"/>
      <c r="E3767" s="602"/>
      <c r="F3767" s="602"/>
      <c r="G3767" s="602"/>
      <c r="H3767" s="602"/>
      <c r="I3767" s="602"/>
      <c r="J3767" s="602"/>
      <c r="K3767" s="602"/>
      <c r="L3767" s="602"/>
      <c r="M3767" s="622"/>
    </row>
    <row r="3768" spans="2:13" s="322" customFormat="1" x14ac:dyDescent="0.2">
      <c r="B3768" s="602"/>
      <c r="C3768" s="602"/>
      <c r="D3768" s="602"/>
      <c r="E3768" s="602"/>
      <c r="F3768" s="602"/>
      <c r="G3768" s="602"/>
      <c r="H3768" s="602"/>
      <c r="I3768" s="602"/>
      <c r="J3768" s="602"/>
      <c r="K3768" s="602"/>
      <c r="L3768" s="602"/>
      <c r="M3768" s="622"/>
    </row>
    <row r="3769" spans="2:13" s="322" customFormat="1" x14ac:dyDescent="0.2">
      <c r="B3769" s="602"/>
      <c r="C3769" s="602"/>
      <c r="D3769" s="602"/>
      <c r="E3769" s="602"/>
      <c r="F3769" s="602"/>
      <c r="G3769" s="602"/>
      <c r="H3769" s="602"/>
      <c r="I3769" s="602"/>
      <c r="J3769" s="602"/>
      <c r="K3769" s="602"/>
      <c r="L3769" s="602"/>
      <c r="M3769" s="622"/>
    </row>
    <row r="3770" spans="2:13" s="322" customFormat="1" x14ac:dyDescent="0.2">
      <c r="B3770" s="602"/>
      <c r="C3770" s="602"/>
      <c r="D3770" s="602"/>
      <c r="E3770" s="602"/>
      <c r="F3770" s="602"/>
      <c r="G3770" s="602"/>
      <c r="H3770" s="602"/>
      <c r="I3770" s="602"/>
      <c r="J3770" s="602"/>
      <c r="K3770" s="602"/>
      <c r="L3770" s="602"/>
      <c r="M3770" s="622"/>
    </row>
    <row r="3771" spans="2:13" s="322" customFormat="1" x14ac:dyDescent="0.2">
      <c r="B3771" s="602"/>
      <c r="C3771" s="602"/>
      <c r="D3771" s="602"/>
      <c r="E3771" s="602"/>
      <c r="F3771" s="602"/>
      <c r="G3771" s="602"/>
      <c r="H3771" s="602"/>
      <c r="I3771" s="602"/>
      <c r="J3771" s="602"/>
      <c r="K3771" s="602"/>
      <c r="L3771" s="602"/>
      <c r="M3771" s="622"/>
    </row>
    <row r="3772" spans="2:13" s="322" customFormat="1" x14ac:dyDescent="0.2">
      <c r="B3772" s="602"/>
      <c r="C3772" s="602"/>
      <c r="D3772" s="602"/>
      <c r="E3772" s="602"/>
      <c r="F3772" s="602"/>
      <c r="G3772" s="602"/>
      <c r="H3772" s="602"/>
      <c r="I3772" s="602"/>
      <c r="J3772" s="602"/>
      <c r="K3772" s="602"/>
      <c r="L3772" s="602"/>
      <c r="M3772" s="622"/>
    </row>
    <row r="3773" spans="2:13" s="322" customFormat="1" x14ac:dyDescent="0.2">
      <c r="B3773" s="602"/>
      <c r="C3773" s="602"/>
      <c r="D3773" s="602"/>
      <c r="E3773" s="602"/>
      <c r="F3773" s="602"/>
      <c r="G3773" s="602"/>
      <c r="H3773" s="602"/>
      <c r="I3773" s="602"/>
      <c r="J3773" s="602"/>
      <c r="K3773" s="602"/>
      <c r="L3773" s="602"/>
      <c r="M3773" s="622"/>
    </row>
    <row r="3774" spans="2:13" s="322" customFormat="1" x14ac:dyDescent="0.2">
      <c r="B3774" s="602"/>
      <c r="C3774" s="602"/>
      <c r="D3774" s="602"/>
      <c r="E3774" s="602"/>
      <c r="F3774" s="602"/>
      <c r="G3774" s="602"/>
      <c r="H3774" s="602"/>
      <c r="I3774" s="602"/>
      <c r="J3774" s="602"/>
      <c r="K3774" s="602"/>
      <c r="L3774" s="602"/>
      <c r="M3774" s="622"/>
    </row>
    <row r="3775" spans="2:13" s="322" customFormat="1" x14ac:dyDescent="0.2">
      <c r="B3775" s="602"/>
      <c r="C3775" s="602"/>
      <c r="D3775" s="602"/>
      <c r="E3775" s="602"/>
      <c r="F3775" s="602"/>
      <c r="G3775" s="602"/>
      <c r="H3775" s="602"/>
      <c r="I3775" s="602"/>
      <c r="J3775" s="602"/>
      <c r="K3775" s="602"/>
      <c r="L3775" s="602"/>
      <c r="M3775" s="622"/>
    </row>
    <row r="3776" spans="2:13" s="322" customFormat="1" x14ac:dyDescent="0.2">
      <c r="B3776" s="602"/>
      <c r="C3776" s="602"/>
      <c r="D3776" s="602"/>
      <c r="E3776" s="602"/>
      <c r="F3776" s="602"/>
      <c r="G3776" s="602"/>
      <c r="H3776" s="602"/>
      <c r="I3776" s="602"/>
      <c r="J3776" s="602"/>
      <c r="K3776" s="602"/>
      <c r="L3776" s="602"/>
      <c r="M3776" s="622"/>
    </row>
    <row r="3777" spans="2:13" s="322" customFormat="1" x14ac:dyDescent="0.2">
      <c r="B3777" s="602"/>
      <c r="C3777" s="602"/>
      <c r="D3777" s="602"/>
      <c r="E3777" s="602"/>
      <c r="F3777" s="602"/>
      <c r="G3777" s="602"/>
      <c r="H3777" s="602"/>
      <c r="I3777" s="602"/>
      <c r="J3777" s="602"/>
      <c r="K3777" s="602"/>
      <c r="L3777" s="602"/>
      <c r="M3777" s="622"/>
    </row>
    <row r="3778" spans="2:13" s="322" customFormat="1" x14ac:dyDescent="0.2">
      <c r="B3778" s="602"/>
      <c r="C3778" s="602"/>
      <c r="D3778" s="602"/>
      <c r="E3778" s="602"/>
      <c r="F3778" s="602"/>
      <c r="G3778" s="602"/>
      <c r="H3778" s="602"/>
      <c r="I3778" s="602"/>
      <c r="J3778" s="602"/>
      <c r="K3778" s="602"/>
      <c r="L3778" s="602"/>
      <c r="M3778" s="622"/>
    </row>
    <row r="3779" spans="2:13" s="322" customFormat="1" x14ac:dyDescent="0.2">
      <c r="B3779" s="602"/>
      <c r="C3779" s="602"/>
      <c r="D3779" s="602"/>
      <c r="E3779" s="602"/>
      <c r="F3779" s="602"/>
      <c r="G3779" s="602"/>
      <c r="H3779" s="602"/>
      <c r="I3779" s="602"/>
      <c r="J3779" s="602"/>
      <c r="K3779" s="602"/>
      <c r="L3779" s="602"/>
      <c r="M3779" s="622"/>
    </row>
    <row r="3780" spans="2:13" s="322" customFormat="1" x14ac:dyDescent="0.2">
      <c r="B3780" s="602"/>
      <c r="C3780" s="602"/>
      <c r="D3780" s="602"/>
      <c r="E3780" s="602"/>
      <c r="F3780" s="602"/>
      <c r="G3780" s="602"/>
      <c r="H3780" s="602"/>
      <c r="I3780" s="602"/>
      <c r="J3780" s="602"/>
      <c r="K3780" s="602"/>
      <c r="L3780" s="602"/>
      <c r="M3780" s="622"/>
    </row>
    <row r="3781" spans="2:13" s="322" customFormat="1" x14ac:dyDescent="0.2">
      <c r="B3781" s="602"/>
      <c r="C3781" s="602"/>
      <c r="D3781" s="602"/>
      <c r="E3781" s="602"/>
      <c r="F3781" s="602"/>
      <c r="G3781" s="602"/>
      <c r="H3781" s="602"/>
      <c r="I3781" s="602"/>
      <c r="J3781" s="602"/>
      <c r="K3781" s="602"/>
      <c r="L3781" s="602"/>
      <c r="M3781" s="622"/>
    </row>
    <row r="3782" spans="2:13" s="322" customFormat="1" x14ac:dyDescent="0.2">
      <c r="B3782" s="602"/>
      <c r="C3782" s="602"/>
      <c r="D3782" s="602"/>
      <c r="E3782" s="602"/>
      <c r="F3782" s="602"/>
      <c r="G3782" s="602"/>
      <c r="H3782" s="602"/>
      <c r="I3782" s="602"/>
      <c r="J3782" s="602"/>
      <c r="K3782" s="602"/>
      <c r="L3782" s="602"/>
      <c r="M3782" s="622"/>
    </row>
    <row r="3783" spans="2:13" s="322" customFormat="1" x14ac:dyDescent="0.2">
      <c r="B3783" s="602"/>
      <c r="C3783" s="602"/>
      <c r="D3783" s="602"/>
      <c r="E3783" s="602"/>
      <c r="F3783" s="602"/>
      <c r="G3783" s="602"/>
      <c r="H3783" s="602"/>
      <c r="I3783" s="602"/>
      <c r="J3783" s="602"/>
      <c r="K3783" s="602"/>
      <c r="L3783" s="602"/>
      <c r="M3783" s="622"/>
    </row>
    <row r="3784" spans="2:13" s="322" customFormat="1" x14ac:dyDescent="0.2">
      <c r="B3784" s="602"/>
      <c r="C3784" s="602"/>
      <c r="D3784" s="602"/>
      <c r="E3784" s="602"/>
      <c r="F3784" s="602"/>
      <c r="G3784" s="602"/>
      <c r="H3784" s="602"/>
      <c r="I3784" s="602"/>
      <c r="J3784" s="602"/>
      <c r="K3784" s="602"/>
      <c r="L3784" s="602"/>
      <c r="M3784" s="622"/>
    </row>
    <row r="3785" spans="2:13" s="322" customFormat="1" x14ac:dyDescent="0.2">
      <c r="B3785" s="602"/>
      <c r="C3785" s="602"/>
      <c r="D3785" s="602"/>
      <c r="E3785" s="602"/>
      <c r="F3785" s="602"/>
      <c r="G3785" s="602"/>
      <c r="H3785" s="602"/>
      <c r="I3785" s="602"/>
      <c r="J3785" s="602"/>
      <c r="K3785" s="602"/>
      <c r="L3785" s="602"/>
      <c r="M3785" s="622"/>
    </row>
    <row r="3786" spans="2:13" s="322" customFormat="1" x14ac:dyDescent="0.2">
      <c r="B3786" s="602"/>
      <c r="C3786" s="602"/>
      <c r="D3786" s="602"/>
      <c r="E3786" s="602"/>
      <c r="F3786" s="602"/>
      <c r="G3786" s="602"/>
      <c r="H3786" s="602"/>
      <c r="I3786" s="602"/>
      <c r="J3786" s="602"/>
      <c r="K3786" s="602"/>
      <c r="L3786" s="602"/>
      <c r="M3786" s="622"/>
    </row>
    <row r="3787" spans="2:13" s="322" customFormat="1" x14ac:dyDescent="0.2">
      <c r="B3787" s="602"/>
      <c r="C3787" s="602"/>
      <c r="D3787" s="602"/>
      <c r="E3787" s="602"/>
      <c r="F3787" s="602"/>
      <c r="G3787" s="602"/>
      <c r="H3787" s="602"/>
      <c r="I3787" s="602"/>
      <c r="J3787" s="602"/>
      <c r="K3787" s="602"/>
      <c r="L3787" s="602"/>
      <c r="M3787" s="622"/>
    </row>
    <row r="3788" spans="2:13" s="322" customFormat="1" x14ac:dyDescent="0.2">
      <c r="B3788" s="602"/>
      <c r="C3788" s="602"/>
      <c r="D3788" s="602"/>
      <c r="E3788" s="602"/>
      <c r="F3788" s="602"/>
      <c r="G3788" s="602"/>
      <c r="H3788" s="602"/>
      <c r="I3788" s="602"/>
      <c r="J3788" s="602"/>
      <c r="K3788" s="602"/>
      <c r="L3788" s="602"/>
      <c r="M3788" s="622"/>
    </row>
    <row r="3789" spans="2:13" s="322" customFormat="1" x14ac:dyDescent="0.2">
      <c r="B3789" s="602"/>
      <c r="C3789" s="602"/>
      <c r="D3789" s="602"/>
      <c r="E3789" s="602"/>
      <c r="F3789" s="602"/>
      <c r="G3789" s="602"/>
      <c r="H3789" s="602"/>
      <c r="I3789" s="602"/>
      <c r="J3789" s="602"/>
      <c r="K3789" s="602"/>
      <c r="L3789" s="602"/>
      <c r="M3789" s="622"/>
    </row>
    <row r="3790" spans="2:13" s="322" customFormat="1" x14ac:dyDescent="0.2">
      <c r="B3790" s="602"/>
      <c r="C3790" s="602"/>
      <c r="D3790" s="602"/>
      <c r="E3790" s="602"/>
      <c r="F3790" s="602"/>
      <c r="G3790" s="602"/>
      <c r="H3790" s="602"/>
      <c r="I3790" s="602"/>
      <c r="J3790" s="602"/>
      <c r="K3790" s="602"/>
      <c r="L3790" s="602"/>
      <c r="M3790" s="622"/>
    </row>
    <row r="3791" spans="2:13" s="322" customFormat="1" x14ac:dyDescent="0.2">
      <c r="B3791" s="602"/>
      <c r="C3791" s="602"/>
      <c r="D3791" s="602"/>
      <c r="E3791" s="602"/>
      <c r="F3791" s="602"/>
      <c r="G3791" s="602"/>
      <c r="H3791" s="602"/>
      <c r="I3791" s="602"/>
      <c r="J3791" s="602"/>
      <c r="K3791" s="602"/>
      <c r="L3791" s="602"/>
      <c r="M3791" s="622"/>
    </row>
    <row r="3792" spans="2:13" s="322" customFormat="1" x14ac:dyDescent="0.2">
      <c r="B3792" s="602"/>
      <c r="C3792" s="602"/>
      <c r="D3792" s="602"/>
      <c r="E3792" s="602"/>
      <c r="F3792" s="602"/>
      <c r="G3792" s="602"/>
      <c r="H3792" s="602"/>
      <c r="I3792" s="602"/>
      <c r="J3792" s="602"/>
      <c r="K3792" s="602"/>
      <c r="L3792" s="602"/>
      <c r="M3792" s="622"/>
    </row>
    <row r="3793" spans="2:13" s="322" customFormat="1" x14ac:dyDescent="0.2">
      <c r="B3793" s="602"/>
      <c r="C3793" s="602"/>
      <c r="D3793" s="602"/>
      <c r="E3793" s="602"/>
      <c r="F3793" s="602"/>
      <c r="G3793" s="602"/>
      <c r="H3793" s="602"/>
      <c r="I3793" s="602"/>
      <c r="J3793" s="602"/>
      <c r="K3793" s="602"/>
      <c r="L3793" s="602"/>
      <c r="M3793" s="622"/>
    </row>
    <row r="3794" spans="2:13" s="322" customFormat="1" x14ac:dyDescent="0.2">
      <c r="B3794" s="602"/>
      <c r="C3794" s="602"/>
      <c r="D3794" s="602"/>
      <c r="E3794" s="602"/>
      <c r="F3794" s="602"/>
      <c r="G3794" s="602"/>
      <c r="H3794" s="602"/>
      <c r="I3794" s="602"/>
      <c r="J3794" s="602"/>
      <c r="K3794" s="602"/>
      <c r="L3794" s="602"/>
      <c r="M3794" s="622"/>
    </row>
    <row r="3795" spans="2:13" s="322" customFormat="1" x14ac:dyDescent="0.2">
      <c r="B3795" s="602"/>
      <c r="C3795" s="602"/>
      <c r="D3795" s="602"/>
      <c r="E3795" s="602"/>
      <c r="F3795" s="602"/>
      <c r="G3795" s="602"/>
      <c r="H3795" s="602"/>
      <c r="I3795" s="602"/>
      <c r="J3795" s="602"/>
      <c r="K3795" s="602"/>
      <c r="L3795" s="602"/>
      <c r="M3795" s="622"/>
    </row>
    <row r="3796" spans="2:13" s="322" customFormat="1" x14ac:dyDescent="0.2">
      <c r="B3796" s="602"/>
      <c r="C3796" s="602"/>
      <c r="D3796" s="602"/>
      <c r="E3796" s="602"/>
      <c r="F3796" s="602"/>
      <c r="G3796" s="602"/>
      <c r="H3796" s="602"/>
      <c r="I3796" s="602"/>
      <c r="J3796" s="602"/>
      <c r="K3796" s="602"/>
      <c r="L3796" s="602"/>
      <c r="M3796" s="622"/>
    </row>
    <row r="3797" spans="2:13" s="322" customFormat="1" x14ac:dyDescent="0.2">
      <c r="B3797" s="602"/>
      <c r="C3797" s="602"/>
      <c r="D3797" s="602"/>
      <c r="E3797" s="602"/>
      <c r="F3797" s="602"/>
      <c r="G3797" s="602"/>
      <c r="H3797" s="602"/>
      <c r="I3797" s="602"/>
      <c r="J3797" s="602"/>
      <c r="K3797" s="602"/>
      <c r="L3797" s="602"/>
      <c r="M3797" s="622"/>
    </row>
    <row r="3798" spans="2:13" s="322" customFormat="1" x14ac:dyDescent="0.2">
      <c r="B3798" s="602"/>
      <c r="C3798" s="602"/>
      <c r="D3798" s="602"/>
      <c r="E3798" s="602"/>
      <c r="F3798" s="602"/>
      <c r="G3798" s="602"/>
      <c r="H3798" s="602"/>
      <c r="I3798" s="602"/>
      <c r="J3798" s="602"/>
      <c r="K3798" s="602"/>
      <c r="L3798" s="602"/>
      <c r="M3798" s="622"/>
    </row>
    <row r="3799" spans="2:13" s="322" customFormat="1" x14ac:dyDescent="0.2">
      <c r="B3799" s="602"/>
      <c r="C3799" s="602"/>
      <c r="D3799" s="602"/>
      <c r="E3799" s="602"/>
      <c r="F3799" s="602"/>
      <c r="G3799" s="602"/>
      <c r="H3799" s="602"/>
      <c r="I3799" s="602"/>
      <c r="J3799" s="602"/>
      <c r="K3799" s="602"/>
      <c r="L3799" s="602"/>
      <c r="M3799" s="622"/>
    </row>
    <row r="3800" spans="2:13" s="322" customFormat="1" x14ac:dyDescent="0.2">
      <c r="B3800" s="602"/>
      <c r="C3800" s="602"/>
      <c r="D3800" s="602"/>
      <c r="E3800" s="602"/>
      <c r="F3800" s="602"/>
      <c r="G3800" s="602"/>
      <c r="H3800" s="602"/>
      <c r="I3800" s="602"/>
      <c r="J3800" s="602"/>
      <c r="K3800" s="602"/>
      <c r="L3800" s="602"/>
      <c r="M3800" s="622"/>
    </row>
    <row r="3801" spans="2:13" s="322" customFormat="1" x14ac:dyDescent="0.2">
      <c r="B3801" s="602"/>
      <c r="C3801" s="602"/>
      <c r="D3801" s="602"/>
      <c r="E3801" s="602"/>
      <c r="F3801" s="602"/>
      <c r="G3801" s="602"/>
      <c r="H3801" s="602"/>
      <c r="I3801" s="602"/>
      <c r="J3801" s="602"/>
      <c r="K3801" s="602"/>
      <c r="L3801" s="602"/>
      <c r="M3801" s="622"/>
    </row>
    <row r="3802" spans="2:13" s="322" customFormat="1" x14ac:dyDescent="0.2">
      <c r="B3802" s="602"/>
      <c r="C3802" s="602"/>
      <c r="D3802" s="602"/>
      <c r="E3802" s="602"/>
      <c r="F3802" s="602"/>
      <c r="G3802" s="602"/>
      <c r="H3802" s="602"/>
      <c r="I3802" s="602"/>
      <c r="J3802" s="602"/>
      <c r="K3802" s="602"/>
      <c r="L3802" s="602"/>
      <c r="M3802" s="622"/>
    </row>
    <row r="3803" spans="2:13" s="322" customFormat="1" x14ac:dyDescent="0.2">
      <c r="B3803" s="602"/>
      <c r="C3803" s="602"/>
      <c r="D3803" s="602"/>
      <c r="E3803" s="602"/>
      <c r="F3803" s="602"/>
      <c r="G3803" s="602"/>
      <c r="H3803" s="602"/>
      <c r="I3803" s="602"/>
      <c r="J3803" s="602"/>
      <c r="K3803" s="602"/>
      <c r="L3803" s="602"/>
      <c r="M3803" s="622"/>
    </row>
    <row r="3804" spans="2:13" s="322" customFormat="1" x14ac:dyDescent="0.2">
      <c r="B3804" s="602"/>
      <c r="C3804" s="602"/>
      <c r="D3804" s="602"/>
      <c r="E3804" s="602"/>
      <c r="F3804" s="602"/>
      <c r="G3804" s="602"/>
      <c r="H3804" s="602"/>
      <c r="I3804" s="602"/>
      <c r="J3804" s="602"/>
      <c r="K3804" s="602"/>
      <c r="L3804" s="602"/>
      <c r="M3804" s="622"/>
    </row>
    <row r="3805" spans="2:13" s="322" customFormat="1" x14ac:dyDescent="0.2">
      <c r="B3805" s="602"/>
      <c r="C3805" s="602"/>
      <c r="D3805" s="602"/>
      <c r="E3805" s="602"/>
      <c r="F3805" s="602"/>
      <c r="G3805" s="602"/>
      <c r="H3805" s="602"/>
      <c r="I3805" s="602"/>
      <c r="J3805" s="602"/>
      <c r="K3805" s="602"/>
      <c r="L3805" s="602"/>
      <c r="M3805" s="622"/>
    </row>
    <row r="3806" spans="2:13" s="322" customFormat="1" x14ac:dyDescent="0.2">
      <c r="B3806" s="602"/>
      <c r="C3806" s="602"/>
      <c r="D3806" s="602"/>
      <c r="E3806" s="602"/>
      <c r="F3806" s="602"/>
      <c r="G3806" s="602"/>
      <c r="H3806" s="602"/>
      <c r="I3806" s="602"/>
      <c r="J3806" s="602"/>
      <c r="K3806" s="602"/>
      <c r="L3806" s="602"/>
      <c r="M3806" s="622"/>
    </row>
    <row r="3807" spans="2:13" s="322" customFormat="1" x14ac:dyDescent="0.2">
      <c r="B3807" s="602"/>
      <c r="C3807" s="602"/>
      <c r="D3807" s="602"/>
      <c r="E3807" s="602"/>
      <c r="F3807" s="602"/>
      <c r="G3807" s="602"/>
      <c r="H3807" s="602"/>
      <c r="I3807" s="602"/>
      <c r="J3807" s="602"/>
      <c r="K3807" s="602"/>
      <c r="L3807" s="602"/>
      <c r="M3807" s="622"/>
    </row>
    <row r="3808" spans="2:13" s="322" customFormat="1" x14ac:dyDescent="0.2">
      <c r="B3808" s="602"/>
      <c r="C3808" s="602"/>
      <c r="D3808" s="602"/>
      <c r="E3808" s="602"/>
      <c r="F3808" s="602"/>
      <c r="G3808" s="602"/>
      <c r="H3808" s="602"/>
      <c r="I3808" s="602"/>
      <c r="J3808" s="602"/>
      <c r="K3808" s="602"/>
      <c r="L3808" s="602"/>
      <c r="M3808" s="622"/>
    </row>
    <row r="3809" spans="2:13" s="322" customFormat="1" x14ac:dyDescent="0.2">
      <c r="B3809" s="602"/>
      <c r="C3809" s="602"/>
      <c r="D3809" s="602"/>
      <c r="E3809" s="602"/>
      <c r="F3809" s="602"/>
      <c r="G3809" s="602"/>
      <c r="H3809" s="602"/>
      <c r="I3809" s="602"/>
      <c r="J3809" s="602"/>
      <c r="K3809" s="602"/>
      <c r="L3809" s="602"/>
      <c r="M3809" s="622"/>
    </row>
    <row r="3810" spans="2:13" s="322" customFormat="1" x14ac:dyDescent="0.2">
      <c r="B3810" s="602"/>
      <c r="C3810" s="602"/>
      <c r="D3810" s="602"/>
      <c r="E3810" s="602"/>
      <c r="F3810" s="602"/>
      <c r="G3810" s="602"/>
      <c r="H3810" s="602"/>
      <c r="I3810" s="602"/>
      <c r="J3810" s="602"/>
      <c r="K3810" s="602"/>
      <c r="L3810" s="602"/>
      <c r="M3810" s="622"/>
    </row>
    <row r="3811" spans="2:13" s="322" customFormat="1" x14ac:dyDescent="0.2">
      <c r="B3811" s="602"/>
      <c r="C3811" s="602"/>
      <c r="D3811" s="602"/>
      <c r="E3811" s="602"/>
      <c r="F3811" s="602"/>
      <c r="G3811" s="602"/>
      <c r="H3811" s="602"/>
      <c r="I3811" s="602"/>
      <c r="J3811" s="602"/>
      <c r="K3811" s="602"/>
      <c r="L3811" s="602"/>
      <c r="M3811" s="622"/>
    </row>
    <row r="3812" spans="2:13" s="322" customFormat="1" x14ac:dyDescent="0.2">
      <c r="B3812" s="602"/>
      <c r="C3812" s="602"/>
      <c r="D3812" s="602"/>
      <c r="E3812" s="602"/>
      <c r="F3812" s="602"/>
      <c r="G3812" s="602"/>
      <c r="H3812" s="602"/>
      <c r="I3812" s="602"/>
      <c r="J3812" s="602"/>
      <c r="K3812" s="602"/>
      <c r="L3812" s="602"/>
      <c r="M3812" s="622"/>
    </row>
    <row r="3813" spans="2:13" s="322" customFormat="1" x14ac:dyDescent="0.2">
      <c r="B3813" s="602"/>
      <c r="C3813" s="602"/>
      <c r="D3813" s="602"/>
      <c r="E3813" s="602"/>
      <c r="F3813" s="602"/>
      <c r="G3813" s="602"/>
      <c r="H3813" s="602"/>
      <c r="I3813" s="602"/>
      <c r="J3813" s="602"/>
      <c r="K3813" s="602"/>
      <c r="L3813" s="602"/>
      <c r="M3813" s="622"/>
    </row>
    <row r="3814" spans="2:13" s="322" customFormat="1" x14ac:dyDescent="0.2">
      <c r="B3814" s="602"/>
      <c r="C3814" s="602"/>
      <c r="D3814" s="602"/>
      <c r="E3814" s="602"/>
      <c r="F3814" s="602"/>
      <c r="G3814" s="602"/>
      <c r="H3814" s="602"/>
      <c r="I3814" s="602"/>
      <c r="J3814" s="602"/>
      <c r="K3814" s="602"/>
      <c r="L3814" s="602"/>
      <c r="M3814" s="622"/>
    </row>
    <row r="3815" spans="2:13" s="322" customFormat="1" x14ac:dyDescent="0.2">
      <c r="B3815" s="602"/>
      <c r="C3815" s="602"/>
      <c r="D3815" s="602"/>
      <c r="E3815" s="602"/>
      <c r="F3815" s="602"/>
      <c r="G3815" s="602"/>
      <c r="H3815" s="602"/>
      <c r="I3815" s="602"/>
      <c r="J3815" s="602"/>
      <c r="K3815" s="602"/>
      <c r="L3815" s="602"/>
      <c r="M3815" s="622"/>
    </row>
    <row r="3816" spans="2:13" s="322" customFormat="1" x14ac:dyDescent="0.2">
      <c r="B3816" s="602"/>
      <c r="C3816" s="602"/>
      <c r="D3816" s="602"/>
      <c r="E3816" s="602"/>
      <c r="F3816" s="602"/>
      <c r="G3816" s="602"/>
      <c r="H3816" s="602"/>
      <c r="I3816" s="602"/>
      <c r="J3816" s="602"/>
      <c r="K3816" s="602"/>
      <c r="L3816" s="602"/>
      <c r="M3816" s="622"/>
    </row>
    <row r="3817" spans="2:13" s="322" customFormat="1" x14ac:dyDescent="0.2">
      <c r="B3817" s="602"/>
      <c r="C3817" s="602"/>
      <c r="D3817" s="602"/>
      <c r="E3817" s="602"/>
      <c r="F3817" s="602"/>
      <c r="G3817" s="602"/>
      <c r="H3817" s="602"/>
      <c r="I3817" s="602"/>
      <c r="J3817" s="602"/>
      <c r="K3817" s="602"/>
      <c r="L3817" s="602"/>
      <c r="M3817" s="622"/>
    </row>
    <row r="3818" spans="2:13" s="322" customFormat="1" x14ac:dyDescent="0.2">
      <c r="B3818" s="602"/>
      <c r="C3818" s="602"/>
      <c r="D3818" s="602"/>
      <c r="E3818" s="602"/>
      <c r="F3818" s="602"/>
      <c r="G3818" s="602"/>
      <c r="H3818" s="602"/>
      <c r="I3818" s="602"/>
      <c r="J3818" s="602"/>
      <c r="K3818" s="602"/>
      <c r="L3818" s="602"/>
      <c r="M3818" s="622"/>
    </row>
    <row r="3819" spans="2:13" s="322" customFormat="1" x14ac:dyDescent="0.2">
      <c r="B3819" s="602"/>
      <c r="C3819" s="602"/>
      <c r="D3819" s="602"/>
      <c r="E3819" s="602"/>
      <c r="F3819" s="602"/>
      <c r="G3819" s="602"/>
      <c r="H3819" s="602"/>
      <c r="I3819" s="602"/>
      <c r="J3819" s="602"/>
      <c r="K3819" s="602"/>
      <c r="L3819" s="602"/>
      <c r="M3819" s="622"/>
    </row>
    <row r="3820" spans="2:13" s="322" customFormat="1" x14ac:dyDescent="0.2">
      <c r="B3820" s="602"/>
      <c r="C3820" s="602"/>
      <c r="D3820" s="602"/>
      <c r="E3820" s="602"/>
      <c r="F3820" s="602"/>
      <c r="G3820" s="602"/>
      <c r="H3820" s="602"/>
      <c r="I3820" s="602"/>
      <c r="J3820" s="602"/>
      <c r="K3820" s="602"/>
      <c r="L3820" s="602"/>
      <c r="M3820" s="622"/>
    </row>
    <row r="3821" spans="2:13" s="322" customFormat="1" x14ac:dyDescent="0.2">
      <c r="B3821" s="602"/>
      <c r="C3821" s="602"/>
      <c r="D3821" s="602"/>
      <c r="E3821" s="602"/>
      <c r="F3821" s="602"/>
      <c r="G3821" s="602"/>
      <c r="H3821" s="602"/>
      <c r="I3821" s="602"/>
      <c r="J3821" s="602"/>
      <c r="K3821" s="602"/>
      <c r="L3821" s="602"/>
      <c r="M3821" s="622"/>
    </row>
    <row r="3822" spans="2:13" s="322" customFormat="1" x14ac:dyDescent="0.2">
      <c r="B3822" s="602"/>
      <c r="C3822" s="602"/>
      <c r="D3822" s="602"/>
      <c r="E3822" s="602"/>
      <c r="F3822" s="602"/>
      <c r="G3822" s="602"/>
      <c r="H3822" s="602"/>
      <c r="I3822" s="602"/>
      <c r="J3822" s="602"/>
      <c r="K3822" s="602"/>
      <c r="L3822" s="602"/>
      <c r="M3822" s="622"/>
    </row>
    <row r="3823" spans="2:13" s="322" customFormat="1" x14ac:dyDescent="0.2">
      <c r="B3823" s="602"/>
      <c r="C3823" s="602"/>
      <c r="D3823" s="602"/>
      <c r="E3823" s="602"/>
      <c r="F3823" s="602"/>
      <c r="G3823" s="602"/>
      <c r="H3823" s="602"/>
      <c r="I3823" s="602"/>
      <c r="J3823" s="602"/>
      <c r="K3823" s="602"/>
      <c r="L3823" s="602"/>
      <c r="M3823" s="622"/>
    </row>
    <row r="3824" spans="2:13" s="322" customFormat="1" x14ac:dyDescent="0.2">
      <c r="B3824" s="602"/>
      <c r="C3824" s="602"/>
      <c r="D3824" s="602"/>
      <c r="E3824" s="602"/>
      <c r="F3824" s="602"/>
      <c r="G3824" s="602"/>
      <c r="H3824" s="602"/>
      <c r="I3824" s="602"/>
      <c r="J3824" s="602"/>
      <c r="K3824" s="602"/>
      <c r="L3824" s="602"/>
      <c r="M3824" s="622"/>
    </row>
    <row r="3825" spans="2:13" s="322" customFormat="1" x14ac:dyDescent="0.2">
      <c r="B3825" s="602"/>
      <c r="C3825" s="602"/>
      <c r="D3825" s="602"/>
      <c r="E3825" s="602"/>
      <c r="F3825" s="602"/>
      <c r="G3825" s="602"/>
      <c r="H3825" s="602"/>
      <c r="I3825" s="602"/>
      <c r="J3825" s="602"/>
      <c r="K3825" s="602"/>
      <c r="L3825" s="602"/>
      <c r="M3825" s="622"/>
    </row>
    <row r="3826" spans="2:13" s="322" customFormat="1" x14ac:dyDescent="0.2">
      <c r="B3826" s="602"/>
      <c r="C3826" s="602"/>
      <c r="D3826" s="602"/>
      <c r="E3826" s="602"/>
      <c r="F3826" s="602"/>
      <c r="G3826" s="602"/>
      <c r="H3826" s="602"/>
      <c r="I3826" s="602"/>
      <c r="J3826" s="602"/>
      <c r="K3826" s="602"/>
      <c r="L3826" s="602"/>
      <c r="M3826" s="622"/>
    </row>
    <row r="3827" spans="2:13" s="322" customFormat="1" x14ac:dyDescent="0.2">
      <c r="B3827" s="602"/>
      <c r="C3827" s="602"/>
      <c r="D3827" s="602"/>
      <c r="E3827" s="602"/>
      <c r="F3827" s="602"/>
      <c r="G3827" s="602"/>
      <c r="H3827" s="602"/>
      <c r="I3827" s="602"/>
      <c r="J3827" s="602"/>
      <c r="K3827" s="602"/>
      <c r="L3827" s="602"/>
      <c r="M3827" s="622"/>
    </row>
    <row r="3828" spans="2:13" s="322" customFormat="1" x14ac:dyDescent="0.2">
      <c r="B3828" s="602"/>
      <c r="C3828" s="602"/>
      <c r="D3828" s="602"/>
      <c r="E3828" s="602"/>
      <c r="F3828" s="602"/>
      <c r="G3828" s="602"/>
      <c r="H3828" s="602"/>
      <c r="I3828" s="602"/>
      <c r="J3828" s="602"/>
      <c r="K3828" s="602"/>
      <c r="L3828" s="602"/>
      <c r="M3828" s="622"/>
    </row>
    <row r="3829" spans="2:13" s="322" customFormat="1" x14ac:dyDescent="0.2">
      <c r="B3829" s="602"/>
      <c r="C3829" s="602"/>
      <c r="D3829" s="602"/>
      <c r="E3829" s="602"/>
      <c r="F3829" s="602"/>
      <c r="G3829" s="602"/>
      <c r="H3829" s="602"/>
      <c r="I3829" s="602"/>
      <c r="J3829" s="602"/>
      <c r="K3829" s="602"/>
      <c r="L3829" s="602"/>
      <c r="M3829" s="622"/>
    </row>
    <row r="3830" spans="2:13" s="322" customFormat="1" x14ac:dyDescent="0.2">
      <c r="B3830" s="602"/>
      <c r="C3830" s="602"/>
      <c r="D3830" s="602"/>
      <c r="E3830" s="602"/>
      <c r="F3830" s="602"/>
      <c r="G3830" s="602"/>
      <c r="H3830" s="602"/>
      <c r="I3830" s="602"/>
      <c r="J3830" s="602"/>
      <c r="K3830" s="602"/>
      <c r="L3830" s="602"/>
      <c r="M3830" s="622"/>
    </row>
    <row r="3831" spans="2:13" s="322" customFormat="1" x14ac:dyDescent="0.2">
      <c r="B3831" s="602"/>
      <c r="C3831" s="602"/>
      <c r="D3831" s="602"/>
      <c r="E3831" s="602"/>
      <c r="F3831" s="602"/>
      <c r="G3831" s="602"/>
      <c r="H3831" s="602"/>
      <c r="I3831" s="602"/>
      <c r="J3831" s="602"/>
      <c r="K3831" s="602"/>
      <c r="L3831" s="602"/>
      <c r="M3831" s="622"/>
    </row>
    <row r="3832" spans="2:13" s="322" customFormat="1" x14ac:dyDescent="0.2">
      <c r="B3832" s="602"/>
      <c r="C3832" s="602"/>
      <c r="D3832" s="602"/>
      <c r="E3832" s="602"/>
      <c r="F3832" s="602"/>
      <c r="G3832" s="602"/>
      <c r="H3832" s="602"/>
      <c r="I3832" s="602"/>
      <c r="J3832" s="602"/>
      <c r="K3832" s="602"/>
      <c r="L3832" s="602"/>
      <c r="M3832" s="622"/>
    </row>
    <row r="3833" spans="2:13" s="322" customFormat="1" x14ac:dyDescent="0.2">
      <c r="B3833" s="602"/>
      <c r="C3833" s="602"/>
      <c r="D3833" s="602"/>
      <c r="E3833" s="602"/>
      <c r="F3833" s="602"/>
      <c r="G3833" s="602"/>
      <c r="H3833" s="602"/>
      <c r="I3833" s="602"/>
      <c r="J3833" s="602"/>
      <c r="K3833" s="602"/>
      <c r="L3833" s="602"/>
      <c r="M3833" s="622"/>
    </row>
    <row r="3834" spans="2:13" s="322" customFormat="1" x14ac:dyDescent="0.2">
      <c r="B3834" s="602"/>
      <c r="C3834" s="602"/>
      <c r="D3834" s="602"/>
      <c r="E3834" s="602"/>
      <c r="F3834" s="602"/>
      <c r="G3834" s="602"/>
      <c r="H3834" s="602"/>
      <c r="I3834" s="602"/>
      <c r="J3834" s="602"/>
      <c r="K3834" s="602"/>
      <c r="L3834" s="602"/>
      <c r="M3834" s="622"/>
    </row>
    <row r="3835" spans="2:13" s="322" customFormat="1" x14ac:dyDescent="0.2">
      <c r="B3835" s="602"/>
      <c r="C3835" s="602"/>
      <c r="D3835" s="602"/>
      <c r="E3835" s="602"/>
      <c r="F3835" s="602"/>
      <c r="G3835" s="602"/>
      <c r="H3835" s="602"/>
      <c r="I3835" s="602"/>
      <c r="J3835" s="602"/>
      <c r="K3835" s="602"/>
      <c r="L3835" s="602"/>
      <c r="M3835" s="622"/>
    </row>
    <row r="3836" spans="2:13" s="322" customFormat="1" x14ac:dyDescent="0.2">
      <c r="B3836" s="602"/>
      <c r="C3836" s="602"/>
      <c r="D3836" s="602"/>
      <c r="E3836" s="602"/>
      <c r="F3836" s="602"/>
      <c r="G3836" s="602"/>
      <c r="H3836" s="602"/>
      <c r="I3836" s="602"/>
      <c r="J3836" s="602"/>
      <c r="K3836" s="602"/>
      <c r="L3836" s="602"/>
      <c r="M3836" s="622"/>
    </row>
    <row r="3837" spans="2:13" s="322" customFormat="1" x14ac:dyDescent="0.2">
      <c r="B3837" s="602"/>
      <c r="C3837" s="602"/>
      <c r="D3837" s="602"/>
      <c r="E3837" s="602"/>
      <c r="F3837" s="602"/>
      <c r="G3837" s="602"/>
      <c r="H3837" s="602"/>
      <c r="I3837" s="602"/>
      <c r="J3837" s="602"/>
      <c r="K3837" s="602"/>
      <c r="L3837" s="602"/>
      <c r="M3837" s="622"/>
    </row>
    <row r="3838" spans="2:13" s="322" customFormat="1" x14ac:dyDescent="0.2">
      <c r="B3838" s="602"/>
      <c r="C3838" s="602"/>
      <c r="D3838" s="602"/>
      <c r="E3838" s="602"/>
      <c r="F3838" s="602"/>
      <c r="G3838" s="602"/>
      <c r="H3838" s="602"/>
      <c r="I3838" s="602"/>
      <c r="J3838" s="602"/>
      <c r="K3838" s="602"/>
      <c r="L3838" s="602"/>
      <c r="M3838" s="622"/>
    </row>
    <row r="3839" spans="2:13" s="322" customFormat="1" x14ac:dyDescent="0.2">
      <c r="B3839" s="602"/>
      <c r="C3839" s="602"/>
      <c r="D3839" s="602"/>
      <c r="E3839" s="602"/>
      <c r="F3839" s="602"/>
      <c r="G3839" s="602"/>
      <c r="H3839" s="602"/>
      <c r="I3839" s="602"/>
      <c r="J3839" s="602"/>
      <c r="K3839" s="602"/>
      <c r="L3839" s="602"/>
      <c r="M3839" s="622"/>
    </row>
    <row r="3840" spans="2:13" s="322" customFormat="1" x14ac:dyDescent="0.2">
      <c r="B3840" s="602"/>
      <c r="C3840" s="602"/>
      <c r="D3840" s="602"/>
      <c r="E3840" s="602"/>
      <c r="F3840" s="602"/>
      <c r="G3840" s="602"/>
      <c r="H3840" s="602"/>
      <c r="I3840" s="602"/>
      <c r="J3840" s="602"/>
      <c r="K3840" s="602"/>
      <c r="L3840" s="602"/>
      <c r="M3840" s="622"/>
    </row>
    <row r="3841" spans="2:13" s="322" customFormat="1" x14ac:dyDescent="0.2">
      <c r="B3841" s="602"/>
      <c r="C3841" s="602"/>
      <c r="D3841" s="602"/>
      <c r="E3841" s="602"/>
      <c r="F3841" s="602"/>
      <c r="G3841" s="602"/>
      <c r="H3841" s="602"/>
      <c r="I3841" s="602"/>
      <c r="J3841" s="602"/>
      <c r="K3841" s="602"/>
      <c r="L3841" s="602"/>
      <c r="M3841" s="622"/>
    </row>
    <row r="3842" spans="2:13" s="322" customFormat="1" x14ac:dyDescent="0.2">
      <c r="B3842" s="602"/>
      <c r="C3842" s="602"/>
      <c r="D3842" s="602"/>
      <c r="E3842" s="602"/>
      <c r="F3842" s="602"/>
      <c r="G3842" s="602"/>
      <c r="H3842" s="602"/>
      <c r="I3842" s="602"/>
      <c r="J3842" s="602"/>
      <c r="K3842" s="602"/>
      <c r="L3842" s="602"/>
      <c r="M3842" s="622"/>
    </row>
    <row r="3843" spans="2:13" s="322" customFormat="1" x14ac:dyDescent="0.2">
      <c r="B3843" s="602"/>
      <c r="C3843" s="602"/>
      <c r="D3843" s="602"/>
      <c r="E3843" s="602"/>
      <c r="F3843" s="602"/>
      <c r="G3843" s="602"/>
      <c r="H3843" s="602"/>
      <c r="I3843" s="602"/>
      <c r="J3843" s="602"/>
      <c r="K3843" s="602"/>
      <c r="L3843" s="602"/>
      <c r="M3843" s="622"/>
    </row>
    <row r="3844" spans="2:13" s="322" customFormat="1" x14ac:dyDescent="0.2">
      <c r="B3844" s="602"/>
      <c r="C3844" s="602"/>
      <c r="D3844" s="602"/>
      <c r="E3844" s="602"/>
      <c r="F3844" s="602"/>
      <c r="G3844" s="602"/>
      <c r="H3844" s="602"/>
      <c r="I3844" s="602"/>
      <c r="J3844" s="602"/>
      <c r="K3844" s="602"/>
      <c r="L3844" s="602"/>
      <c r="M3844" s="622"/>
    </row>
    <row r="3845" spans="2:13" s="322" customFormat="1" x14ac:dyDescent="0.2">
      <c r="B3845" s="602"/>
      <c r="C3845" s="602"/>
      <c r="D3845" s="602"/>
      <c r="E3845" s="602"/>
      <c r="F3845" s="602"/>
      <c r="G3845" s="602"/>
      <c r="H3845" s="602"/>
      <c r="I3845" s="602"/>
      <c r="J3845" s="602"/>
      <c r="K3845" s="602"/>
      <c r="L3845" s="602"/>
      <c r="M3845" s="622"/>
    </row>
    <row r="3846" spans="2:13" s="322" customFormat="1" x14ac:dyDescent="0.2">
      <c r="B3846" s="602"/>
      <c r="C3846" s="602"/>
      <c r="D3846" s="602"/>
      <c r="E3846" s="602"/>
      <c r="F3846" s="602"/>
      <c r="G3846" s="602"/>
      <c r="H3846" s="602"/>
      <c r="I3846" s="602"/>
      <c r="J3846" s="602"/>
      <c r="K3846" s="602"/>
      <c r="L3846" s="602"/>
      <c r="M3846" s="622"/>
    </row>
    <row r="3847" spans="2:13" s="322" customFormat="1" x14ac:dyDescent="0.2">
      <c r="B3847" s="602"/>
      <c r="C3847" s="602"/>
      <c r="D3847" s="602"/>
      <c r="E3847" s="602"/>
      <c r="F3847" s="602"/>
      <c r="G3847" s="602"/>
      <c r="H3847" s="602"/>
      <c r="I3847" s="602"/>
      <c r="J3847" s="602"/>
      <c r="K3847" s="602"/>
      <c r="L3847" s="602"/>
      <c r="M3847" s="622"/>
    </row>
    <row r="3848" spans="2:13" s="322" customFormat="1" x14ac:dyDescent="0.2">
      <c r="B3848" s="602"/>
      <c r="C3848" s="602"/>
      <c r="D3848" s="602"/>
      <c r="E3848" s="602"/>
      <c r="F3848" s="602"/>
      <c r="G3848" s="602"/>
      <c r="H3848" s="602"/>
      <c r="I3848" s="602"/>
      <c r="J3848" s="602"/>
      <c r="K3848" s="602"/>
      <c r="L3848" s="602"/>
      <c r="M3848" s="622"/>
    </row>
    <row r="3849" spans="2:13" s="322" customFormat="1" x14ac:dyDescent="0.2">
      <c r="B3849" s="602"/>
      <c r="C3849" s="602"/>
      <c r="D3849" s="602"/>
      <c r="E3849" s="602"/>
      <c r="F3849" s="602"/>
      <c r="G3849" s="602"/>
      <c r="H3849" s="602"/>
      <c r="I3849" s="602"/>
      <c r="J3849" s="602"/>
      <c r="K3849" s="602"/>
      <c r="L3849" s="602"/>
      <c r="M3849" s="622"/>
    </row>
    <row r="3850" spans="2:13" s="322" customFormat="1" x14ac:dyDescent="0.2">
      <c r="B3850" s="602"/>
      <c r="C3850" s="602"/>
      <c r="D3850" s="602"/>
      <c r="E3850" s="602"/>
      <c r="F3850" s="602"/>
      <c r="G3850" s="602"/>
      <c r="H3850" s="602"/>
      <c r="I3850" s="602"/>
      <c r="J3850" s="602"/>
      <c r="K3850" s="602"/>
      <c r="L3850" s="602"/>
      <c r="M3850" s="622"/>
    </row>
    <row r="3851" spans="2:13" s="322" customFormat="1" x14ac:dyDescent="0.2">
      <c r="B3851" s="602"/>
      <c r="C3851" s="602"/>
      <c r="D3851" s="602"/>
      <c r="E3851" s="602"/>
      <c r="F3851" s="602"/>
      <c r="G3851" s="602"/>
      <c r="H3851" s="602"/>
      <c r="I3851" s="602"/>
      <c r="J3851" s="602"/>
      <c r="K3851" s="602"/>
      <c r="L3851" s="602"/>
      <c r="M3851" s="622"/>
    </row>
    <row r="3852" spans="2:13" s="322" customFormat="1" x14ac:dyDescent="0.2">
      <c r="B3852" s="602"/>
      <c r="C3852" s="602"/>
      <c r="D3852" s="602"/>
      <c r="E3852" s="602"/>
      <c r="F3852" s="602"/>
      <c r="G3852" s="602"/>
      <c r="H3852" s="602"/>
      <c r="I3852" s="602"/>
      <c r="J3852" s="602"/>
      <c r="K3852" s="602"/>
      <c r="L3852" s="602"/>
      <c r="M3852" s="622"/>
    </row>
    <row r="3853" spans="2:13" s="322" customFormat="1" x14ac:dyDescent="0.2">
      <c r="B3853" s="602"/>
      <c r="C3853" s="602"/>
      <c r="D3853" s="602"/>
      <c r="E3853" s="602"/>
      <c r="F3853" s="602"/>
      <c r="G3853" s="602"/>
      <c r="H3853" s="602"/>
      <c r="I3853" s="602"/>
      <c r="J3853" s="602"/>
      <c r="K3853" s="602"/>
      <c r="L3853" s="602"/>
      <c r="M3853" s="622"/>
    </row>
    <row r="3854" spans="2:13" s="322" customFormat="1" x14ac:dyDescent="0.2">
      <c r="B3854" s="602"/>
      <c r="C3854" s="602"/>
      <c r="D3854" s="602"/>
      <c r="E3854" s="602"/>
      <c r="F3854" s="602"/>
      <c r="G3854" s="602"/>
      <c r="H3854" s="602"/>
      <c r="I3854" s="602"/>
      <c r="J3854" s="602"/>
      <c r="K3854" s="602"/>
      <c r="L3854" s="602"/>
      <c r="M3854" s="622"/>
    </row>
    <row r="3855" spans="2:13" s="322" customFormat="1" x14ac:dyDescent="0.2">
      <c r="B3855" s="602"/>
      <c r="C3855" s="602"/>
      <c r="D3855" s="602"/>
      <c r="E3855" s="602"/>
      <c r="F3855" s="602"/>
      <c r="G3855" s="602"/>
      <c r="H3855" s="602"/>
      <c r="I3855" s="602"/>
      <c r="J3855" s="602"/>
      <c r="K3855" s="602"/>
      <c r="L3855" s="602"/>
      <c r="M3855" s="622"/>
    </row>
    <row r="3856" spans="2:13" s="322" customFormat="1" x14ac:dyDescent="0.2">
      <c r="B3856" s="602"/>
      <c r="C3856" s="602"/>
      <c r="D3856" s="602"/>
      <c r="E3856" s="602"/>
      <c r="F3856" s="602"/>
      <c r="G3856" s="602"/>
      <c r="H3856" s="602"/>
      <c r="I3856" s="602"/>
      <c r="J3856" s="602"/>
      <c r="K3856" s="602"/>
      <c r="L3856" s="602"/>
      <c r="M3856" s="622"/>
    </row>
    <row r="3857" spans="2:13" s="322" customFormat="1" x14ac:dyDescent="0.2">
      <c r="B3857" s="602"/>
      <c r="C3857" s="602"/>
      <c r="D3857" s="602"/>
      <c r="E3857" s="602"/>
      <c r="F3857" s="602"/>
      <c r="G3857" s="602"/>
      <c r="H3857" s="602"/>
      <c r="I3857" s="602"/>
      <c r="J3857" s="602"/>
      <c r="K3857" s="602"/>
      <c r="L3857" s="602"/>
      <c r="M3857" s="622"/>
    </row>
    <row r="3858" spans="2:13" s="322" customFormat="1" x14ac:dyDescent="0.2">
      <c r="B3858" s="602"/>
      <c r="C3858" s="602"/>
      <c r="D3858" s="602"/>
      <c r="E3858" s="602"/>
      <c r="F3858" s="602"/>
      <c r="G3858" s="602"/>
      <c r="H3858" s="602"/>
      <c r="I3858" s="602"/>
      <c r="J3858" s="602"/>
      <c r="K3858" s="602"/>
      <c r="L3858" s="602"/>
      <c r="M3858" s="622"/>
    </row>
    <row r="3859" spans="2:13" s="322" customFormat="1" x14ac:dyDescent="0.2">
      <c r="B3859" s="602"/>
      <c r="C3859" s="602"/>
      <c r="D3859" s="602"/>
      <c r="E3859" s="602"/>
      <c r="F3859" s="602"/>
      <c r="G3859" s="602"/>
      <c r="H3859" s="602"/>
      <c r="I3859" s="602"/>
      <c r="J3859" s="602"/>
      <c r="K3859" s="602"/>
      <c r="L3859" s="602"/>
      <c r="M3859" s="622"/>
    </row>
    <row r="3860" spans="2:13" s="322" customFormat="1" x14ac:dyDescent="0.2">
      <c r="B3860" s="602"/>
      <c r="C3860" s="602"/>
      <c r="D3860" s="602"/>
      <c r="E3860" s="602"/>
      <c r="F3860" s="602"/>
      <c r="G3860" s="602"/>
      <c r="H3860" s="602"/>
      <c r="I3860" s="602"/>
      <c r="J3860" s="602"/>
      <c r="K3860" s="602"/>
      <c r="L3860" s="602"/>
      <c r="M3860" s="622"/>
    </row>
    <row r="3861" spans="2:13" s="322" customFormat="1" x14ac:dyDescent="0.2">
      <c r="B3861" s="602"/>
      <c r="C3861" s="602"/>
      <c r="D3861" s="602"/>
      <c r="E3861" s="602"/>
      <c r="F3861" s="602"/>
      <c r="G3861" s="602"/>
      <c r="H3861" s="602"/>
      <c r="I3861" s="602"/>
      <c r="J3861" s="602"/>
      <c r="K3861" s="602"/>
      <c r="L3861" s="602"/>
      <c r="M3861" s="622"/>
    </row>
    <row r="3862" spans="2:13" s="322" customFormat="1" x14ac:dyDescent="0.2">
      <c r="B3862" s="602"/>
      <c r="C3862" s="602"/>
      <c r="D3862" s="602"/>
      <c r="E3862" s="602"/>
      <c r="F3862" s="602"/>
      <c r="G3862" s="602"/>
      <c r="H3862" s="602"/>
      <c r="I3862" s="602"/>
      <c r="J3862" s="602"/>
      <c r="K3862" s="602"/>
      <c r="L3862" s="602"/>
      <c r="M3862" s="622"/>
    </row>
    <row r="3863" spans="2:13" s="322" customFormat="1" x14ac:dyDescent="0.2">
      <c r="B3863" s="602"/>
      <c r="C3863" s="602"/>
      <c r="D3863" s="602"/>
      <c r="E3863" s="602"/>
      <c r="F3863" s="602"/>
      <c r="G3863" s="602"/>
      <c r="H3863" s="602"/>
      <c r="I3863" s="602"/>
      <c r="J3863" s="602"/>
      <c r="K3863" s="602"/>
      <c r="L3863" s="602"/>
      <c r="M3863" s="622"/>
    </row>
    <row r="3864" spans="2:13" s="322" customFormat="1" x14ac:dyDescent="0.2">
      <c r="B3864" s="602"/>
      <c r="C3864" s="602"/>
      <c r="D3864" s="602"/>
      <c r="E3864" s="602"/>
      <c r="F3864" s="602"/>
      <c r="G3864" s="602"/>
      <c r="H3864" s="602"/>
      <c r="I3864" s="602"/>
      <c r="J3864" s="602"/>
      <c r="K3864" s="602"/>
      <c r="L3864" s="602"/>
      <c r="M3864" s="622"/>
    </row>
    <row r="3865" spans="2:13" s="322" customFormat="1" x14ac:dyDescent="0.2">
      <c r="B3865" s="602"/>
      <c r="C3865" s="602"/>
      <c r="D3865" s="602"/>
      <c r="E3865" s="602"/>
      <c r="F3865" s="602"/>
      <c r="G3865" s="602"/>
      <c r="H3865" s="602"/>
      <c r="I3865" s="602"/>
      <c r="J3865" s="602"/>
      <c r="K3865" s="602"/>
      <c r="L3865" s="602"/>
      <c r="M3865" s="622"/>
    </row>
    <row r="3866" spans="2:13" s="322" customFormat="1" x14ac:dyDescent="0.2">
      <c r="B3866" s="602"/>
      <c r="C3866" s="602"/>
      <c r="D3866" s="602"/>
      <c r="E3866" s="602"/>
      <c r="F3866" s="602"/>
      <c r="G3866" s="602"/>
      <c r="H3866" s="602"/>
      <c r="I3866" s="602"/>
      <c r="J3866" s="602"/>
      <c r="K3866" s="602"/>
      <c r="L3866" s="602"/>
      <c r="M3866" s="622"/>
    </row>
    <row r="3867" spans="2:13" s="322" customFormat="1" x14ac:dyDescent="0.2">
      <c r="B3867" s="602"/>
      <c r="C3867" s="602"/>
      <c r="D3867" s="602"/>
      <c r="E3867" s="602"/>
      <c r="F3867" s="602"/>
      <c r="G3867" s="602"/>
      <c r="H3867" s="602"/>
      <c r="I3867" s="602"/>
      <c r="J3867" s="602"/>
      <c r="K3867" s="602"/>
      <c r="L3867" s="602"/>
      <c r="M3867" s="622"/>
    </row>
    <row r="3868" spans="2:13" s="322" customFormat="1" x14ac:dyDescent="0.2">
      <c r="B3868" s="602"/>
      <c r="C3868" s="602"/>
      <c r="D3868" s="602"/>
      <c r="E3868" s="602"/>
      <c r="F3868" s="602"/>
      <c r="G3868" s="602"/>
      <c r="H3868" s="602"/>
      <c r="I3868" s="602"/>
      <c r="J3868" s="602"/>
      <c r="K3868" s="602"/>
      <c r="L3868" s="602"/>
      <c r="M3868" s="622"/>
    </row>
    <row r="3869" spans="2:13" s="322" customFormat="1" x14ac:dyDescent="0.2">
      <c r="B3869" s="602"/>
      <c r="C3869" s="602"/>
      <c r="D3869" s="602"/>
      <c r="E3869" s="602"/>
      <c r="F3869" s="602"/>
      <c r="G3869" s="602"/>
      <c r="H3869" s="602"/>
      <c r="I3869" s="602"/>
      <c r="J3869" s="602"/>
      <c r="K3869" s="602"/>
      <c r="L3869" s="602"/>
      <c r="M3869" s="622"/>
    </row>
    <row r="3870" spans="2:13" s="322" customFormat="1" x14ac:dyDescent="0.2">
      <c r="B3870" s="602"/>
      <c r="C3870" s="602"/>
      <c r="D3870" s="602"/>
      <c r="E3870" s="602"/>
      <c r="F3870" s="602"/>
      <c r="G3870" s="602"/>
      <c r="H3870" s="602"/>
      <c r="I3870" s="602"/>
      <c r="J3870" s="602"/>
      <c r="K3870" s="602"/>
      <c r="L3870" s="602"/>
      <c r="M3870" s="622"/>
    </row>
    <row r="3871" spans="2:13" s="322" customFormat="1" x14ac:dyDescent="0.2">
      <c r="B3871" s="602"/>
      <c r="C3871" s="602"/>
      <c r="D3871" s="602"/>
      <c r="E3871" s="602"/>
      <c r="F3871" s="602"/>
      <c r="G3871" s="602"/>
      <c r="H3871" s="602"/>
      <c r="I3871" s="602"/>
      <c r="J3871" s="602"/>
      <c r="K3871" s="602"/>
      <c r="L3871" s="602"/>
      <c r="M3871" s="622"/>
    </row>
    <row r="3872" spans="2:13" s="322" customFormat="1" x14ac:dyDescent="0.2">
      <c r="B3872" s="602"/>
      <c r="C3872" s="602"/>
      <c r="D3872" s="602"/>
      <c r="E3872" s="602"/>
      <c r="F3872" s="602"/>
      <c r="G3872" s="602"/>
      <c r="H3872" s="602"/>
      <c r="I3872" s="602"/>
      <c r="J3872" s="602"/>
      <c r="K3872" s="602"/>
      <c r="L3872" s="602"/>
      <c r="M3872" s="622"/>
    </row>
    <row r="3873" spans="2:13" s="322" customFormat="1" x14ac:dyDescent="0.2">
      <c r="B3873" s="602"/>
      <c r="C3873" s="602"/>
      <c r="D3873" s="602"/>
      <c r="E3873" s="602"/>
      <c r="F3873" s="602"/>
      <c r="G3873" s="602"/>
      <c r="H3873" s="602"/>
      <c r="I3873" s="602"/>
      <c r="J3873" s="602"/>
      <c r="K3873" s="602"/>
      <c r="L3873" s="602"/>
      <c r="M3873" s="622"/>
    </row>
    <row r="3874" spans="2:13" s="322" customFormat="1" x14ac:dyDescent="0.2">
      <c r="B3874" s="602"/>
      <c r="C3874" s="602"/>
      <c r="D3874" s="602"/>
      <c r="E3874" s="602"/>
      <c r="F3874" s="602"/>
      <c r="G3874" s="602"/>
      <c r="H3874" s="602"/>
      <c r="I3874" s="602"/>
      <c r="J3874" s="602"/>
      <c r="K3874" s="602"/>
      <c r="L3874" s="602"/>
      <c r="M3874" s="622"/>
    </row>
    <row r="3875" spans="2:13" s="322" customFormat="1" x14ac:dyDescent="0.2">
      <c r="B3875" s="602"/>
      <c r="C3875" s="602"/>
      <c r="D3875" s="602"/>
      <c r="E3875" s="602"/>
      <c r="F3875" s="602"/>
      <c r="G3875" s="602"/>
      <c r="H3875" s="602"/>
      <c r="I3875" s="602"/>
      <c r="J3875" s="602"/>
      <c r="K3875" s="602"/>
      <c r="L3875" s="602"/>
      <c r="M3875" s="622"/>
    </row>
    <row r="3876" spans="2:13" s="322" customFormat="1" x14ac:dyDescent="0.2">
      <c r="B3876" s="602"/>
      <c r="C3876" s="602"/>
      <c r="D3876" s="602"/>
      <c r="E3876" s="602"/>
      <c r="F3876" s="602"/>
      <c r="G3876" s="602"/>
      <c r="H3876" s="602"/>
      <c r="I3876" s="602"/>
      <c r="J3876" s="602"/>
      <c r="K3876" s="602"/>
      <c r="L3876" s="602"/>
      <c r="M3876" s="622"/>
    </row>
    <row r="3877" spans="2:13" s="322" customFormat="1" x14ac:dyDescent="0.2">
      <c r="B3877" s="602"/>
      <c r="C3877" s="602"/>
      <c r="D3877" s="602"/>
      <c r="E3877" s="602"/>
      <c r="F3877" s="602"/>
      <c r="G3877" s="602"/>
      <c r="H3877" s="602"/>
      <c r="I3877" s="602"/>
      <c r="J3877" s="602"/>
      <c r="K3877" s="602"/>
      <c r="L3877" s="602"/>
      <c r="M3877" s="622"/>
    </row>
    <row r="3878" spans="2:13" s="322" customFormat="1" x14ac:dyDescent="0.2">
      <c r="B3878" s="602"/>
      <c r="C3878" s="602"/>
      <c r="D3878" s="602"/>
      <c r="E3878" s="602"/>
      <c r="F3878" s="602"/>
      <c r="G3878" s="602"/>
      <c r="H3878" s="602"/>
      <c r="I3878" s="602"/>
      <c r="J3878" s="602"/>
      <c r="K3878" s="602"/>
      <c r="L3878" s="602"/>
      <c r="M3878" s="622"/>
    </row>
    <row r="3879" spans="2:13" s="322" customFormat="1" x14ac:dyDescent="0.2">
      <c r="B3879" s="602"/>
      <c r="C3879" s="602"/>
      <c r="D3879" s="602"/>
      <c r="E3879" s="602"/>
      <c r="F3879" s="602"/>
      <c r="G3879" s="602"/>
      <c r="H3879" s="602"/>
      <c r="I3879" s="602"/>
      <c r="J3879" s="602"/>
      <c r="K3879" s="602"/>
      <c r="L3879" s="602"/>
      <c r="M3879" s="622"/>
    </row>
    <row r="3880" spans="2:13" s="322" customFormat="1" x14ac:dyDescent="0.2">
      <c r="B3880" s="602"/>
      <c r="C3880" s="602"/>
      <c r="D3880" s="602"/>
      <c r="E3880" s="602"/>
      <c r="F3880" s="602"/>
      <c r="G3880" s="602"/>
      <c r="H3880" s="602"/>
      <c r="I3880" s="602"/>
      <c r="J3880" s="602"/>
      <c r="K3880" s="602"/>
      <c r="L3880" s="602"/>
      <c r="M3880" s="622"/>
    </row>
    <row r="3881" spans="2:13" s="322" customFormat="1" x14ac:dyDescent="0.2">
      <c r="B3881" s="602"/>
      <c r="C3881" s="602"/>
      <c r="D3881" s="602"/>
      <c r="E3881" s="602"/>
      <c r="F3881" s="602"/>
      <c r="G3881" s="602"/>
      <c r="H3881" s="602"/>
      <c r="I3881" s="602"/>
      <c r="J3881" s="602"/>
      <c r="K3881" s="602"/>
      <c r="L3881" s="602"/>
      <c r="M3881" s="622"/>
    </row>
    <row r="3882" spans="2:13" s="322" customFormat="1" x14ac:dyDescent="0.2">
      <c r="B3882" s="602"/>
      <c r="C3882" s="602"/>
      <c r="D3882" s="602"/>
      <c r="E3882" s="602"/>
      <c r="F3882" s="602"/>
      <c r="G3882" s="602"/>
      <c r="H3882" s="602"/>
      <c r="I3882" s="602"/>
      <c r="J3882" s="602"/>
      <c r="K3882" s="602"/>
      <c r="L3882" s="602"/>
      <c r="M3882" s="622"/>
    </row>
    <row r="3883" spans="2:13" s="322" customFormat="1" x14ac:dyDescent="0.2">
      <c r="B3883" s="602"/>
      <c r="C3883" s="602"/>
      <c r="D3883" s="602"/>
      <c r="E3883" s="602"/>
      <c r="F3883" s="602"/>
      <c r="G3883" s="602"/>
      <c r="H3883" s="602"/>
      <c r="I3883" s="602"/>
      <c r="J3883" s="602"/>
      <c r="K3883" s="602"/>
      <c r="L3883" s="602"/>
      <c r="M3883" s="622"/>
    </row>
    <row r="3884" spans="2:13" s="322" customFormat="1" x14ac:dyDescent="0.2">
      <c r="B3884" s="602"/>
      <c r="C3884" s="602"/>
      <c r="D3884" s="602"/>
      <c r="E3884" s="602"/>
      <c r="F3884" s="602"/>
      <c r="G3884" s="602"/>
      <c r="H3884" s="602"/>
      <c r="I3884" s="602"/>
      <c r="J3884" s="602"/>
      <c r="K3884" s="602"/>
      <c r="L3884" s="602"/>
      <c r="M3884" s="622"/>
    </row>
    <row r="3885" spans="2:13" s="322" customFormat="1" x14ac:dyDescent="0.2">
      <c r="B3885" s="602"/>
      <c r="C3885" s="602"/>
      <c r="D3885" s="602"/>
      <c r="E3885" s="602"/>
      <c r="F3885" s="602"/>
      <c r="G3885" s="602"/>
      <c r="H3885" s="602"/>
      <c r="I3885" s="602"/>
      <c r="J3885" s="602"/>
      <c r="K3885" s="602"/>
      <c r="L3885" s="602"/>
      <c r="M3885" s="622"/>
    </row>
    <row r="3886" spans="2:13" s="322" customFormat="1" x14ac:dyDescent="0.2">
      <c r="B3886" s="602"/>
      <c r="C3886" s="602"/>
      <c r="D3886" s="602"/>
      <c r="E3886" s="602"/>
      <c r="F3886" s="602"/>
      <c r="G3886" s="602"/>
      <c r="H3886" s="602"/>
      <c r="I3886" s="602"/>
      <c r="J3886" s="602"/>
      <c r="K3886" s="602"/>
      <c r="L3886" s="602"/>
      <c r="M3886" s="622"/>
    </row>
    <row r="3887" spans="2:13" s="322" customFormat="1" x14ac:dyDescent="0.2">
      <c r="B3887" s="602"/>
      <c r="C3887" s="602"/>
      <c r="D3887" s="602"/>
      <c r="E3887" s="602"/>
      <c r="F3887" s="602"/>
      <c r="G3887" s="602"/>
      <c r="H3887" s="602"/>
      <c r="I3887" s="602"/>
      <c r="J3887" s="602"/>
      <c r="K3887" s="602"/>
      <c r="L3887" s="602"/>
      <c r="M3887" s="622"/>
    </row>
    <row r="3888" spans="2:13" s="322" customFormat="1" x14ac:dyDescent="0.2">
      <c r="B3888" s="602"/>
      <c r="C3888" s="602"/>
      <c r="D3888" s="602"/>
      <c r="E3888" s="602"/>
      <c r="F3888" s="602"/>
      <c r="G3888" s="602"/>
      <c r="H3888" s="602"/>
      <c r="I3888" s="602"/>
      <c r="J3888" s="602"/>
      <c r="K3888" s="602"/>
      <c r="L3888" s="602"/>
      <c r="M3888" s="622"/>
    </row>
    <row r="3889" spans="2:13" s="322" customFormat="1" x14ac:dyDescent="0.2">
      <c r="B3889" s="602"/>
      <c r="C3889" s="602"/>
      <c r="D3889" s="602"/>
      <c r="E3889" s="602"/>
      <c r="F3889" s="602"/>
      <c r="G3889" s="602"/>
      <c r="H3889" s="602"/>
      <c r="I3889" s="602"/>
      <c r="J3889" s="602"/>
      <c r="K3889" s="602"/>
      <c r="L3889" s="602"/>
      <c r="M3889" s="622"/>
    </row>
    <row r="3890" spans="2:13" s="322" customFormat="1" x14ac:dyDescent="0.2">
      <c r="B3890" s="602"/>
      <c r="C3890" s="602"/>
      <c r="D3890" s="602"/>
      <c r="E3890" s="602"/>
      <c r="F3890" s="602"/>
      <c r="G3890" s="602"/>
      <c r="H3890" s="602"/>
      <c r="I3890" s="602"/>
      <c r="J3890" s="602"/>
      <c r="K3890" s="602"/>
      <c r="L3890" s="602"/>
      <c r="M3890" s="622"/>
    </row>
    <row r="3891" spans="2:13" s="322" customFormat="1" x14ac:dyDescent="0.2">
      <c r="B3891" s="602"/>
      <c r="C3891" s="602"/>
      <c r="D3891" s="602"/>
      <c r="E3891" s="602"/>
      <c r="F3891" s="602"/>
      <c r="G3891" s="602"/>
      <c r="H3891" s="602"/>
      <c r="I3891" s="602"/>
      <c r="J3891" s="602"/>
      <c r="K3891" s="602"/>
      <c r="L3891" s="602"/>
      <c r="M3891" s="622"/>
    </row>
    <row r="3892" spans="2:13" s="322" customFormat="1" x14ac:dyDescent="0.2">
      <c r="B3892" s="602"/>
      <c r="C3892" s="602"/>
      <c r="D3892" s="602"/>
      <c r="E3892" s="602"/>
      <c r="F3892" s="602"/>
      <c r="G3892" s="602"/>
      <c r="H3892" s="602"/>
      <c r="I3892" s="602"/>
      <c r="J3892" s="602"/>
      <c r="K3892" s="602"/>
      <c r="L3892" s="602"/>
      <c r="M3892" s="622"/>
    </row>
    <row r="3893" spans="2:13" s="322" customFormat="1" x14ac:dyDescent="0.2">
      <c r="B3893" s="602"/>
      <c r="C3893" s="602"/>
      <c r="D3893" s="602"/>
      <c r="E3893" s="602"/>
      <c r="F3893" s="602"/>
      <c r="G3893" s="602"/>
      <c r="H3893" s="602"/>
      <c r="I3893" s="602"/>
      <c r="J3893" s="602"/>
      <c r="K3893" s="602"/>
      <c r="L3893" s="602"/>
      <c r="M3893" s="622"/>
    </row>
    <row r="3894" spans="2:13" s="322" customFormat="1" x14ac:dyDescent="0.2">
      <c r="B3894" s="602"/>
      <c r="C3894" s="602"/>
      <c r="D3894" s="602"/>
      <c r="E3894" s="602"/>
      <c r="F3894" s="602"/>
      <c r="G3894" s="602"/>
      <c r="H3894" s="602"/>
      <c r="I3894" s="602"/>
      <c r="J3894" s="602"/>
      <c r="K3894" s="602"/>
      <c r="L3894" s="602"/>
      <c r="M3894" s="622"/>
    </row>
    <row r="3895" spans="2:13" s="322" customFormat="1" x14ac:dyDescent="0.2">
      <c r="B3895" s="602"/>
      <c r="C3895" s="602"/>
      <c r="D3895" s="602"/>
      <c r="E3895" s="602"/>
      <c r="F3895" s="602"/>
      <c r="G3895" s="602"/>
      <c r="H3895" s="602"/>
      <c r="I3895" s="602"/>
      <c r="J3895" s="602"/>
      <c r="K3895" s="602"/>
      <c r="L3895" s="602"/>
      <c r="M3895" s="622"/>
    </row>
    <row r="3896" spans="2:13" s="322" customFormat="1" x14ac:dyDescent="0.2">
      <c r="B3896" s="602"/>
      <c r="C3896" s="602"/>
      <c r="D3896" s="602"/>
      <c r="E3896" s="602"/>
      <c r="F3896" s="602"/>
      <c r="G3896" s="602"/>
      <c r="H3896" s="602"/>
      <c r="I3896" s="602"/>
      <c r="J3896" s="602"/>
      <c r="K3896" s="602"/>
      <c r="L3896" s="602"/>
      <c r="M3896" s="622"/>
    </row>
    <row r="3897" spans="2:13" s="322" customFormat="1" x14ac:dyDescent="0.2">
      <c r="B3897" s="602"/>
      <c r="C3897" s="602"/>
      <c r="D3897" s="602"/>
      <c r="E3897" s="602"/>
      <c r="F3897" s="602"/>
      <c r="G3897" s="602"/>
      <c r="H3897" s="602"/>
      <c r="I3897" s="602"/>
      <c r="J3897" s="602"/>
      <c r="K3897" s="602"/>
      <c r="L3897" s="602"/>
      <c r="M3897" s="622"/>
    </row>
    <row r="3898" spans="2:13" s="322" customFormat="1" x14ac:dyDescent="0.2">
      <c r="B3898" s="602"/>
      <c r="C3898" s="602"/>
      <c r="D3898" s="602"/>
      <c r="E3898" s="602"/>
      <c r="F3898" s="602"/>
      <c r="G3898" s="602"/>
      <c r="H3898" s="602"/>
      <c r="I3898" s="602"/>
      <c r="J3898" s="602"/>
      <c r="K3898" s="602"/>
      <c r="L3898" s="602"/>
      <c r="M3898" s="622"/>
    </row>
    <row r="3899" spans="2:13" s="322" customFormat="1" x14ac:dyDescent="0.2">
      <c r="B3899" s="602"/>
      <c r="C3899" s="602"/>
      <c r="D3899" s="602"/>
      <c r="E3899" s="602"/>
      <c r="F3899" s="602"/>
      <c r="G3899" s="602"/>
      <c r="H3899" s="602"/>
      <c r="I3899" s="602"/>
      <c r="J3899" s="602"/>
      <c r="K3899" s="602"/>
      <c r="L3899" s="602"/>
      <c r="M3899" s="622"/>
    </row>
    <row r="3900" spans="2:13" s="322" customFormat="1" x14ac:dyDescent="0.2">
      <c r="B3900" s="602"/>
      <c r="C3900" s="602"/>
      <c r="D3900" s="602"/>
      <c r="E3900" s="602"/>
      <c r="F3900" s="602"/>
      <c r="G3900" s="602"/>
      <c r="H3900" s="602"/>
      <c r="I3900" s="602"/>
      <c r="J3900" s="602"/>
      <c r="K3900" s="602"/>
      <c r="L3900" s="602"/>
      <c r="M3900" s="622"/>
    </row>
    <row r="3901" spans="2:13" s="322" customFormat="1" x14ac:dyDescent="0.2">
      <c r="B3901" s="602"/>
      <c r="C3901" s="602"/>
      <c r="D3901" s="602"/>
      <c r="E3901" s="602"/>
      <c r="F3901" s="602"/>
      <c r="G3901" s="602"/>
      <c r="H3901" s="602"/>
      <c r="I3901" s="602"/>
      <c r="J3901" s="602"/>
      <c r="K3901" s="602"/>
      <c r="L3901" s="602"/>
      <c r="M3901" s="622"/>
    </row>
    <row r="3902" spans="2:13" s="322" customFormat="1" x14ac:dyDescent="0.2">
      <c r="B3902" s="602"/>
      <c r="C3902" s="602"/>
      <c r="D3902" s="602"/>
      <c r="E3902" s="602"/>
      <c r="F3902" s="602"/>
      <c r="G3902" s="602"/>
      <c r="H3902" s="602"/>
      <c r="I3902" s="602"/>
      <c r="J3902" s="602"/>
      <c r="K3902" s="602"/>
      <c r="L3902" s="602"/>
      <c r="M3902" s="622"/>
    </row>
    <row r="3903" spans="2:13" s="322" customFormat="1" x14ac:dyDescent="0.2">
      <c r="B3903" s="602"/>
      <c r="C3903" s="602"/>
      <c r="D3903" s="602"/>
      <c r="E3903" s="602"/>
      <c r="F3903" s="602"/>
      <c r="G3903" s="602"/>
      <c r="H3903" s="602"/>
      <c r="I3903" s="602"/>
      <c r="J3903" s="602"/>
      <c r="K3903" s="602"/>
      <c r="L3903" s="602"/>
      <c r="M3903" s="622"/>
    </row>
    <row r="3904" spans="2:13" s="322" customFormat="1" x14ac:dyDescent="0.2">
      <c r="B3904" s="602"/>
      <c r="C3904" s="602"/>
      <c r="D3904" s="602"/>
      <c r="E3904" s="602"/>
      <c r="F3904" s="602"/>
      <c r="G3904" s="602"/>
      <c r="H3904" s="602"/>
      <c r="I3904" s="602"/>
      <c r="J3904" s="602"/>
      <c r="K3904" s="602"/>
      <c r="L3904" s="602"/>
      <c r="M3904" s="622"/>
    </row>
    <row r="3905" spans="2:13" s="322" customFormat="1" x14ac:dyDescent="0.2">
      <c r="B3905" s="602"/>
      <c r="C3905" s="602"/>
      <c r="D3905" s="602"/>
      <c r="E3905" s="602"/>
      <c r="F3905" s="602"/>
      <c r="G3905" s="602"/>
      <c r="H3905" s="602"/>
      <c r="I3905" s="602"/>
      <c r="J3905" s="602"/>
      <c r="K3905" s="602"/>
      <c r="L3905" s="602"/>
      <c r="M3905" s="622"/>
    </row>
    <row r="3906" spans="2:13" s="322" customFormat="1" x14ac:dyDescent="0.2">
      <c r="B3906" s="602"/>
      <c r="C3906" s="602"/>
      <c r="D3906" s="602"/>
      <c r="E3906" s="602"/>
      <c r="F3906" s="602"/>
      <c r="G3906" s="602"/>
      <c r="H3906" s="602"/>
      <c r="I3906" s="602"/>
      <c r="J3906" s="602"/>
      <c r="K3906" s="602"/>
      <c r="L3906" s="602"/>
      <c r="M3906" s="622"/>
    </row>
    <row r="3907" spans="2:13" s="322" customFormat="1" x14ac:dyDescent="0.2">
      <c r="B3907" s="602"/>
      <c r="C3907" s="602"/>
      <c r="D3907" s="602"/>
      <c r="E3907" s="602"/>
      <c r="F3907" s="602"/>
      <c r="G3907" s="602"/>
      <c r="H3907" s="602"/>
      <c r="I3907" s="602"/>
      <c r="J3907" s="602"/>
      <c r="K3907" s="602"/>
      <c r="L3907" s="602"/>
      <c r="M3907" s="622"/>
    </row>
    <row r="3908" spans="2:13" s="322" customFormat="1" x14ac:dyDescent="0.2">
      <c r="B3908" s="602"/>
      <c r="C3908" s="602"/>
      <c r="D3908" s="602"/>
      <c r="E3908" s="602"/>
      <c r="F3908" s="602"/>
      <c r="G3908" s="602"/>
      <c r="H3908" s="602"/>
      <c r="I3908" s="602"/>
      <c r="J3908" s="602"/>
      <c r="K3908" s="602"/>
      <c r="L3908" s="602"/>
      <c r="M3908" s="622"/>
    </row>
    <row r="3909" spans="2:13" s="322" customFormat="1" x14ac:dyDescent="0.2">
      <c r="B3909" s="602"/>
      <c r="C3909" s="602"/>
      <c r="D3909" s="602"/>
      <c r="E3909" s="602"/>
      <c r="F3909" s="602"/>
      <c r="G3909" s="602"/>
      <c r="H3909" s="602"/>
      <c r="I3909" s="602"/>
      <c r="J3909" s="602"/>
      <c r="K3909" s="602"/>
      <c r="L3909" s="602"/>
      <c r="M3909" s="622"/>
    </row>
    <row r="3910" spans="2:13" s="322" customFormat="1" x14ac:dyDescent="0.2">
      <c r="B3910" s="602"/>
      <c r="C3910" s="602"/>
      <c r="D3910" s="602"/>
      <c r="E3910" s="602"/>
      <c r="F3910" s="602"/>
      <c r="G3910" s="602"/>
      <c r="H3910" s="602"/>
      <c r="I3910" s="602"/>
      <c r="J3910" s="602"/>
      <c r="K3910" s="602"/>
      <c r="L3910" s="602"/>
      <c r="M3910" s="622"/>
    </row>
    <row r="3911" spans="2:13" s="322" customFormat="1" x14ac:dyDescent="0.2">
      <c r="B3911" s="602"/>
      <c r="C3911" s="602"/>
      <c r="D3911" s="602"/>
      <c r="E3911" s="602"/>
      <c r="F3911" s="602"/>
      <c r="G3911" s="602"/>
      <c r="H3911" s="602"/>
      <c r="I3911" s="602"/>
      <c r="J3911" s="602"/>
      <c r="K3911" s="602"/>
      <c r="L3911" s="602"/>
      <c r="M3911" s="622"/>
    </row>
    <row r="3912" spans="2:13" s="322" customFormat="1" x14ac:dyDescent="0.2">
      <c r="B3912" s="602"/>
      <c r="C3912" s="602"/>
      <c r="D3912" s="602"/>
      <c r="E3912" s="602"/>
      <c r="F3912" s="602"/>
      <c r="G3912" s="602"/>
      <c r="H3912" s="602"/>
      <c r="I3912" s="602"/>
      <c r="J3912" s="602"/>
      <c r="K3912" s="602"/>
      <c r="L3912" s="602"/>
      <c r="M3912" s="622"/>
    </row>
    <row r="3913" spans="2:13" s="322" customFormat="1" x14ac:dyDescent="0.2">
      <c r="B3913" s="602"/>
      <c r="C3913" s="602"/>
      <c r="D3913" s="602"/>
      <c r="E3913" s="602"/>
      <c r="F3913" s="602"/>
      <c r="G3913" s="602"/>
      <c r="H3913" s="602"/>
      <c r="I3913" s="602"/>
      <c r="J3913" s="602"/>
      <c r="K3913" s="602"/>
      <c r="L3913" s="602"/>
      <c r="M3913" s="622"/>
    </row>
    <row r="3914" spans="2:13" s="322" customFormat="1" x14ac:dyDescent="0.2">
      <c r="B3914" s="602"/>
      <c r="C3914" s="602"/>
      <c r="D3914" s="602"/>
      <c r="E3914" s="602"/>
      <c r="F3914" s="602"/>
      <c r="G3914" s="602"/>
      <c r="H3914" s="602"/>
      <c r="I3914" s="602"/>
      <c r="J3914" s="602"/>
      <c r="K3914" s="602"/>
      <c r="L3914" s="602"/>
      <c r="M3914" s="622"/>
    </row>
    <row r="3915" spans="2:13" s="322" customFormat="1" x14ac:dyDescent="0.2">
      <c r="B3915" s="602"/>
      <c r="C3915" s="602"/>
      <c r="D3915" s="602"/>
      <c r="E3915" s="602"/>
      <c r="F3915" s="602"/>
      <c r="G3915" s="602"/>
      <c r="H3915" s="602"/>
      <c r="I3915" s="602"/>
      <c r="J3915" s="602"/>
      <c r="K3915" s="602"/>
      <c r="L3915" s="602"/>
      <c r="M3915" s="622"/>
    </row>
    <row r="3916" spans="2:13" s="322" customFormat="1" x14ac:dyDescent="0.2">
      <c r="B3916" s="602"/>
      <c r="C3916" s="602"/>
      <c r="D3916" s="602"/>
      <c r="E3916" s="602"/>
      <c r="F3916" s="602"/>
      <c r="G3916" s="602"/>
      <c r="H3916" s="602"/>
      <c r="I3916" s="602"/>
      <c r="J3916" s="602"/>
      <c r="K3916" s="602"/>
      <c r="L3916" s="602"/>
      <c r="M3916" s="622"/>
    </row>
    <row r="3917" spans="2:13" s="322" customFormat="1" x14ac:dyDescent="0.2">
      <c r="B3917" s="602"/>
      <c r="C3917" s="602"/>
      <c r="D3917" s="602"/>
      <c r="E3917" s="602"/>
      <c r="F3917" s="602"/>
      <c r="G3917" s="602"/>
      <c r="H3917" s="602"/>
      <c r="I3917" s="602"/>
      <c r="J3917" s="602"/>
      <c r="K3917" s="602"/>
      <c r="L3917" s="602"/>
      <c r="M3917" s="622"/>
    </row>
    <row r="3918" spans="2:13" s="322" customFormat="1" x14ac:dyDescent="0.2">
      <c r="B3918" s="602"/>
      <c r="C3918" s="602"/>
      <c r="D3918" s="602"/>
      <c r="E3918" s="602"/>
      <c r="F3918" s="602"/>
      <c r="G3918" s="602"/>
      <c r="H3918" s="602"/>
      <c r="I3918" s="602"/>
      <c r="J3918" s="602"/>
      <c r="K3918" s="602"/>
      <c r="L3918" s="602"/>
      <c r="M3918" s="622"/>
    </row>
    <row r="3919" spans="2:13" s="322" customFormat="1" x14ac:dyDescent="0.2">
      <c r="B3919" s="602"/>
      <c r="C3919" s="602"/>
      <c r="D3919" s="602"/>
      <c r="E3919" s="602"/>
      <c r="F3919" s="602"/>
      <c r="G3919" s="602"/>
      <c r="H3919" s="602"/>
      <c r="I3919" s="602"/>
      <c r="J3919" s="602"/>
      <c r="K3919" s="602"/>
      <c r="L3919" s="602"/>
      <c r="M3919" s="622"/>
    </row>
    <row r="3920" spans="2:13" s="322" customFormat="1" x14ac:dyDescent="0.2">
      <c r="B3920" s="602"/>
      <c r="C3920" s="602"/>
      <c r="D3920" s="602"/>
      <c r="E3920" s="602"/>
      <c r="F3920" s="602"/>
      <c r="G3920" s="602"/>
      <c r="H3920" s="602"/>
      <c r="I3920" s="602"/>
      <c r="J3920" s="602"/>
      <c r="K3920" s="602"/>
      <c r="L3920" s="602"/>
      <c r="M3920" s="622"/>
    </row>
    <row r="3921" spans="2:13" s="322" customFormat="1" x14ac:dyDescent="0.2">
      <c r="B3921" s="602"/>
      <c r="C3921" s="602"/>
      <c r="D3921" s="602"/>
      <c r="E3921" s="602"/>
      <c r="F3921" s="602"/>
      <c r="G3921" s="602"/>
      <c r="H3921" s="602"/>
      <c r="I3921" s="602"/>
      <c r="J3921" s="602"/>
      <c r="K3921" s="602"/>
      <c r="L3921" s="602"/>
      <c r="M3921" s="622"/>
    </row>
    <row r="3922" spans="2:13" s="322" customFormat="1" x14ac:dyDescent="0.2">
      <c r="B3922" s="602"/>
      <c r="C3922" s="602"/>
      <c r="D3922" s="602"/>
      <c r="E3922" s="602"/>
      <c r="F3922" s="602"/>
      <c r="G3922" s="602"/>
      <c r="H3922" s="602"/>
      <c r="I3922" s="602"/>
      <c r="J3922" s="602"/>
      <c r="K3922" s="602"/>
      <c r="L3922" s="602"/>
      <c r="M3922" s="622"/>
    </row>
    <row r="3923" spans="2:13" s="322" customFormat="1" x14ac:dyDescent="0.2">
      <c r="B3923" s="602"/>
      <c r="C3923" s="602"/>
      <c r="D3923" s="602"/>
      <c r="E3923" s="602"/>
      <c r="F3923" s="602"/>
      <c r="G3923" s="602"/>
      <c r="H3923" s="602"/>
      <c r="I3923" s="602"/>
      <c r="J3923" s="602"/>
      <c r="K3923" s="602"/>
      <c r="L3923" s="602"/>
      <c r="M3923" s="622"/>
    </row>
    <row r="3924" spans="2:13" s="322" customFormat="1" x14ac:dyDescent="0.2">
      <c r="B3924" s="602"/>
      <c r="C3924" s="602"/>
      <c r="D3924" s="602"/>
      <c r="E3924" s="602"/>
      <c r="F3924" s="602"/>
      <c r="G3924" s="602"/>
      <c r="H3924" s="602"/>
      <c r="I3924" s="602"/>
      <c r="J3924" s="602"/>
      <c r="K3924" s="602"/>
      <c r="L3924" s="602"/>
      <c r="M3924" s="622"/>
    </row>
    <row r="3925" spans="2:13" s="322" customFormat="1" x14ac:dyDescent="0.2">
      <c r="B3925" s="602"/>
      <c r="C3925" s="602"/>
      <c r="D3925" s="602"/>
      <c r="E3925" s="602"/>
      <c r="F3925" s="602"/>
      <c r="G3925" s="602"/>
      <c r="H3925" s="602"/>
      <c r="I3925" s="602"/>
      <c r="J3925" s="602"/>
      <c r="K3925" s="602"/>
      <c r="L3925" s="602"/>
      <c r="M3925" s="622"/>
    </row>
    <row r="3926" spans="2:13" s="322" customFormat="1" x14ac:dyDescent="0.2">
      <c r="B3926" s="602"/>
      <c r="C3926" s="602"/>
      <c r="D3926" s="602"/>
      <c r="E3926" s="602"/>
      <c r="F3926" s="602"/>
      <c r="G3926" s="602"/>
      <c r="H3926" s="602"/>
      <c r="I3926" s="602"/>
      <c r="J3926" s="602"/>
      <c r="K3926" s="602"/>
      <c r="L3926" s="602"/>
      <c r="M3926" s="622"/>
    </row>
    <row r="3927" spans="2:13" s="322" customFormat="1" x14ac:dyDescent="0.2">
      <c r="B3927" s="602"/>
      <c r="C3927" s="602"/>
      <c r="D3927" s="602"/>
      <c r="E3927" s="602"/>
      <c r="F3927" s="602"/>
      <c r="G3927" s="602"/>
      <c r="H3927" s="602"/>
      <c r="I3927" s="602"/>
      <c r="J3927" s="602"/>
      <c r="K3927" s="602"/>
      <c r="L3927" s="602"/>
      <c r="M3927" s="622"/>
    </row>
    <row r="3928" spans="2:13" s="322" customFormat="1" x14ac:dyDescent="0.2">
      <c r="B3928" s="602"/>
      <c r="C3928" s="602"/>
      <c r="D3928" s="602"/>
      <c r="E3928" s="602"/>
      <c r="F3928" s="602"/>
      <c r="G3928" s="602"/>
      <c r="H3928" s="602"/>
      <c r="I3928" s="602"/>
      <c r="J3928" s="602"/>
      <c r="K3928" s="602"/>
      <c r="L3928" s="602"/>
      <c r="M3928" s="622"/>
    </row>
    <row r="3929" spans="2:13" s="322" customFormat="1" x14ac:dyDescent="0.2">
      <c r="B3929" s="602"/>
      <c r="C3929" s="602"/>
      <c r="D3929" s="602"/>
      <c r="E3929" s="602"/>
      <c r="F3929" s="602"/>
      <c r="G3929" s="602"/>
      <c r="H3929" s="602"/>
      <c r="I3929" s="602"/>
      <c r="J3929" s="602"/>
      <c r="K3929" s="602"/>
      <c r="L3929" s="602"/>
      <c r="M3929" s="622"/>
    </row>
    <row r="3930" spans="2:13" s="322" customFormat="1" x14ac:dyDescent="0.2">
      <c r="B3930" s="602"/>
      <c r="C3930" s="602"/>
      <c r="D3930" s="602"/>
      <c r="E3930" s="602"/>
      <c r="F3930" s="602"/>
      <c r="G3930" s="602"/>
      <c r="H3930" s="602"/>
      <c r="I3930" s="602"/>
      <c r="J3930" s="602"/>
      <c r="K3930" s="602"/>
      <c r="L3930" s="602"/>
      <c r="M3930" s="622"/>
    </row>
    <row r="3931" spans="2:13" s="322" customFormat="1" x14ac:dyDescent="0.2">
      <c r="B3931" s="602"/>
      <c r="C3931" s="602"/>
      <c r="D3931" s="602"/>
      <c r="E3931" s="602"/>
      <c r="F3931" s="602"/>
      <c r="G3931" s="602"/>
      <c r="H3931" s="602"/>
      <c r="I3931" s="602"/>
      <c r="J3931" s="602"/>
      <c r="K3931" s="602"/>
      <c r="L3931" s="602"/>
      <c r="M3931" s="622"/>
    </row>
    <row r="3932" spans="2:13" s="322" customFormat="1" x14ac:dyDescent="0.2">
      <c r="B3932" s="602"/>
      <c r="C3932" s="602"/>
      <c r="D3932" s="602"/>
      <c r="E3932" s="602"/>
      <c r="F3932" s="602"/>
      <c r="G3932" s="602"/>
      <c r="H3932" s="602"/>
      <c r="I3932" s="602"/>
      <c r="J3932" s="602"/>
      <c r="K3932" s="602"/>
      <c r="L3932" s="602"/>
      <c r="M3932" s="622"/>
    </row>
    <row r="3933" spans="2:13" s="322" customFormat="1" x14ac:dyDescent="0.2">
      <c r="B3933" s="602"/>
      <c r="C3933" s="602"/>
      <c r="D3933" s="602"/>
      <c r="E3933" s="602"/>
      <c r="F3933" s="602"/>
      <c r="G3933" s="602"/>
      <c r="H3933" s="602"/>
      <c r="I3933" s="602"/>
      <c r="J3933" s="602"/>
      <c r="K3933" s="602"/>
      <c r="L3933" s="602"/>
      <c r="M3933" s="622"/>
    </row>
    <row r="3934" spans="2:13" s="322" customFormat="1" x14ac:dyDescent="0.2">
      <c r="B3934" s="602"/>
      <c r="C3934" s="602"/>
      <c r="D3934" s="602"/>
      <c r="E3934" s="602"/>
      <c r="F3934" s="602"/>
      <c r="G3934" s="602"/>
      <c r="H3934" s="602"/>
      <c r="I3934" s="602"/>
      <c r="J3934" s="602"/>
      <c r="K3934" s="602"/>
      <c r="L3934" s="602"/>
      <c r="M3934" s="622"/>
    </row>
    <row r="3935" spans="2:13" s="322" customFormat="1" x14ac:dyDescent="0.2">
      <c r="B3935" s="602"/>
      <c r="C3935" s="602"/>
      <c r="D3935" s="602"/>
      <c r="E3935" s="602"/>
      <c r="F3935" s="602"/>
      <c r="G3935" s="602"/>
      <c r="H3935" s="602"/>
      <c r="I3935" s="602"/>
      <c r="J3935" s="602"/>
      <c r="K3935" s="602"/>
      <c r="L3935" s="602"/>
      <c r="M3935" s="622"/>
    </row>
    <row r="3936" spans="2:13" s="322" customFormat="1" x14ac:dyDescent="0.2">
      <c r="B3936" s="602"/>
      <c r="C3936" s="602"/>
      <c r="D3936" s="602"/>
      <c r="E3936" s="602"/>
      <c r="F3936" s="602"/>
      <c r="G3936" s="602"/>
      <c r="H3936" s="602"/>
      <c r="I3936" s="602"/>
      <c r="J3936" s="602"/>
      <c r="K3936" s="602"/>
      <c r="L3936" s="602"/>
      <c r="M3936" s="622"/>
    </row>
    <row r="3937" spans="2:13" s="322" customFormat="1" x14ac:dyDescent="0.2">
      <c r="B3937" s="602"/>
      <c r="C3937" s="602"/>
      <c r="D3937" s="602"/>
      <c r="E3937" s="602"/>
      <c r="F3937" s="602"/>
      <c r="G3937" s="602"/>
      <c r="H3937" s="602"/>
      <c r="I3937" s="602"/>
      <c r="J3937" s="602"/>
      <c r="K3937" s="602"/>
      <c r="L3937" s="602"/>
      <c r="M3937" s="622"/>
    </row>
    <row r="3938" spans="2:13" s="322" customFormat="1" x14ac:dyDescent="0.2">
      <c r="B3938" s="602"/>
      <c r="C3938" s="602"/>
      <c r="D3938" s="602"/>
      <c r="E3938" s="602"/>
      <c r="F3938" s="602"/>
      <c r="G3938" s="602"/>
      <c r="H3938" s="602"/>
      <c r="I3938" s="602"/>
      <c r="J3938" s="602"/>
      <c r="K3938" s="602"/>
      <c r="L3938" s="602"/>
      <c r="M3938" s="622"/>
    </row>
    <row r="3939" spans="2:13" s="322" customFormat="1" x14ac:dyDescent="0.2">
      <c r="B3939" s="602"/>
      <c r="C3939" s="602"/>
      <c r="D3939" s="602"/>
      <c r="E3939" s="602"/>
      <c r="F3939" s="602"/>
      <c r="G3939" s="602"/>
      <c r="H3939" s="602"/>
      <c r="I3939" s="602"/>
      <c r="J3939" s="602"/>
      <c r="K3939" s="602"/>
      <c r="L3939" s="602"/>
      <c r="M3939" s="622"/>
    </row>
    <row r="3940" spans="2:13" s="322" customFormat="1" x14ac:dyDescent="0.2">
      <c r="B3940" s="602"/>
      <c r="C3940" s="602"/>
      <c r="D3940" s="602"/>
      <c r="E3940" s="602"/>
      <c r="F3940" s="602"/>
      <c r="G3940" s="602"/>
      <c r="H3940" s="602"/>
      <c r="I3940" s="602"/>
      <c r="J3940" s="602"/>
      <c r="K3940" s="602"/>
      <c r="L3940" s="602"/>
      <c r="M3940" s="622"/>
    </row>
    <row r="3941" spans="2:13" s="322" customFormat="1" x14ac:dyDescent="0.2">
      <c r="B3941" s="602"/>
      <c r="C3941" s="602"/>
      <c r="D3941" s="602"/>
      <c r="E3941" s="602"/>
      <c r="F3941" s="602"/>
      <c r="G3941" s="602"/>
      <c r="H3941" s="602"/>
      <c r="I3941" s="602"/>
      <c r="J3941" s="602"/>
      <c r="K3941" s="602"/>
      <c r="L3941" s="602"/>
      <c r="M3941" s="622"/>
    </row>
    <row r="3942" spans="2:13" s="322" customFormat="1" x14ac:dyDescent="0.2">
      <c r="B3942" s="602"/>
      <c r="C3942" s="602"/>
      <c r="D3942" s="602"/>
      <c r="E3942" s="602"/>
      <c r="F3942" s="602"/>
      <c r="G3942" s="602"/>
      <c r="H3942" s="602"/>
      <c r="I3942" s="602"/>
      <c r="J3942" s="602"/>
      <c r="K3942" s="602"/>
      <c r="L3942" s="602"/>
      <c r="M3942" s="622"/>
    </row>
    <row r="3943" spans="2:13" s="322" customFormat="1" x14ac:dyDescent="0.2">
      <c r="B3943" s="602"/>
      <c r="C3943" s="602"/>
      <c r="D3943" s="602"/>
      <c r="E3943" s="602"/>
      <c r="F3943" s="602"/>
      <c r="G3943" s="602"/>
      <c r="H3943" s="602"/>
      <c r="I3943" s="602"/>
      <c r="J3943" s="602"/>
      <c r="K3943" s="602"/>
      <c r="L3943" s="602"/>
      <c r="M3943" s="622"/>
    </row>
    <row r="3944" spans="2:13" s="322" customFormat="1" x14ac:dyDescent="0.2">
      <c r="B3944" s="602"/>
      <c r="C3944" s="602"/>
      <c r="D3944" s="602"/>
      <c r="E3944" s="602"/>
      <c r="F3944" s="602"/>
      <c r="G3944" s="602"/>
      <c r="H3944" s="602"/>
      <c r="I3944" s="602"/>
      <c r="J3944" s="602"/>
      <c r="K3944" s="602"/>
      <c r="L3944" s="602"/>
      <c r="M3944" s="622"/>
    </row>
    <row r="3945" spans="2:13" s="322" customFormat="1" x14ac:dyDescent="0.2">
      <c r="B3945" s="602"/>
      <c r="C3945" s="602"/>
      <c r="D3945" s="602"/>
      <c r="E3945" s="602"/>
      <c r="F3945" s="602"/>
      <c r="G3945" s="602"/>
      <c r="H3945" s="602"/>
      <c r="I3945" s="602"/>
      <c r="J3945" s="602"/>
      <c r="K3945" s="602"/>
      <c r="L3945" s="602"/>
      <c r="M3945" s="622"/>
    </row>
    <row r="3946" spans="2:13" s="322" customFormat="1" x14ac:dyDescent="0.2">
      <c r="B3946" s="602"/>
      <c r="C3946" s="602"/>
      <c r="D3946" s="602"/>
      <c r="E3946" s="602"/>
      <c r="F3946" s="602"/>
      <c r="G3946" s="602"/>
      <c r="H3946" s="602"/>
      <c r="I3946" s="602"/>
      <c r="J3946" s="602"/>
      <c r="K3946" s="602"/>
      <c r="L3946" s="602"/>
      <c r="M3946" s="622"/>
    </row>
    <row r="3947" spans="2:13" s="322" customFormat="1" x14ac:dyDescent="0.2">
      <c r="B3947" s="602"/>
      <c r="C3947" s="602"/>
      <c r="D3947" s="602"/>
      <c r="E3947" s="602"/>
      <c r="F3947" s="602"/>
      <c r="G3947" s="602"/>
      <c r="H3947" s="602"/>
      <c r="I3947" s="602"/>
      <c r="J3947" s="602"/>
      <c r="K3947" s="602"/>
      <c r="L3947" s="602"/>
      <c r="M3947" s="622"/>
    </row>
    <row r="3948" spans="2:13" s="322" customFormat="1" x14ac:dyDescent="0.2">
      <c r="B3948" s="602"/>
      <c r="C3948" s="602"/>
      <c r="D3948" s="602"/>
      <c r="E3948" s="602"/>
      <c r="F3948" s="602"/>
      <c r="G3948" s="602"/>
      <c r="H3948" s="602"/>
      <c r="I3948" s="602"/>
      <c r="J3948" s="602"/>
      <c r="K3948" s="602"/>
      <c r="L3948" s="602"/>
      <c r="M3948" s="622"/>
    </row>
    <row r="3949" spans="2:13" s="322" customFormat="1" x14ac:dyDescent="0.2">
      <c r="B3949" s="602"/>
      <c r="C3949" s="602"/>
      <c r="D3949" s="602"/>
      <c r="E3949" s="602"/>
      <c r="F3949" s="602"/>
      <c r="G3949" s="602"/>
      <c r="H3949" s="602"/>
      <c r="I3949" s="602"/>
      <c r="J3949" s="602"/>
      <c r="K3949" s="602"/>
      <c r="L3949" s="602"/>
      <c r="M3949" s="622"/>
    </row>
    <row r="3950" spans="2:13" s="322" customFormat="1" x14ac:dyDescent="0.2">
      <c r="B3950" s="602"/>
      <c r="C3950" s="602"/>
      <c r="D3950" s="602"/>
      <c r="E3950" s="602"/>
      <c r="F3950" s="602"/>
      <c r="G3950" s="602"/>
      <c r="H3950" s="602"/>
      <c r="I3950" s="602"/>
      <c r="J3950" s="602"/>
      <c r="K3950" s="602"/>
      <c r="L3950" s="602"/>
      <c r="M3950" s="622"/>
    </row>
    <row r="3951" spans="2:13" s="322" customFormat="1" x14ac:dyDescent="0.2">
      <c r="B3951" s="602"/>
      <c r="C3951" s="602"/>
      <c r="D3951" s="602"/>
      <c r="E3951" s="602"/>
      <c r="F3951" s="602"/>
      <c r="G3951" s="602"/>
      <c r="H3951" s="602"/>
      <c r="I3951" s="602"/>
      <c r="J3951" s="602"/>
      <c r="K3951" s="602"/>
      <c r="L3951" s="602"/>
      <c r="M3951" s="622"/>
    </row>
    <row r="3952" spans="2:13" s="322" customFormat="1" x14ac:dyDescent="0.2">
      <c r="B3952" s="602"/>
      <c r="C3952" s="602"/>
      <c r="D3952" s="602"/>
      <c r="E3952" s="602"/>
      <c r="F3952" s="602"/>
      <c r="G3952" s="602"/>
      <c r="H3952" s="602"/>
      <c r="I3952" s="602"/>
      <c r="J3952" s="602"/>
      <c r="K3952" s="602"/>
      <c r="L3952" s="602"/>
      <c r="M3952" s="622"/>
    </row>
    <row r="3953" spans="2:13" s="322" customFormat="1" x14ac:dyDescent="0.2">
      <c r="B3953" s="602"/>
      <c r="C3953" s="602"/>
      <c r="D3953" s="602"/>
      <c r="E3953" s="602"/>
      <c r="F3953" s="602"/>
      <c r="G3953" s="602"/>
      <c r="H3953" s="602"/>
      <c r="I3953" s="602"/>
      <c r="J3953" s="602"/>
      <c r="K3953" s="602"/>
      <c r="L3953" s="602"/>
      <c r="M3953" s="622"/>
    </row>
    <row r="3954" spans="2:13" s="322" customFormat="1" x14ac:dyDescent="0.2">
      <c r="B3954" s="602"/>
      <c r="C3954" s="602"/>
      <c r="D3954" s="602"/>
      <c r="E3954" s="602"/>
      <c r="F3954" s="602"/>
      <c r="G3954" s="602"/>
      <c r="H3954" s="602"/>
      <c r="I3954" s="602"/>
      <c r="J3954" s="602"/>
      <c r="K3954" s="602"/>
      <c r="L3954" s="602"/>
      <c r="M3954" s="622"/>
    </row>
    <row r="3955" spans="2:13" s="322" customFormat="1" x14ac:dyDescent="0.2">
      <c r="B3955" s="602"/>
      <c r="C3955" s="602"/>
      <c r="D3955" s="602"/>
      <c r="E3955" s="602"/>
      <c r="F3955" s="602"/>
      <c r="G3955" s="602"/>
      <c r="H3955" s="602"/>
      <c r="I3955" s="602"/>
      <c r="J3955" s="602"/>
      <c r="K3955" s="602"/>
      <c r="L3955" s="602"/>
      <c r="M3955" s="622"/>
    </row>
    <row r="3956" spans="2:13" s="322" customFormat="1" x14ac:dyDescent="0.2">
      <c r="B3956" s="602"/>
      <c r="C3956" s="602"/>
      <c r="D3956" s="602"/>
      <c r="E3956" s="602"/>
      <c r="F3956" s="602"/>
      <c r="G3956" s="602"/>
      <c r="H3956" s="602"/>
      <c r="I3956" s="602"/>
      <c r="J3956" s="602"/>
      <c r="K3956" s="602"/>
      <c r="L3956" s="602"/>
      <c r="M3956" s="622"/>
    </row>
    <row r="3957" spans="2:13" s="322" customFormat="1" x14ac:dyDescent="0.2">
      <c r="B3957" s="602"/>
      <c r="C3957" s="602"/>
      <c r="D3957" s="602"/>
      <c r="E3957" s="602"/>
      <c r="F3957" s="602"/>
      <c r="G3957" s="602"/>
      <c r="H3957" s="602"/>
      <c r="I3957" s="602"/>
      <c r="J3957" s="602"/>
      <c r="K3957" s="602"/>
      <c r="L3957" s="602"/>
      <c r="M3957" s="622"/>
    </row>
    <row r="3958" spans="2:13" s="322" customFormat="1" x14ac:dyDescent="0.2">
      <c r="B3958" s="602"/>
      <c r="C3958" s="602"/>
      <c r="D3958" s="602"/>
      <c r="E3958" s="602"/>
      <c r="F3958" s="602"/>
      <c r="G3958" s="602"/>
      <c r="H3958" s="602"/>
      <c r="I3958" s="602"/>
      <c r="J3958" s="602"/>
      <c r="K3958" s="602"/>
      <c r="L3958" s="602"/>
      <c r="M3958" s="622"/>
    </row>
    <row r="3959" spans="2:13" s="322" customFormat="1" x14ac:dyDescent="0.2">
      <c r="B3959" s="602"/>
      <c r="C3959" s="602"/>
      <c r="D3959" s="602"/>
      <c r="E3959" s="602"/>
      <c r="F3959" s="602"/>
      <c r="G3959" s="602"/>
      <c r="H3959" s="602"/>
      <c r="I3959" s="602"/>
      <c r="J3959" s="602"/>
      <c r="K3959" s="602"/>
      <c r="L3959" s="602"/>
      <c r="M3959" s="622"/>
    </row>
    <row r="3960" spans="2:13" s="322" customFormat="1" x14ac:dyDescent="0.2">
      <c r="B3960" s="602"/>
      <c r="C3960" s="602"/>
      <c r="D3960" s="602"/>
      <c r="E3960" s="602"/>
      <c r="F3960" s="602"/>
      <c r="G3960" s="602"/>
      <c r="H3960" s="602"/>
      <c r="I3960" s="602"/>
      <c r="J3960" s="602"/>
      <c r="K3960" s="602"/>
      <c r="L3960" s="602"/>
      <c r="M3960" s="622"/>
    </row>
    <row r="3961" spans="2:13" s="322" customFormat="1" x14ac:dyDescent="0.2">
      <c r="B3961" s="602"/>
      <c r="C3961" s="602"/>
      <c r="D3961" s="602"/>
      <c r="E3961" s="602"/>
      <c r="F3961" s="602"/>
      <c r="G3961" s="602"/>
      <c r="H3961" s="602"/>
      <c r="I3961" s="602"/>
      <c r="J3961" s="602"/>
      <c r="K3961" s="602"/>
      <c r="L3961" s="602"/>
      <c r="M3961" s="622"/>
    </row>
    <row r="3962" spans="2:13" s="322" customFormat="1" x14ac:dyDescent="0.2">
      <c r="B3962" s="602"/>
      <c r="C3962" s="602"/>
      <c r="D3962" s="602"/>
      <c r="E3962" s="602"/>
      <c r="F3962" s="602"/>
      <c r="G3962" s="602"/>
      <c r="H3962" s="602"/>
      <c r="I3962" s="602"/>
      <c r="J3962" s="602"/>
      <c r="K3962" s="602"/>
      <c r="L3962" s="602"/>
      <c r="M3962" s="622"/>
    </row>
    <row r="3963" spans="2:13" s="322" customFormat="1" x14ac:dyDescent="0.2">
      <c r="B3963" s="602"/>
      <c r="C3963" s="602"/>
      <c r="D3963" s="602"/>
      <c r="E3963" s="602"/>
      <c r="F3963" s="602"/>
      <c r="G3963" s="602"/>
      <c r="H3963" s="602"/>
      <c r="I3963" s="602"/>
      <c r="J3963" s="602"/>
      <c r="K3963" s="602"/>
      <c r="L3963" s="602"/>
      <c r="M3963" s="622"/>
    </row>
    <row r="3964" spans="2:13" s="322" customFormat="1" x14ac:dyDescent="0.2">
      <c r="B3964" s="602"/>
      <c r="C3964" s="602"/>
      <c r="D3964" s="602"/>
      <c r="E3964" s="602"/>
      <c r="F3964" s="602"/>
      <c r="G3964" s="602"/>
      <c r="H3964" s="602"/>
      <c r="I3964" s="602"/>
      <c r="J3964" s="602"/>
      <c r="K3964" s="602"/>
      <c r="L3964" s="602"/>
      <c r="M3964" s="622"/>
    </row>
    <row r="3965" spans="2:13" s="322" customFormat="1" x14ac:dyDescent="0.2">
      <c r="B3965" s="602"/>
      <c r="C3965" s="602"/>
      <c r="D3965" s="602"/>
      <c r="E3965" s="602"/>
      <c r="F3965" s="602"/>
      <c r="G3965" s="602"/>
      <c r="H3965" s="602"/>
      <c r="I3965" s="602"/>
      <c r="J3965" s="602"/>
      <c r="K3965" s="602"/>
      <c r="L3965" s="602"/>
      <c r="M3965" s="622"/>
    </row>
    <row r="3966" spans="2:13" s="322" customFormat="1" x14ac:dyDescent="0.2">
      <c r="B3966" s="602"/>
      <c r="C3966" s="602"/>
      <c r="D3966" s="602"/>
      <c r="E3966" s="602"/>
      <c r="F3966" s="602"/>
      <c r="G3966" s="602"/>
      <c r="H3966" s="602"/>
      <c r="I3966" s="602"/>
      <c r="J3966" s="602"/>
      <c r="K3966" s="602"/>
      <c r="L3966" s="602"/>
      <c r="M3966" s="622"/>
    </row>
    <row r="3967" spans="2:13" s="322" customFormat="1" x14ac:dyDescent="0.2">
      <c r="B3967" s="602"/>
      <c r="C3967" s="602"/>
      <c r="D3967" s="602"/>
      <c r="E3967" s="602"/>
      <c r="F3967" s="602"/>
      <c r="G3967" s="602"/>
      <c r="H3967" s="602"/>
      <c r="I3967" s="602"/>
      <c r="J3967" s="602"/>
      <c r="K3967" s="602"/>
      <c r="L3967" s="602"/>
      <c r="M3967" s="622"/>
    </row>
    <row r="3968" spans="2:13" s="322" customFormat="1" x14ac:dyDescent="0.2">
      <c r="B3968" s="602"/>
      <c r="C3968" s="602"/>
      <c r="D3968" s="602"/>
      <c r="E3968" s="602"/>
      <c r="F3968" s="602"/>
      <c r="G3968" s="602"/>
      <c r="H3968" s="602"/>
      <c r="I3968" s="602"/>
      <c r="J3968" s="602"/>
      <c r="K3968" s="602"/>
      <c r="L3968" s="602"/>
      <c r="M3968" s="622"/>
    </row>
    <row r="3969" spans="2:13" s="322" customFormat="1" x14ac:dyDescent="0.2">
      <c r="B3969" s="602"/>
      <c r="C3969" s="602"/>
      <c r="D3969" s="602"/>
      <c r="E3969" s="602"/>
      <c r="F3969" s="602"/>
      <c r="G3969" s="602"/>
      <c r="H3969" s="602"/>
      <c r="I3969" s="602"/>
      <c r="J3969" s="602"/>
      <c r="K3969" s="602"/>
      <c r="L3969" s="602"/>
      <c r="M3969" s="622"/>
    </row>
    <row r="3970" spans="2:13" s="322" customFormat="1" x14ac:dyDescent="0.2">
      <c r="B3970" s="602"/>
      <c r="C3970" s="602"/>
      <c r="D3970" s="602"/>
      <c r="E3970" s="602"/>
      <c r="F3970" s="602"/>
      <c r="G3970" s="602"/>
      <c r="H3970" s="602"/>
      <c r="I3970" s="602"/>
      <c r="J3970" s="602"/>
      <c r="K3970" s="602"/>
      <c r="L3970" s="602"/>
      <c r="M3970" s="622"/>
    </row>
    <row r="3971" spans="2:13" s="322" customFormat="1" x14ac:dyDescent="0.2">
      <c r="B3971" s="602"/>
      <c r="C3971" s="602"/>
      <c r="D3971" s="602"/>
      <c r="E3971" s="602"/>
      <c r="F3971" s="602"/>
      <c r="G3971" s="602"/>
      <c r="H3971" s="602"/>
      <c r="I3971" s="602"/>
      <c r="J3971" s="602"/>
      <c r="K3971" s="602"/>
      <c r="L3971" s="602"/>
      <c r="M3971" s="622"/>
    </row>
    <row r="3972" spans="2:13" s="322" customFormat="1" x14ac:dyDescent="0.2">
      <c r="B3972" s="602"/>
      <c r="C3972" s="602"/>
      <c r="D3972" s="602"/>
      <c r="E3972" s="602"/>
      <c r="F3972" s="602"/>
      <c r="G3972" s="602"/>
      <c r="H3972" s="602"/>
      <c r="I3972" s="602"/>
      <c r="J3972" s="602"/>
      <c r="K3972" s="602"/>
      <c r="L3972" s="602"/>
      <c r="M3972" s="622"/>
    </row>
    <row r="3973" spans="2:13" s="322" customFormat="1" x14ac:dyDescent="0.2">
      <c r="B3973" s="602"/>
      <c r="C3973" s="602"/>
      <c r="D3973" s="602"/>
      <c r="E3973" s="602"/>
      <c r="F3973" s="602"/>
      <c r="G3973" s="602"/>
      <c r="H3973" s="602"/>
      <c r="I3973" s="602"/>
      <c r="J3973" s="602"/>
      <c r="K3973" s="602"/>
      <c r="L3973" s="602"/>
      <c r="M3973" s="622"/>
    </row>
    <row r="3974" spans="2:13" s="322" customFormat="1" x14ac:dyDescent="0.2">
      <c r="B3974" s="602"/>
      <c r="C3974" s="602"/>
      <c r="D3974" s="602"/>
      <c r="E3974" s="602"/>
      <c r="F3974" s="602"/>
      <c r="G3974" s="602"/>
      <c r="H3974" s="602"/>
      <c r="I3974" s="602"/>
      <c r="J3974" s="602"/>
      <c r="K3974" s="602"/>
      <c r="L3974" s="602"/>
      <c r="M3974" s="622"/>
    </row>
    <row r="3975" spans="2:13" s="322" customFormat="1" x14ac:dyDescent="0.2">
      <c r="B3975" s="602"/>
      <c r="C3975" s="602"/>
      <c r="D3975" s="602"/>
      <c r="E3975" s="602"/>
      <c r="F3975" s="602"/>
      <c r="G3975" s="602"/>
      <c r="H3975" s="602"/>
      <c r="I3975" s="602"/>
      <c r="J3975" s="602"/>
      <c r="K3975" s="602"/>
      <c r="L3975" s="602"/>
      <c r="M3975" s="622"/>
    </row>
    <row r="3976" spans="2:13" s="322" customFormat="1" x14ac:dyDescent="0.2">
      <c r="B3976" s="602"/>
      <c r="C3976" s="602"/>
      <c r="D3976" s="602"/>
      <c r="E3976" s="602"/>
      <c r="F3976" s="602"/>
      <c r="G3976" s="602"/>
      <c r="H3976" s="602"/>
      <c r="I3976" s="602"/>
      <c r="J3976" s="602"/>
      <c r="K3976" s="602"/>
      <c r="L3976" s="602"/>
      <c r="M3976" s="622"/>
    </row>
    <row r="3977" spans="2:13" s="322" customFormat="1" x14ac:dyDescent="0.2">
      <c r="B3977" s="602"/>
      <c r="C3977" s="602"/>
      <c r="D3977" s="602"/>
      <c r="E3977" s="602"/>
      <c r="F3977" s="602"/>
      <c r="G3977" s="602"/>
      <c r="H3977" s="602"/>
      <c r="I3977" s="602"/>
      <c r="J3977" s="602"/>
      <c r="K3977" s="602"/>
      <c r="L3977" s="602"/>
      <c r="M3977" s="622"/>
    </row>
    <row r="3978" spans="2:13" s="322" customFormat="1" x14ac:dyDescent="0.2">
      <c r="B3978" s="602"/>
      <c r="C3978" s="602"/>
      <c r="D3978" s="602"/>
      <c r="E3978" s="602"/>
      <c r="F3978" s="602"/>
      <c r="G3978" s="602"/>
      <c r="H3978" s="602"/>
      <c r="I3978" s="602"/>
      <c r="J3978" s="602"/>
      <c r="K3978" s="602"/>
      <c r="L3978" s="602"/>
      <c r="M3978" s="622"/>
    </row>
    <row r="3979" spans="2:13" s="322" customFormat="1" x14ac:dyDescent="0.2">
      <c r="B3979" s="602"/>
      <c r="C3979" s="602"/>
      <c r="D3979" s="602"/>
      <c r="E3979" s="602"/>
      <c r="F3979" s="602"/>
      <c r="G3979" s="602"/>
      <c r="H3979" s="602"/>
      <c r="I3979" s="602"/>
      <c r="J3979" s="602"/>
      <c r="K3979" s="602"/>
      <c r="L3979" s="602"/>
      <c r="M3979" s="622"/>
    </row>
    <row r="3980" spans="2:13" s="322" customFormat="1" x14ac:dyDescent="0.2">
      <c r="B3980" s="602"/>
      <c r="C3980" s="602"/>
      <c r="D3980" s="602"/>
      <c r="E3980" s="602"/>
      <c r="F3980" s="602"/>
      <c r="G3980" s="602"/>
      <c r="H3980" s="602"/>
      <c r="I3980" s="602"/>
      <c r="J3980" s="602"/>
      <c r="K3980" s="602"/>
      <c r="L3980" s="602"/>
      <c r="M3980" s="622"/>
    </row>
    <row r="3981" spans="2:13" s="322" customFormat="1" x14ac:dyDescent="0.2">
      <c r="B3981" s="602"/>
      <c r="C3981" s="602"/>
      <c r="D3981" s="602"/>
      <c r="E3981" s="602"/>
      <c r="F3981" s="602"/>
      <c r="G3981" s="602"/>
      <c r="H3981" s="602"/>
      <c r="I3981" s="602"/>
      <c r="J3981" s="602"/>
      <c r="K3981" s="602"/>
      <c r="L3981" s="602"/>
      <c r="M3981" s="622"/>
    </row>
    <row r="3982" spans="2:13" s="322" customFormat="1" x14ac:dyDescent="0.2">
      <c r="B3982" s="602"/>
      <c r="C3982" s="602"/>
      <c r="D3982" s="602"/>
      <c r="E3982" s="602"/>
      <c r="F3982" s="602"/>
      <c r="G3982" s="602"/>
      <c r="H3982" s="602"/>
      <c r="I3982" s="602"/>
      <c r="J3982" s="602"/>
      <c r="K3982" s="602"/>
      <c r="L3982" s="602"/>
      <c r="M3982" s="622"/>
    </row>
    <row r="3983" spans="2:13" s="322" customFormat="1" x14ac:dyDescent="0.2">
      <c r="B3983" s="602"/>
      <c r="C3983" s="602"/>
      <c r="D3983" s="602"/>
      <c r="E3983" s="602"/>
      <c r="F3983" s="602"/>
      <c r="G3983" s="602"/>
      <c r="H3983" s="602"/>
      <c r="I3983" s="602"/>
      <c r="J3983" s="602"/>
      <c r="K3983" s="602"/>
      <c r="L3983" s="602"/>
      <c r="M3983" s="622"/>
    </row>
    <row r="3984" spans="2:13" s="322" customFormat="1" x14ac:dyDescent="0.2">
      <c r="B3984" s="602"/>
      <c r="C3984" s="602"/>
      <c r="D3984" s="602"/>
      <c r="E3984" s="602"/>
      <c r="F3984" s="602"/>
      <c r="G3984" s="602"/>
      <c r="H3984" s="602"/>
      <c r="I3984" s="602"/>
      <c r="J3984" s="602"/>
      <c r="K3984" s="602"/>
      <c r="L3984" s="602"/>
      <c r="M3984" s="622"/>
    </row>
    <row r="3985" spans="2:13" s="322" customFormat="1" x14ac:dyDescent="0.2">
      <c r="B3985" s="602"/>
      <c r="C3985" s="602"/>
      <c r="D3985" s="602"/>
      <c r="E3985" s="602"/>
      <c r="F3985" s="602"/>
      <c r="G3985" s="602"/>
      <c r="H3985" s="602"/>
      <c r="I3985" s="602"/>
      <c r="J3985" s="602"/>
      <c r="K3985" s="602"/>
      <c r="L3985" s="602"/>
      <c r="M3985" s="622"/>
    </row>
    <row r="3986" spans="2:13" s="322" customFormat="1" x14ac:dyDescent="0.2">
      <c r="B3986" s="602"/>
      <c r="C3986" s="602"/>
      <c r="D3986" s="602"/>
      <c r="E3986" s="602"/>
      <c r="F3986" s="602"/>
      <c r="G3986" s="602"/>
      <c r="H3986" s="602"/>
      <c r="I3986" s="602"/>
      <c r="J3986" s="602"/>
      <c r="K3986" s="602"/>
      <c r="L3986" s="602"/>
      <c r="M3986" s="622"/>
    </row>
    <row r="3987" spans="2:13" s="322" customFormat="1" x14ac:dyDescent="0.2">
      <c r="B3987" s="602"/>
      <c r="C3987" s="602"/>
      <c r="D3987" s="602"/>
      <c r="E3987" s="602"/>
      <c r="F3987" s="602"/>
      <c r="G3987" s="602"/>
      <c r="H3987" s="602"/>
      <c r="I3987" s="602"/>
      <c r="J3987" s="602"/>
      <c r="K3987" s="602"/>
      <c r="L3987" s="602"/>
      <c r="M3987" s="622"/>
    </row>
    <row r="3988" spans="2:13" s="322" customFormat="1" x14ac:dyDescent="0.2">
      <c r="B3988" s="602"/>
      <c r="C3988" s="602"/>
      <c r="D3988" s="602"/>
      <c r="E3988" s="602"/>
      <c r="F3988" s="602"/>
      <c r="G3988" s="602"/>
      <c r="H3988" s="602"/>
      <c r="I3988" s="602"/>
      <c r="J3988" s="602"/>
      <c r="K3988" s="602"/>
      <c r="L3988" s="602"/>
      <c r="M3988" s="622"/>
    </row>
    <row r="3989" spans="2:13" s="322" customFormat="1" x14ac:dyDescent="0.2">
      <c r="B3989" s="602"/>
      <c r="C3989" s="602"/>
      <c r="D3989" s="602"/>
      <c r="E3989" s="602"/>
      <c r="F3989" s="602"/>
      <c r="G3989" s="602"/>
      <c r="H3989" s="602"/>
      <c r="I3989" s="602"/>
      <c r="J3989" s="602"/>
      <c r="K3989" s="602"/>
      <c r="L3989" s="602"/>
      <c r="M3989" s="622"/>
    </row>
    <row r="3990" spans="2:13" s="322" customFormat="1" x14ac:dyDescent="0.2">
      <c r="B3990" s="602"/>
      <c r="C3990" s="602"/>
      <c r="D3990" s="602"/>
      <c r="E3990" s="602"/>
      <c r="F3990" s="602"/>
      <c r="G3990" s="602"/>
      <c r="H3990" s="602"/>
      <c r="I3990" s="602"/>
      <c r="J3990" s="602"/>
      <c r="K3990" s="602"/>
      <c r="L3990" s="602"/>
      <c r="M3990" s="622"/>
    </row>
    <row r="3991" spans="2:13" s="322" customFormat="1" x14ac:dyDescent="0.2">
      <c r="B3991" s="602"/>
      <c r="C3991" s="602"/>
      <c r="D3991" s="602"/>
      <c r="E3991" s="602"/>
      <c r="F3991" s="602"/>
      <c r="G3991" s="602"/>
      <c r="H3991" s="602"/>
      <c r="I3991" s="602"/>
      <c r="J3991" s="602"/>
      <c r="K3991" s="602"/>
      <c r="L3991" s="602"/>
      <c r="M3991" s="622"/>
    </row>
    <row r="3992" spans="2:13" s="322" customFormat="1" x14ac:dyDescent="0.2">
      <c r="B3992" s="602"/>
      <c r="C3992" s="602"/>
      <c r="D3992" s="602"/>
      <c r="E3992" s="602"/>
      <c r="F3992" s="602"/>
      <c r="G3992" s="602"/>
      <c r="H3992" s="602"/>
      <c r="I3992" s="602"/>
      <c r="J3992" s="602"/>
      <c r="K3992" s="602"/>
      <c r="L3992" s="602"/>
      <c r="M3992" s="622"/>
    </row>
    <row r="3993" spans="2:13" s="322" customFormat="1" x14ac:dyDescent="0.2">
      <c r="B3993" s="602"/>
      <c r="C3993" s="602"/>
      <c r="D3993" s="602"/>
      <c r="E3993" s="602"/>
      <c r="F3993" s="602"/>
      <c r="G3993" s="602"/>
      <c r="H3993" s="602"/>
      <c r="I3993" s="602"/>
      <c r="J3993" s="602"/>
      <c r="K3993" s="602"/>
      <c r="L3993" s="602"/>
      <c r="M3993" s="622"/>
    </row>
    <row r="3994" spans="2:13" s="322" customFormat="1" x14ac:dyDescent="0.2">
      <c r="B3994" s="602"/>
      <c r="C3994" s="602"/>
      <c r="D3994" s="602"/>
      <c r="E3994" s="602"/>
      <c r="F3994" s="602"/>
      <c r="G3994" s="602"/>
      <c r="H3994" s="602"/>
      <c r="I3994" s="602"/>
      <c r="J3994" s="602"/>
      <c r="K3994" s="602"/>
      <c r="L3994" s="602"/>
      <c r="M3994" s="622"/>
    </row>
    <row r="3995" spans="2:13" s="322" customFormat="1" x14ac:dyDescent="0.2">
      <c r="B3995" s="602"/>
      <c r="C3995" s="602"/>
      <c r="D3995" s="602"/>
      <c r="E3995" s="602"/>
      <c r="F3995" s="602"/>
      <c r="G3995" s="602"/>
      <c r="H3995" s="602"/>
      <c r="I3995" s="602"/>
      <c r="J3995" s="602"/>
      <c r="K3995" s="602"/>
      <c r="L3995" s="602"/>
      <c r="M3995" s="622"/>
    </row>
    <row r="3996" spans="2:13" s="322" customFormat="1" x14ac:dyDescent="0.2">
      <c r="B3996" s="602"/>
      <c r="C3996" s="602"/>
      <c r="D3996" s="602"/>
      <c r="E3996" s="602"/>
      <c r="F3996" s="602"/>
      <c r="G3996" s="602"/>
      <c r="H3996" s="602"/>
      <c r="I3996" s="602"/>
      <c r="J3996" s="602"/>
      <c r="K3996" s="602"/>
      <c r="L3996" s="602"/>
      <c r="M3996" s="622"/>
    </row>
    <row r="3997" spans="2:13" s="322" customFormat="1" x14ac:dyDescent="0.2">
      <c r="B3997" s="602"/>
      <c r="C3997" s="602"/>
      <c r="D3997" s="602"/>
      <c r="E3997" s="602"/>
      <c r="F3997" s="602"/>
      <c r="G3997" s="602"/>
      <c r="H3997" s="602"/>
      <c r="I3997" s="602"/>
      <c r="J3997" s="602"/>
      <c r="K3997" s="602"/>
      <c r="L3997" s="602"/>
      <c r="M3997" s="622"/>
    </row>
    <row r="3998" spans="2:13" s="322" customFormat="1" x14ac:dyDescent="0.2">
      <c r="B3998" s="602"/>
      <c r="C3998" s="602"/>
      <c r="D3998" s="602"/>
      <c r="E3998" s="602"/>
      <c r="F3998" s="602"/>
      <c r="G3998" s="602"/>
      <c r="H3998" s="602"/>
      <c r="I3998" s="602"/>
      <c r="J3998" s="602"/>
      <c r="K3998" s="602"/>
      <c r="L3998" s="602"/>
      <c r="M3998" s="622"/>
    </row>
    <row r="3999" spans="2:13" s="322" customFormat="1" x14ac:dyDescent="0.2">
      <c r="B3999" s="602"/>
      <c r="C3999" s="602"/>
      <c r="D3999" s="602"/>
      <c r="E3999" s="602"/>
      <c r="F3999" s="602"/>
      <c r="G3999" s="602"/>
      <c r="H3999" s="602"/>
      <c r="I3999" s="602"/>
      <c r="J3999" s="602"/>
      <c r="K3999" s="602"/>
      <c r="L3999" s="602"/>
      <c r="M3999" s="622"/>
    </row>
    <row r="4000" spans="2:13" s="322" customFormat="1" x14ac:dyDescent="0.2">
      <c r="B4000" s="602"/>
      <c r="C4000" s="602"/>
      <c r="D4000" s="602"/>
      <c r="E4000" s="602"/>
      <c r="F4000" s="602"/>
      <c r="G4000" s="602"/>
      <c r="H4000" s="602"/>
      <c r="I4000" s="602"/>
      <c r="J4000" s="602"/>
      <c r="K4000" s="602"/>
      <c r="L4000" s="602"/>
      <c r="M4000" s="622"/>
    </row>
    <row r="4001" spans="2:13" s="322" customFormat="1" x14ac:dyDescent="0.2">
      <c r="B4001" s="602"/>
      <c r="C4001" s="602"/>
      <c r="D4001" s="602"/>
      <c r="E4001" s="602"/>
      <c r="F4001" s="602"/>
      <c r="G4001" s="602"/>
      <c r="H4001" s="602"/>
      <c r="I4001" s="602"/>
      <c r="J4001" s="602"/>
      <c r="K4001" s="602"/>
      <c r="L4001" s="602"/>
      <c r="M4001" s="622"/>
    </row>
    <row r="4002" spans="2:13" s="322" customFormat="1" x14ac:dyDescent="0.2">
      <c r="B4002" s="602"/>
      <c r="C4002" s="602"/>
      <c r="D4002" s="602"/>
      <c r="E4002" s="602"/>
      <c r="F4002" s="602"/>
      <c r="G4002" s="602"/>
      <c r="H4002" s="602"/>
      <c r="I4002" s="602"/>
      <c r="J4002" s="602"/>
      <c r="K4002" s="602"/>
      <c r="L4002" s="602"/>
      <c r="M4002" s="622"/>
    </row>
    <row r="4003" spans="2:13" s="322" customFormat="1" x14ac:dyDescent="0.2">
      <c r="B4003" s="602"/>
      <c r="C4003" s="602"/>
      <c r="D4003" s="602"/>
      <c r="E4003" s="602"/>
      <c r="F4003" s="602"/>
      <c r="G4003" s="602"/>
      <c r="H4003" s="602"/>
      <c r="I4003" s="602"/>
      <c r="J4003" s="602"/>
      <c r="K4003" s="602"/>
      <c r="L4003" s="602"/>
      <c r="M4003" s="622"/>
    </row>
    <row r="4004" spans="2:13" s="322" customFormat="1" x14ac:dyDescent="0.2">
      <c r="B4004" s="602"/>
      <c r="C4004" s="602"/>
      <c r="D4004" s="602"/>
      <c r="E4004" s="602"/>
      <c r="F4004" s="602"/>
      <c r="G4004" s="602"/>
      <c r="H4004" s="602"/>
      <c r="I4004" s="602"/>
      <c r="J4004" s="602"/>
      <c r="K4004" s="602"/>
      <c r="L4004" s="602"/>
      <c r="M4004" s="622"/>
    </row>
    <row r="4005" spans="2:13" s="322" customFormat="1" x14ac:dyDescent="0.2">
      <c r="B4005" s="602"/>
      <c r="C4005" s="602"/>
      <c r="D4005" s="602"/>
      <c r="E4005" s="602"/>
      <c r="F4005" s="602"/>
      <c r="G4005" s="602"/>
      <c r="H4005" s="602"/>
      <c r="I4005" s="602"/>
      <c r="J4005" s="602"/>
      <c r="K4005" s="602"/>
      <c r="L4005" s="602"/>
      <c r="M4005" s="622"/>
    </row>
    <row r="4006" spans="2:13" s="322" customFormat="1" x14ac:dyDescent="0.2">
      <c r="B4006" s="602"/>
      <c r="C4006" s="602"/>
      <c r="D4006" s="602"/>
      <c r="E4006" s="602"/>
      <c r="F4006" s="602"/>
      <c r="G4006" s="602"/>
      <c r="H4006" s="602"/>
      <c r="I4006" s="602"/>
      <c r="J4006" s="602"/>
      <c r="K4006" s="602"/>
      <c r="L4006" s="602"/>
      <c r="M4006" s="622"/>
    </row>
    <row r="4007" spans="2:13" s="322" customFormat="1" x14ac:dyDescent="0.2">
      <c r="B4007" s="602"/>
      <c r="C4007" s="602"/>
      <c r="D4007" s="602"/>
      <c r="E4007" s="602"/>
      <c r="F4007" s="602"/>
      <c r="G4007" s="602"/>
      <c r="H4007" s="602"/>
      <c r="I4007" s="602"/>
      <c r="J4007" s="602"/>
      <c r="K4007" s="602"/>
      <c r="L4007" s="602"/>
      <c r="M4007" s="622"/>
    </row>
    <row r="4008" spans="2:13" s="322" customFormat="1" x14ac:dyDescent="0.2">
      <c r="B4008" s="602"/>
      <c r="C4008" s="602"/>
      <c r="D4008" s="602"/>
      <c r="E4008" s="602"/>
      <c r="F4008" s="602"/>
      <c r="G4008" s="602"/>
      <c r="H4008" s="602"/>
      <c r="I4008" s="602"/>
      <c r="J4008" s="602"/>
      <c r="K4008" s="602"/>
      <c r="L4008" s="602"/>
      <c r="M4008" s="622"/>
    </row>
    <row r="4009" spans="2:13" s="322" customFormat="1" x14ac:dyDescent="0.2">
      <c r="B4009" s="602"/>
      <c r="C4009" s="602"/>
      <c r="D4009" s="602"/>
      <c r="E4009" s="602"/>
      <c r="F4009" s="602"/>
      <c r="G4009" s="602"/>
      <c r="H4009" s="602"/>
      <c r="I4009" s="602"/>
      <c r="J4009" s="602"/>
      <c r="K4009" s="602"/>
      <c r="L4009" s="602"/>
      <c r="M4009" s="622"/>
    </row>
    <row r="4010" spans="2:13" s="322" customFormat="1" x14ac:dyDescent="0.2">
      <c r="B4010" s="602"/>
      <c r="C4010" s="602"/>
      <c r="D4010" s="602"/>
      <c r="E4010" s="602"/>
      <c r="F4010" s="602"/>
      <c r="G4010" s="602"/>
      <c r="H4010" s="602"/>
      <c r="I4010" s="602"/>
      <c r="J4010" s="602"/>
      <c r="K4010" s="602"/>
      <c r="L4010" s="602"/>
      <c r="M4010" s="622"/>
    </row>
    <row r="4011" spans="2:13" s="322" customFormat="1" x14ac:dyDescent="0.2">
      <c r="B4011" s="602"/>
      <c r="C4011" s="602"/>
      <c r="D4011" s="602"/>
      <c r="E4011" s="602"/>
      <c r="F4011" s="602"/>
      <c r="G4011" s="602"/>
      <c r="H4011" s="602"/>
      <c r="I4011" s="602"/>
      <c r="J4011" s="602"/>
      <c r="K4011" s="602"/>
      <c r="L4011" s="602"/>
      <c r="M4011" s="622"/>
    </row>
    <row r="4012" spans="2:13" s="322" customFormat="1" x14ac:dyDescent="0.2">
      <c r="B4012" s="602"/>
      <c r="C4012" s="602"/>
      <c r="D4012" s="602"/>
      <c r="E4012" s="602"/>
      <c r="F4012" s="602"/>
      <c r="G4012" s="602"/>
      <c r="H4012" s="602"/>
      <c r="I4012" s="602"/>
      <c r="J4012" s="602"/>
      <c r="K4012" s="602"/>
      <c r="L4012" s="602"/>
      <c r="M4012" s="622"/>
    </row>
    <row r="4013" spans="2:13" s="322" customFormat="1" x14ac:dyDescent="0.2">
      <c r="B4013" s="602"/>
      <c r="C4013" s="602"/>
      <c r="D4013" s="602"/>
      <c r="E4013" s="602"/>
      <c r="F4013" s="602"/>
      <c r="G4013" s="602"/>
      <c r="H4013" s="602"/>
      <c r="I4013" s="602"/>
      <c r="J4013" s="602"/>
      <c r="K4013" s="602"/>
      <c r="L4013" s="602"/>
      <c r="M4013" s="622"/>
    </row>
    <row r="4014" spans="2:13" s="322" customFormat="1" x14ac:dyDescent="0.2">
      <c r="B4014" s="602"/>
      <c r="C4014" s="602"/>
      <c r="D4014" s="602"/>
      <c r="E4014" s="602"/>
      <c r="F4014" s="602"/>
      <c r="G4014" s="602"/>
      <c r="H4014" s="602"/>
      <c r="I4014" s="602"/>
      <c r="J4014" s="602"/>
      <c r="K4014" s="602"/>
      <c r="L4014" s="602"/>
      <c r="M4014" s="622"/>
    </row>
    <row r="4015" spans="2:13" s="322" customFormat="1" x14ac:dyDescent="0.2">
      <c r="B4015" s="602"/>
      <c r="C4015" s="602"/>
      <c r="D4015" s="602"/>
      <c r="E4015" s="602"/>
      <c r="F4015" s="602"/>
      <c r="G4015" s="602"/>
      <c r="H4015" s="602"/>
      <c r="I4015" s="602"/>
      <c r="J4015" s="602"/>
      <c r="K4015" s="602"/>
      <c r="L4015" s="602"/>
      <c r="M4015" s="622"/>
    </row>
    <row r="4016" spans="2:13" s="322" customFormat="1" x14ac:dyDescent="0.2">
      <c r="B4016" s="602"/>
      <c r="C4016" s="602"/>
      <c r="D4016" s="602"/>
      <c r="E4016" s="602"/>
      <c r="F4016" s="602"/>
      <c r="G4016" s="602"/>
      <c r="H4016" s="602"/>
      <c r="I4016" s="602"/>
      <c r="J4016" s="602"/>
      <c r="K4016" s="602"/>
      <c r="L4016" s="602"/>
      <c r="M4016" s="622"/>
    </row>
    <row r="4017" spans="2:13" s="322" customFormat="1" x14ac:dyDescent="0.2">
      <c r="B4017" s="602"/>
      <c r="C4017" s="602"/>
      <c r="D4017" s="602"/>
      <c r="E4017" s="602"/>
      <c r="F4017" s="602"/>
      <c r="G4017" s="602"/>
      <c r="H4017" s="602"/>
      <c r="I4017" s="602"/>
      <c r="J4017" s="602"/>
      <c r="K4017" s="602"/>
      <c r="L4017" s="602"/>
      <c r="M4017" s="622"/>
    </row>
    <row r="4018" spans="2:13" s="322" customFormat="1" x14ac:dyDescent="0.2">
      <c r="B4018" s="602"/>
      <c r="C4018" s="602"/>
      <c r="D4018" s="602"/>
      <c r="E4018" s="602"/>
      <c r="F4018" s="602"/>
      <c r="G4018" s="602"/>
      <c r="H4018" s="602"/>
      <c r="I4018" s="602"/>
      <c r="J4018" s="602"/>
      <c r="K4018" s="602"/>
      <c r="L4018" s="602"/>
      <c r="M4018" s="622"/>
    </row>
    <row r="4019" spans="2:13" s="322" customFormat="1" x14ac:dyDescent="0.2">
      <c r="B4019" s="602"/>
      <c r="C4019" s="602"/>
      <c r="D4019" s="602"/>
      <c r="E4019" s="602"/>
      <c r="F4019" s="602"/>
      <c r="G4019" s="602"/>
      <c r="H4019" s="602"/>
      <c r="I4019" s="602"/>
      <c r="J4019" s="602"/>
      <c r="K4019" s="602"/>
      <c r="L4019" s="602"/>
      <c r="M4019" s="622"/>
    </row>
    <row r="4020" spans="2:13" s="322" customFormat="1" x14ac:dyDescent="0.2">
      <c r="B4020" s="602"/>
      <c r="C4020" s="602"/>
      <c r="D4020" s="602"/>
      <c r="E4020" s="602"/>
      <c r="F4020" s="602"/>
      <c r="G4020" s="602"/>
      <c r="H4020" s="602"/>
      <c r="I4020" s="602"/>
      <c r="J4020" s="602"/>
      <c r="K4020" s="602"/>
      <c r="L4020" s="602"/>
      <c r="M4020" s="622"/>
    </row>
    <row r="4021" spans="2:13" s="322" customFormat="1" x14ac:dyDescent="0.2">
      <c r="B4021" s="602"/>
      <c r="C4021" s="602"/>
      <c r="D4021" s="602"/>
      <c r="E4021" s="602"/>
      <c r="F4021" s="602"/>
      <c r="G4021" s="602"/>
      <c r="H4021" s="602"/>
      <c r="I4021" s="602"/>
      <c r="J4021" s="602"/>
      <c r="K4021" s="602"/>
      <c r="L4021" s="602"/>
      <c r="M4021" s="622"/>
    </row>
    <row r="4022" spans="2:13" s="322" customFormat="1" x14ac:dyDescent="0.2">
      <c r="B4022" s="602"/>
      <c r="C4022" s="602"/>
      <c r="D4022" s="602"/>
      <c r="E4022" s="602"/>
      <c r="F4022" s="602"/>
      <c r="G4022" s="602"/>
      <c r="H4022" s="602"/>
      <c r="I4022" s="602"/>
      <c r="J4022" s="602"/>
      <c r="K4022" s="602"/>
      <c r="L4022" s="602"/>
      <c r="M4022" s="622"/>
    </row>
    <row r="4023" spans="2:13" s="322" customFormat="1" x14ac:dyDescent="0.2">
      <c r="B4023" s="602"/>
      <c r="C4023" s="602"/>
      <c r="D4023" s="602"/>
      <c r="E4023" s="602"/>
      <c r="F4023" s="602"/>
      <c r="G4023" s="602"/>
      <c r="H4023" s="602"/>
      <c r="I4023" s="602"/>
      <c r="J4023" s="602"/>
      <c r="K4023" s="602"/>
      <c r="L4023" s="602"/>
      <c r="M4023" s="622"/>
    </row>
    <row r="4024" spans="2:13" s="322" customFormat="1" x14ac:dyDescent="0.2">
      <c r="B4024" s="602"/>
      <c r="C4024" s="602"/>
      <c r="D4024" s="602"/>
      <c r="E4024" s="602"/>
      <c r="F4024" s="602"/>
      <c r="G4024" s="602"/>
      <c r="H4024" s="602"/>
      <c r="I4024" s="602"/>
      <c r="J4024" s="602"/>
      <c r="K4024" s="602"/>
      <c r="L4024" s="602"/>
      <c r="M4024" s="622"/>
    </row>
    <row r="4025" spans="2:13" s="322" customFormat="1" x14ac:dyDescent="0.2">
      <c r="B4025" s="602"/>
      <c r="C4025" s="602"/>
      <c r="D4025" s="602"/>
      <c r="E4025" s="602"/>
      <c r="F4025" s="602"/>
      <c r="G4025" s="602"/>
      <c r="H4025" s="602"/>
      <c r="I4025" s="602"/>
      <c r="J4025" s="602"/>
      <c r="K4025" s="602"/>
      <c r="L4025" s="602"/>
      <c r="M4025" s="622"/>
    </row>
    <row r="4026" spans="2:13" s="322" customFormat="1" x14ac:dyDescent="0.2">
      <c r="B4026" s="602"/>
      <c r="C4026" s="602"/>
      <c r="D4026" s="602"/>
      <c r="E4026" s="602"/>
      <c r="F4026" s="602"/>
      <c r="G4026" s="602"/>
      <c r="H4026" s="602"/>
      <c r="I4026" s="602"/>
      <c r="J4026" s="602"/>
      <c r="K4026" s="602"/>
      <c r="L4026" s="602"/>
      <c r="M4026" s="622"/>
    </row>
    <row r="4027" spans="2:13" s="322" customFormat="1" x14ac:dyDescent="0.2">
      <c r="B4027" s="602"/>
      <c r="C4027" s="602"/>
      <c r="D4027" s="602"/>
      <c r="E4027" s="602"/>
      <c r="F4027" s="602"/>
      <c r="G4027" s="602"/>
      <c r="H4027" s="602"/>
      <c r="I4027" s="602"/>
      <c r="J4027" s="602"/>
      <c r="K4027" s="602"/>
      <c r="L4027" s="602"/>
      <c r="M4027" s="622"/>
    </row>
    <row r="4028" spans="2:13" s="322" customFormat="1" x14ac:dyDescent="0.2">
      <c r="B4028" s="602"/>
      <c r="C4028" s="602"/>
      <c r="D4028" s="602"/>
      <c r="E4028" s="602"/>
      <c r="F4028" s="602"/>
      <c r="G4028" s="602"/>
      <c r="H4028" s="602"/>
      <c r="I4028" s="602"/>
      <c r="J4028" s="602"/>
      <c r="K4028" s="602"/>
      <c r="L4028" s="602"/>
      <c r="M4028" s="622"/>
    </row>
    <row r="4029" spans="2:13" s="322" customFormat="1" x14ac:dyDescent="0.2">
      <c r="B4029" s="602"/>
      <c r="C4029" s="602"/>
      <c r="D4029" s="602"/>
      <c r="E4029" s="602"/>
      <c r="F4029" s="602"/>
      <c r="G4029" s="602"/>
      <c r="H4029" s="602"/>
      <c r="I4029" s="602"/>
      <c r="J4029" s="602"/>
      <c r="K4029" s="602"/>
      <c r="L4029" s="602"/>
      <c r="M4029" s="622"/>
    </row>
    <row r="4030" spans="2:13" s="322" customFormat="1" x14ac:dyDescent="0.2">
      <c r="B4030" s="602"/>
      <c r="C4030" s="602"/>
      <c r="D4030" s="602"/>
      <c r="E4030" s="602"/>
      <c r="F4030" s="602"/>
      <c r="G4030" s="602"/>
      <c r="H4030" s="602"/>
      <c r="I4030" s="602"/>
      <c r="J4030" s="602"/>
      <c r="K4030" s="602"/>
      <c r="L4030" s="602"/>
      <c r="M4030" s="622"/>
    </row>
    <row r="4031" spans="2:13" s="322" customFormat="1" x14ac:dyDescent="0.2">
      <c r="B4031" s="602"/>
      <c r="C4031" s="602"/>
      <c r="D4031" s="602"/>
      <c r="E4031" s="602"/>
      <c r="F4031" s="602"/>
      <c r="G4031" s="602"/>
      <c r="H4031" s="602"/>
      <c r="I4031" s="602"/>
      <c r="J4031" s="602"/>
      <c r="K4031" s="602"/>
      <c r="L4031" s="602"/>
      <c r="M4031" s="622"/>
    </row>
    <row r="4032" spans="2:13" s="322" customFormat="1" x14ac:dyDescent="0.2">
      <c r="B4032" s="602"/>
      <c r="C4032" s="602"/>
      <c r="D4032" s="602"/>
      <c r="E4032" s="602"/>
      <c r="F4032" s="602"/>
      <c r="G4032" s="602"/>
      <c r="H4032" s="602"/>
      <c r="I4032" s="602"/>
      <c r="J4032" s="602"/>
      <c r="K4032" s="602"/>
      <c r="L4032" s="602"/>
      <c r="M4032" s="622"/>
    </row>
    <row r="4033" spans="2:13" s="322" customFormat="1" x14ac:dyDescent="0.2">
      <c r="B4033" s="602"/>
      <c r="C4033" s="602"/>
      <c r="D4033" s="602"/>
      <c r="E4033" s="602"/>
      <c r="F4033" s="602"/>
      <c r="G4033" s="602"/>
      <c r="H4033" s="602"/>
      <c r="I4033" s="602"/>
      <c r="J4033" s="602"/>
      <c r="K4033" s="602"/>
      <c r="L4033" s="602"/>
      <c r="M4033" s="622"/>
    </row>
    <row r="4034" spans="2:13" s="322" customFormat="1" x14ac:dyDescent="0.2">
      <c r="B4034" s="602"/>
      <c r="C4034" s="602"/>
      <c r="D4034" s="602"/>
      <c r="E4034" s="602"/>
      <c r="F4034" s="602"/>
      <c r="G4034" s="602"/>
      <c r="H4034" s="602"/>
      <c r="I4034" s="602"/>
      <c r="J4034" s="602"/>
      <c r="K4034" s="602"/>
      <c r="L4034" s="602"/>
      <c r="M4034" s="622"/>
    </row>
    <row r="4035" spans="2:13" s="322" customFormat="1" x14ac:dyDescent="0.2">
      <c r="B4035" s="602"/>
      <c r="C4035" s="602"/>
      <c r="D4035" s="602"/>
      <c r="E4035" s="602"/>
      <c r="F4035" s="602"/>
      <c r="G4035" s="602"/>
      <c r="H4035" s="602"/>
      <c r="I4035" s="602"/>
      <c r="J4035" s="602"/>
      <c r="K4035" s="602"/>
      <c r="L4035" s="602"/>
      <c r="M4035" s="622"/>
    </row>
    <row r="4036" spans="2:13" s="322" customFormat="1" x14ac:dyDescent="0.2">
      <c r="B4036" s="602"/>
      <c r="C4036" s="602"/>
      <c r="D4036" s="602"/>
      <c r="E4036" s="602"/>
      <c r="F4036" s="602"/>
      <c r="G4036" s="602"/>
      <c r="H4036" s="602"/>
      <c r="I4036" s="602"/>
      <c r="J4036" s="602"/>
      <c r="K4036" s="602"/>
      <c r="L4036" s="602"/>
      <c r="M4036" s="622"/>
    </row>
    <row r="4037" spans="2:13" s="322" customFormat="1" x14ac:dyDescent="0.2">
      <c r="B4037" s="602"/>
      <c r="C4037" s="602"/>
      <c r="D4037" s="602"/>
      <c r="E4037" s="602"/>
      <c r="F4037" s="602"/>
      <c r="G4037" s="602"/>
      <c r="H4037" s="602"/>
      <c r="I4037" s="602"/>
      <c r="J4037" s="602"/>
      <c r="K4037" s="602"/>
      <c r="L4037" s="602"/>
      <c r="M4037" s="622"/>
    </row>
    <row r="4038" spans="2:13" s="322" customFormat="1" x14ac:dyDescent="0.2">
      <c r="B4038" s="602"/>
      <c r="C4038" s="602"/>
      <c r="D4038" s="602"/>
      <c r="E4038" s="602"/>
      <c r="F4038" s="602"/>
      <c r="G4038" s="602"/>
      <c r="H4038" s="602"/>
      <c r="I4038" s="602"/>
      <c r="J4038" s="602"/>
      <c r="K4038" s="602"/>
      <c r="L4038" s="602"/>
      <c r="M4038" s="622"/>
    </row>
    <row r="4039" spans="2:13" s="322" customFormat="1" x14ac:dyDescent="0.2">
      <c r="B4039" s="602"/>
      <c r="C4039" s="602"/>
      <c r="D4039" s="602"/>
      <c r="E4039" s="602"/>
      <c r="F4039" s="602"/>
      <c r="G4039" s="602"/>
      <c r="H4039" s="602"/>
      <c r="I4039" s="602"/>
      <c r="J4039" s="602"/>
      <c r="K4039" s="602"/>
      <c r="L4039" s="602"/>
      <c r="M4039" s="622"/>
    </row>
    <row r="4040" spans="2:13" s="322" customFormat="1" x14ac:dyDescent="0.2">
      <c r="B4040" s="602"/>
      <c r="C4040" s="602"/>
      <c r="D4040" s="602"/>
      <c r="E4040" s="602"/>
      <c r="F4040" s="602"/>
      <c r="G4040" s="602"/>
      <c r="H4040" s="602"/>
      <c r="I4040" s="602"/>
      <c r="J4040" s="602"/>
      <c r="K4040" s="602"/>
      <c r="L4040" s="602"/>
      <c r="M4040" s="622"/>
    </row>
    <row r="4041" spans="2:13" s="322" customFormat="1" x14ac:dyDescent="0.2">
      <c r="B4041" s="602"/>
      <c r="C4041" s="602"/>
      <c r="D4041" s="602"/>
      <c r="E4041" s="602"/>
      <c r="F4041" s="602"/>
      <c r="G4041" s="602"/>
      <c r="H4041" s="602"/>
      <c r="I4041" s="602"/>
      <c r="J4041" s="602"/>
      <c r="K4041" s="602"/>
      <c r="L4041" s="602"/>
      <c r="M4041" s="622"/>
    </row>
    <row r="4042" spans="2:13" s="322" customFormat="1" x14ac:dyDescent="0.2">
      <c r="B4042" s="602"/>
      <c r="C4042" s="602"/>
      <c r="D4042" s="602"/>
      <c r="E4042" s="602"/>
      <c r="F4042" s="602"/>
      <c r="G4042" s="602"/>
      <c r="H4042" s="602"/>
      <c r="I4042" s="602"/>
      <c r="J4042" s="602"/>
      <c r="K4042" s="602"/>
      <c r="L4042" s="602"/>
      <c r="M4042" s="622"/>
    </row>
    <row r="4043" spans="2:13" s="322" customFormat="1" x14ac:dyDescent="0.2">
      <c r="B4043" s="602"/>
      <c r="C4043" s="602"/>
      <c r="D4043" s="602"/>
      <c r="E4043" s="602"/>
      <c r="F4043" s="602"/>
      <c r="G4043" s="602"/>
      <c r="H4043" s="602"/>
      <c r="I4043" s="602"/>
      <c r="J4043" s="602"/>
      <c r="K4043" s="602"/>
      <c r="L4043" s="602"/>
      <c r="M4043" s="622"/>
    </row>
    <row r="4044" spans="2:13" s="322" customFormat="1" x14ac:dyDescent="0.2">
      <c r="B4044" s="602"/>
      <c r="C4044" s="602"/>
      <c r="D4044" s="602"/>
      <c r="E4044" s="602"/>
      <c r="F4044" s="602"/>
      <c r="G4044" s="602"/>
      <c r="H4044" s="602"/>
      <c r="I4044" s="602"/>
      <c r="J4044" s="602"/>
      <c r="K4044" s="602"/>
      <c r="L4044" s="602"/>
      <c r="M4044" s="622"/>
    </row>
    <row r="4045" spans="2:13" s="322" customFormat="1" x14ac:dyDescent="0.2">
      <c r="B4045" s="602"/>
      <c r="C4045" s="602"/>
      <c r="D4045" s="602"/>
      <c r="E4045" s="602"/>
      <c r="F4045" s="602"/>
      <c r="G4045" s="602"/>
      <c r="H4045" s="602"/>
      <c r="I4045" s="602"/>
      <c r="J4045" s="602"/>
      <c r="K4045" s="602"/>
      <c r="L4045" s="602"/>
      <c r="M4045" s="622"/>
    </row>
    <row r="4046" spans="2:13" s="322" customFormat="1" x14ac:dyDescent="0.2">
      <c r="B4046" s="602"/>
      <c r="C4046" s="602"/>
      <c r="D4046" s="602"/>
      <c r="E4046" s="602"/>
      <c r="F4046" s="602"/>
      <c r="G4046" s="602"/>
      <c r="H4046" s="602"/>
      <c r="I4046" s="602"/>
      <c r="J4046" s="602"/>
      <c r="K4046" s="602"/>
      <c r="L4046" s="602"/>
      <c r="M4046" s="622"/>
    </row>
    <row r="4047" spans="2:13" s="322" customFormat="1" x14ac:dyDescent="0.2">
      <c r="B4047" s="602"/>
      <c r="C4047" s="602"/>
      <c r="D4047" s="602"/>
      <c r="E4047" s="602"/>
      <c r="F4047" s="602"/>
      <c r="G4047" s="602"/>
      <c r="H4047" s="602"/>
      <c r="I4047" s="602"/>
      <c r="J4047" s="602"/>
      <c r="K4047" s="602"/>
      <c r="L4047" s="602"/>
      <c r="M4047" s="622"/>
    </row>
    <row r="4048" spans="2:13" s="322" customFormat="1" x14ac:dyDescent="0.2">
      <c r="B4048" s="602"/>
      <c r="C4048" s="602"/>
      <c r="D4048" s="602"/>
      <c r="E4048" s="602"/>
      <c r="F4048" s="602"/>
      <c r="G4048" s="602"/>
      <c r="H4048" s="602"/>
      <c r="I4048" s="602"/>
      <c r="J4048" s="602"/>
      <c r="K4048" s="602"/>
      <c r="L4048" s="602"/>
      <c r="M4048" s="622"/>
    </row>
    <row r="4049" spans="2:13" s="322" customFormat="1" x14ac:dyDescent="0.2">
      <c r="B4049" s="602"/>
      <c r="C4049" s="602"/>
      <c r="D4049" s="602"/>
      <c r="E4049" s="602"/>
      <c r="F4049" s="602"/>
      <c r="G4049" s="602"/>
      <c r="H4049" s="602"/>
      <c r="I4049" s="602"/>
      <c r="J4049" s="602"/>
      <c r="K4049" s="602"/>
      <c r="L4049" s="602"/>
      <c r="M4049" s="622"/>
    </row>
    <row r="4050" spans="2:13" s="322" customFormat="1" x14ac:dyDescent="0.2">
      <c r="B4050" s="602"/>
      <c r="C4050" s="602"/>
      <c r="D4050" s="602"/>
      <c r="E4050" s="602"/>
      <c r="F4050" s="602"/>
      <c r="G4050" s="602"/>
      <c r="H4050" s="602"/>
      <c r="I4050" s="602"/>
      <c r="J4050" s="602"/>
      <c r="K4050" s="602"/>
      <c r="L4050" s="602"/>
      <c r="M4050" s="622"/>
    </row>
    <row r="4051" spans="2:13" s="322" customFormat="1" x14ac:dyDescent="0.2">
      <c r="B4051" s="602"/>
      <c r="C4051" s="602"/>
      <c r="D4051" s="602"/>
      <c r="E4051" s="602"/>
      <c r="F4051" s="602"/>
      <c r="G4051" s="602"/>
      <c r="H4051" s="602"/>
      <c r="I4051" s="602"/>
      <c r="J4051" s="602"/>
      <c r="K4051" s="602"/>
      <c r="L4051" s="602"/>
      <c r="M4051" s="622"/>
    </row>
    <row r="4052" spans="2:13" s="322" customFormat="1" x14ac:dyDescent="0.2">
      <c r="B4052" s="602"/>
      <c r="C4052" s="602"/>
      <c r="D4052" s="602"/>
      <c r="E4052" s="602"/>
      <c r="F4052" s="602"/>
      <c r="G4052" s="602"/>
      <c r="H4052" s="602"/>
      <c r="I4052" s="602"/>
      <c r="J4052" s="602"/>
      <c r="K4052" s="602"/>
      <c r="L4052" s="602"/>
      <c r="M4052" s="622"/>
    </row>
    <row r="4053" spans="2:13" s="322" customFormat="1" x14ac:dyDescent="0.2">
      <c r="B4053" s="602"/>
      <c r="C4053" s="602"/>
      <c r="D4053" s="602"/>
      <c r="E4053" s="602"/>
      <c r="F4053" s="602"/>
      <c r="G4053" s="602"/>
      <c r="H4053" s="602"/>
      <c r="I4053" s="602"/>
      <c r="J4053" s="602"/>
      <c r="K4053" s="602"/>
      <c r="L4053" s="602"/>
      <c r="M4053" s="622"/>
    </row>
    <row r="4054" spans="2:13" s="322" customFormat="1" x14ac:dyDescent="0.2">
      <c r="B4054" s="602"/>
      <c r="C4054" s="602"/>
      <c r="D4054" s="602"/>
      <c r="E4054" s="602"/>
      <c r="F4054" s="602"/>
      <c r="G4054" s="602"/>
      <c r="H4054" s="602"/>
      <c r="I4054" s="602"/>
      <c r="J4054" s="602"/>
      <c r="K4054" s="602"/>
      <c r="L4054" s="602"/>
      <c r="M4054" s="622"/>
    </row>
    <row r="4055" spans="2:13" s="322" customFormat="1" x14ac:dyDescent="0.2">
      <c r="B4055" s="602"/>
      <c r="C4055" s="602"/>
      <c r="D4055" s="602"/>
      <c r="E4055" s="602"/>
      <c r="F4055" s="602"/>
      <c r="G4055" s="602"/>
      <c r="H4055" s="602"/>
      <c r="I4055" s="602"/>
      <c r="J4055" s="602"/>
      <c r="K4055" s="602"/>
      <c r="L4055" s="602"/>
      <c r="M4055" s="622"/>
    </row>
    <row r="4056" spans="2:13" s="322" customFormat="1" x14ac:dyDescent="0.2">
      <c r="B4056" s="602"/>
      <c r="C4056" s="602"/>
      <c r="D4056" s="602"/>
      <c r="E4056" s="602"/>
      <c r="F4056" s="602"/>
      <c r="G4056" s="602"/>
      <c r="H4056" s="602"/>
      <c r="I4056" s="602"/>
      <c r="J4056" s="602"/>
      <c r="K4056" s="602"/>
      <c r="L4056" s="602"/>
      <c r="M4056" s="622"/>
    </row>
    <row r="4057" spans="2:13" s="322" customFormat="1" x14ac:dyDescent="0.2">
      <c r="B4057" s="602"/>
      <c r="C4057" s="602"/>
      <c r="D4057" s="602"/>
      <c r="E4057" s="602"/>
      <c r="F4057" s="602"/>
      <c r="G4057" s="602"/>
      <c r="H4057" s="602"/>
      <c r="I4057" s="602"/>
      <c r="J4057" s="602"/>
      <c r="K4057" s="602"/>
      <c r="L4057" s="602"/>
      <c r="M4057" s="622"/>
    </row>
    <row r="4058" spans="2:13" s="322" customFormat="1" x14ac:dyDescent="0.2">
      <c r="B4058" s="602"/>
      <c r="C4058" s="602"/>
      <c r="D4058" s="602"/>
      <c r="E4058" s="602"/>
      <c r="F4058" s="602"/>
      <c r="G4058" s="602"/>
      <c r="H4058" s="602"/>
      <c r="I4058" s="602"/>
      <c r="J4058" s="602"/>
      <c r="K4058" s="602"/>
      <c r="L4058" s="602"/>
      <c r="M4058" s="622"/>
    </row>
    <row r="4059" spans="2:13" s="322" customFormat="1" x14ac:dyDescent="0.2">
      <c r="B4059" s="602"/>
      <c r="C4059" s="602"/>
      <c r="D4059" s="602"/>
      <c r="E4059" s="602"/>
      <c r="F4059" s="602"/>
      <c r="G4059" s="602"/>
      <c r="H4059" s="602"/>
      <c r="I4059" s="602"/>
      <c r="J4059" s="602"/>
      <c r="K4059" s="602"/>
      <c r="L4059" s="602"/>
      <c r="M4059" s="622"/>
    </row>
    <row r="4060" spans="2:13" s="322" customFormat="1" x14ac:dyDescent="0.2">
      <c r="B4060" s="602"/>
      <c r="C4060" s="602"/>
      <c r="D4060" s="602"/>
      <c r="E4060" s="602"/>
      <c r="F4060" s="602"/>
      <c r="G4060" s="602"/>
      <c r="H4060" s="602"/>
      <c r="I4060" s="602"/>
      <c r="J4060" s="602"/>
      <c r="K4060" s="602"/>
      <c r="L4060" s="602"/>
      <c r="M4060" s="622"/>
    </row>
    <row r="4061" spans="2:13" s="322" customFormat="1" x14ac:dyDescent="0.2">
      <c r="B4061" s="602"/>
      <c r="C4061" s="602"/>
      <c r="D4061" s="602"/>
      <c r="E4061" s="602"/>
      <c r="F4061" s="602"/>
      <c r="G4061" s="602"/>
      <c r="H4061" s="602"/>
      <c r="I4061" s="602"/>
      <c r="J4061" s="602"/>
      <c r="K4061" s="602"/>
      <c r="L4061" s="602"/>
      <c r="M4061" s="622"/>
    </row>
    <row r="4062" spans="2:13" s="322" customFormat="1" x14ac:dyDescent="0.2">
      <c r="B4062" s="602"/>
      <c r="C4062" s="602"/>
      <c r="D4062" s="602"/>
      <c r="E4062" s="602"/>
      <c r="F4062" s="602"/>
      <c r="G4062" s="602"/>
      <c r="H4062" s="602"/>
      <c r="I4062" s="602"/>
      <c r="J4062" s="602"/>
      <c r="K4062" s="602"/>
      <c r="L4062" s="602"/>
      <c r="M4062" s="622"/>
    </row>
    <row r="4063" spans="2:13" s="322" customFormat="1" x14ac:dyDescent="0.2">
      <c r="B4063" s="602"/>
      <c r="C4063" s="602"/>
      <c r="D4063" s="602"/>
      <c r="E4063" s="602"/>
      <c r="F4063" s="602"/>
      <c r="G4063" s="602"/>
      <c r="H4063" s="602"/>
      <c r="I4063" s="602"/>
      <c r="J4063" s="602"/>
      <c r="K4063" s="602"/>
      <c r="L4063" s="602"/>
      <c r="M4063" s="622"/>
    </row>
    <row r="4064" spans="2:13" s="322" customFormat="1" x14ac:dyDescent="0.2">
      <c r="B4064" s="602"/>
      <c r="C4064" s="602"/>
      <c r="D4064" s="602"/>
      <c r="E4064" s="602"/>
      <c r="F4064" s="602"/>
      <c r="G4064" s="602"/>
      <c r="H4064" s="602"/>
      <c r="I4064" s="602"/>
      <c r="J4064" s="602"/>
      <c r="K4064" s="602"/>
      <c r="L4064" s="602"/>
      <c r="M4064" s="622"/>
    </row>
    <row r="4065" spans="2:13" s="322" customFormat="1" x14ac:dyDescent="0.2">
      <c r="B4065" s="602"/>
      <c r="C4065" s="602"/>
      <c r="D4065" s="602"/>
      <c r="E4065" s="602"/>
      <c r="F4065" s="602"/>
      <c r="G4065" s="602"/>
      <c r="H4065" s="602"/>
      <c r="I4065" s="602"/>
      <c r="J4065" s="602"/>
      <c r="K4065" s="602"/>
      <c r="L4065" s="602"/>
      <c r="M4065" s="622"/>
    </row>
    <row r="4066" spans="2:13" s="322" customFormat="1" x14ac:dyDescent="0.2">
      <c r="B4066" s="602"/>
      <c r="C4066" s="602"/>
      <c r="D4066" s="602"/>
      <c r="E4066" s="602"/>
      <c r="F4066" s="602"/>
      <c r="G4066" s="602"/>
      <c r="H4066" s="602"/>
      <c r="I4066" s="602"/>
      <c r="J4066" s="602"/>
      <c r="K4066" s="602"/>
      <c r="L4066" s="602"/>
      <c r="M4066" s="622"/>
    </row>
    <row r="4067" spans="2:13" s="322" customFormat="1" x14ac:dyDescent="0.2">
      <c r="B4067" s="602"/>
      <c r="C4067" s="602"/>
      <c r="D4067" s="602"/>
      <c r="E4067" s="602"/>
      <c r="F4067" s="602"/>
      <c r="G4067" s="602"/>
      <c r="H4067" s="602"/>
      <c r="I4067" s="602"/>
      <c r="J4067" s="602"/>
      <c r="K4067" s="602"/>
      <c r="L4067" s="602"/>
      <c r="M4067" s="622"/>
    </row>
    <row r="4068" spans="2:13" s="322" customFormat="1" x14ac:dyDescent="0.2">
      <c r="B4068" s="602"/>
      <c r="C4068" s="602"/>
      <c r="D4068" s="602"/>
      <c r="E4068" s="602"/>
      <c r="F4068" s="602"/>
      <c r="G4068" s="602"/>
      <c r="H4068" s="602"/>
      <c r="I4068" s="602"/>
      <c r="J4068" s="602"/>
      <c r="K4068" s="602"/>
      <c r="L4068" s="602"/>
      <c r="M4068" s="622"/>
    </row>
    <row r="4069" spans="2:13" s="322" customFormat="1" x14ac:dyDescent="0.2">
      <c r="B4069" s="602"/>
      <c r="C4069" s="602"/>
      <c r="D4069" s="602"/>
      <c r="E4069" s="602"/>
      <c r="F4069" s="602"/>
      <c r="G4069" s="602"/>
      <c r="H4069" s="602"/>
      <c r="I4069" s="602"/>
      <c r="J4069" s="602"/>
      <c r="K4069" s="602"/>
      <c r="L4069" s="602"/>
      <c r="M4069" s="622"/>
    </row>
    <row r="4070" spans="2:13" s="322" customFormat="1" x14ac:dyDescent="0.2">
      <c r="B4070" s="602"/>
      <c r="C4070" s="602"/>
      <c r="D4070" s="602"/>
      <c r="E4070" s="602"/>
      <c r="F4070" s="602"/>
      <c r="G4070" s="602"/>
      <c r="H4070" s="602"/>
      <c r="I4070" s="602"/>
      <c r="J4070" s="602"/>
      <c r="K4070" s="602"/>
      <c r="L4070" s="602"/>
      <c r="M4070" s="622"/>
    </row>
    <row r="4071" spans="2:13" s="322" customFormat="1" x14ac:dyDescent="0.2">
      <c r="B4071" s="602"/>
      <c r="C4071" s="602"/>
      <c r="D4071" s="602"/>
      <c r="E4071" s="602"/>
      <c r="F4071" s="602"/>
      <c r="G4071" s="602"/>
      <c r="H4071" s="602"/>
      <c r="I4071" s="602"/>
      <c r="J4071" s="602"/>
      <c r="K4071" s="602"/>
      <c r="L4071" s="602"/>
      <c r="M4071" s="622"/>
    </row>
    <row r="4072" spans="2:13" s="322" customFormat="1" x14ac:dyDescent="0.2">
      <c r="B4072" s="602"/>
      <c r="C4072" s="602"/>
      <c r="D4072" s="602"/>
      <c r="E4072" s="602"/>
      <c r="F4072" s="602"/>
      <c r="G4072" s="602"/>
      <c r="H4072" s="602"/>
      <c r="I4072" s="602"/>
      <c r="J4072" s="602"/>
      <c r="K4072" s="602"/>
      <c r="L4072" s="602"/>
      <c r="M4072" s="622"/>
    </row>
    <row r="4073" spans="2:13" s="322" customFormat="1" x14ac:dyDescent="0.2">
      <c r="B4073" s="602"/>
      <c r="C4073" s="602"/>
      <c r="D4073" s="602"/>
      <c r="E4073" s="602"/>
      <c r="F4073" s="602"/>
      <c r="G4073" s="602"/>
      <c r="H4073" s="602"/>
      <c r="I4073" s="602"/>
      <c r="J4073" s="602"/>
      <c r="K4073" s="602"/>
      <c r="L4073" s="602"/>
      <c r="M4073" s="622"/>
    </row>
    <row r="4074" spans="2:13" s="322" customFormat="1" x14ac:dyDescent="0.2">
      <c r="B4074" s="602"/>
      <c r="C4074" s="602"/>
      <c r="D4074" s="602"/>
      <c r="E4074" s="602"/>
      <c r="F4074" s="602"/>
      <c r="G4074" s="602"/>
      <c r="H4074" s="602"/>
      <c r="I4074" s="602"/>
      <c r="J4074" s="602"/>
      <c r="K4074" s="602"/>
      <c r="L4074" s="602"/>
      <c r="M4074" s="622"/>
    </row>
    <row r="4075" spans="2:13" s="322" customFormat="1" x14ac:dyDescent="0.2">
      <c r="B4075" s="602"/>
      <c r="C4075" s="602"/>
      <c r="D4075" s="602"/>
      <c r="E4075" s="602"/>
      <c r="F4075" s="602"/>
      <c r="G4075" s="602"/>
      <c r="H4075" s="602"/>
      <c r="I4075" s="602"/>
      <c r="J4075" s="602"/>
      <c r="K4075" s="602"/>
      <c r="L4075" s="602"/>
      <c r="M4075" s="622"/>
    </row>
    <row r="4076" spans="2:13" s="322" customFormat="1" x14ac:dyDescent="0.2">
      <c r="B4076" s="602"/>
      <c r="C4076" s="602"/>
      <c r="D4076" s="602"/>
      <c r="E4076" s="602"/>
      <c r="F4076" s="602"/>
      <c r="G4076" s="602"/>
      <c r="H4076" s="602"/>
      <c r="I4076" s="602"/>
      <c r="J4076" s="602"/>
      <c r="K4076" s="602"/>
      <c r="L4076" s="602"/>
      <c r="M4076" s="622"/>
    </row>
    <row r="4077" spans="2:13" s="322" customFormat="1" x14ac:dyDescent="0.2">
      <c r="B4077" s="602"/>
      <c r="C4077" s="602"/>
      <c r="D4077" s="602"/>
      <c r="E4077" s="602"/>
      <c r="F4077" s="602"/>
      <c r="G4077" s="602"/>
      <c r="H4077" s="602"/>
      <c r="I4077" s="602"/>
      <c r="J4077" s="602"/>
      <c r="K4077" s="602"/>
      <c r="L4077" s="602"/>
      <c r="M4077" s="622"/>
    </row>
    <row r="4078" spans="2:13" s="322" customFormat="1" x14ac:dyDescent="0.2">
      <c r="B4078" s="602"/>
      <c r="C4078" s="602"/>
      <c r="D4078" s="602"/>
      <c r="E4078" s="602"/>
      <c r="F4078" s="602"/>
      <c r="G4078" s="602"/>
      <c r="H4078" s="602"/>
      <c r="I4078" s="602"/>
      <c r="J4078" s="602"/>
      <c r="K4078" s="602"/>
      <c r="L4078" s="602"/>
      <c r="M4078" s="622"/>
    </row>
    <row r="4079" spans="2:13" s="322" customFormat="1" x14ac:dyDescent="0.2">
      <c r="B4079" s="602"/>
      <c r="C4079" s="602"/>
      <c r="D4079" s="602"/>
      <c r="E4079" s="602"/>
      <c r="F4079" s="602"/>
      <c r="G4079" s="602"/>
      <c r="H4079" s="602"/>
      <c r="I4079" s="602"/>
      <c r="J4079" s="602"/>
      <c r="K4079" s="602"/>
      <c r="L4079" s="602"/>
      <c r="M4079" s="622"/>
    </row>
    <row r="4080" spans="2:13" s="322" customFormat="1" x14ac:dyDescent="0.2">
      <c r="B4080" s="602"/>
      <c r="C4080" s="602"/>
      <c r="D4080" s="602"/>
      <c r="E4080" s="602"/>
      <c r="F4080" s="602"/>
      <c r="G4080" s="602"/>
      <c r="H4080" s="602"/>
      <c r="I4080" s="602"/>
      <c r="J4080" s="602"/>
      <c r="K4080" s="602"/>
      <c r="L4080" s="602"/>
      <c r="M4080" s="622"/>
    </row>
    <row r="4081" spans="2:13" s="322" customFormat="1" x14ac:dyDescent="0.2">
      <c r="B4081" s="602"/>
      <c r="C4081" s="602"/>
      <c r="D4081" s="602"/>
      <c r="E4081" s="602"/>
      <c r="F4081" s="602"/>
      <c r="G4081" s="602"/>
      <c r="H4081" s="602"/>
      <c r="I4081" s="602"/>
      <c r="J4081" s="602"/>
      <c r="K4081" s="602"/>
      <c r="L4081" s="602"/>
      <c r="M4081" s="622"/>
    </row>
    <row r="4082" spans="2:13" s="322" customFormat="1" x14ac:dyDescent="0.2">
      <c r="B4082" s="602"/>
      <c r="C4082" s="602"/>
      <c r="D4082" s="602"/>
      <c r="E4082" s="602"/>
      <c r="F4082" s="602"/>
      <c r="G4082" s="602"/>
      <c r="H4082" s="602"/>
      <c r="I4082" s="602"/>
      <c r="J4082" s="602"/>
      <c r="K4082" s="602"/>
      <c r="L4082" s="602"/>
      <c r="M4082" s="622"/>
    </row>
    <row r="4083" spans="2:13" s="322" customFormat="1" x14ac:dyDescent="0.2">
      <c r="B4083" s="602"/>
      <c r="C4083" s="602"/>
      <c r="D4083" s="602"/>
      <c r="E4083" s="602"/>
      <c r="F4083" s="602"/>
      <c r="G4083" s="602"/>
      <c r="H4083" s="602"/>
      <c r="I4083" s="602"/>
      <c r="J4083" s="602"/>
      <c r="K4083" s="602"/>
      <c r="L4083" s="602"/>
      <c r="M4083" s="622"/>
    </row>
    <row r="4084" spans="2:13" s="322" customFormat="1" x14ac:dyDescent="0.2">
      <c r="B4084" s="602"/>
      <c r="C4084" s="602"/>
      <c r="D4084" s="602"/>
      <c r="E4084" s="602"/>
      <c r="F4084" s="602"/>
      <c r="G4084" s="602"/>
      <c r="H4084" s="602"/>
      <c r="I4084" s="602"/>
      <c r="J4084" s="602"/>
      <c r="K4084" s="602"/>
      <c r="L4084" s="602"/>
      <c r="M4084" s="622"/>
    </row>
    <row r="4085" spans="2:13" s="322" customFormat="1" x14ac:dyDescent="0.2">
      <c r="B4085" s="602"/>
      <c r="C4085" s="602"/>
      <c r="D4085" s="602"/>
      <c r="E4085" s="602"/>
      <c r="F4085" s="602"/>
      <c r="G4085" s="602"/>
      <c r="H4085" s="602"/>
      <c r="I4085" s="602"/>
      <c r="J4085" s="602"/>
      <c r="K4085" s="602"/>
      <c r="L4085" s="602"/>
      <c r="M4085" s="622"/>
    </row>
    <row r="4086" spans="2:13" s="322" customFormat="1" x14ac:dyDescent="0.2">
      <c r="B4086" s="602"/>
      <c r="C4086" s="602"/>
      <c r="D4086" s="602"/>
      <c r="E4086" s="602"/>
      <c r="F4086" s="602"/>
      <c r="G4086" s="602"/>
      <c r="H4086" s="602"/>
      <c r="I4086" s="602"/>
      <c r="J4086" s="602"/>
      <c r="K4086" s="602"/>
      <c r="L4086" s="602"/>
      <c r="M4086" s="622"/>
    </row>
    <row r="4087" spans="2:13" s="322" customFormat="1" x14ac:dyDescent="0.2">
      <c r="B4087" s="602"/>
      <c r="C4087" s="602"/>
      <c r="D4087" s="602"/>
      <c r="E4087" s="602"/>
      <c r="F4087" s="602"/>
      <c r="G4087" s="602"/>
      <c r="H4087" s="602"/>
      <c r="I4087" s="602"/>
      <c r="J4087" s="602"/>
      <c r="K4087" s="602"/>
      <c r="L4087" s="602"/>
      <c r="M4087" s="622"/>
    </row>
    <row r="4088" spans="2:13" s="322" customFormat="1" x14ac:dyDescent="0.2">
      <c r="B4088" s="602"/>
      <c r="C4088" s="602"/>
      <c r="D4088" s="602"/>
      <c r="E4088" s="602"/>
      <c r="F4088" s="602"/>
      <c r="G4088" s="602"/>
      <c r="H4088" s="602"/>
      <c r="I4088" s="602"/>
      <c r="J4088" s="602"/>
      <c r="K4088" s="602"/>
      <c r="L4088" s="602"/>
      <c r="M4088" s="622"/>
    </row>
    <row r="4089" spans="2:13" s="322" customFormat="1" x14ac:dyDescent="0.2">
      <c r="B4089" s="602"/>
      <c r="C4089" s="602"/>
      <c r="D4089" s="602"/>
      <c r="E4089" s="602"/>
      <c r="F4089" s="602"/>
      <c r="G4089" s="602"/>
      <c r="H4089" s="602"/>
      <c r="I4089" s="602"/>
      <c r="J4089" s="602"/>
      <c r="K4089" s="602"/>
      <c r="L4089" s="602"/>
      <c r="M4089" s="622"/>
    </row>
    <row r="4090" spans="2:13" s="322" customFormat="1" x14ac:dyDescent="0.2">
      <c r="B4090" s="602"/>
      <c r="C4090" s="602"/>
      <c r="D4090" s="602"/>
      <c r="E4090" s="602"/>
      <c r="F4090" s="602"/>
      <c r="G4090" s="602"/>
      <c r="H4090" s="602"/>
      <c r="I4090" s="602"/>
      <c r="J4090" s="602"/>
      <c r="K4090" s="602"/>
      <c r="L4090" s="602"/>
      <c r="M4090" s="622"/>
    </row>
    <row r="4091" spans="2:13" s="322" customFormat="1" x14ac:dyDescent="0.2">
      <c r="B4091" s="602"/>
      <c r="C4091" s="602"/>
      <c r="D4091" s="602"/>
      <c r="E4091" s="602"/>
      <c r="F4091" s="602"/>
      <c r="G4091" s="602"/>
      <c r="H4091" s="602"/>
      <c r="I4091" s="602"/>
      <c r="J4091" s="602"/>
      <c r="K4091" s="602"/>
      <c r="L4091" s="602"/>
      <c r="M4091" s="622"/>
    </row>
    <row r="4092" spans="2:13" s="322" customFormat="1" x14ac:dyDescent="0.2">
      <c r="B4092" s="602"/>
      <c r="C4092" s="602"/>
      <c r="D4092" s="602"/>
      <c r="E4092" s="602"/>
      <c r="F4092" s="602"/>
      <c r="G4092" s="602"/>
      <c r="H4092" s="602"/>
      <c r="I4092" s="602"/>
      <c r="J4092" s="602"/>
      <c r="K4092" s="602"/>
      <c r="L4092" s="602"/>
      <c r="M4092" s="622"/>
    </row>
    <row r="4093" spans="2:13" s="322" customFormat="1" x14ac:dyDescent="0.2">
      <c r="B4093" s="602"/>
      <c r="C4093" s="602"/>
      <c r="D4093" s="602"/>
      <c r="E4093" s="602"/>
      <c r="F4093" s="602"/>
      <c r="G4093" s="602"/>
      <c r="H4093" s="602"/>
      <c r="I4093" s="602"/>
      <c r="J4093" s="602"/>
      <c r="K4093" s="602"/>
      <c r="L4093" s="602"/>
      <c r="M4093" s="622"/>
    </row>
    <row r="4094" spans="2:13" s="322" customFormat="1" x14ac:dyDescent="0.2">
      <c r="B4094" s="602"/>
      <c r="C4094" s="602"/>
      <c r="D4094" s="602"/>
      <c r="E4094" s="602"/>
      <c r="F4094" s="602"/>
      <c r="G4094" s="602"/>
      <c r="H4094" s="602"/>
      <c r="I4094" s="602"/>
      <c r="J4094" s="602"/>
      <c r="K4094" s="602"/>
      <c r="L4094" s="602"/>
      <c r="M4094" s="622"/>
    </row>
    <row r="4095" spans="2:13" s="322" customFormat="1" x14ac:dyDescent="0.2">
      <c r="B4095" s="602"/>
      <c r="C4095" s="602"/>
      <c r="D4095" s="602"/>
      <c r="E4095" s="602"/>
      <c r="F4095" s="602"/>
      <c r="G4095" s="602"/>
      <c r="H4095" s="602"/>
      <c r="I4095" s="602"/>
      <c r="J4095" s="602"/>
      <c r="K4095" s="602"/>
      <c r="L4095" s="602"/>
      <c r="M4095" s="622"/>
    </row>
    <row r="4096" spans="2:13" s="322" customFormat="1" x14ac:dyDescent="0.2">
      <c r="B4096" s="602"/>
      <c r="C4096" s="602"/>
      <c r="D4096" s="602"/>
      <c r="E4096" s="602"/>
      <c r="F4096" s="602"/>
      <c r="G4096" s="602"/>
      <c r="H4096" s="602"/>
      <c r="I4096" s="602"/>
      <c r="J4096" s="602"/>
      <c r="K4096" s="602"/>
      <c r="L4096" s="602"/>
      <c r="M4096" s="622"/>
    </row>
    <row r="4097" spans="2:13" s="322" customFormat="1" x14ac:dyDescent="0.2">
      <c r="B4097" s="602"/>
      <c r="C4097" s="602"/>
      <c r="D4097" s="602"/>
      <c r="E4097" s="602"/>
      <c r="F4097" s="602"/>
      <c r="G4097" s="602"/>
      <c r="H4097" s="602"/>
      <c r="I4097" s="602"/>
      <c r="J4097" s="602"/>
      <c r="K4097" s="602"/>
      <c r="L4097" s="602"/>
      <c r="M4097" s="622"/>
    </row>
    <row r="4098" spans="2:13" s="322" customFormat="1" x14ac:dyDescent="0.2">
      <c r="B4098" s="602"/>
      <c r="C4098" s="602"/>
      <c r="D4098" s="602"/>
      <c r="E4098" s="602"/>
      <c r="F4098" s="602"/>
      <c r="G4098" s="602"/>
      <c r="H4098" s="602"/>
      <c r="I4098" s="602"/>
      <c r="J4098" s="602"/>
      <c r="K4098" s="602"/>
      <c r="L4098" s="602"/>
      <c r="M4098" s="622"/>
    </row>
    <row r="4099" spans="2:13" s="322" customFormat="1" x14ac:dyDescent="0.2">
      <c r="B4099" s="602"/>
      <c r="C4099" s="602"/>
      <c r="D4099" s="602"/>
      <c r="E4099" s="602"/>
      <c r="F4099" s="602"/>
      <c r="G4099" s="602"/>
      <c r="H4099" s="602"/>
      <c r="I4099" s="602"/>
      <c r="J4099" s="602"/>
      <c r="K4099" s="602"/>
      <c r="L4099" s="602"/>
      <c r="M4099" s="622"/>
    </row>
    <row r="4100" spans="2:13" s="322" customFormat="1" x14ac:dyDescent="0.2">
      <c r="B4100" s="602"/>
      <c r="C4100" s="602"/>
      <c r="D4100" s="602"/>
      <c r="E4100" s="602"/>
      <c r="F4100" s="602"/>
      <c r="G4100" s="602"/>
      <c r="H4100" s="602"/>
      <c r="I4100" s="602"/>
      <c r="J4100" s="602"/>
      <c r="K4100" s="602"/>
      <c r="L4100" s="602"/>
      <c r="M4100" s="622"/>
    </row>
    <row r="4101" spans="2:13" s="322" customFormat="1" x14ac:dyDescent="0.2">
      <c r="B4101" s="602"/>
      <c r="C4101" s="602"/>
      <c r="D4101" s="602"/>
      <c r="E4101" s="602"/>
      <c r="F4101" s="602"/>
      <c r="G4101" s="602"/>
      <c r="H4101" s="602"/>
      <c r="I4101" s="602"/>
      <c r="J4101" s="602"/>
      <c r="K4101" s="602"/>
      <c r="L4101" s="602"/>
      <c r="M4101" s="622"/>
    </row>
    <row r="4102" spans="2:13" s="322" customFormat="1" x14ac:dyDescent="0.2">
      <c r="B4102" s="602"/>
      <c r="C4102" s="602"/>
      <c r="D4102" s="602"/>
      <c r="E4102" s="602"/>
      <c r="F4102" s="602"/>
      <c r="G4102" s="602"/>
      <c r="H4102" s="602"/>
      <c r="I4102" s="602"/>
      <c r="J4102" s="602"/>
      <c r="K4102" s="602"/>
      <c r="L4102" s="602"/>
      <c r="M4102" s="622"/>
    </row>
    <row r="4103" spans="2:13" s="322" customFormat="1" x14ac:dyDescent="0.2">
      <c r="B4103" s="602"/>
      <c r="C4103" s="602"/>
      <c r="D4103" s="602"/>
      <c r="E4103" s="602"/>
      <c r="F4103" s="602"/>
      <c r="G4103" s="602"/>
      <c r="H4103" s="602"/>
      <c r="I4103" s="602"/>
      <c r="J4103" s="602"/>
      <c r="K4103" s="602"/>
      <c r="L4103" s="602"/>
      <c r="M4103" s="622"/>
    </row>
    <row r="4104" spans="2:13" s="322" customFormat="1" x14ac:dyDescent="0.2">
      <c r="B4104" s="602"/>
      <c r="C4104" s="602"/>
      <c r="D4104" s="602"/>
      <c r="E4104" s="602"/>
      <c r="F4104" s="602"/>
      <c r="G4104" s="602"/>
      <c r="H4104" s="602"/>
      <c r="I4104" s="602"/>
      <c r="J4104" s="602"/>
      <c r="K4104" s="602"/>
      <c r="L4104" s="602"/>
      <c r="M4104" s="622"/>
    </row>
    <row r="4105" spans="2:13" s="322" customFormat="1" x14ac:dyDescent="0.2">
      <c r="B4105" s="602"/>
      <c r="C4105" s="602"/>
      <c r="D4105" s="602"/>
      <c r="E4105" s="602"/>
      <c r="F4105" s="602"/>
      <c r="G4105" s="602"/>
      <c r="H4105" s="602"/>
      <c r="I4105" s="602"/>
      <c r="J4105" s="602"/>
      <c r="K4105" s="602"/>
      <c r="L4105" s="602"/>
      <c r="M4105" s="622"/>
    </row>
    <row r="4106" spans="2:13" s="322" customFormat="1" x14ac:dyDescent="0.2">
      <c r="B4106" s="602"/>
      <c r="C4106" s="602"/>
      <c r="D4106" s="602"/>
      <c r="E4106" s="602"/>
      <c r="F4106" s="602"/>
      <c r="G4106" s="602"/>
      <c r="H4106" s="602"/>
      <c r="I4106" s="602"/>
      <c r="J4106" s="602"/>
      <c r="K4106" s="602"/>
      <c r="L4106" s="602"/>
      <c r="M4106" s="622"/>
    </row>
    <row r="4107" spans="2:13" s="322" customFormat="1" x14ac:dyDescent="0.2">
      <c r="B4107" s="602"/>
      <c r="C4107" s="602"/>
      <c r="D4107" s="602"/>
      <c r="E4107" s="602"/>
      <c r="F4107" s="602"/>
      <c r="G4107" s="602"/>
      <c r="H4107" s="602"/>
      <c r="I4107" s="602"/>
      <c r="J4107" s="602"/>
      <c r="K4107" s="602"/>
      <c r="L4107" s="602"/>
      <c r="M4107" s="622"/>
    </row>
    <row r="4108" spans="2:13" s="322" customFormat="1" x14ac:dyDescent="0.2">
      <c r="B4108" s="602"/>
      <c r="C4108" s="602"/>
      <c r="D4108" s="602"/>
      <c r="E4108" s="602"/>
      <c r="F4108" s="602"/>
      <c r="G4108" s="602"/>
      <c r="H4108" s="602"/>
      <c r="I4108" s="602"/>
      <c r="J4108" s="602"/>
      <c r="K4108" s="602"/>
      <c r="L4108" s="602"/>
      <c r="M4108" s="622"/>
    </row>
    <row r="4109" spans="2:13" s="322" customFormat="1" x14ac:dyDescent="0.2">
      <c r="B4109" s="602"/>
      <c r="C4109" s="602"/>
      <c r="D4109" s="602"/>
      <c r="E4109" s="602"/>
      <c r="F4109" s="602"/>
      <c r="G4109" s="602"/>
      <c r="H4109" s="602"/>
      <c r="I4109" s="602"/>
      <c r="J4109" s="602"/>
      <c r="K4109" s="602"/>
      <c r="L4109" s="602"/>
      <c r="M4109" s="622"/>
    </row>
    <row r="4110" spans="2:13" s="322" customFormat="1" x14ac:dyDescent="0.2">
      <c r="B4110" s="602"/>
      <c r="C4110" s="602"/>
      <c r="D4110" s="602"/>
      <c r="E4110" s="602"/>
      <c r="F4110" s="602"/>
      <c r="G4110" s="602"/>
      <c r="H4110" s="602"/>
      <c r="I4110" s="602"/>
      <c r="J4110" s="602"/>
      <c r="K4110" s="602"/>
      <c r="L4110" s="602"/>
      <c r="M4110" s="622"/>
    </row>
    <row r="4111" spans="2:13" s="322" customFormat="1" x14ac:dyDescent="0.2">
      <c r="B4111" s="602"/>
      <c r="C4111" s="602"/>
      <c r="D4111" s="602"/>
      <c r="E4111" s="602"/>
      <c r="F4111" s="602"/>
      <c r="G4111" s="602"/>
      <c r="H4111" s="602"/>
      <c r="I4111" s="602"/>
      <c r="J4111" s="602"/>
      <c r="K4111" s="602"/>
      <c r="L4111" s="602"/>
      <c r="M4111" s="622"/>
    </row>
    <row r="4112" spans="2:13" s="322" customFormat="1" x14ac:dyDescent="0.2">
      <c r="B4112" s="602"/>
      <c r="C4112" s="602"/>
      <c r="D4112" s="602"/>
      <c r="E4112" s="602"/>
      <c r="F4112" s="602"/>
      <c r="G4112" s="602"/>
      <c r="H4112" s="602"/>
      <c r="I4112" s="602"/>
      <c r="J4112" s="602"/>
      <c r="K4112" s="602"/>
      <c r="L4112" s="602"/>
      <c r="M4112" s="622"/>
    </row>
    <row r="4113" spans="2:13" s="322" customFormat="1" x14ac:dyDescent="0.2">
      <c r="B4113" s="602"/>
      <c r="C4113" s="602"/>
      <c r="D4113" s="602"/>
      <c r="E4113" s="602"/>
      <c r="F4113" s="602"/>
      <c r="G4113" s="602"/>
      <c r="H4113" s="602"/>
      <c r="I4113" s="602"/>
      <c r="J4113" s="602"/>
      <c r="K4113" s="602"/>
      <c r="L4113" s="602"/>
      <c r="M4113" s="622"/>
    </row>
    <row r="4114" spans="2:13" s="322" customFormat="1" x14ac:dyDescent="0.2">
      <c r="B4114" s="602"/>
      <c r="C4114" s="602"/>
      <c r="D4114" s="602"/>
      <c r="E4114" s="602"/>
      <c r="F4114" s="602"/>
      <c r="G4114" s="602"/>
      <c r="H4114" s="602"/>
      <c r="I4114" s="602"/>
      <c r="J4114" s="602"/>
      <c r="K4114" s="602"/>
      <c r="L4114" s="602"/>
      <c r="M4114" s="622"/>
    </row>
    <row r="4115" spans="2:13" s="322" customFormat="1" x14ac:dyDescent="0.2">
      <c r="B4115" s="602"/>
      <c r="C4115" s="602"/>
      <c r="D4115" s="602"/>
      <c r="E4115" s="602"/>
      <c r="F4115" s="602"/>
      <c r="G4115" s="602"/>
      <c r="H4115" s="602"/>
      <c r="I4115" s="602"/>
      <c r="J4115" s="602"/>
      <c r="K4115" s="602"/>
      <c r="L4115" s="602"/>
      <c r="M4115" s="622"/>
    </row>
    <row r="4116" spans="2:13" s="322" customFormat="1" x14ac:dyDescent="0.2">
      <c r="B4116" s="602"/>
      <c r="C4116" s="602"/>
      <c r="D4116" s="602"/>
      <c r="E4116" s="602"/>
      <c r="F4116" s="602"/>
      <c r="G4116" s="602"/>
      <c r="H4116" s="602"/>
      <c r="I4116" s="602"/>
      <c r="J4116" s="602"/>
      <c r="K4116" s="602"/>
      <c r="L4116" s="602"/>
      <c r="M4116" s="622"/>
    </row>
    <row r="4117" spans="2:13" s="322" customFormat="1" x14ac:dyDescent="0.2">
      <c r="B4117" s="602"/>
      <c r="C4117" s="602"/>
      <c r="D4117" s="602"/>
      <c r="E4117" s="602"/>
      <c r="F4117" s="602"/>
      <c r="G4117" s="602"/>
      <c r="H4117" s="602"/>
      <c r="I4117" s="602"/>
      <c r="J4117" s="602"/>
      <c r="K4117" s="602"/>
      <c r="L4117" s="602"/>
      <c r="M4117" s="622"/>
    </row>
    <row r="4118" spans="2:13" s="322" customFormat="1" x14ac:dyDescent="0.2">
      <c r="B4118" s="602"/>
      <c r="C4118" s="602"/>
      <c r="D4118" s="602"/>
      <c r="E4118" s="602"/>
      <c r="F4118" s="602"/>
      <c r="G4118" s="602"/>
      <c r="H4118" s="602"/>
      <c r="I4118" s="602"/>
      <c r="J4118" s="602"/>
      <c r="K4118" s="602"/>
      <c r="L4118" s="602"/>
      <c r="M4118" s="622"/>
    </row>
    <row r="4119" spans="2:13" s="322" customFormat="1" x14ac:dyDescent="0.2">
      <c r="B4119" s="602"/>
      <c r="C4119" s="602"/>
      <c r="D4119" s="602"/>
      <c r="E4119" s="602"/>
      <c r="F4119" s="602"/>
      <c r="G4119" s="602"/>
      <c r="H4119" s="602"/>
      <c r="I4119" s="602"/>
      <c r="J4119" s="602"/>
      <c r="K4119" s="602"/>
      <c r="L4119" s="602"/>
      <c r="M4119" s="622"/>
    </row>
    <row r="4120" spans="2:13" s="322" customFormat="1" x14ac:dyDescent="0.2">
      <c r="B4120" s="602"/>
      <c r="C4120" s="602"/>
      <c r="D4120" s="602"/>
      <c r="E4120" s="602"/>
      <c r="F4120" s="602"/>
      <c r="G4120" s="602"/>
      <c r="H4120" s="602"/>
      <c r="I4120" s="602"/>
      <c r="J4120" s="602"/>
      <c r="K4120" s="602"/>
      <c r="L4120" s="602"/>
      <c r="M4120" s="622"/>
    </row>
    <row r="4121" spans="2:13" s="322" customFormat="1" x14ac:dyDescent="0.2">
      <c r="B4121" s="602"/>
      <c r="C4121" s="602"/>
      <c r="D4121" s="602"/>
      <c r="E4121" s="602"/>
      <c r="F4121" s="602"/>
      <c r="G4121" s="602"/>
      <c r="H4121" s="602"/>
      <c r="I4121" s="602"/>
      <c r="J4121" s="602"/>
      <c r="K4121" s="602"/>
      <c r="L4121" s="602"/>
      <c r="M4121" s="622"/>
    </row>
    <row r="4122" spans="2:13" s="322" customFormat="1" x14ac:dyDescent="0.2">
      <c r="B4122" s="602"/>
      <c r="C4122" s="602"/>
      <c r="D4122" s="602"/>
      <c r="E4122" s="602"/>
      <c r="F4122" s="602"/>
      <c r="G4122" s="602"/>
      <c r="H4122" s="602"/>
      <c r="I4122" s="602"/>
      <c r="J4122" s="602"/>
      <c r="K4122" s="602"/>
      <c r="L4122" s="602"/>
      <c r="M4122" s="622"/>
    </row>
    <row r="4123" spans="2:13" s="322" customFormat="1" x14ac:dyDescent="0.2">
      <c r="B4123" s="602"/>
      <c r="C4123" s="602"/>
      <c r="D4123" s="602"/>
      <c r="E4123" s="602"/>
      <c r="F4123" s="602"/>
      <c r="G4123" s="602"/>
      <c r="H4123" s="602"/>
      <c r="I4123" s="602"/>
      <c r="J4123" s="602"/>
      <c r="K4123" s="602"/>
      <c r="L4123" s="602"/>
      <c r="M4123" s="622"/>
    </row>
    <row r="4124" spans="2:13" s="322" customFormat="1" x14ac:dyDescent="0.2">
      <c r="B4124" s="602"/>
      <c r="C4124" s="602"/>
      <c r="D4124" s="602"/>
      <c r="E4124" s="602"/>
      <c r="F4124" s="602"/>
      <c r="G4124" s="602"/>
      <c r="H4124" s="602"/>
      <c r="I4124" s="602"/>
      <c r="J4124" s="602"/>
      <c r="K4124" s="602"/>
      <c r="L4124" s="602"/>
      <c r="M4124" s="622"/>
    </row>
    <row r="4125" spans="2:13" s="322" customFormat="1" x14ac:dyDescent="0.2">
      <c r="B4125" s="602"/>
      <c r="C4125" s="602"/>
      <c r="D4125" s="602"/>
      <c r="E4125" s="602"/>
      <c r="F4125" s="602"/>
      <c r="G4125" s="602"/>
      <c r="H4125" s="602"/>
      <c r="I4125" s="602"/>
      <c r="J4125" s="602"/>
      <c r="K4125" s="602"/>
      <c r="L4125" s="602"/>
      <c r="M4125" s="622"/>
    </row>
    <row r="4126" spans="2:13" s="322" customFormat="1" x14ac:dyDescent="0.2">
      <c r="B4126" s="602"/>
      <c r="C4126" s="602"/>
      <c r="D4126" s="602"/>
      <c r="E4126" s="602"/>
      <c r="F4126" s="602"/>
      <c r="G4126" s="602"/>
      <c r="H4126" s="602"/>
      <c r="I4126" s="602"/>
      <c r="J4126" s="602"/>
      <c r="K4126" s="602"/>
      <c r="L4126" s="602"/>
      <c r="M4126" s="622"/>
    </row>
    <row r="4127" spans="2:13" s="322" customFormat="1" x14ac:dyDescent="0.2">
      <c r="B4127" s="602"/>
      <c r="C4127" s="602"/>
      <c r="D4127" s="602"/>
      <c r="E4127" s="602"/>
      <c r="F4127" s="602"/>
      <c r="G4127" s="602"/>
      <c r="H4127" s="602"/>
      <c r="I4127" s="602"/>
      <c r="J4127" s="602"/>
      <c r="K4127" s="602"/>
      <c r="L4127" s="602"/>
      <c r="M4127" s="622"/>
    </row>
    <row r="4128" spans="2:13" s="322" customFormat="1" x14ac:dyDescent="0.2">
      <c r="B4128" s="602"/>
      <c r="C4128" s="602"/>
      <c r="D4128" s="602"/>
      <c r="E4128" s="602"/>
      <c r="F4128" s="602"/>
      <c r="G4128" s="602"/>
      <c r="H4128" s="602"/>
      <c r="I4128" s="602"/>
      <c r="J4128" s="602"/>
      <c r="K4128" s="602"/>
      <c r="L4128" s="602"/>
      <c r="M4128" s="622"/>
    </row>
    <row r="4129" spans="2:13" s="322" customFormat="1" x14ac:dyDescent="0.2">
      <c r="B4129" s="602"/>
      <c r="C4129" s="602"/>
      <c r="D4129" s="602"/>
      <c r="E4129" s="602"/>
      <c r="F4129" s="602"/>
      <c r="G4129" s="602"/>
      <c r="H4129" s="602"/>
      <c r="I4129" s="602"/>
      <c r="J4129" s="602"/>
      <c r="K4129" s="602"/>
      <c r="L4129" s="602"/>
      <c r="M4129" s="622"/>
    </row>
    <row r="4130" spans="2:13" s="322" customFormat="1" x14ac:dyDescent="0.2">
      <c r="B4130" s="602"/>
      <c r="C4130" s="602"/>
      <c r="D4130" s="602"/>
      <c r="E4130" s="602"/>
      <c r="F4130" s="602"/>
      <c r="G4130" s="602"/>
      <c r="H4130" s="602"/>
      <c r="I4130" s="602"/>
      <c r="J4130" s="602"/>
      <c r="K4130" s="602"/>
      <c r="L4130" s="602"/>
      <c r="M4130" s="622"/>
    </row>
    <row r="4131" spans="2:13" s="322" customFormat="1" x14ac:dyDescent="0.2">
      <c r="B4131" s="602"/>
      <c r="C4131" s="602"/>
      <c r="D4131" s="602"/>
      <c r="E4131" s="602"/>
      <c r="F4131" s="602"/>
      <c r="G4131" s="602"/>
      <c r="H4131" s="602"/>
      <c r="I4131" s="602"/>
      <c r="J4131" s="602"/>
      <c r="K4131" s="602"/>
      <c r="L4131" s="602"/>
      <c r="M4131" s="622"/>
    </row>
    <row r="4132" spans="2:13" s="322" customFormat="1" x14ac:dyDescent="0.2">
      <c r="B4132" s="602"/>
      <c r="C4132" s="602"/>
      <c r="D4132" s="602"/>
      <c r="E4132" s="602"/>
      <c r="F4132" s="602"/>
      <c r="G4132" s="602"/>
      <c r="H4132" s="602"/>
      <c r="I4132" s="602"/>
      <c r="J4132" s="602"/>
      <c r="K4132" s="602"/>
      <c r="L4132" s="602"/>
      <c r="M4132" s="622"/>
    </row>
    <row r="4133" spans="2:13" s="322" customFormat="1" x14ac:dyDescent="0.2">
      <c r="B4133" s="602"/>
      <c r="C4133" s="602"/>
      <c r="D4133" s="602"/>
      <c r="E4133" s="602"/>
      <c r="F4133" s="602"/>
      <c r="G4133" s="602"/>
      <c r="H4133" s="602"/>
      <c r="I4133" s="602"/>
      <c r="J4133" s="602"/>
      <c r="K4133" s="602"/>
      <c r="L4133" s="602"/>
      <c r="M4133" s="622"/>
    </row>
    <row r="4134" spans="2:13" s="322" customFormat="1" x14ac:dyDescent="0.2">
      <c r="B4134" s="602"/>
      <c r="C4134" s="602"/>
      <c r="D4134" s="602"/>
      <c r="E4134" s="602"/>
      <c r="F4134" s="602"/>
      <c r="G4134" s="602"/>
      <c r="H4134" s="602"/>
      <c r="I4134" s="602"/>
      <c r="J4134" s="602"/>
      <c r="K4134" s="602"/>
      <c r="L4134" s="602"/>
      <c r="M4134" s="622"/>
    </row>
    <row r="4135" spans="2:13" s="322" customFormat="1" x14ac:dyDescent="0.2">
      <c r="B4135" s="602"/>
      <c r="C4135" s="602"/>
      <c r="D4135" s="602"/>
      <c r="E4135" s="602"/>
      <c r="F4135" s="602"/>
      <c r="G4135" s="602"/>
      <c r="H4135" s="602"/>
      <c r="I4135" s="602"/>
      <c r="J4135" s="602"/>
      <c r="K4135" s="602"/>
      <c r="L4135" s="602"/>
      <c r="M4135" s="622"/>
    </row>
    <row r="4136" spans="2:13" s="322" customFormat="1" x14ac:dyDescent="0.2">
      <c r="B4136" s="602"/>
      <c r="C4136" s="602"/>
      <c r="D4136" s="602"/>
      <c r="E4136" s="602"/>
      <c r="F4136" s="602"/>
      <c r="G4136" s="602"/>
      <c r="H4136" s="602"/>
      <c r="I4136" s="602"/>
      <c r="J4136" s="602"/>
      <c r="K4136" s="602"/>
      <c r="L4136" s="602"/>
      <c r="M4136" s="622"/>
    </row>
    <row r="4137" spans="2:13" s="322" customFormat="1" x14ac:dyDescent="0.2">
      <c r="B4137" s="602"/>
      <c r="C4137" s="602"/>
      <c r="D4137" s="602"/>
      <c r="E4137" s="602"/>
      <c r="F4137" s="602"/>
      <c r="G4137" s="602"/>
      <c r="H4137" s="602"/>
      <c r="I4137" s="602"/>
      <c r="J4137" s="602"/>
      <c r="K4137" s="602"/>
      <c r="L4137" s="602"/>
      <c r="M4137" s="622"/>
    </row>
    <row r="4138" spans="2:13" s="322" customFormat="1" x14ac:dyDescent="0.2">
      <c r="B4138" s="602"/>
      <c r="C4138" s="602"/>
      <c r="D4138" s="602"/>
      <c r="E4138" s="602"/>
      <c r="F4138" s="602"/>
      <c r="G4138" s="602"/>
      <c r="H4138" s="602"/>
      <c r="I4138" s="602"/>
      <c r="J4138" s="602"/>
      <c r="K4138" s="602"/>
      <c r="L4138" s="602"/>
      <c r="M4138" s="622"/>
    </row>
    <row r="4139" spans="2:13" s="322" customFormat="1" x14ac:dyDescent="0.2">
      <c r="B4139" s="602"/>
      <c r="C4139" s="602"/>
      <c r="D4139" s="602"/>
      <c r="E4139" s="602"/>
      <c r="F4139" s="602"/>
      <c r="G4139" s="602"/>
      <c r="H4139" s="602"/>
      <c r="I4139" s="602"/>
      <c r="J4139" s="602"/>
      <c r="K4139" s="602"/>
      <c r="L4139" s="602"/>
      <c r="M4139" s="622"/>
    </row>
    <row r="4140" spans="2:13" s="322" customFormat="1" x14ac:dyDescent="0.2">
      <c r="B4140" s="602"/>
      <c r="C4140" s="602"/>
      <c r="D4140" s="602"/>
      <c r="E4140" s="602"/>
      <c r="F4140" s="602"/>
      <c r="G4140" s="602"/>
      <c r="H4140" s="602"/>
      <c r="I4140" s="602"/>
      <c r="J4140" s="602"/>
      <c r="K4140" s="602"/>
      <c r="L4140" s="602"/>
      <c r="M4140" s="622"/>
    </row>
    <row r="4141" spans="2:13" s="322" customFormat="1" x14ac:dyDescent="0.2">
      <c r="B4141" s="602"/>
      <c r="C4141" s="602"/>
      <c r="D4141" s="602"/>
      <c r="E4141" s="602"/>
      <c r="F4141" s="602"/>
      <c r="G4141" s="602"/>
      <c r="H4141" s="602"/>
      <c r="I4141" s="602"/>
      <c r="J4141" s="602"/>
      <c r="K4141" s="602"/>
      <c r="L4141" s="602"/>
      <c r="M4141" s="622"/>
    </row>
    <row r="4142" spans="2:13" s="322" customFormat="1" x14ac:dyDescent="0.2">
      <c r="B4142" s="602"/>
      <c r="C4142" s="602"/>
      <c r="D4142" s="602"/>
      <c r="E4142" s="602"/>
      <c r="F4142" s="602"/>
      <c r="G4142" s="602"/>
      <c r="H4142" s="602"/>
      <c r="I4142" s="602"/>
      <c r="J4142" s="602"/>
      <c r="K4142" s="602"/>
      <c r="L4142" s="602"/>
      <c r="M4142" s="622"/>
    </row>
    <row r="4143" spans="2:13" s="322" customFormat="1" x14ac:dyDescent="0.2">
      <c r="B4143" s="602"/>
      <c r="C4143" s="602"/>
      <c r="D4143" s="602"/>
      <c r="E4143" s="602"/>
      <c r="F4143" s="602"/>
      <c r="G4143" s="602"/>
      <c r="H4143" s="602"/>
      <c r="I4143" s="602"/>
      <c r="J4143" s="602"/>
      <c r="K4143" s="602"/>
      <c r="L4143" s="602"/>
      <c r="M4143" s="622"/>
    </row>
    <row r="4144" spans="2:13" s="322" customFormat="1" x14ac:dyDescent="0.2">
      <c r="B4144" s="602"/>
      <c r="C4144" s="602"/>
      <c r="D4144" s="602"/>
      <c r="E4144" s="602"/>
      <c r="F4144" s="602"/>
      <c r="G4144" s="602"/>
      <c r="H4144" s="602"/>
      <c r="I4144" s="602"/>
      <c r="J4144" s="602"/>
      <c r="K4144" s="602"/>
      <c r="L4144" s="602"/>
      <c r="M4144" s="622"/>
    </row>
    <row r="4145" spans="2:13" s="322" customFormat="1" x14ac:dyDescent="0.2">
      <c r="B4145" s="602"/>
      <c r="C4145" s="602"/>
      <c r="D4145" s="602"/>
      <c r="E4145" s="602"/>
      <c r="F4145" s="602"/>
      <c r="G4145" s="602"/>
      <c r="H4145" s="602"/>
      <c r="I4145" s="602"/>
      <c r="J4145" s="602"/>
      <c r="K4145" s="602"/>
      <c r="L4145" s="602"/>
      <c r="M4145" s="622"/>
    </row>
    <row r="4146" spans="2:13" s="322" customFormat="1" x14ac:dyDescent="0.2">
      <c r="B4146" s="602"/>
      <c r="C4146" s="602"/>
      <c r="D4146" s="602"/>
      <c r="E4146" s="602"/>
      <c r="F4146" s="602"/>
      <c r="G4146" s="602"/>
      <c r="H4146" s="602"/>
      <c r="I4146" s="602"/>
      <c r="J4146" s="602"/>
      <c r="K4146" s="602"/>
      <c r="L4146" s="602"/>
      <c r="M4146" s="622"/>
    </row>
    <row r="4147" spans="2:13" s="322" customFormat="1" x14ac:dyDescent="0.2">
      <c r="B4147" s="602"/>
      <c r="C4147" s="602"/>
      <c r="D4147" s="602"/>
      <c r="E4147" s="602"/>
      <c r="F4147" s="602"/>
      <c r="G4147" s="602"/>
      <c r="H4147" s="602"/>
      <c r="I4147" s="602"/>
      <c r="J4147" s="602"/>
      <c r="K4147" s="602"/>
      <c r="L4147" s="602"/>
      <c r="M4147" s="622"/>
    </row>
    <row r="4148" spans="2:13" s="322" customFormat="1" x14ac:dyDescent="0.2">
      <c r="B4148" s="602"/>
      <c r="C4148" s="602"/>
      <c r="D4148" s="602"/>
      <c r="E4148" s="602"/>
      <c r="F4148" s="602"/>
      <c r="G4148" s="602"/>
      <c r="H4148" s="602"/>
      <c r="I4148" s="602"/>
      <c r="J4148" s="602"/>
      <c r="K4148" s="602"/>
      <c r="L4148" s="602"/>
      <c r="M4148" s="622"/>
    </row>
    <row r="4149" spans="2:13" s="322" customFormat="1" x14ac:dyDescent="0.2">
      <c r="B4149" s="602"/>
      <c r="C4149" s="602"/>
      <c r="D4149" s="602"/>
      <c r="E4149" s="602"/>
      <c r="F4149" s="602"/>
      <c r="G4149" s="602"/>
      <c r="H4149" s="602"/>
      <c r="I4149" s="602"/>
      <c r="J4149" s="602"/>
      <c r="K4149" s="602"/>
      <c r="L4149" s="602"/>
      <c r="M4149" s="622"/>
    </row>
    <row r="4150" spans="2:13" s="322" customFormat="1" x14ac:dyDescent="0.2">
      <c r="B4150" s="602"/>
      <c r="C4150" s="602"/>
      <c r="D4150" s="602"/>
      <c r="E4150" s="602"/>
      <c r="F4150" s="602"/>
      <c r="G4150" s="602"/>
      <c r="H4150" s="602"/>
      <c r="I4150" s="602"/>
      <c r="J4150" s="602"/>
      <c r="K4150" s="602"/>
      <c r="L4150" s="602"/>
      <c r="M4150" s="622"/>
    </row>
    <row r="4151" spans="2:13" s="322" customFormat="1" x14ac:dyDescent="0.2">
      <c r="B4151" s="602"/>
      <c r="C4151" s="602"/>
      <c r="D4151" s="602"/>
      <c r="E4151" s="602"/>
      <c r="F4151" s="602"/>
      <c r="G4151" s="602"/>
      <c r="H4151" s="602"/>
      <c r="I4151" s="602"/>
      <c r="J4151" s="602"/>
      <c r="K4151" s="602"/>
      <c r="L4151" s="602"/>
      <c r="M4151" s="622"/>
    </row>
    <row r="4152" spans="2:13" s="322" customFormat="1" x14ac:dyDescent="0.2">
      <c r="B4152" s="602"/>
      <c r="C4152" s="602"/>
      <c r="D4152" s="602"/>
      <c r="E4152" s="602"/>
      <c r="F4152" s="602"/>
      <c r="G4152" s="602"/>
      <c r="H4152" s="602"/>
      <c r="I4152" s="602"/>
      <c r="J4152" s="602"/>
      <c r="K4152" s="602"/>
      <c r="L4152" s="602"/>
      <c r="M4152" s="622"/>
    </row>
    <row r="4153" spans="2:13" s="322" customFormat="1" x14ac:dyDescent="0.2">
      <c r="B4153" s="602"/>
      <c r="C4153" s="602"/>
      <c r="D4153" s="602"/>
      <c r="E4153" s="602"/>
      <c r="F4153" s="602"/>
      <c r="G4153" s="602"/>
      <c r="H4153" s="602"/>
      <c r="I4153" s="602"/>
      <c r="J4153" s="602"/>
      <c r="K4153" s="602"/>
      <c r="L4153" s="602"/>
      <c r="M4153" s="622"/>
    </row>
    <row r="4154" spans="2:13" s="322" customFormat="1" x14ac:dyDescent="0.2">
      <c r="B4154" s="602"/>
      <c r="C4154" s="602"/>
      <c r="D4154" s="602"/>
      <c r="E4154" s="602"/>
      <c r="F4154" s="602"/>
      <c r="G4154" s="602"/>
      <c r="H4154" s="602"/>
      <c r="I4154" s="602"/>
      <c r="J4154" s="602"/>
      <c r="K4154" s="602"/>
      <c r="L4154" s="602"/>
      <c r="M4154" s="622"/>
    </row>
    <row r="4155" spans="2:13" s="322" customFormat="1" x14ac:dyDescent="0.2">
      <c r="B4155" s="602"/>
      <c r="C4155" s="602"/>
      <c r="D4155" s="602"/>
      <c r="E4155" s="602"/>
      <c r="F4155" s="602"/>
      <c r="G4155" s="602"/>
      <c r="H4155" s="602"/>
      <c r="I4155" s="602"/>
      <c r="J4155" s="602"/>
      <c r="K4155" s="602"/>
      <c r="L4155" s="602"/>
      <c r="M4155" s="622"/>
    </row>
    <row r="4156" spans="2:13" s="322" customFormat="1" x14ac:dyDescent="0.2">
      <c r="B4156" s="602"/>
      <c r="C4156" s="602"/>
      <c r="D4156" s="602"/>
      <c r="E4156" s="602"/>
      <c r="F4156" s="602"/>
      <c r="G4156" s="602"/>
      <c r="H4156" s="602"/>
      <c r="I4156" s="602"/>
      <c r="J4156" s="602"/>
      <c r="K4156" s="602"/>
      <c r="L4156" s="602"/>
      <c r="M4156" s="622"/>
    </row>
    <row r="4157" spans="2:13" s="322" customFormat="1" x14ac:dyDescent="0.2">
      <c r="B4157" s="602"/>
      <c r="C4157" s="602"/>
      <c r="D4157" s="602"/>
      <c r="E4157" s="602"/>
      <c r="F4157" s="602"/>
      <c r="G4157" s="602"/>
      <c r="H4157" s="602"/>
      <c r="I4157" s="602"/>
      <c r="J4157" s="602"/>
      <c r="K4157" s="602"/>
      <c r="L4157" s="602"/>
      <c r="M4157" s="622"/>
    </row>
    <row r="4158" spans="2:13" s="322" customFormat="1" x14ac:dyDescent="0.2">
      <c r="B4158" s="602"/>
      <c r="C4158" s="602"/>
      <c r="D4158" s="602"/>
      <c r="E4158" s="602"/>
      <c r="F4158" s="602"/>
      <c r="G4158" s="602"/>
      <c r="H4158" s="602"/>
      <c r="I4158" s="602"/>
      <c r="J4158" s="602"/>
      <c r="K4158" s="602"/>
      <c r="L4158" s="602"/>
      <c r="M4158" s="622"/>
    </row>
    <row r="4159" spans="2:13" s="322" customFormat="1" x14ac:dyDescent="0.2">
      <c r="B4159" s="602"/>
      <c r="C4159" s="602"/>
      <c r="D4159" s="602"/>
      <c r="E4159" s="602"/>
      <c r="F4159" s="602"/>
      <c r="G4159" s="602"/>
      <c r="H4159" s="602"/>
      <c r="I4159" s="602"/>
      <c r="J4159" s="602"/>
      <c r="K4159" s="602"/>
      <c r="L4159" s="602"/>
      <c r="M4159" s="622"/>
    </row>
    <row r="4160" spans="2:13" s="322" customFormat="1" x14ac:dyDescent="0.2">
      <c r="B4160" s="602"/>
      <c r="C4160" s="602"/>
      <c r="D4160" s="602"/>
      <c r="E4160" s="602"/>
      <c r="F4160" s="602"/>
      <c r="G4160" s="602"/>
      <c r="H4160" s="602"/>
      <c r="I4160" s="602"/>
      <c r="J4160" s="602"/>
      <c r="K4160" s="602"/>
      <c r="L4160" s="602"/>
      <c r="M4160" s="622"/>
    </row>
    <row r="4161" spans="2:13" s="322" customFormat="1" x14ac:dyDescent="0.2">
      <c r="B4161" s="602"/>
      <c r="C4161" s="602"/>
      <c r="D4161" s="602"/>
      <c r="E4161" s="602"/>
      <c r="F4161" s="602"/>
      <c r="G4161" s="602"/>
      <c r="H4161" s="602"/>
      <c r="I4161" s="602"/>
      <c r="J4161" s="602"/>
      <c r="K4161" s="602"/>
      <c r="L4161" s="602"/>
      <c r="M4161" s="622"/>
    </row>
    <row r="4162" spans="2:13" s="322" customFormat="1" x14ac:dyDescent="0.2">
      <c r="B4162" s="602"/>
      <c r="C4162" s="602"/>
      <c r="D4162" s="602"/>
      <c r="E4162" s="602"/>
      <c r="F4162" s="602"/>
      <c r="G4162" s="602"/>
      <c r="H4162" s="602"/>
      <c r="I4162" s="602"/>
      <c r="J4162" s="602"/>
      <c r="K4162" s="602"/>
      <c r="L4162" s="602"/>
      <c r="M4162" s="622"/>
    </row>
    <row r="4163" spans="2:13" s="322" customFormat="1" x14ac:dyDescent="0.2">
      <c r="B4163" s="602"/>
      <c r="C4163" s="602"/>
      <c r="D4163" s="602"/>
      <c r="E4163" s="602"/>
      <c r="F4163" s="602"/>
      <c r="G4163" s="602"/>
      <c r="H4163" s="602"/>
      <c r="I4163" s="602"/>
      <c r="J4163" s="602"/>
      <c r="K4163" s="602"/>
      <c r="L4163" s="602"/>
      <c r="M4163" s="622"/>
    </row>
    <row r="4164" spans="2:13" s="322" customFormat="1" x14ac:dyDescent="0.2">
      <c r="B4164" s="602"/>
      <c r="C4164" s="602"/>
      <c r="D4164" s="602"/>
      <c r="E4164" s="602"/>
      <c r="F4164" s="602"/>
      <c r="G4164" s="602"/>
      <c r="H4164" s="602"/>
      <c r="I4164" s="602"/>
      <c r="J4164" s="602"/>
      <c r="K4164" s="602"/>
      <c r="L4164" s="602"/>
      <c r="M4164" s="622"/>
    </row>
    <row r="4165" spans="2:13" s="322" customFormat="1" x14ac:dyDescent="0.2">
      <c r="B4165" s="602"/>
      <c r="C4165" s="602"/>
      <c r="D4165" s="602"/>
      <c r="E4165" s="602"/>
      <c r="F4165" s="602"/>
      <c r="G4165" s="602"/>
      <c r="H4165" s="602"/>
      <c r="I4165" s="602"/>
      <c r="J4165" s="602"/>
      <c r="K4165" s="602"/>
      <c r="L4165" s="602"/>
      <c r="M4165" s="622"/>
    </row>
    <row r="4166" spans="2:13" s="322" customFormat="1" x14ac:dyDescent="0.2">
      <c r="B4166" s="602"/>
      <c r="C4166" s="602"/>
      <c r="D4166" s="602"/>
      <c r="E4166" s="602"/>
      <c r="F4166" s="602"/>
      <c r="G4166" s="602"/>
      <c r="H4166" s="602"/>
      <c r="I4166" s="602"/>
      <c r="J4166" s="602"/>
      <c r="K4166" s="602"/>
      <c r="L4166" s="602"/>
      <c r="M4166" s="622"/>
    </row>
    <row r="4167" spans="2:13" s="322" customFormat="1" x14ac:dyDescent="0.2">
      <c r="B4167" s="602"/>
      <c r="C4167" s="602"/>
      <c r="D4167" s="602"/>
      <c r="E4167" s="602"/>
      <c r="F4167" s="602"/>
      <c r="G4167" s="602"/>
      <c r="H4167" s="602"/>
      <c r="I4167" s="602"/>
      <c r="J4167" s="602"/>
      <c r="K4167" s="602"/>
      <c r="L4167" s="602"/>
      <c r="M4167" s="622"/>
    </row>
    <row r="4168" spans="2:13" s="322" customFormat="1" x14ac:dyDescent="0.2">
      <c r="B4168" s="602"/>
      <c r="C4168" s="602"/>
      <c r="D4168" s="602"/>
      <c r="E4168" s="602"/>
      <c r="F4168" s="602"/>
      <c r="G4168" s="602"/>
      <c r="H4168" s="602"/>
      <c r="I4168" s="602"/>
      <c r="J4168" s="602"/>
      <c r="K4168" s="602"/>
      <c r="L4168" s="602"/>
      <c r="M4168" s="622"/>
    </row>
    <row r="4169" spans="2:13" s="322" customFormat="1" x14ac:dyDescent="0.2">
      <c r="B4169" s="602"/>
      <c r="C4169" s="602"/>
      <c r="D4169" s="602"/>
      <c r="E4169" s="602"/>
      <c r="F4169" s="602"/>
      <c r="G4169" s="602"/>
      <c r="H4169" s="602"/>
      <c r="I4169" s="602"/>
      <c r="J4169" s="602"/>
      <c r="K4169" s="602"/>
      <c r="L4169" s="602"/>
      <c r="M4169" s="622"/>
    </row>
    <row r="4170" spans="2:13" s="322" customFormat="1" x14ac:dyDescent="0.2">
      <c r="B4170" s="602"/>
      <c r="C4170" s="602"/>
      <c r="D4170" s="602"/>
      <c r="E4170" s="602"/>
      <c r="F4170" s="602"/>
      <c r="G4170" s="602"/>
      <c r="H4170" s="602"/>
      <c r="I4170" s="602"/>
      <c r="J4170" s="602"/>
      <c r="K4170" s="602"/>
      <c r="L4170" s="602"/>
      <c r="M4170" s="622"/>
    </row>
    <row r="4171" spans="2:13" s="322" customFormat="1" x14ac:dyDescent="0.2">
      <c r="B4171" s="602"/>
      <c r="C4171" s="602"/>
      <c r="D4171" s="602"/>
      <c r="E4171" s="602"/>
      <c r="F4171" s="602"/>
      <c r="G4171" s="602"/>
      <c r="H4171" s="602"/>
      <c r="I4171" s="602"/>
      <c r="J4171" s="602"/>
      <c r="K4171" s="602"/>
      <c r="L4171" s="602"/>
      <c r="M4171" s="622"/>
    </row>
    <row r="4172" spans="2:13" s="322" customFormat="1" x14ac:dyDescent="0.2">
      <c r="B4172" s="602"/>
      <c r="C4172" s="602"/>
      <c r="D4172" s="602"/>
      <c r="E4172" s="602"/>
      <c r="F4172" s="602"/>
      <c r="G4172" s="602"/>
      <c r="H4172" s="602"/>
      <c r="I4172" s="602"/>
      <c r="J4172" s="602"/>
      <c r="K4172" s="602"/>
      <c r="L4172" s="602"/>
      <c r="M4172" s="622"/>
    </row>
    <row r="4173" spans="2:13" s="322" customFormat="1" x14ac:dyDescent="0.2">
      <c r="B4173" s="602"/>
      <c r="C4173" s="602"/>
      <c r="D4173" s="602"/>
      <c r="E4173" s="602"/>
      <c r="F4173" s="602"/>
      <c r="G4173" s="602"/>
      <c r="H4173" s="602"/>
      <c r="I4173" s="602"/>
      <c r="J4173" s="602"/>
      <c r="K4173" s="602"/>
      <c r="L4173" s="602"/>
      <c r="M4173" s="622"/>
    </row>
    <row r="4174" spans="2:13" s="322" customFormat="1" x14ac:dyDescent="0.2">
      <c r="B4174" s="602"/>
      <c r="C4174" s="602"/>
      <c r="D4174" s="602"/>
      <c r="E4174" s="602"/>
      <c r="F4174" s="602"/>
      <c r="G4174" s="602"/>
      <c r="H4174" s="602"/>
      <c r="I4174" s="602"/>
      <c r="J4174" s="602"/>
      <c r="K4174" s="602"/>
      <c r="L4174" s="602"/>
      <c r="M4174" s="622"/>
    </row>
    <row r="4175" spans="2:13" s="322" customFormat="1" x14ac:dyDescent="0.2">
      <c r="B4175" s="602"/>
      <c r="C4175" s="602"/>
      <c r="D4175" s="602"/>
      <c r="E4175" s="602"/>
      <c r="F4175" s="602"/>
      <c r="G4175" s="602"/>
      <c r="H4175" s="602"/>
      <c r="I4175" s="602"/>
      <c r="J4175" s="602"/>
      <c r="K4175" s="602"/>
      <c r="L4175" s="602"/>
      <c r="M4175" s="622"/>
    </row>
    <row r="4176" spans="2:13" s="322" customFormat="1" x14ac:dyDescent="0.2">
      <c r="B4176" s="602"/>
      <c r="C4176" s="602"/>
      <c r="D4176" s="602"/>
      <c r="E4176" s="602"/>
      <c r="F4176" s="602"/>
      <c r="G4176" s="602"/>
      <c r="H4176" s="602"/>
      <c r="I4176" s="602"/>
      <c r="J4176" s="602"/>
      <c r="K4176" s="602"/>
      <c r="L4176" s="602"/>
      <c r="M4176" s="622"/>
    </row>
    <row r="4177" spans="2:13" s="322" customFormat="1" x14ac:dyDescent="0.2">
      <c r="B4177" s="602"/>
      <c r="C4177" s="602"/>
      <c r="D4177" s="602"/>
      <c r="E4177" s="602"/>
      <c r="F4177" s="602"/>
      <c r="G4177" s="602"/>
      <c r="H4177" s="602"/>
      <c r="I4177" s="602"/>
      <c r="J4177" s="602"/>
      <c r="K4177" s="602"/>
      <c r="L4177" s="602"/>
      <c r="M4177" s="622"/>
    </row>
    <row r="4178" spans="2:13" s="322" customFormat="1" x14ac:dyDescent="0.2">
      <c r="B4178" s="602"/>
      <c r="C4178" s="602"/>
      <c r="D4178" s="602"/>
      <c r="E4178" s="602"/>
      <c r="F4178" s="602"/>
      <c r="G4178" s="602"/>
      <c r="H4178" s="602"/>
      <c r="I4178" s="602"/>
      <c r="J4178" s="602"/>
      <c r="K4178" s="602"/>
      <c r="L4178" s="602"/>
      <c r="M4178" s="622"/>
    </row>
    <row r="4179" spans="2:13" s="322" customFormat="1" x14ac:dyDescent="0.2">
      <c r="B4179" s="602"/>
      <c r="C4179" s="602"/>
      <c r="D4179" s="602"/>
      <c r="E4179" s="602"/>
      <c r="F4179" s="602"/>
      <c r="G4179" s="602"/>
      <c r="H4179" s="602"/>
      <c r="I4179" s="602"/>
      <c r="J4179" s="602"/>
      <c r="K4179" s="602"/>
      <c r="L4179" s="602"/>
      <c r="M4179" s="622"/>
    </row>
    <row r="4180" spans="2:13" s="322" customFormat="1" x14ac:dyDescent="0.2">
      <c r="B4180" s="602"/>
      <c r="C4180" s="602"/>
      <c r="D4180" s="602"/>
      <c r="E4180" s="602"/>
      <c r="F4180" s="602"/>
      <c r="G4180" s="602"/>
      <c r="H4180" s="602"/>
      <c r="I4180" s="602"/>
      <c r="J4180" s="602"/>
      <c r="K4180" s="602"/>
      <c r="L4180" s="602"/>
      <c r="M4180" s="622"/>
    </row>
    <row r="4181" spans="2:13" s="322" customFormat="1" x14ac:dyDescent="0.2">
      <c r="B4181" s="602"/>
      <c r="C4181" s="602"/>
      <c r="D4181" s="602"/>
      <c r="E4181" s="602"/>
      <c r="F4181" s="602"/>
      <c r="G4181" s="602"/>
      <c r="H4181" s="602"/>
      <c r="I4181" s="602"/>
      <c r="J4181" s="602"/>
      <c r="K4181" s="602"/>
      <c r="L4181" s="602"/>
      <c r="M4181" s="622"/>
    </row>
    <row r="4182" spans="2:13" s="322" customFormat="1" x14ac:dyDescent="0.2">
      <c r="B4182" s="602"/>
      <c r="C4182" s="602"/>
      <c r="D4182" s="602"/>
      <c r="E4182" s="602"/>
      <c r="F4182" s="602"/>
      <c r="G4182" s="602"/>
      <c r="H4182" s="602"/>
      <c r="I4182" s="602"/>
      <c r="J4182" s="602"/>
      <c r="K4182" s="602"/>
      <c r="L4182" s="602"/>
      <c r="M4182" s="622"/>
    </row>
    <row r="4183" spans="2:13" s="322" customFormat="1" x14ac:dyDescent="0.2">
      <c r="B4183" s="602"/>
      <c r="C4183" s="602"/>
      <c r="D4183" s="602"/>
      <c r="E4183" s="602"/>
      <c r="F4183" s="602"/>
      <c r="G4183" s="602"/>
      <c r="H4183" s="602"/>
      <c r="I4183" s="602"/>
      <c r="J4183" s="602"/>
      <c r="K4183" s="602"/>
      <c r="L4183" s="602"/>
      <c r="M4183" s="622"/>
    </row>
    <row r="4184" spans="2:13" s="322" customFormat="1" x14ac:dyDescent="0.2">
      <c r="B4184" s="602"/>
      <c r="C4184" s="602"/>
      <c r="D4184" s="602"/>
      <c r="E4184" s="602"/>
      <c r="F4184" s="602"/>
      <c r="G4184" s="602"/>
      <c r="H4184" s="602"/>
      <c r="I4184" s="602"/>
      <c r="J4184" s="602"/>
      <c r="K4184" s="602"/>
      <c r="L4184" s="602"/>
      <c r="M4184" s="622"/>
    </row>
    <row r="4185" spans="2:13" s="322" customFormat="1" x14ac:dyDescent="0.2">
      <c r="B4185" s="602"/>
      <c r="C4185" s="602"/>
      <c r="D4185" s="602"/>
      <c r="E4185" s="602"/>
      <c r="F4185" s="602"/>
      <c r="G4185" s="602"/>
      <c r="H4185" s="602"/>
      <c r="I4185" s="602"/>
      <c r="J4185" s="602"/>
      <c r="K4185" s="602"/>
      <c r="L4185" s="602"/>
      <c r="M4185" s="622"/>
    </row>
    <row r="4186" spans="2:13" s="322" customFormat="1" x14ac:dyDescent="0.2">
      <c r="B4186" s="602"/>
      <c r="C4186" s="602"/>
      <c r="D4186" s="602"/>
      <c r="E4186" s="602"/>
      <c r="F4186" s="602"/>
      <c r="G4186" s="602"/>
      <c r="H4186" s="602"/>
      <c r="I4186" s="602"/>
      <c r="J4186" s="602"/>
      <c r="K4186" s="602"/>
      <c r="L4186" s="602"/>
      <c r="M4186" s="622"/>
    </row>
    <row r="4187" spans="2:13" s="322" customFormat="1" x14ac:dyDescent="0.2">
      <c r="B4187" s="602"/>
      <c r="C4187" s="602"/>
      <c r="D4187" s="602"/>
      <c r="E4187" s="602"/>
      <c r="F4187" s="602"/>
      <c r="G4187" s="602"/>
      <c r="H4187" s="602"/>
      <c r="I4187" s="602"/>
      <c r="J4187" s="602"/>
      <c r="K4187" s="602"/>
      <c r="L4187" s="602"/>
      <c r="M4187" s="622"/>
    </row>
    <row r="4188" spans="2:13" s="322" customFormat="1" x14ac:dyDescent="0.2">
      <c r="B4188" s="602"/>
      <c r="C4188" s="602"/>
      <c r="D4188" s="602"/>
      <c r="E4188" s="602"/>
      <c r="F4188" s="602"/>
      <c r="G4188" s="602"/>
      <c r="H4188" s="602"/>
      <c r="I4188" s="602"/>
      <c r="J4188" s="602"/>
      <c r="K4188" s="602"/>
      <c r="L4188" s="602"/>
      <c r="M4188" s="622"/>
    </row>
    <row r="4189" spans="2:13" s="322" customFormat="1" x14ac:dyDescent="0.2">
      <c r="B4189" s="602"/>
      <c r="C4189" s="602"/>
      <c r="D4189" s="602"/>
      <c r="E4189" s="602"/>
      <c r="F4189" s="602"/>
      <c r="G4189" s="602"/>
      <c r="H4189" s="602"/>
      <c r="I4189" s="602"/>
      <c r="J4189" s="602"/>
      <c r="K4189" s="602"/>
      <c r="L4189" s="602"/>
      <c r="M4189" s="622"/>
    </row>
    <row r="4190" spans="2:13" s="322" customFormat="1" x14ac:dyDescent="0.2">
      <c r="B4190" s="602"/>
      <c r="C4190" s="602"/>
      <c r="D4190" s="602"/>
      <c r="E4190" s="602"/>
      <c r="F4190" s="602"/>
      <c r="G4190" s="602"/>
      <c r="H4190" s="602"/>
      <c r="I4190" s="602"/>
      <c r="J4190" s="602"/>
      <c r="K4190" s="602"/>
      <c r="L4190" s="602"/>
      <c r="M4190" s="622"/>
    </row>
    <row r="4191" spans="2:13" s="322" customFormat="1" x14ac:dyDescent="0.2">
      <c r="B4191" s="602"/>
      <c r="C4191" s="602"/>
      <c r="D4191" s="602"/>
      <c r="E4191" s="602"/>
      <c r="F4191" s="602"/>
      <c r="G4191" s="602"/>
      <c r="H4191" s="602"/>
      <c r="I4191" s="602"/>
      <c r="J4191" s="602"/>
      <c r="K4191" s="602"/>
      <c r="L4191" s="602"/>
      <c r="M4191" s="622"/>
    </row>
    <row r="4192" spans="2:13" s="322" customFormat="1" x14ac:dyDescent="0.2">
      <c r="B4192" s="602"/>
      <c r="C4192" s="602"/>
      <c r="D4192" s="602"/>
      <c r="E4192" s="602"/>
      <c r="F4192" s="602"/>
      <c r="G4192" s="602"/>
      <c r="H4192" s="602"/>
      <c r="I4192" s="602"/>
      <c r="J4192" s="602"/>
      <c r="K4192" s="602"/>
      <c r="L4192" s="602"/>
      <c r="M4192" s="622"/>
    </row>
    <row r="4193" spans="2:13" s="322" customFormat="1" x14ac:dyDescent="0.2">
      <c r="B4193" s="602"/>
      <c r="C4193" s="602"/>
      <c r="D4193" s="602"/>
      <c r="E4193" s="602"/>
      <c r="F4193" s="602"/>
      <c r="G4193" s="602"/>
      <c r="H4193" s="602"/>
      <c r="I4193" s="602"/>
      <c r="J4193" s="602"/>
      <c r="K4193" s="602"/>
      <c r="L4193" s="602"/>
      <c r="M4193" s="622"/>
    </row>
    <row r="4194" spans="2:13" s="322" customFormat="1" x14ac:dyDescent="0.2">
      <c r="B4194" s="602"/>
      <c r="C4194" s="602"/>
      <c r="D4194" s="602"/>
      <c r="E4194" s="602"/>
      <c r="F4194" s="602"/>
      <c r="G4194" s="602"/>
      <c r="H4194" s="602"/>
      <c r="I4194" s="602"/>
      <c r="J4194" s="602"/>
      <c r="K4194" s="602"/>
      <c r="L4194" s="602"/>
      <c r="M4194" s="622"/>
    </row>
    <row r="4195" spans="2:13" s="322" customFormat="1" x14ac:dyDescent="0.2">
      <c r="B4195" s="602"/>
      <c r="C4195" s="602"/>
      <c r="D4195" s="602"/>
      <c r="E4195" s="602"/>
      <c r="F4195" s="602"/>
      <c r="G4195" s="602"/>
      <c r="H4195" s="602"/>
      <c r="I4195" s="602"/>
      <c r="J4195" s="602"/>
      <c r="K4195" s="602"/>
      <c r="L4195" s="602"/>
      <c r="M4195" s="622"/>
    </row>
    <row r="4196" spans="2:13" s="322" customFormat="1" x14ac:dyDescent="0.2">
      <c r="B4196" s="602"/>
      <c r="C4196" s="602"/>
      <c r="D4196" s="602"/>
      <c r="E4196" s="602"/>
      <c r="F4196" s="602"/>
      <c r="G4196" s="602"/>
      <c r="H4196" s="602"/>
      <c r="I4196" s="602"/>
      <c r="J4196" s="602"/>
      <c r="K4196" s="602"/>
      <c r="L4196" s="602"/>
      <c r="M4196" s="622"/>
    </row>
    <row r="4197" spans="2:13" s="322" customFormat="1" x14ac:dyDescent="0.2">
      <c r="B4197" s="602"/>
      <c r="C4197" s="602"/>
      <c r="D4197" s="602"/>
      <c r="E4197" s="602"/>
      <c r="F4197" s="602"/>
      <c r="G4197" s="602"/>
      <c r="H4197" s="602"/>
      <c r="I4197" s="602"/>
      <c r="J4197" s="602"/>
      <c r="K4197" s="602"/>
      <c r="L4197" s="602"/>
      <c r="M4197" s="622"/>
    </row>
    <row r="4198" spans="2:13" s="322" customFormat="1" x14ac:dyDescent="0.2">
      <c r="B4198" s="602"/>
      <c r="C4198" s="602"/>
      <c r="D4198" s="602"/>
      <c r="E4198" s="602"/>
      <c r="F4198" s="602"/>
      <c r="G4198" s="602"/>
      <c r="H4198" s="602"/>
      <c r="I4198" s="602"/>
      <c r="J4198" s="602"/>
      <c r="K4198" s="602"/>
      <c r="L4198" s="602"/>
      <c r="M4198" s="622"/>
    </row>
    <row r="4199" spans="2:13" s="322" customFormat="1" x14ac:dyDescent="0.2">
      <c r="B4199" s="602"/>
      <c r="C4199" s="602"/>
      <c r="D4199" s="602"/>
      <c r="E4199" s="602"/>
      <c r="F4199" s="602"/>
      <c r="G4199" s="602"/>
      <c r="H4199" s="602"/>
      <c r="I4199" s="602"/>
      <c r="J4199" s="602"/>
      <c r="K4199" s="602"/>
      <c r="L4199" s="602"/>
      <c r="M4199" s="622"/>
    </row>
    <row r="4200" spans="2:13" s="322" customFormat="1" x14ac:dyDescent="0.2">
      <c r="B4200" s="602"/>
      <c r="C4200" s="602"/>
      <c r="D4200" s="602"/>
      <c r="E4200" s="602"/>
      <c r="F4200" s="602"/>
      <c r="G4200" s="602"/>
      <c r="H4200" s="602"/>
      <c r="I4200" s="602"/>
      <c r="J4200" s="602"/>
      <c r="K4200" s="602"/>
      <c r="L4200" s="602"/>
      <c r="M4200" s="622"/>
    </row>
    <row r="4201" spans="2:13" s="322" customFormat="1" x14ac:dyDescent="0.2">
      <c r="B4201" s="602"/>
      <c r="C4201" s="602"/>
      <c r="D4201" s="602"/>
      <c r="E4201" s="602"/>
      <c r="F4201" s="602"/>
      <c r="G4201" s="602"/>
      <c r="H4201" s="602"/>
      <c r="I4201" s="602"/>
      <c r="J4201" s="602"/>
      <c r="K4201" s="602"/>
      <c r="L4201" s="602"/>
      <c r="M4201" s="622"/>
    </row>
    <row r="4202" spans="2:13" s="322" customFormat="1" x14ac:dyDescent="0.2">
      <c r="B4202" s="602"/>
      <c r="C4202" s="602"/>
      <c r="D4202" s="602"/>
      <c r="E4202" s="602"/>
      <c r="F4202" s="602"/>
      <c r="G4202" s="602"/>
      <c r="H4202" s="602"/>
      <c r="I4202" s="602"/>
      <c r="J4202" s="602"/>
      <c r="K4202" s="602"/>
      <c r="L4202" s="602"/>
      <c r="M4202" s="622"/>
    </row>
    <row r="4203" spans="2:13" s="322" customFormat="1" x14ac:dyDescent="0.2">
      <c r="B4203" s="602"/>
      <c r="C4203" s="602"/>
      <c r="D4203" s="602"/>
      <c r="E4203" s="602"/>
      <c r="F4203" s="602"/>
      <c r="G4203" s="602"/>
      <c r="H4203" s="602"/>
      <c r="I4203" s="602"/>
      <c r="J4203" s="602"/>
      <c r="K4203" s="602"/>
      <c r="L4203" s="602"/>
      <c r="M4203" s="622"/>
    </row>
    <row r="4204" spans="2:13" s="322" customFormat="1" x14ac:dyDescent="0.2">
      <c r="B4204" s="602"/>
      <c r="C4204" s="602"/>
      <c r="D4204" s="602"/>
      <c r="E4204" s="602"/>
      <c r="F4204" s="602"/>
      <c r="G4204" s="602"/>
      <c r="H4204" s="602"/>
      <c r="I4204" s="602"/>
      <c r="J4204" s="602"/>
      <c r="K4204" s="602"/>
      <c r="L4204" s="602"/>
      <c r="M4204" s="622"/>
    </row>
    <row r="4205" spans="2:13" s="322" customFormat="1" x14ac:dyDescent="0.2">
      <c r="B4205" s="602"/>
      <c r="C4205" s="602"/>
      <c r="D4205" s="602"/>
      <c r="E4205" s="602"/>
      <c r="F4205" s="602"/>
      <c r="G4205" s="602"/>
      <c r="H4205" s="602"/>
      <c r="I4205" s="602"/>
      <c r="J4205" s="602"/>
      <c r="K4205" s="602"/>
      <c r="L4205" s="602"/>
      <c r="M4205" s="622"/>
    </row>
    <row r="4206" spans="2:13" s="322" customFormat="1" x14ac:dyDescent="0.2">
      <c r="B4206" s="602"/>
      <c r="C4206" s="602"/>
      <c r="D4206" s="602"/>
      <c r="E4206" s="602"/>
      <c r="F4206" s="602"/>
      <c r="G4206" s="602"/>
      <c r="H4206" s="602"/>
      <c r="I4206" s="602"/>
      <c r="J4206" s="602"/>
      <c r="K4206" s="602"/>
      <c r="L4206" s="602"/>
      <c r="M4206" s="622"/>
    </row>
    <row r="4207" spans="2:13" s="322" customFormat="1" x14ac:dyDescent="0.2">
      <c r="B4207" s="602"/>
      <c r="C4207" s="602"/>
      <c r="D4207" s="602"/>
      <c r="E4207" s="602"/>
      <c r="F4207" s="602"/>
      <c r="G4207" s="602"/>
      <c r="H4207" s="602"/>
      <c r="I4207" s="602"/>
      <c r="J4207" s="602"/>
      <c r="K4207" s="602"/>
      <c r="L4207" s="602"/>
      <c r="M4207" s="622"/>
    </row>
    <row r="4208" spans="2:13" s="322" customFormat="1" x14ac:dyDescent="0.2">
      <c r="B4208" s="602"/>
      <c r="C4208" s="602"/>
      <c r="D4208" s="602"/>
      <c r="E4208" s="602"/>
      <c r="F4208" s="602"/>
      <c r="G4208" s="602"/>
      <c r="H4208" s="602"/>
      <c r="I4208" s="602"/>
      <c r="J4208" s="602"/>
      <c r="K4208" s="602"/>
      <c r="L4208" s="602"/>
      <c r="M4208" s="622"/>
    </row>
    <row r="4209" spans="2:13" s="322" customFormat="1" x14ac:dyDescent="0.2">
      <c r="B4209" s="602"/>
      <c r="C4209" s="602"/>
      <c r="D4209" s="602"/>
      <c r="E4209" s="602"/>
      <c r="F4209" s="602"/>
      <c r="G4209" s="602"/>
      <c r="H4209" s="602"/>
      <c r="I4209" s="602"/>
      <c r="J4209" s="602"/>
      <c r="K4209" s="602"/>
      <c r="L4209" s="602"/>
      <c r="M4209" s="622"/>
    </row>
    <row r="4210" spans="2:13" s="322" customFormat="1" x14ac:dyDescent="0.2">
      <c r="B4210" s="602"/>
      <c r="C4210" s="602"/>
      <c r="D4210" s="602"/>
      <c r="E4210" s="602"/>
      <c r="F4210" s="602"/>
      <c r="G4210" s="602"/>
      <c r="H4210" s="602"/>
      <c r="I4210" s="602"/>
      <c r="J4210" s="602"/>
      <c r="K4210" s="602"/>
      <c r="L4210" s="602"/>
      <c r="M4210" s="622"/>
    </row>
    <row r="4211" spans="2:13" s="322" customFormat="1" x14ac:dyDescent="0.2">
      <c r="B4211" s="602"/>
      <c r="C4211" s="602"/>
      <c r="D4211" s="602"/>
      <c r="E4211" s="602"/>
      <c r="F4211" s="602"/>
      <c r="G4211" s="602"/>
      <c r="H4211" s="602"/>
      <c r="I4211" s="602"/>
      <c r="J4211" s="602"/>
      <c r="K4211" s="602"/>
      <c r="L4211" s="602"/>
      <c r="M4211" s="622"/>
    </row>
    <row r="4212" spans="2:13" s="322" customFormat="1" x14ac:dyDescent="0.2">
      <c r="B4212" s="602"/>
      <c r="C4212" s="602"/>
      <c r="D4212" s="602"/>
      <c r="E4212" s="602"/>
      <c r="F4212" s="602"/>
      <c r="G4212" s="602"/>
      <c r="H4212" s="602"/>
      <c r="I4212" s="602"/>
      <c r="J4212" s="602"/>
      <c r="K4212" s="602"/>
      <c r="L4212" s="602"/>
      <c r="M4212" s="622"/>
    </row>
    <row r="4213" spans="2:13" s="322" customFormat="1" x14ac:dyDescent="0.2">
      <c r="B4213" s="602"/>
      <c r="C4213" s="602"/>
      <c r="D4213" s="602"/>
      <c r="E4213" s="602"/>
      <c r="F4213" s="602"/>
      <c r="G4213" s="602"/>
      <c r="H4213" s="602"/>
      <c r="I4213" s="602"/>
      <c r="J4213" s="602"/>
      <c r="K4213" s="602"/>
      <c r="L4213" s="602"/>
      <c r="M4213" s="622"/>
    </row>
    <row r="4214" spans="2:13" s="322" customFormat="1" x14ac:dyDescent="0.2">
      <c r="B4214" s="602"/>
      <c r="C4214" s="602"/>
      <c r="D4214" s="602"/>
      <c r="E4214" s="602"/>
      <c r="F4214" s="602"/>
      <c r="G4214" s="602"/>
      <c r="H4214" s="602"/>
      <c r="I4214" s="602"/>
      <c r="J4214" s="602"/>
      <c r="K4214" s="602"/>
      <c r="L4214" s="602"/>
      <c r="M4214" s="622"/>
    </row>
    <row r="4215" spans="2:13" s="322" customFormat="1" x14ac:dyDescent="0.2">
      <c r="B4215" s="602"/>
      <c r="C4215" s="602"/>
      <c r="D4215" s="602"/>
      <c r="E4215" s="602"/>
      <c r="F4215" s="602"/>
      <c r="G4215" s="602"/>
      <c r="H4215" s="602"/>
      <c r="I4215" s="602"/>
      <c r="J4215" s="602"/>
      <c r="K4215" s="602"/>
      <c r="L4215" s="602"/>
      <c r="M4215" s="622"/>
    </row>
    <row r="4216" spans="2:13" s="322" customFormat="1" x14ac:dyDescent="0.2">
      <c r="B4216" s="602"/>
      <c r="C4216" s="602"/>
      <c r="D4216" s="602"/>
      <c r="E4216" s="602"/>
      <c r="F4216" s="602"/>
      <c r="G4216" s="602"/>
      <c r="H4216" s="602"/>
      <c r="I4216" s="602"/>
      <c r="J4216" s="602"/>
      <c r="K4216" s="602"/>
      <c r="L4216" s="602"/>
      <c r="M4216" s="622"/>
    </row>
    <row r="4217" spans="2:13" s="322" customFormat="1" x14ac:dyDescent="0.2">
      <c r="B4217" s="602"/>
      <c r="C4217" s="602"/>
      <c r="D4217" s="602"/>
      <c r="E4217" s="602"/>
      <c r="F4217" s="602"/>
      <c r="G4217" s="602"/>
      <c r="H4217" s="602"/>
      <c r="I4217" s="602"/>
      <c r="J4217" s="602"/>
      <c r="K4217" s="602"/>
      <c r="L4217" s="602"/>
      <c r="M4217" s="622"/>
    </row>
    <row r="4218" spans="2:13" s="322" customFormat="1" x14ac:dyDescent="0.2">
      <c r="B4218" s="602"/>
      <c r="C4218" s="602"/>
      <c r="D4218" s="602"/>
      <c r="E4218" s="602"/>
      <c r="F4218" s="602"/>
      <c r="G4218" s="602"/>
      <c r="H4218" s="602"/>
      <c r="I4218" s="602"/>
      <c r="J4218" s="602"/>
      <c r="K4218" s="602"/>
      <c r="L4218" s="602"/>
      <c r="M4218" s="622"/>
    </row>
    <row r="4219" spans="2:13" s="322" customFormat="1" x14ac:dyDescent="0.2">
      <c r="B4219" s="602"/>
      <c r="C4219" s="602"/>
      <c r="D4219" s="602"/>
      <c r="E4219" s="602"/>
      <c r="F4219" s="602"/>
      <c r="G4219" s="602"/>
      <c r="H4219" s="602"/>
      <c r="I4219" s="602"/>
      <c r="J4219" s="602"/>
      <c r="K4219" s="602"/>
      <c r="L4219" s="602"/>
      <c r="M4219" s="622"/>
    </row>
    <row r="4220" spans="2:13" s="322" customFormat="1" x14ac:dyDescent="0.2">
      <c r="B4220" s="602"/>
      <c r="C4220" s="602"/>
      <c r="D4220" s="602"/>
      <c r="E4220" s="602"/>
      <c r="F4220" s="602"/>
      <c r="G4220" s="602"/>
      <c r="H4220" s="602"/>
      <c r="I4220" s="602"/>
      <c r="J4220" s="602"/>
      <c r="K4220" s="602"/>
      <c r="L4220" s="602"/>
      <c r="M4220" s="622"/>
    </row>
    <row r="4221" spans="2:13" s="322" customFormat="1" x14ac:dyDescent="0.2">
      <c r="B4221" s="602"/>
      <c r="C4221" s="602"/>
      <c r="D4221" s="602"/>
      <c r="E4221" s="602"/>
      <c r="F4221" s="602"/>
      <c r="G4221" s="602"/>
      <c r="H4221" s="602"/>
      <c r="I4221" s="602"/>
      <c r="J4221" s="602"/>
      <c r="K4221" s="602"/>
      <c r="L4221" s="602"/>
      <c r="M4221" s="622"/>
    </row>
    <row r="4222" spans="2:13" s="322" customFormat="1" x14ac:dyDescent="0.2">
      <c r="B4222" s="602"/>
      <c r="C4222" s="602"/>
      <c r="D4222" s="602"/>
      <c r="E4222" s="602"/>
      <c r="F4222" s="602"/>
      <c r="G4222" s="602"/>
      <c r="H4222" s="602"/>
      <c r="I4222" s="602"/>
      <c r="J4222" s="602"/>
      <c r="K4222" s="602"/>
      <c r="L4222" s="602"/>
      <c r="M4222" s="622"/>
    </row>
    <row r="4223" spans="2:13" s="322" customFormat="1" x14ac:dyDescent="0.2">
      <c r="B4223" s="602"/>
      <c r="C4223" s="602"/>
      <c r="D4223" s="602"/>
      <c r="E4223" s="602"/>
      <c r="F4223" s="602"/>
      <c r="G4223" s="602"/>
      <c r="H4223" s="602"/>
      <c r="I4223" s="602"/>
      <c r="J4223" s="602"/>
      <c r="K4223" s="602"/>
      <c r="L4223" s="602"/>
      <c r="M4223" s="622"/>
    </row>
    <row r="4224" spans="2:13" s="322" customFormat="1" x14ac:dyDescent="0.2">
      <c r="B4224" s="602"/>
      <c r="C4224" s="602"/>
      <c r="D4224" s="602"/>
      <c r="E4224" s="602"/>
      <c r="F4224" s="602"/>
      <c r="G4224" s="602"/>
      <c r="H4224" s="602"/>
      <c r="I4224" s="602"/>
      <c r="J4224" s="602"/>
      <c r="K4224" s="602"/>
      <c r="L4224" s="602"/>
      <c r="M4224" s="622"/>
    </row>
    <row r="4225" spans="2:13" s="322" customFormat="1" x14ac:dyDescent="0.2">
      <c r="B4225" s="602"/>
      <c r="C4225" s="602"/>
      <c r="D4225" s="602"/>
      <c r="E4225" s="602"/>
      <c r="F4225" s="602"/>
      <c r="G4225" s="602"/>
      <c r="H4225" s="602"/>
      <c r="I4225" s="602"/>
      <c r="J4225" s="602"/>
      <c r="K4225" s="602"/>
      <c r="L4225" s="602"/>
      <c r="M4225" s="622"/>
    </row>
    <row r="4226" spans="2:13" s="322" customFormat="1" x14ac:dyDescent="0.2">
      <c r="B4226" s="602"/>
      <c r="C4226" s="602"/>
      <c r="D4226" s="602"/>
      <c r="E4226" s="602"/>
      <c r="F4226" s="602"/>
      <c r="G4226" s="602"/>
      <c r="H4226" s="602"/>
      <c r="I4226" s="602"/>
      <c r="J4226" s="602"/>
      <c r="K4226" s="602"/>
      <c r="L4226" s="602"/>
      <c r="M4226" s="622"/>
    </row>
    <row r="4227" spans="2:13" s="322" customFormat="1" x14ac:dyDescent="0.2">
      <c r="B4227" s="602"/>
      <c r="C4227" s="602"/>
      <c r="D4227" s="602"/>
      <c r="E4227" s="602"/>
      <c r="F4227" s="602"/>
      <c r="G4227" s="602"/>
      <c r="H4227" s="602"/>
      <c r="I4227" s="602"/>
      <c r="J4227" s="602"/>
      <c r="K4227" s="602"/>
      <c r="L4227" s="602"/>
      <c r="M4227" s="622"/>
    </row>
    <row r="4228" spans="2:13" s="322" customFormat="1" x14ac:dyDescent="0.2">
      <c r="B4228" s="602"/>
      <c r="C4228" s="602"/>
      <c r="D4228" s="602"/>
      <c r="E4228" s="602"/>
      <c r="F4228" s="602"/>
      <c r="G4228" s="602"/>
      <c r="H4228" s="602"/>
      <c r="I4228" s="602"/>
      <c r="J4228" s="602"/>
      <c r="K4228" s="602"/>
      <c r="L4228" s="602"/>
      <c r="M4228" s="622"/>
    </row>
    <row r="4229" spans="2:13" s="322" customFormat="1" x14ac:dyDescent="0.2">
      <c r="B4229" s="602"/>
      <c r="C4229" s="602"/>
      <c r="D4229" s="602"/>
      <c r="E4229" s="602"/>
      <c r="F4229" s="602"/>
      <c r="G4229" s="602"/>
      <c r="H4229" s="602"/>
      <c r="I4229" s="602"/>
      <c r="J4229" s="602"/>
      <c r="K4229" s="602"/>
      <c r="L4229" s="602"/>
      <c r="M4229" s="622"/>
    </row>
    <row r="4230" spans="2:13" s="322" customFormat="1" x14ac:dyDescent="0.2">
      <c r="B4230" s="602"/>
      <c r="C4230" s="602"/>
      <c r="D4230" s="602"/>
      <c r="E4230" s="602"/>
      <c r="F4230" s="602"/>
      <c r="G4230" s="602"/>
      <c r="H4230" s="602"/>
      <c r="I4230" s="602"/>
      <c r="J4230" s="602"/>
      <c r="K4230" s="602"/>
      <c r="L4230" s="602"/>
      <c r="M4230" s="622"/>
    </row>
    <row r="4231" spans="2:13" s="322" customFormat="1" x14ac:dyDescent="0.2">
      <c r="B4231" s="602"/>
      <c r="C4231" s="602"/>
      <c r="D4231" s="602"/>
      <c r="E4231" s="602"/>
      <c r="F4231" s="602"/>
      <c r="G4231" s="602"/>
      <c r="H4231" s="602"/>
      <c r="I4231" s="602"/>
      <c r="J4231" s="602"/>
      <c r="K4231" s="602"/>
      <c r="L4231" s="602"/>
      <c r="M4231" s="622"/>
    </row>
    <row r="4232" spans="2:13" s="322" customFormat="1" x14ac:dyDescent="0.2">
      <c r="B4232" s="602"/>
      <c r="C4232" s="602"/>
      <c r="D4232" s="602"/>
      <c r="E4232" s="602"/>
      <c r="F4232" s="602"/>
      <c r="G4232" s="602"/>
      <c r="H4232" s="602"/>
      <c r="I4232" s="602"/>
      <c r="J4232" s="602"/>
      <c r="K4232" s="602"/>
      <c r="L4232" s="602"/>
      <c r="M4232" s="622"/>
    </row>
    <row r="4233" spans="2:13" s="322" customFormat="1" x14ac:dyDescent="0.2">
      <c r="B4233" s="602"/>
      <c r="C4233" s="602"/>
      <c r="D4233" s="602"/>
      <c r="E4233" s="602"/>
      <c r="F4233" s="602"/>
      <c r="G4233" s="602"/>
      <c r="H4233" s="602"/>
      <c r="I4233" s="602"/>
      <c r="J4233" s="602"/>
      <c r="K4233" s="602"/>
      <c r="L4233" s="602"/>
      <c r="M4233" s="622"/>
    </row>
    <row r="4234" spans="2:13" s="322" customFormat="1" x14ac:dyDescent="0.2">
      <c r="B4234" s="602"/>
      <c r="C4234" s="602"/>
      <c r="D4234" s="602"/>
      <c r="E4234" s="602"/>
      <c r="F4234" s="602"/>
      <c r="G4234" s="602"/>
      <c r="H4234" s="602"/>
      <c r="I4234" s="602"/>
      <c r="J4234" s="602"/>
      <c r="K4234" s="602"/>
      <c r="L4234" s="602"/>
      <c r="M4234" s="622"/>
    </row>
    <row r="4235" spans="2:13" s="322" customFormat="1" x14ac:dyDescent="0.2">
      <c r="B4235" s="602"/>
      <c r="C4235" s="602"/>
      <c r="D4235" s="602"/>
      <c r="E4235" s="602"/>
      <c r="F4235" s="602"/>
      <c r="G4235" s="602"/>
      <c r="H4235" s="602"/>
      <c r="I4235" s="602"/>
      <c r="J4235" s="602"/>
      <c r="K4235" s="602"/>
      <c r="L4235" s="602"/>
      <c r="M4235" s="622"/>
    </row>
    <row r="4236" spans="2:13" s="322" customFormat="1" x14ac:dyDescent="0.2">
      <c r="B4236" s="602"/>
      <c r="C4236" s="602"/>
      <c r="D4236" s="602"/>
      <c r="E4236" s="602"/>
      <c r="F4236" s="602"/>
      <c r="G4236" s="602"/>
      <c r="H4236" s="602"/>
      <c r="I4236" s="602"/>
      <c r="J4236" s="602"/>
      <c r="K4236" s="602"/>
      <c r="L4236" s="602"/>
      <c r="M4236" s="622"/>
    </row>
    <row r="4237" spans="2:13" s="322" customFormat="1" x14ac:dyDescent="0.2">
      <c r="B4237" s="602"/>
      <c r="C4237" s="602"/>
      <c r="D4237" s="602"/>
      <c r="E4237" s="602"/>
      <c r="F4237" s="602"/>
      <c r="G4237" s="602"/>
      <c r="H4237" s="602"/>
      <c r="I4237" s="602"/>
      <c r="J4237" s="602"/>
      <c r="K4237" s="602"/>
      <c r="L4237" s="602"/>
      <c r="M4237" s="622"/>
    </row>
    <row r="4238" spans="2:13" s="322" customFormat="1" x14ac:dyDescent="0.2">
      <c r="B4238" s="602"/>
      <c r="C4238" s="602"/>
      <c r="D4238" s="602"/>
      <c r="E4238" s="602"/>
      <c r="F4238" s="602"/>
      <c r="G4238" s="602"/>
      <c r="H4238" s="602"/>
      <c r="I4238" s="602"/>
      <c r="J4238" s="602"/>
      <c r="K4238" s="602"/>
      <c r="L4238" s="602"/>
      <c r="M4238" s="622"/>
    </row>
    <row r="4239" spans="2:13" s="322" customFormat="1" x14ac:dyDescent="0.2">
      <c r="B4239" s="602"/>
      <c r="C4239" s="602"/>
      <c r="D4239" s="602"/>
      <c r="E4239" s="602"/>
      <c r="F4239" s="602"/>
      <c r="G4239" s="602"/>
      <c r="H4239" s="602"/>
      <c r="I4239" s="602"/>
      <c r="J4239" s="602"/>
      <c r="K4239" s="602"/>
      <c r="L4239" s="602"/>
      <c r="M4239" s="622"/>
    </row>
    <row r="4240" spans="2:13" s="322" customFormat="1" x14ac:dyDescent="0.2">
      <c r="B4240" s="602"/>
      <c r="C4240" s="602"/>
      <c r="D4240" s="602"/>
      <c r="E4240" s="602"/>
      <c r="F4240" s="602"/>
      <c r="G4240" s="602"/>
      <c r="H4240" s="602"/>
      <c r="I4240" s="602"/>
      <c r="J4240" s="602"/>
      <c r="K4240" s="602"/>
      <c r="L4240" s="602"/>
      <c r="M4240" s="622"/>
    </row>
    <row r="4241" spans="2:13" s="322" customFormat="1" x14ac:dyDescent="0.2">
      <c r="B4241" s="602"/>
      <c r="C4241" s="602"/>
      <c r="D4241" s="602"/>
      <c r="E4241" s="602"/>
      <c r="F4241" s="602"/>
      <c r="G4241" s="602"/>
      <c r="H4241" s="602"/>
      <c r="I4241" s="602"/>
      <c r="J4241" s="602"/>
      <c r="K4241" s="602"/>
      <c r="L4241" s="602"/>
      <c r="M4241" s="622"/>
    </row>
    <row r="4242" spans="2:13" s="322" customFormat="1" x14ac:dyDescent="0.2">
      <c r="B4242" s="602"/>
      <c r="C4242" s="602"/>
      <c r="D4242" s="602"/>
      <c r="E4242" s="602"/>
      <c r="F4242" s="602"/>
      <c r="G4242" s="602"/>
      <c r="H4242" s="602"/>
      <c r="I4242" s="602"/>
      <c r="J4242" s="602"/>
      <c r="K4242" s="602"/>
      <c r="L4242" s="602"/>
      <c r="M4242" s="622"/>
    </row>
    <row r="4243" spans="2:13" s="322" customFormat="1" x14ac:dyDescent="0.2">
      <c r="B4243" s="602"/>
      <c r="C4243" s="602"/>
      <c r="D4243" s="602"/>
      <c r="E4243" s="602"/>
      <c r="F4243" s="602"/>
      <c r="G4243" s="602"/>
      <c r="H4243" s="602"/>
      <c r="I4243" s="602"/>
      <c r="J4243" s="602"/>
      <c r="K4243" s="602"/>
      <c r="L4243" s="602"/>
      <c r="M4243" s="622"/>
    </row>
    <row r="4244" spans="2:13" s="322" customFormat="1" x14ac:dyDescent="0.2">
      <c r="B4244" s="602"/>
      <c r="C4244" s="602"/>
      <c r="D4244" s="602"/>
      <c r="E4244" s="602"/>
      <c r="F4244" s="602"/>
      <c r="G4244" s="602"/>
      <c r="H4244" s="602"/>
      <c r="I4244" s="602"/>
      <c r="J4244" s="602"/>
      <c r="K4244" s="602"/>
      <c r="L4244" s="602"/>
      <c r="M4244" s="622"/>
    </row>
    <row r="4245" spans="2:13" s="322" customFormat="1" x14ac:dyDescent="0.2">
      <c r="B4245" s="602"/>
      <c r="C4245" s="602"/>
      <c r="D4245" s="602"/>
      <c r="E4245" s="602"/>
      <c r="F4245" s="602"/>
      <c r="G4245" s="602"/>
      <c r="H4245" s="602"/>
      <c r="I4245" s="602"/>
      <c r="J4245" s="602"/>
      <c r="K4245" s="602"/>
      <c r="L4245" s="602"/>
      <c r="M4245" s="622"/>
    </row>
    <row r="4246" spans="2:13" s="322" customFormat="1" x14ac:dyDescent="0.2">
      <c r="B4246" s="602"/>
      <c r="C4246" s="602"/>
      <c r="D4246" s="602"/>
      <c r="E4246" s="602"/>
      <c r="F4246" s="602"/>
      <c r="G4246" s="602"/>
      <c r="H4246" s="602"/>
      <c r="I4246" s="602"/>
      <c r="J4246" s="602"/>
      <c r="K4246" s="602"/>
      <c r="L4246" s="602"/>
      <c r="M4246" s="622"/>
    </row>
    <row r="4247" spans="2:13" s="322" customFormat="1" x14ac:dyDescent="0.2">
      <c r="B4247" s="602"/>
      <c r="C4247" s="602"/>
      <c r="D4247" s="602"/>
      <c r="E4247" s="602"/>
      <c r="F4247" s="602"/>
      <c r="G4247" s="602"/>
      <c r="H4247" s="602"/>
      <c r="I4247" s="602"/>
      <c r="J4247" s="602"/>
      <c r="K4247" s="602"/>
      <c r="L4247" s="602"/>
      <c r="M4247" s="622"/>
    </row>
    <row r="4248" spans="2:13" s="322" customFormat="1" x14ac:dyDescent="0.2">
      <c r="B4248" s="602"/>
      <c r="C4248" s="602"/>
      <c r="D4248" s="602"/>
      <c r="E4248" s="602"/>
      <c r="F4248" s="602"/>
      <c r="G4248" s="602"/>
      <c r="H4248" s="602"/>
      <c r="I4248" s="602"/>
      <c r="J4248" s="602"/>
      <c r="K4248" s="602"/>
      <c r="L4248" s="602"/>
      <c r="M4248" s="622"/>
    </row>
    <row r="4249" spans="2:13" s="322" customFormat="1" x14ac:dyDescent="0.2">
      <c r="B4249" s="602"/>
      <c r="C4249" s="602"/>
      <c r="D4249" s="602"/>
      <c r="E4249" s="602"/>
      <c r="F4249" s="602"/>
      <c r="G4249" s="602"/>
      <c r="H4249" s="602"/>
      <c r="I4249" s="602"/>
      <c r="J4249" s="602"/>
      <c r="K4249" s="602"/>
      <c r="L4249" s="602"/>
      <c r="M4249" s="622"/>
    </row>
    <row r="4250" spans="2:13" s="322" customFormat="1" x14ac:dyDescent="0.2">
      <c r="B4250" s="602"/>
      <c r="C4250" s="602"/>
      <c r="D4250" s="602"/>
      <c r="E4250" s="602"/>
      <c r="F4250" s="602"/>
      <c r="G4250" s="602"/>
      <c r="H4250" s="602"/>
      <c r="I4250" s="602"/>
      <c r="J4250" s="602"/>
      <c r="K4250" s="602"/>
      <c r="L4250" s="602"/>
      <c r="M4250" s="622"/>
    </row>
    <row r="4251" spans="2:13" s="322" customFormat="1" x14ac:dyDescent="0.2">
      <c r="B4251" s="602"/>
      <c r="C4251" s="602"/>
      <c r="D4251" s="602"/>
      <c r="E4251" s="602"/>
      <c r="F4251" s="602"/>
      <c r="G4251" s="602"/>
      <c r="H4251" s="602"/>
      <c r="I4251" s="602"/>
      <c r="J4251" s="602"/>
      <c r="K4251" s="602"/>
      <c r="L4251" s="602"/>
      <c r="M4251" s="622"/>
    </row>
    <row r="4252" spans="2:13" s="322" customFormat="1" x14ac:dyDescent="0.2">
      <c r="B4252" s="602"/>
      <c r="C4252" s="602"/>
      <c r="D4252" s="602"/>
      <c r="E4252" s="602"/>
      <c r="F4252" s="602"/>
      <c r="G4252" s="602"/>
      <c r="H4252" s="602"/>
      <c r="I4252" s="602"/>
      <c r="J4252" s="602"/>
      <c r="K4252" s="602"/>
      <c r="L4252" s="602"/>
      <c r="M4252" s="622"/>
    </row>
    <row r="4253" spans="2:13" s="322" customFormat="1" x14ac:dyDescent="0.2">
      <c r="B4253" s="602"/>
      <c r="C4253" s="602"/>
      <c r="D4253" s="602"/>
      <c r="E4253" s="602"/>
      <c r="F4253" s="602"/>
      <c r="G4253" s="602"/>
      <c r="H4253" s="602"/>
      <c r="I4253" s="602"/>
      <c r="J4253" s="602"/>
      <c r="K4253" s="602"/>
      <c r="L4253" s="602"/>
      <c r="M4253" s="622"/>
    </row>
    <row r="4254" spans="2:13" s="322" customFormat="1" x14ac:dyDescent="0.2">
      <c r="B4254" s="602"/>
      <c r="C4254" s="602"/>
      <c r="D4254" s="602"/>
      <c r="E4254" s="602"/>
      <c r="F4254" s="602"/>
      <c r="G4254" s="602"/>
      <c r="H4254" s="602"/>
      <c r="I4254" s="602"/>
      <c r="J4254" s="602"/>
      <c r="K4254" s="602"/>
      <c r="L4254" s="602"/>
      <c r="M4254" s="622"/>
    </row>
    <row r="4255" spans="2:13" s="322" customFormat="1" x14ac:dyDescent="0.2">
      <c r="B4255" s="602"/>
      <c r="C4255" s="602"/>
      <c r="D4255" s="602"/>
      <c r="E4255" s="602"/>
      <c r="F4255" s="602"/>
      <c r="G4255" s="602"/>
      <c r="H4255" s="602"/>
      <c r="I4255" s="602"/>
      <c r="J4255" s="602"/>
      <c r="K4255" s="602"/>
      <c r="L4255" s="602"/>
      <c r="M4255" s="622"/>
    </row>
    <row r="4256" spans="2:13" s="322" customFormat="1" x14ac:dyDescent="0.2">
      <c r="B4256" s="602"/>
      <c r="C4256" s="602"/>
      <c r="D4256" s="602"/>
      <c r="E4256" s="602"/>
      <c r="F4256" s="602"/>
      <c r="G4256" s="602"/>
      <c r="H4256" s="602"/>
      <c r="I4256" s="602"/>
      <c r="J4256" s="602"/>
      <c r="K4256" s="602"/>
      <c r="L4256" s="602"/>
      <c r="M4256" s="622"/>
    </row>
    <row r="4257" spans="2:13" s="322" customFormat="1" x14ac:dyDescent="0.2">
      <c r="B4257" s="602"/>
      <c r="C4257" s="602"/>
      <c r="D4257" s="602"/>
      <c r="E4257" s="602"/>
      <c r="F4257" s="602"/>
      <c r="G4257" s="602"/>
      <c r="H4257" s="602"/>
      <c r="I4257" s="602"/>
      <c r="J4257" s="602"/>
      <c r="K4257" s="602"/>
      <c r="L4257" s="602"/>
      <c r="M4257" s="622"/>
    </row>
    <row r="4258" spans="2:13" s="322" customFormat="1" x14ac:dyDescent="0.2">
      <c r="B4258" s="602"/>
      <c r="C4258" s="602"/>
      <c r="D4258" s="602"/>
      <c r="E4258" s="602"/>
      <c r="F4258" s="602"/>
      <c r="G4258" s="602"/>
      <c r="H4258" s="602"/>
      <c r="I4258" s="602"/>
      <c r="J4258" s="602"/>
      <c r="K4258" s="602"/>
      <c r="L4258" s="602"/>
      <c r="M4258" s="622"/>
    </row>
    <row r="4259" spans="2:13" s="322" customFormat="1" x14ac:dyDescent="0.2">
      <c r="B4259" s="602"/>
      <c r="C4259" s="602"/>
      <c r="D4259" s="602"/>
      <c r="E4259" s="602"/>
      <c r="F4259" s="602"/>
      <c r="G4259" s="602"/>
      <c r="H4259" s="602"/>
      <c r="I4259" s="602"/>
      <c r="J4259" s="602"/>
      <c r="K4259" s="602"/>
      <c r="L4259" s="602"/>
      <c r="M4259" s="622"/>
    </row>
    <row r="4260" spans="2:13" s="322" customFormat="1" x14ac:dyDescent="0.2">
      <c r="B4260" s="602"/>
      <c r="C4260" s="602"/>
      <c r="D4260" s="602"/>
      <c r="E4260" s="602"/>
      <c r="F4260" s="602"/>
      <c r="G4260" s="602"/>
      <c r="H4260" s="602"/>
      <c r="I4260" s="602"/>
      <c r="J4260" s="602"/>
      <c r="K4260" s="602"/>
      <c r="L4260" s="602"/>
      <c r="M4260" s="622"/>
    </row>
    <row r="4261" spans="2:13" s="322" customFormat="1" x14ac:dyDescent="0.2">
      <c r="B4261" s="602"/>
      <c r="C4261" s="602"/>
      <c r="D4261" s="602"/>
      <c r="E4261" s="602"/>
      <c r="F4261" s="602"/>
      <c r="G4261" s="602"/>
      <c r="H4261" s="602"/>
      <c r="I4261" s="602"/>
      <c r="J4261" s="602"/>
      <c r="K4261" s="602"/>
      <c r="L4261" s="602"/>
      <c r="M4261" s="622"/>
    </row>
    <row r="4262" spans="2:13" s="322" customFormat="1" x14ac:dyDescent="0.2">
      <c r="B4262" s="602"/>
      <c r="C4262" s="602"/>
      <c r="D4262" s="602"/>
      <c r="E4262" s="602"/>
      <c r="F4262" s="602"/>
      <c r="G4262" s="602"/>
      <c r="H4262" s="602"/>
      <c r="I4262" s="602"/>
      <c r="J4262" s="602"/>
      <c r="K4262" s="602"/>
      <c r="L4262" s="602"/>
      <c r="M4262" s="622"/>
    </row>
    <row r="4263" spans="2:13" s="322" customFormat="1" x14ac:dyDescent="0.2">
      <c r="B4263" s="602"/>
      <c r="C4263" s="602"/>
      <c r="D4263" s="602"/>
      <c r="E4263" s="602"/>
      <c r="F4263" s="602"/>
      <c r="G4263" s="602"/>
      <c r="H4263" s="602"/>
      <c r="I4263" s="602"/>
      <c r="J4263" s="602"/>
      <c r="K4263" s="602"/>
      <c r="L4263" s="602"/>
      <c r="M4263" s="622"/>
    </row>
    <row r="4264" spans="2:13" s="322" customFormat="1" x14ac:dyDescent="0.2">
      <c r="B4264" s="602"/>
      <c r="C4264" s="602"/>
      <c r="D4264" s="602"/>
      <c r="E4264" s="602"/>
      <c r="F4264" s="602"/>
      <c r="G4264" s="602"/>
      <c r="H4264" s="602"/>
      <c r="I4264" s="602"/>
      <c r="J4264" s="602"/>
      <c r="K4264" s="602"/>
      <c r="L4264" s="602"/>
      <c r="M4264" s="622"/>
    </row>
    <row r="4265" spans="2:13" s="322" customFormat="1" x14ac:dyDescent="0.2">
      <c r="B4265" s="602"/>
      <c r="C4265" s="602"/>
      <c r="D4265" s="602"/>
      <c r="E4265" s="602"/>
      <c r="F4265" s="602"/>
      <c r="G4265" s="602"/>
      <c r="H4265" s="602"/>
      <c r="I4265" s="602"/>
      <c r="J4265" s="602"/>
      <c r="K4265" s="602"/>
      <c r="L4265" s="602"/>
      <c r="M4265" s="622"/>
    </row>
    <row r="4266" spans="2:13" s="322" customFormat="1" x14ac:dyDescent="0.2">
      <c r="B4266" s="602"/>
      <c r="C4266" s="602"/>
      <c r="D4266" s="602"/>
      <c r="E4266" s="602"/>
      <c r="F4266" s="602"/>
      <c r="G4266" s="602"/>
      <c r="H4266" s="602"/>
      <c r="I4266" s="602"/>
      <c r="J4266" s="602"/>
      <c r="K4266" s="602"/>
      <c r="L4266" s="602"/>
      <c r="M4266" s="622"/>
    </row>
    <row r="4267" spans="2:13" s="322" customFormat="1" x14ac:dyDescent="0.2">
      <c r="B4267" s="602"/>
      <c r="C4267" s="602"/>
      <c r="D4267" s="602"/>
      <c r="E4267" s="602"/>
      <c r="F4267" s="602"/>
      <c r="G4267" s="602"/>
      <c r="H4267" s="602"/>
      <c r="I4267" s="602"/>
      <c r="J4267" s="602"/>
      <c r="K4267" s="602"/>
      <c r="L4267" s="602"/>
      <c r="M4267" s="622"/>
    </row>
    <row r="4268" spans="2:13" s="322" customFormat="1" x14ac:dyDescent="0.2">
      <c r="B4268" s="602"/>
      <c r="C4268" s="602"/>
      <c r="D4268" s="602"/>
      <c r="E4268" s="602"/>
      <c r="F4268" s="602"/>
      <c r="G4268" s="602"/>
      <c r="H4268" s="602"/>
      <c r="I4268" s="602"/>
      <c r="J4268" s="602"/>
      <c r="K4268" s="602"/>
      <c r="L4268" s="602"/>
      <c r="M4268" s="622"/>
    </row>
    <row r="4269" spans="2:13" s="322" customFormat="1" x14ac:dyDescent="0.2">
      <c r="B4269" s="602"/>
      <c r="C4269" s="602"/>
      <c r="D4269" s="602"/>
      <c r="E4269" s="602"/>
      <c r="F4269" s="602"/>
      <c r="G4269" s="602"/>
      <c r="H4269" s="602"/>
      <c r="I4269" s="602"/>
      <c r="J4269" s="602"/>
      <c r="K4269" s="602"/>
      <c r="L4269" s="602"/>
      <c r="M4269" s="622"/>
    </row>
    <row r="4270" spans="2:13" s="322" customFormat="1" x14ac:dyDescent="0.2">
      <c r="B4270" s="602"/>
      <c r="C4270" s="602"/>
      <c r="D4270" s="602"/>
      <c r="E4270" s="602"/>
      <c r="F4270" s="602"/>
      <c r="G4270" s="602"/>
      <c r="H4270" s="602"/>
      <c r="I4270" s="602"/>
      <c r="J4270" s="602"/>
      <c r="K4270" s="602"/>
      <c r="L4270" s="602"/>
      <c r="M4270" s="622"/>
    </row>
    <row r="4271" spans="2:13" s="322" customFormat="1" x14ac:dyDescent="0.2">
      <c r="B4271" s="602"/>
      <c r="C4271" s="602"/>
      <c r="D4271" s="602"/>
      <c r="E4271" s="602"/>
      <c r="F4271" s="602"/>
      <c r="G4271" s="602"/>
      <c r="H4271" s="602"/>
      <c r="I4271" s="602"/>
      <c r="J4271" s="602"/>
      <c r="K4271" s="602"/>
      <c r="L4271" s="602"/>
      <c r="M4271" s="622"/>
    </row>
    <row r="4272" spans="2:13" s="322" customFormat="1" x14ac:dyDescent="0.2">
      <c r="B4272" s="602"/>
      <c r="C4272" s="602"/>
      <c r="D4272" s="602"/>
      <c r="E4272" s="602"/>
      <c r="F4272" s="602"/>
      <c r="G4272" s="602"/>
      <c r="H4272" s="602"/>
      <c r="I4272" s="602"/>
      <c r="J4272" s="602"/>
      <c r="K4272" s="602"/>
      <c r="L4272" s="602"/>
      <c r="M4272" s="622"/>
    </row>
    <row r="4273" spans="2:13" s="322" customFormat="1" x14ac:dyDescent="0.2">
      <c r="B4273" s="602"/>
      <c r="C4273" s="602"/>
      <c r="D4273" s="602"/>
      <c r="E4273" s="602"/>
      <c r="F4273" s="602"/>
      <c r="G4273" s="602"/>
      <c r="H4273" s="602"/>
      <c r="I4273" s="602"/>
      <c r="J4273" s="602"/>
      <c r="K4273" s="602"/>
      <c r="L4273" s="602"/>
      <c r="M4273" s="622"/>
    </row>
    <row r="4274" spans="2:13" s="322" customFormat="1" x14ac:dyDescent="0.2">
      <c r="B4274" s="602"/>
      <c r="C4274" s="602"/>
      <c r="D4274" s="602"/>
      <c r="E4274" s="602"/>
      <c r="F4274" s="602"/>
      <c r="G4274" s="602"/>
      <c r="H4274" s="602"/>
      <c r="I4274" s="602"/>
      <c r="J4274" s="602"/>
      <c r="K4274" s="602"/>
      <c r="L4274" s="602"/>
      <c r="M4274" s="622"/>
    </row>
    <row r="4275" spans="2:13" s="322" customFormat="1" x14ac:dyDescent="0.2">
      <c r="B4275" s="602"/>
      <c r="C4275" s="602"/>
      <c r="D4275" s="602"/>
      <c r="E4275" s="602"/>
      <c r="F4275" s="602"/>
      <c r="G4275" s="602"/>
      <c r="H4275" s="602"/>
      <c r="I4275" s="602"/>
      <c r="J4275" s="602"/>
      <c r="K4275" s="602"/>
      <c r="L4275" s="602"/>
      <c r="M4275" s="622"/>
    </row>
    <row r="4276" spans="2:13" s="322" customFormat="1" x14ac:dyDescent="0.2">
      <c r="B4276" s="602"/>
      <c r="C4276" s="602"/>
      <c r="D4276" s="602"/>
      <c r="E4276" s="602"/>
      <c r="F4276" s="602"/>
      <c r="G4276" s="602"/>
      <c r="H4276" s="602"/>
      <c r="I4276" s="602"/>
      <c r="J4276" s="602"/>
      <c r="K4276" s="602"/>
      <c r="L4276" s="602"/>
      <c r="M4276" s="622"/>
    </row>
    <row r="4277" spans="2:13" s="322" customFormat="1" x14ac:dyDescent="0.2">
      <c r="B4277" s="602"/>
      <c r="C4277" s="602"/>
      <c r="D4277" s="602"/>
      <c r="E4277" s="602"/>
      <c r="F4277" s="602"/>
      <c r="G4277" s="602"/>
      <c r="H4277" s="602"/>
      <c r="I4277" s="602"/>
      <c r="J4277" s="602"/>
      <c r="K4277" s="602"/>
      <c r="L4277" s="602"/>
      <c r="M4277" s="622"/>
    </row>
    <row r="4278" spans="2:13" s="322" customFormat="1" x14ac:dyDescent="0.2">
      <c r="B4278" s="602"/>
      <c r="C4278" s="602"/>
      <c r="D4278" s="602"/>
      <c r="E4278" s="602"/>
      <c r="F4278" s="602"/>
      <c r="G4278" s="602"/>
      <c r="H4278" s="602"/>
      <c r="I4278" s="602"/>
      <c r="J4278" s="602"/>
      <c r="K4278" s="602"/>
      <c r="L4278" s="602"/>
      <c r="M4278" s="622"/>
    </row>
    <row r="4279" spans="2:13" s="322" customFormat="1" x14ac:dyDescent="0.2">
      <c r="B4279" s="602"/>
      <c r="C4279" s="602"/>
      <c r="D4279" s="602"/>
      <c r="E4279" s="602"/>
      <c r="F4279" s="602"/>
      <c r="G4279" s="602"/>
      <c r="H4279" s="602"/>
      <c r="I4279" s="602"/>
      <c r="J4279" s="602"/>
      <c r="K4279" s="602"/>
      <c r="L4279" s="602"/>
      <c r="M4279" s="622"/>
    </row>
    <row r="4280" spans="2:13" s="322" customFormat="1" x14ac:dyDescent="0.2">
      <c r="B4280" s="602"/>
      <c r="C4280" s="602"/>
      <c r="D4280" s="602"/>
      <c r="E4280" s="602"/>
      <c r="F4280" s="602"/>
      <c r="G4280" s="602"/>
      <c r="H4280" s="602"/>
      <c r="I4280" s="602"/>
      <c r="J4280" s="602"/>
      <c r="K4280" s="602"/>
      <c r="L4280" s="602"/>
      <c r="M4280" s="622"/>
    </row>
    <row r="4281" spans="2:13" s="322" customFormat="1" x14ac:dyDescent="0.2">
      <c r="B4281" s="602"/>
      <c r="C4281" s="602"/>
      <c r="D4281" s="602"/>
      <c r="E4281" s="602"/>
      <c r="F4281" s="602"/>
      <c r="G4281" s="602"/>
      <c r="H4281" s="602"/>
      <c r="I4281" s="602"/>
      <c r="J4281" s="602"/>
      <c r="K4281" s="602"/>
      <c r="L4281" s="602"/>
      <c r="M4281" s="622"/>
    </row>
    <row r="4282" spans="2:13" s="322" customFormat="1" x14ac:dyDescent="0.2">
      <c r="B4282" s="602"/>
      <c r="C4282" s="602"/>
      <c r="D4282" s="602"/>
      <c r="E4282" s="602"/>
      <c r="F4282" s="602"/>
      <c r="G4282" s="602"/>
      <c r="H4282" s="602"/>
      <c r="I4282" s="602"/>
      <c r="J4282" s="602"/>
      <c r="K4282" s="602"/>
      <c r="L4282" s="602"/>
      <c r="M4282" s="622"/>
    </row>
    <row r="4283" spans="2:13" s="322" customFormat="1" x14ac:dyDescent="0.2">
      <c r="B4283" s="602"/>
      <c r="C4283" s="602"/>
      <c r="D4283" s="602"/>
      <c r="E4283" s="602"/>
      <c r="F4283" s="602"/>
      <c r="G4283" s="602"/>
      <c r="H4283" s="602"/>
      <c r="I4283" s="602"/>
      <c r="J4283" s="602"/>
      <c r="K4283" s="602"/>
      <c r="L4283" s="602"/>
      <c r="M4283" s="622"/>
    </row>
    <row r="4284" spans="2:13" s="322" customFormat="1" x14ac:dyDescent="0.2">
      <c r="B4284" s="602"/>
      <c r="C4284" s="602"/>
      <c r="D4284" s="602"/>
      <c r="E4284" s="602"/>
      <c r="F4284" s="602"/>
      <c r="G4284" s="602"/>
      <c r="H4284" s="602"/>
      <c r="I4284" s="602"/>
      <c r="J4284" s="602"/>
      <c r="K4284" s="602"/>
      <c r="L4284" s="602"/>
      <c r="M4284" s="622"/>
    </row>
    <row r="4285" spans="2:13" s="322" customFormat="1" x14ac:dyDescent="0.2">
      <c r="B4285" s="602"/>
      <c r="C4285" s="602"/>
      <c r="D4285" s="602"/>
      <c r="E4285" s="602"/>
      <c r="F4285" s="602"/>
      <c r="G4285" s="602"/>
      <c r="H4285" s="602"/>
      <c r="I4285" s="602"/>
      <c r="J4285" s="602"/>
      <c r="K4285" s="602"/>
      <c r="L4285" s="602"/>
      <c r="M4285" s="622"/>
    </row>
    <row r="4286" spans="2:13" s="322" customFormat="1" x14ac:dyDescent="0.2">
      <c r="B4286" s="602"/>
      <c r="C4286" s="602"/>
      <c r="D4286" s="602"/>
      <c r="E4286" s="602"/>
      <c r="F4286" s="602"/>
      <c r="G4286" s="602"/>
      <c r="H4286" s="602"/>
      <c r="I4286" s="602"/>
      <c r="J4286" s="602"/>
      <c r="K4286" s="602"/>
      <c r="L4286" s="602"/>
      <c r="M4286" s="622"/>
    </row>
    <row r="4287" spans="2:13" s="322" customFormat="1" x14ac:dyDescent="0.2">
      <c r="B4287" s="602"/>
      <c r="C4287" s="602"/>
      <c r="D4287" s="602"/>
      <c r="E4287" s="602"/>
      <c r="F4287" s="602"/>
      <c r="G4287" s="602"/>
      <c r="H4287" s="602"/>
      <c r="I4287" s="602"/>
      <c r="J4287" s="602"/>
      <c r="K4287" s="602"/>
      <c r="L4287" s="602"/>
      <c r="M4287" s="622"/>
    </row>
    <row r="4288" spans="2:13" s="322" customFormat="1" x14ac:dyDescent="0.2">
      <c r="B4288" s="602"/>
      <c r="C4288" s="602"/>
      <c r="D4288" s="602"/>
      <c r="E4288" s="602"/>
      <c r="F4288" s="602"/>
      <c r="G4288" s="602"/>
      <c r="H4288" s="602"/>
      <c r="I4288" s="602"/>
      <c r="J4288" s="602"/>
      <c r="K4288" s="602"/>
      <c r="L4288" s="602"/>
      <c r="M4288" s="622"/>
    </row>
    <row r="4289" spans="2:13" s="322" customFormat="1" x14ac:dyDescent="0.2">
      <c r="B4289" s="602"/>
      <c r="C4289" s="602"/>
      <c r="D4289" s="602"/>
      <c r="E4289" s="602"/>
      <c r="F4289" s="602"/>
      <c r="G4289" s="602"/>
      <c r="H4289" s="602"/>
      <c r="I4289" s="602"/>
      <c r="J4289" s="602"/>
      <c r="K4289" s="602"/>
      <c r="L4289" s="602"/>
      <c r="M4289" s="622"/>
    </row>
    <row r="4290" spans="2:13" s="322" customFormat="1" x14ac:dyDescent="0.2">
      <c r="B4290" s="602"/>
      <c r="C4290" s="602"/>
      <c r="D4290" s="602"/>
      <c r="E4290" s="602"/>
      <c r="F4290" s="602"/>
      <c r="G4290" s="602"/>
      <c r="H4290" s="602"/>
      <c r="I4290" s="602"/>
      <c r="J4290" s="602"/>
      <c r="K4290" s="602"/>
      <c r="L4290" s="602"/>
      <c r="M4290" s="622"/>
    </row>
    <row r="4291" spans="2:13" s="322" customFormat="1" x14ac:dyDescent="0.2">
      <c r="B4291" s="602"/>
      <c r="C4291" s="602"/>
      <c r="D4291" s="602"/>
      <c r="E4291" s="602"/>
      <c r="F4291" s="602"/>
      <c r="G4291" s="602"/>
      <c r="H4291" s="602"/>
      <c r="I4291" s="602"/>
      <c r="J4291" s="602"/>
      <c r="K4291" s="602"/>
      <c r="L4291" s="602"/>
      <c r="M4291" s="622"/>
    </row>
    <row r="4292" spans="2:13" s="322" customFormat="1" x14ac:dyDescent="0.2">
      <c r="B4292" s="602"/>
      <c r="C4292" s="602"/>
      <c r="D4292" s="602"/>
      <c r="E4292" s="602"/>
      <c r="F4292" s="602"/>
      <c r="G4292" s="602"/>
      <c r="H4292" s="602"/>
      <c r="I4292" s="602"/>
      <c r="J4292" s="602"/>
      <c r="K4292" s="602"/>
      <c r="L4292" s="602"/>
      <c r="M4292" s="622"/>
    </row>
    <row r="4293" spans="2:13" s="322" customFormat="1" x14ac:dyDescent="0.2">
      <c r="B4293" s="602"/>
      <c r="C4293" s="602"/>
      <c r="D4293" s="602"/>
      <c r="E4293" s="602"/>
      <c r="F4293" s="602"/>
      <c r="G4293" s="602"/>
      <c r="H4293" s="602"/>
      <c r="I4293" s="602"/>
      <c r="J4293" s="602"/>
      <c r="K4293" s="602"/>
      <c r="L4293" s="602"/>
      <c r="M4293" s="622"/>
    </row>
    <row r="4294" spans="2:13" s="322" customFormat="1" x14ac:dyDescent="0.2">
      <c r="B4294" s="602"/>
      <c r="C4294" s="602"/>
      <c r="D4294" s="602"/>
      <c r="E4294" s="602"/>
      <c r="F4294" s="602"/>
      <c r="G4294" s="602"/>
      <c r="H4294" s="602"/>
      <c r="I4294" s="602"/>
      <c r="J4294" s="602"/>
      <c r="K4294" s="602"/>
      <c r="L4294" s="602"/>
      <c r="M4294" s="622"/>
    </row>
    <row r="4295" spans="2:13" s="322" customFormat="1" x14ac:dyDescent="0.2">
      <c r="B4295" s="602"/>
      <c r="C4295" s="602"/>
      <c r="D4295" s="602"/>
      <c r="E4295" s="602"/>
      <c r="F4295" s="602"/>
      <c r="G4295" s="602"/>
      <c r="H4295" s="602"/>
      <c r="I4295" s="602"/>
      <c r="J4295" s="602"/>
      <c r="K4295" s="602"/>
      <c r="L4295" s="602"/>
      <c r="M4295" s="622"/>
    </row>
    <row r="4296" spans="2:13" s="322" customFormat="1" x14ac:dyDescent="0.2">
      <c r="B4296" s="602"/>
      <c r="C4296" s="602"/>
      <c r="D4296" s="602"/>
      <c r="E4296" s="602"/>
      <c r="F4296" s="602"/>
      <c r="G4296" s="602"/>
      <c r="H4296" s="602"/>
      <c r="I4296" s="602"/>
      <c r="J4296" s="602"/>
      <c r="K4296" s="602"/>
      <c r="L4296" s="602"/>
      <c r="M4296" s="622"/>
    </row>
    <row r="4297" spans="2:13" s="322" customFormat="1" x14ac:dyDescent="0.2">
      <c r="B4297" s="602"/>
      <c r="C4297" s="602"/>
      <c r="D4297" s="602"/>
      <c r="E4297" s="602"/>
      <c r="F4297" s="602"/>
      <c r="G4297" s="602"/>
      <c r="H4297" s="602"/>
      <c r="I4297" s="602"/>
      <c r="J4297" s="602"/>
      <c r="K4297" s="602"/>
      <c r="L4297" s="602"/>
      <c r="M4297" s="622"/>
    </row>
    <row r="4298" spans="2:13" s="322" customFormat="1" x14ac:dyDescent="0.2">
      <c r="B4298" s="602"/>
      <c r="C4298" s="602"/>
      <c r="D4298" s="602"/>
      <c r="E4298" s="602"/>
      <c r="F4298" s="602"/>
      <c r="G4298" s="602"/>
      <c r="H4298" s="602"/>
      <c r="I4298" s="602"/>
      <c r="J4298" s="602"/>
      <c r="K4298" s="602"/>
      <c r="L4298" s="602"/>
      <c r="M4298" s="622"/>
    </row>
    <row r="4299" spans="2:13" s="322" customFormat="1" x14ac:dyDescent="0.2">
      <c r="B4299" s="602"/>
      <c r="C4299" s="602"/>
      <c r="D4299" s="602"/>
      <c r="E4299" s="602"/>
      <c r="F4299" s="602"/>
      <c r="G4299" s="602"/>
      <c r="H4299" s="602"/>
      <c r="I4299" s="602"/>
      <c r="J4299" s="602"/>
      <c r="K4299" s="602"/>
      <c r="L4299" s="602"/>
      <c r="M4299" s="622"/>
    </row>
    <row r="4300" spans="2:13" s="322" customFormat="1" x14ac:dyDescent="0.2">
      <c r="B4300" s="602"/>
      <c r="C4300" s="602"/>
      <c r="D4300" s="602"/>
      <c r="E4300" s="602"/>
      <c r="F4300" s="602"/>
      <c r="G4300" s="602"/>
      <c r="H4300" s="602"/>
      <c r="I4300" s="602"/>
      <c r="J4300" s="602"/>
      <c r="K4300" s="602"/>
      <c r="L4300" s="602"/>
      <c r="M4300" s="622"/>
    </row>
    <row r="4301" spans="2:13" s="322" customFormat="1" x14ac:dyDescent="0.2">
      <c r="B4301" s="602"/>
      <c r="C4301" s="602"/>
      <c r="D4301" s="602"/>
      <c r="E4301" s="602"/>
      <c r="F4301" s="602"/>
      <c r="G4301" s="602"/>
      <c r="H4301" s="602"/>
      <c r="I4301" s="602"/>
      <c r="J4301" s="602"/>
      <c r="K4301" s="602"/>
      <c r="L4301" s="602"/>
      <c r="M4301" s="622"/>
    </row>
    <row r="4302" spans="2:13" s="322" customFormat="1" x14ac:dyDescent="0.2">
      <c r="B4302" s="602"/>
      <c r="C4302" s="602"/>
      <c r="D4302" s="602"/>
      <c r="E4302" s="602"/>
      <c r="F4302" s="602"/>
      <c r="G4302" s="602"/>
      <c r="H4302" s="602"/>
      <c r="I4302" s="602"/>
      <c r="J4302" s="602"/>
      <c r="K4302" s="602"/>
      <c r="L4302" s="602"/>
      <c r="M4302" s="622"/>
    </row>
    <row r="4303" spans="2:13" s="322" customFormat="1" x14ac:dyDescent="0.2">
      <c r="B4303" s="602"/>
      <c r="C4303" s="602"/>
      <c r="D4303" s="602"/>
      <c r="E4303" s="602"/>
      <c r="F4303" s="602"/>
      <c r="G4303" s="602"/>
      <c r="H4303" s="602"/>
      <c r="I4303" s="602"/>
      <c r="J4303" s="602"/>
      <c r="K4303" s="602"/>
      <c r="L4303" s="602"/>
      <c r="M4303" s="622"/>
    </row>
    <row r="4304" spans="2:13" s="322" customFormat="1" x14ac:dyDescent="0.2">
      <c r="B4304" s="602"/>
      <c r="C4304" s="602"/>
      <c r="D4304" s="602"/>
      <c r="E4304" s="602"/>
      <c r="F4304" s="602"/>
      <c r="G4304" s="602"/>
      <c r="H4304" s="602"/>
      <c r="I4304" s="602"/>
      <c r="J4304" s="602"/>
      <c r="K4304" s="602"/>
      <c r="L4304" s="602"/>
      <c r="M4304" s="622"/>
    </row>
    <row r="4305" spans="2:13" s="322" customFormat="1" x14ac:dyDescent="0.2">
      <c r="B4305" s="602"/>
      <c r="C4305" s="602"/>
      <c r="D4305" s="602"/>
      <c r="E4305" s="602"/>
      <c r="F4305" s="602"/>
      <c r="G4305" s="602"/>
      <c r="H4305" s="602"/>
      <c r="I4305" s="602"/>
      <c r="J4305" s="602"/>
      <c r="K4305" s="602"/>
      <c r="L4305" s="602"/>
      <c r="M4305" s="622"/>
    </row>
    <row r="4306" spans="2:13" s="322" customFormat="1" x14ac:dyDescent="0.2">
      <c r="B4306" s="602"/>
      <c r="C4306" s="602"/>
      <c r="D4306" s="602"/>
      <c r="E4306" s="602"/>
      <c r="F4306" s="602"/>
      <c r="G4306" s="602"/>
      <c r="H4306" s="602"/>
      <c r="I4306" s="602"/>
      <c r="J4306" s="602"/>
      <c r="K4306" s="602"/>
      <c r="L4306" s="602"/>
      <c r="M4306" s="622"/>
    </row>
    <row r="4307" spans="2:13" s="322" customFormat="1" x14ac:dyDescent="0.2">
      <c r="B4307" s="602"/>
      <c r="C4307" s="602"/>
      <c r="D4307" s="602"/>
      <c r="E4307" s="602"/>
      <c r="F4307" s="602"/>
      <c r="G4307" s="602"/>
      <c r="H4307" s="602"/>
      <c r="I4307" s="602"/>
      <c r="J4307" s="602"/>
      <c r="K4307" s="602"/>
      <c r="L4307" s="602"/>
      <c r="M4307" s="622"/>
    </row>
    <row r="4308" spans="2:13" s="322" customFormat="1" x14ac:dyDescent="0.2">
      <c r="B4308" s="602"/>
      <c r="C4308" s="602"/>
      <c r="D4308" s="602"/>
      <c r="E4308" s="602"/>
      <c r="F4308" s="602"/>
      <c r="G4308" s="602"/>
      <c r="H4308" s="602"/>
      <c r="I4308" s="602"/>
      <c r="J4308" s="602"/>
      <c r="K4308" s="602"/>
      <c r="L4308" s="602"/>
      <c r="M4308" s="622"/>
    </row>
    <row r="4309" spans="2:13" s="322" customFormat="1" x14ac:dyDescent="0.2">
      <c r="B4309" s="602"/>
      <c r="C4309" s="602"/>
      <c r="D4309" s="602"/>
      <c r="E4309" s="602"/>
      <c r="F4309" s="602"/>
      <c r="G4309" s="602"/>
      <c r="H4309" s="602"/>
      <c r="I4309" s="602"/>
      <c r="J4309" s="602"/>
      <c r="K4309" s="602"/>
      <c r="L4309" s="602"/>
      <c r="M4309" s="622"/>
    </row>
    <row r="4310" spans="2:13" s="322" customFormat="1" x14ac:dyDescent="0.2">
      <c r="B4310" s="602"/>
      <c r="C4310" s="602"/>
      <c r="D4310" s="602"/>
      <c r="E4310" s="602"/>
      <c r="F4310" s="602"/>
      <c r="G4310" s="602"/>
      <c r="H4310" s="602"/>
      <c r="I4310" s="602"/>
      <c r="J4310" s="602"/>
      <c r="K4310" s="602"/>
      <c r="L4310" s="602"/>
      <c r="M4310" s="622"/>
    </row>
    <row r="4311" spans="2:13" s="322" customFormat="1" x14ac:dyDescent="0.2">
      <c r="B4311" s="602"/>
      <c r="C4311" s="602"/>
      <c r="D4311" s="602"/>
      <c r="E4311" s="602"/>
      <c r="F4311" s="602"/>
      <c r="G4311" s="602"/>
      <c r="H4311" s="602"/>
      <c r="I4311" s="602"/>
      <c r="J4311" s="602"/>
      <c r="K4311" s="602"/>
      <c r="L4311" s="602"/>
      <c r="M4311" s="622"/>
    </row>
    <row r="4312" spans="2:13" s="322" customFormat="1" x14ac:dyDescent="0.2">
      <c r="B4312" s="602"/>
      <c r="C4312" s="602"/>
      <c r="D4312" s="602"/>
      <c r="E4312" s="602"/>
      <c r="F4312" s="602"/>
      <c r="G4312" s="602"/>
      <c r="H4312" s="602"/>
      <c r="I4312" s="602"/>
      <c r="J4312" s="602"/>
      <c r="K4312" s="602"/>
      <c r="L4312" s="602"/>
      <c r="M4312" s="622"/>
    </row>
    <row r="4313" spans="2:13" s="322" customFormat="1" x14ac:dyDescent="0.2">
      <c r="B4313" s="602"/>
      <c r="C4313" s="602"/>
      <c r="D4313" s="602"/>
      <c r="E4313" s="602"/>
      <c r="F4313" s="602"/>
      <c r="G4313" s="602"/>
      <c r="H4313" s="602"/>
      <c r="I4313" s="602"/>
      <c r="J4313" s="602"/>
      <c r="K4313" s="602"/>
      <c r="L4313" s="602"/>
      <c r="M4313" s="622"/>
    </row>
    <row r="4314" spans="2:13" s="322" customFormat="1" x14ac:dyDescent="0.2">
      <c r="B4314" s="602"/>
      <c r="C4314" s="602"/>
      <c r="D4314" s="602"/>
      <c r="E4314" s="602"/>
      <c r="F4314" s="602"/>
      <c r="G4314" s="602"/>
      <c r="H4314" s="602"/>
      <c r="I4314" s="602"/>
      <c r="J4314" s="602"/>
      <c r="K4314" s="602"/>
      <c r="L4314" s="602"/>
      <c r="M4314" s="622"/>
    </row>
    <row r="4315" spans="2:13" s="322" customFormat="1" x14ac:dyDescent="0.2">
      <c r="B4315" s="602"/>
      <c r="C4315" s="602"/>
      <c r="D4315" s="602"/>
      <c r="E4315" s="602"/>
      <c r="F4315" s="602"/>
      <c r="G4315" s="602"/>
      <c r="H4315" s="602"/>
      <c r="I4315" s="602"/>
      <c r="J4315" s="602"/>
      <c r="K4315" s="602"/>
      <c r="L4315" s="602"/>
      <c r="M4315" s="622"/>
    </row>
    <row r="4316" spans="2:13" s="322" customFormat="1" x14ac:dyDescent="0.2">
      <c r="B4316" s="602"/>
      <c r="C4316" s="602"/>
      <c r="D4316" s="602"/>
      <c r="E4316" s="602"/>
      <c r="F4316" s="602"/>
      <c r="G4316" s="602"/>
      <c r="H4316" s="602"/>
      <c r="I4316" s="602"/>
      <c r="J4316" s="602"/>
      <c r="K4316" s="602"/>
      <c r="L4316" s="602"/>
      <c r="M4316" s="622"/>
    </row>
    <row r="4317" spans="2:13" s="322" customFormat="1" x14ac:dyDescent="0.2">
      <c r="B4317" s="602"/>
      <c r="C4317" s="602"/>
      <c r="D4317" s="602"/>
      <c r="E4317" s="602"/>
      <c r="F4317" s="602"/>
      <c r="G4317" s="602"/>
      <c r="H4317" s="602"/>
      <c r="I4317" s="602"/>
      <c r="J4317" s="602"/>
      <c r="K4317" s="602"/>
      <c r="L4317" s="602"/>
      <c r="M4317" s="622"/>
    </row>
    <row r="4318" spans="2:13" s="322" customFormat="1" x14ac:dyDescent="0.2">
      <c r="B4318" s="602"/>
      <c r="C4318" s="602"/>
      <c r="D4318" s="602"/>
      <c r="E4318" s="602"/>
      <c r="F4318" s="602"/>
      <c r="G4318" s="602"/>
      <c r="H4318" s="602"/>
      <c r="I4318" s="602"/>
      <c r="J4318" s="602"/>
      <c r="K4318" s="602"/>
      <c r="L4318" s="602"/>
      <c r="M4318" s="622"/>
    </row>
    <row r="4319" spans="2:13" s="322" customFormat="1" x14ac:dyDescent="0.2">
      <c r="B4319" s="602"/>
      <c r="C4319" s="602"/>
      <c r="D4319" s="602"/>
      <c r="E4319" s="602"/>
      <c r="F4319" s="602"/>
      <c r="G4319" s="602"/>
      <c r="H4319" s="602"/>
      <c r="I4319" s="602"/>
      <c r="J4319" s="602"/>
      <c r="K4319" s="602"/>
      <c r="L4319" s="602"/>
      <c r="M4319" s="622"/>
    </row>
    <row r="4320" spans="2:13" s="322" customFormat="1" x14ac:dyDescent="0.2">
      <c r="B4320" s="602"/>
      <c r="C4320" s="602"/>
      <c r="D4320" s="602"/>
      <c r="E4320" s="602"/>
      <c r="F4320" s="602"/>
      <c r="G4320" s="602"/>
      <c r="H4320" s="602"/>
      <c r="I4320" s="602"/>
      <c r="J4320" s="602"/>
      <c r="K4320" s="602"/>
      <c r="L4320" s="602"/>
      <c r="M4320" s="622"/>
    </row>
    <row r="4321" spans="2:13" s="322" customFormat="1" x14ac:dyDescent="0.2">
      <c r="B4321" s="602"/>
      <c r="C4321" s="602"/>
      <c r="D4321" s="602"/>
      <c r="E4321" s="602"/>
      <c r="F4321" s="602"/>
      <c r="G4321" s="602"/>
      <c r="H4321" s="602"/>
      <c r="I4321" s="602"/>
      <c r="J4321" s="602"/>
      <c r="K4321" s="602"/>
      <c r="L4321" s="602"/>
      <c r="M4321" s="622"/>
    </row>
    <row r="4322" spans="2:13" s="322" customFormat="1" x14ac:dyDescent="0.2">
      <c r="B4322" s="602"/>
      <c r="C4322" s="602"/>
      <c r="D4322" s="602"/>
      <c r="E4322" s="602"/>
      <c r="F4322" s="602"/>
      <c r="G4322" s="602"/>
      <c r="H4322" s="602"/>
      <c r="I4322" s="602"/>
      <c r="J4322" s="602"/>
      <c r="K4322" s="602"/>
      <c r="L4322" s="602"/>
      <c r="M4322" s="622"/>
    </row>
    <row r="4323" spans="2:13" s="322" customFormat="1" x14ac:dyDescent="0.2">
      <c r="B4323" s="602"/>
      <c r="C4323" s="602"/>
      <c r="D4323" s="602"/>
      <c r="E4323" s="602"/>
      <c r="F4323" s="602"/>
      <c r="G4323" s="602"/>
      <c r="H4323" s="602"/>
      <c r="I4323" s="602"/>
      <c r="J4323" s="602"/>
      <c r="K4323" s="602"/>
      <c r="L4323" s="602"/>
      <c r="M4323" s="622"/>
    </row>
    <row r="4324" spans="2:13" s="322" customFormat="1" x14ac:dyDescent="0.2">
      <c r="B4324" s="602"/>
      <c r="C4324" s="602"/>
      <c r="D4324" s="602"/>
      <c r="E4324" s="602"/>
      <c r="F4324" s="602"/>
      <c r="G4324" s="602"/>
      <c r="H4324" s="602"/>
      <c r="I4324" s="602"/>
      <c r="J4324" s="602"/>
      <c r="K4324" s="602"/>
      <c r="L4324" s="602"/>
      <c r="M4324" s="622"/>
    </row>
    <row r="4325" spans="2:13" s="322" customFormat="1" x14ac:dyDescent="0.2">
      <c r="B4325" s="602"/>
      <c r="C4325" s="602"/>
      <c r="D4325" s="602"/>
      <c r="E4325" s="602"/>
      <c r="F4325" s="602"/>
      <c r="G4325" s="602"/>
      <c r="H4325" s="602"/>
      <c r="I4325" s="602"/>
      <c r="J4325" s="602"/>
      <c r="K4325" s="602"/>
      <c r="L4325" s="602"/>
      <c r="M4325" s="622"/>
    </row>
    <row r="4326" spans="2:13" s="322" customFormat="1" x14ac:dyDescent="0.2">
      <c r="B4326" s="602"/>
      <c r="C4326" s="602"/>
      <c r="D4326" s="602"/>
      <c r="E4326" s="602"/>
      <c r="F4326" s="602"/>
      <c r="G4326" s="602"/>
      <c r="H4326" s="602"/>
      <c r="I4326" s="602"/>
      <c r="J4326" s="602"/>
      <c r="K4326" s="602"/>
      <c r="L4326" s="602"/>
      <c r="M4326" s="622"/>
    </row>
    <row r="4327" spans="2:13" s="322" customFormat="1" x14ac:dyDescent="0.2">
      <c r="B4327" s="602"/>
      <c r="C4327" s="602"/>
      <c r="D4327" s="602"/>
      <c r="E4327" s="602"/>
      <c r="F4327" s="602"/>
      <c r="G4327" s="602"/>
      <c r="H4327" s="602"/>
      <c r="I4327" s="602"/>
      <c r="J4327" s="602"/>
      <c r="K4327" s="602"/>
      <c r="L4327" s="602"/>
      <c r="M4327" s="622"/>
    </row>
    <row r="4328" spans="2:13" s="322" customFormat="1" x14ac:dyDescent="0.2">
      <c r="B4328" s="602"/>
      <c r="C4328" s="602"/>
      <c r="D4328" s="602"/>
      <c r="E4328" s="602"/>
      <c r="F4328" s="602"/>
      <c r="G4328" s="602"/>
      <c r="H4328" s="602"/>
      <c r="I4328" s="602"/>
      <c r="J4328" s="602"/>
      <c r="K4328" s="602"/>
      <c r="L4328" s="602"/>
      <c r="M4328" s="622"/>
    </row>
    <row r="4329" spans="2:13" s="322" customFormat="1" x14ac:dyDescent="0.2">
      <c r="B4329" s="602"/>
      <c r="C4329" s="602"/>
      <c r="D4329" s="602"/>
      <c r="E4329" s="602"/>
      <c r="F4329" s="602"/>
      <c r="G4329" s="602"/>
      <c r="H4329" s="602"/>
      <c r="I4329" s="602"/>
      <c r="J4329" s="602"/>
      <c r="K4329" s="602"/>
      <c r="L4329" s="602"/>
      <c r="M4329" s="622"/>
    </row>
    <row r="4330" spans="2:13" s="322" customFormat="1" x14ac:dyDescent="0.2">
      <c r="B4330" s="602"/>
      <c r="C4330" s="602"/>
      <c r="D4330" s="602"/>
      <c r="E4330" s="602"/>
      <c r="F4330" s="602"/>
      <c r="G4330" s="602"/>
      <c r="H4330" s="602"/>
      <c r="I4330" s="602"/>
      <c r="J4330" s="602"/>
      <c r="K4330" s="602"/>
      <c r="L4330" s="602"/>
      <c r="M4330" s="622"/>
    </row>
    <row r="4331" spans="2:13" s="322" customFormat="1" x14ac:dyDescent="0.2">
      <c r="B4331" s="602"/>
      <c r="C4331" s="602"/>
      <c r="D4331" s="602"/>
      <c r="E4331" s="602"/>
      <c r="F4331" s="602"/>
      <c r="G4331" s="602"/>
      <c r="H4331" s="602"/>
      <c r="I4331" s="602"/>
      <c r="J4331" s="602"/>
      <c r="K4331" s="602"/>
      <c r="L4331" s="602"/>
      <c r="M4331" s="622"/>
    </row>
    <row r="4332" spans="2:13" s="322" customFormat="1" x14ac:dyDescent="0.2">
      <c r="B4332" s="602"/>
      <c r="C4332" s="602"/>
      <c r="D4332" s="602"/>
      <c r="E4332" s="602"/>
      <c r="F4332" s="602"/>
      <c r="G4332" s="602"/>
      <c r="H4332" s="602"/>
      <c r="I4332" s="602"/>
      <c r="J4332" s="602"/>
      <c r="K4332" s="602"/>
      <c r="L4332" s="602"/>
      <c r="M4332" s="622"/>
    </row>
    <row r="4333" spans="2:13" s="322" customFormat="1" x14ac:dyDescent="0.2">
      <c r="B4333" s="602"/>
      <c r="C4333" s="602"/>
      <c r="D4333" s="602"/>
      <c r="E4333" s="602"/>
      <c r="F4333" s="602"/>
      <c r="G4333" s="602"/>
      <c r="H4333" s="602"/>
      <c r="I4333" s="602"/>
      <c r="J4333" s="602"/>
      <c r="K4333" s="602"/>
      <c r="L4333" s="602"/>
      <c r="M4333" s="622"/>
    </row>
    <row r="4334" spans="2:13" s="322" customFormat="1" x14ac:dyDescent="0.2">
      <c r="B4334" s="602"/>
      <c r="C4334" s="602"/>
      <c r="D4334" s="602"/>
      <c r="E4334" s="602"/>
      <c r="F4334" s="602"/>
      <c r="G4334" s="602"/>
      <c r="H4334" s="602"/>
      <c r="I4334" s="602"/>
      <c r="J4334" s="602"/>
      <c r="K4334" s="602"/>
      <c r="L4334" s="602"/>
      <c r="M4334" s="622"/>
    </row>
    <row r="4335" spans="2:13" s="322" customFormat="1" x14ac:dyDescent="0.2">
      <c r="B4335" s="602"/>
      <c r="C4335" s="602"/>
      <c r="D4335" s="602"/>
      <c r="E4335" s="602"/>
      <c r="F4335" s="602"/>
      <c r="G4335" s="602"/>
      <c r="H4335" s="602"/>
      <c r="I4335" s="602"/>
      <c r="J4335" s="602"/>
      <c r="K4335" s="602"/>
      <c r="L4335" s="602"/>
      <c r="M4335" s="622"/>
    </row>
    <row r="4336" spans="2:13" s="322" customFormat="1" x14ac:dyDescent="0.2">
      <c r="B4336" s="602"/>
      <c r="C4336" s="602"/>
      <c r="D4336" s="602"/>
      <c r="E4336" s="602"/>
      <c r="F4336" s="602"/>
      <c r="G4336" s="602"/>
      <c r="H4336" s="602"/>
      <c r="I4336" s="602"/>
      <c r="J4336" s="602"/>
      <c r="K4336" s="602"/>
      <c r="L4336" s="602"/>
      <c r="M4336" s="622"/>
    </row>
    <row r="4337" spans="2:13" s="322" customFormat="1" x14ac:dyDescent="0.2">
      <c r="B4337" s="602"/>
      <c r="C4337" s="602"/>
      <c r="D4337" s="602"/>
      <c r="E4337" s="602"/>
      <c r="F4337" s="602"/>
      <c r="G4337" s="602"/>
      <c r="H4337" s="602"/>
      <c r="I4337" s="602"/>
      <c r="J4337" s="602"/>
      <c r="K4337" s="602"/>
      <c r="L4337" s="602"/>
      <c r="M4337" s="622"/>
    </row>
    <row r="4338" spans="2:13" s="322" customFormat="1" x14ac:dyDescent="0.2">
      <c r="B4338" s="602"/>
      <c r="C4338" s="602"/>
      <c r="D4338" s="602"/>
      <c r="E4338" s="602"/>
      <c r="F4338" s="602"/>
      <c r="G4338" s="602"/>
      <c r="H4338" s="602"/>
      <c r="I4338" s="602"/>
      <c r="J4338" s="602"/>
      <c r="K4338" s="602"/>
      <c r="L4338" s="602"/>
      <c r="M4338" s="622"/>
    </row>
    <row r="4339" spans="2:13" s="322" customFormat="1" x14ac:dyDescent="0.2">
      <c r="B4339" s="602"/>
      <c r="C4339" s="602"/>
      <c r="D4339" s="602"/>
      <c r="E4339" s="602"/>
      <c r="F4339" s="602"/>
      <c r="G4339" s="602"/>
      <c r="H4339" s="602"/>
      <c r="I4339" s="602"/>
      <c r="J4339" s="602"/>
      <c r="K4339" s="602"/>
      <c r="L4339" s="602"/>
      <c r="M4339" s="622"/>
    </row>
    <row r="4340" spans="2:13" s="322" customFormat="1" x14ac:dyDescent="0.2">
      <c r="B4340" s="602"/>
      <c r="C4340" s="602"/>
      <c r="D4340" s="602"/>
      <c r="E4340" s="602"/>
      <c r="F4340" s="602"/>
      <c r="G4340" s="602"/>
      <c r="H4340" s="602"/>
      <c r="I4340" s="602"/>
      <c r="J4340" s="602"/>
      <c r="K4340" s="602"/>
      <c r="L4340" s="602"/>
      <c r="M4340" s="622"/>
    </row>
    <row r="4341" spans="2:13" s="322" customFormat="1" x14ac:dyDescent="0.2">
      <c r="B4341" s="602"/>
      <c r="C4341" s="602"/>
      <c r="D4341" s="602"/>
      <c r="E4341" s="602"/>
      <c r="F4341" s="602"/>
      <c r="G4341" s="602"/>
      <c r="H4341" s="602"/>
      <c r="I4341" s="602"/>
      <c r="J4341" s="602"/>
      <c r="K4341" s="602"/>
      <c r="L4341" s="602"/>
      <c r="M4341" s="622"/>
    </row>
    <row r="4342" spans="2:13" s="322" customFormat="1" x14ac:dyDescent="0.2">
      <c r="B4342" s="602"/>
      <c r="C4342" s="602"/>
      <c r="D4342" s="602"/>
      <c r="E4342" s="602"/>
      <c r="F4342" s="602"/>
      <c r="G4342" s="602"/>
      <c r="H4342" s="602"/>
      <c r="I4342" s="602"/>
      <c r="J4342" s="602"/>
      <c r="K4342" s="602"/>
      <c r="L4342" s="602"/>
      <c r="M4342" s="622"/>
    </row>
    <row r="4343" spans="2:13" s="322" customFormat="1" x14ac:dyDescent="0.2">
      <c r="B4343" s="602"/>
      <c r="C4343" s="602"/>
      <c r="D4343" s="602"/>
      <c r="E4343" s="602"/>
      <c r="F4343" s="602"/>
      <c r="G4343" s="602"/>
      <c r="H4343" s="602"/>
      <c r="I4343" s="602"/>
      <c r="J4343" s="602"/>
      <c r="K4343" s="602"/>
      <c r="L4343" s="602"/>
      <c r="M4343" s="622"/>
    </row>
    <row r="4344" spans="2:13" s="322" customFormat="1" x14ac:dyDescent="0.2">
      <c r="B4344" s="602"/>
      <c r="C4344" s="602"/>
      <c r="D4344" s="602"/>
      <c r="E4344" s="602"/>
      <c r="F4344" s="602"/>
      <c r="G4344" s="602"/>
      <c r="H4344" s="602"/>
      <c r="I4344" s="602"/>
      <c r="J4344" s="602"/>
      <c r="K4344" s="602"/>
      <c r="L4344" s="602"/>
      <c r="M4344" s="622"/>
    </row>
    <row r="4345" spans="2:13" s="322" customFormat="1" x14ac:dyDescent="0.2">
      <c r="B4345" s="602"/>
      <c r="C4345" s="602"/>
      <c r="D4345" s="602"/>
      <c r="E4345" s="602"/>
      <c r="F4345" s="602"/>
      <c r="G4345" s="602"/>
      <c r="H4345" s="602"/>
      <c r="I4345" s="602"/>
      <c r="J4345" s="602"/>
      <c r="K4345" s="602"/>
      <c r="L4345" s="602"/>
      <c r="M4345" s="622"/>
    </row>
    <row r="4346" spans="2:13" s="322" customFormat="1" x14ac:dyDescent="0.2">
      <c r="B4346" s="602"/>
      <c r="C4346" s="602"/>
      <c r="D4346" s="602"/>
      <c r="E4346" s="602"/>
      <c r="F4346" s="602"/>
      <c r="G4346" s="602"/>
      <c r="H4346" s="602"/>
      <c r="I4346" s="602"/>
      <c r="J4346" s="602"/>
      <c r="K4346" s="602"/>
      <c r="L4346" s="602"/>
      <c r="M4346" s="622"/>
    </row>
    <row r="4347" spans="2:13" s="322" customFormat="1" x14ac:dyDescent="0.2">
      <c r="B4347" s="602"/>
      <c r="C4347" s="602"/>
      <c r="D4347" s="602"/>
      <c r="E4347" s="602"/>
      <c r="F4347" s="602"/>
      <c r="G4347" s="602"/>
      <c r="H4347" s="602"/>
      <c r="I4347" s="602"/>
      <c r="J4347" s="602"/>
      <c r="K4347" s="602"/>
      <c r="L4347" s="602"/>
      <c r="M4347" s="622"/>
    </row>
    <row r="4348" spans="2:13" s="322" customFormat="1" x14ac:dyDescent="0.2">
      <c r="B4348" s="602"/>
      <c r="C4348" s="602"/>
      <c r="D4348" s="602"/>
      <c r="E4348" s="602"/>
      <c r="F4348" s="602"/>
      <c r="G4348" s="602"/>
      <c r="H4348" s="602"/>
      <c r="I4348" s="602"/>
      <c r="J4348" s="602"/>
      <c r="K4348" s="602"/>
      <c r="L4348" s="602"/>
      <c r="M4348" s="622"/>
    </row>
    <row r="4349" spans="2:13" s="322" customFormat="1" x14ac:dyDescent="0.2">
      <c r="B4349" s="602"/>
      <c r="C4349" s="602"/>
      <c r="D4349" s="602"/>
      <c r="E4349" s="602"/>
      <c r="F4349" s="602"/>
      <c r="G4349" s="602"/>
      <c r="H4349" s="602"/>
      <c r="I4349" s="602"/>
      <c r="J4349" s="602"/>
      <c r="K4349" s="602"/>
      <c r="L4349" s="602"/>
      <c r="M4349" s="622"/>
    </row>
    <row r="4350" spans="2:13" s="322" customFormat="1" x14ac:dyDescent="0.2">
      <c r="B4350" s="602"/>
      <c r="C4350" s="602"/>
      <c r="D4350" s="602"/>
      <c r="E4350" s="602"/>
      <c r="F4350" s="602"/>
      <c r="G4350" s="602"/>
      <c r="H4350" s="602"/>
      <c r="I4350" s="602"/>
      <c r="J4350" s="602"/>
      <c r="K4350" s="602"/>
      <c r="L4350" s="602"/>
      <c r="M4350" s="622"/>
    </row>
    <row r="4351" spans="2:13" s="322" customFormat="1" x14ac:dyDescent="0.2">
      <c r="B4351" s="602"/>
      <c r="C4351" s="602"/>
      <c r="D4351" s="602"/>
      <c r="E4351" s="602"/>
      <c r="F4351" s="602"/>
      <c r="G4351" s="602"/>
      <c r="H4351" s="602"/>
      <c r="I4351" s="602"/>
      <c r="J4351" s="602"/>
      <c r="K4351" s="602"/>
      <c r="L4351" s="602"/>
      <c r="M4351" s="622"/>
    </row>
    <row r="4352" spans="2:13" s="322" customFormat="1" x14ac:dyDescent="0.2">
      <c r="B4352" s="602"/>
      <c r="C4352" s="602"/>
      <c r="D4352" s="602"/>
      <c r="E4352" s="602"/>
      <c r="F4352" s="602"/>
      <c r="G4352" s="602"/>
      <c r="H4352" s="602"/>
      <c r="I4352" s="602"/>
      <c r="J4352" s="602"/>
      <c r="K4352" s="602"/>
      <c r="L4352" s="602"/>
      <c r="M4352" s="622"/>
    </row>
    <row r="4353" spans="2:13" s="322" customFormat="1" x14ac:dyDescent="0.2">
      <c r="B4353" s="602"/>
      <c r="C4353" s="602"/>
      <c r="D4353" s="602"/>
      <c r="E4353" s="602"/>
      <c r="F4353" s="602"/>
      <c r="G4353" s="602"/>
      <c r="H4353" s="602"/>
      <c r="I4353" s="602"/>
      <c r="J4353" s="602"/>
      <c r="K4353" s="602"/>
      <c r="L4353" s="602"/>
      <c r="M4353" s="622"/>
    </row>
    <row r="4354" spans="2:13" s="322" customFormat="1" x14ac:dyDescent="0.2">
      <c r="B4354" s="602"/>
      <c r="C4354" s="602"/>
      <c r="D4354" s="602"/>
      <c r="E4354" s="602"/>
      <c r="F4354" s="602"/>
      <c r="G4354" s="602"/>
      <c r="H4354" s="602"/>
      <c r="I4354" s="602"/>
      <c r="J4354" s="602"/>
      <c r="K4354" s="602"/>
      <c r="L4354" s="602"/>
      <c r="M4354" s="622"/>
    </row>
    <row r="4355" spans="2:13" s="322" customFormat="1" x14ac:dyDescent="0.2">
      <c r="B4355" s="602"/>
      <c r="C4355" s="602"/>
      <c r="D4355" s="602"/>
      <c r="E4355" s="602"/>
      <c r="F4355" s="602"/>
      <c r="G4355" s="602"/>
      <c r="H4355" s="602"/>
      <c r="I4355" s="602"/>
      <c r="J4355" s="602"/>
      <c r="K4355" s="602"/>
      <c r="L4355" s="602"/>
      <c r="M4355" s="622"/>
    </row>
    <row r="4356" spans="2:13" s="322" customFormat="1" x14ac:dyDescent="0.2">
      <c r="B4356" s="602"/>
      <c r="C4356" s="602"/>
      <c r="D4356" s="602"/>
      <c r="E4356" s="602"/>
      <c r="F4356" s="602"/>
      <c r="G4356" s="602"/>
      <c r="H4356" s="602"/>
      <c r="I4356" s="602"/>
      <c r="J4356" s="602"/>
      <c r="K4356" s="602"/>
      <c r="L4356" s="602"/>
      <c r="M4356" s="622"/>
    </row>
    <row r="4357" spans="2:13" s="322" customFormat="1" x14ac:dyDescent="0.2">
      <c r="B4357" s="602"/>
      <c r="C4357" s="602"/>
      <c r="D4357" s="602"/>
      <c r="E4357" s="602"/>
      <c r="F4357" s="602"/>
      <c r="G4357" s="602"/>
      <c r="H4357" s="602"/>
      <c r="I4357" s="602"/>
      <c r="J4357" s="602"/>
      <c r="K4357" s="602"/>
      <c r="L4357" s="602"/>
      <c r="M4357" s="622"/>
    </row>
    <row r="4358" spans="2:13" s="322" customFormat="1" x14ac:dyDescent="0.2">
      <c r="B4358" s="602"/>
      <c r="C4358" s="602"/>
      <c r="D4358" s="602"/>
      <c r="E4358" s="602"/>
      <c r="F4358" s="602"/>
      <c r="G4358" s="602"/>
      <c r="H4358" s="602"/>
      <c r="I4358" s="602"/>
      <c r="J4358" s="602"/>
      <c r="K4358" s="602"/>
      <c r="L4358" s="602"/>
      <c r="M4358" s="622"/>
    </row>
    <row r="4359" spans="2:13" s="322" customFormat="1" x14ac:dyDescent="0.2">
      <c r="B4359" s="602"/>
      <c r="C4359" s="602"/>
      <c r="D4359" s="602"/>
      <c r="E4359" s="602"/>
      <c r="F4359" s="602"/>
      <c r="G4359" s="602"/>
      <c r="H4359" s="602"/>
      <c r="I4359" s="602"/>
      <c r="J4359" s="602"/>
      <c r="K4359" s="602"/>
      <c r="L4359" s="602"/>
      <c r="M4359" s="622"/>
    </row>
    <row r="4360" spans="2:13" s="322" customFormat="1" x14ac:dyDescent="0.2">
      <c r="B4360" s="602"/>
      <c r="C4360" s="602"/>
      <c r="D4360" s="602"/>
      <c r="E4360" s="602"/>
      <c r="F4360" s="602"/>
      <c r="G4360" s="602"/>
      <c r="H4360" s="602"/>
      <c r="I4360" s="602"/>
      <c r="J4360" s="602"/>
      <c r="K4360" s="602"/>
      <c r="L4360" s="602"/>
      <c r="M4360" s="622"/>
    </row>
    <row r="4361" spans="2:13" s="322" customFormat="1" x14ac:dyDescent="0.2">
      <c r="B4361" s="602"/>
      <c r="C4361" s="602"/>
      <c r="D4361" s="602"/>
      <c r="E4361" s="602"/>
      <c r="F4361" s="602"/>
      <c r="G4361" s="602"/>
      <c r="H4361" s="602"/>
      <c r="I4361" s="602"/>
      <c r="J4361" s="602"/>
      <c r="K4361" s="602"/>
      <c r="L4361" s="602"/>
      <c r="M4361" s="622"/>
    </row>
    <row r="4362" spans="2:13" s="322" customFormat="1" x14ac:dyDescent="0.2">
      <c r="B4362" s="602"/>
      <c r="C4362" s="602"/>
      <c r="D4362" s="602"/>
      <c r="E4362" s="602"/>
      <c r="F4362" s="602"/>
      <c r="G4362" s="602"/>
      <c r="H4362" s="602"/>
      <c r="I4362" s="602"/>
      <c r="J4362" s="602"/>
      <c r="K4362" s="602"/>
      <c r="L4362" s="602"/>
      <c r="M4362" s="622"/>
    </row>
    <row r="4363" spans="2:13" s="322" customFormat="1" x14ac:dyDescent="0.2">
      <c r="B4363" s="602"/>
      <c r="C4363" s="602"/>
      <c r="D4363" s="602"/>
      <c r="E4363" s="602"/>
      <c r="F4363" s="602"/>
      <c r="G4363" s="602"/>
      <c r="H4363" s="602"/>
      <c r="I4363" s="602"/>
      <c r="J4363" s="602"/>
      <c r="K4363" s="602"/>
      <c r="L4363" s="602"/>
      <c r="M4363" s="622"/>
    </row>
    <row r="4364" spans="2:13" s="322" customFormat="1" x14ac:dyDescent="0.2">
      <c r="B4364" s="602"/>
      <c r="C4364" s="602"/>
      <c r="D4364" s="602"/>
      <c r="E4364" s="602"/>
      <c r="F4364" s="602"/>
      <c r="G4364" s="602"/>
      <c r="H4364" s="602"/>
      <c r="I4364" s="602"/>
      <c r="J4364" s="602"/>
      <c r="K4364" s="602"/>
      <c r="L4364" s="602"/>
      <c r="M4364" s="622"/>
    </row>
    <row r="4365" spans="2:13" s="322" customFormat="1" x14ac:dyDescent="0.2">
      <c r="B4365" s="602"/>
      <c r="C4365" s="602"/>
      <c r="D4365" s="602"/>
      <c r="E4365" s="602"/>
      <c r="F4365" s="602"/>
      <c r="G4365" s="602"/>
      <c r="H4365" s="602"/>
      <c r="I4365" s="602"/>
      <c r="J4365" s="602"/>
      <c r="K4365" s="602"/>
      <c r="L4365" s="602"/>
      <c r="M4365" s="622"/>
    </row>
    <row r="4366" spans="2:13" s="322" customFormat="1" x14ac:dyDescent="0.2">
      <c r="B4366" s="602"/>
      <c r="C4366" s="602"/>
      <c r="D4366" s="602"/>
      <c r="E4366" s="602"/>
      <c r="F4366" s="602"/>
      <c r="G4366" s="602"/>
      <c r="H4366" s="602"/>
      <c r="I4366" s="602"/>
      <c r="J4366" s="602"/>
      <c r="K4366" s="602"/>
      <c r="L4366" s="602"/>
      <c r="M4366" s="622"/>
    </row>
    <row r="4367" spans="2:13" s="322" customFormat="1" x14ac:dyDescent="0.2">
      <c r="B4367" s="602"/>
      <c r="C4367" s="602"/>
      <c r="D4367" s="602"/>
      <c r="E4367" s="602"/>
      <c r="F4367" s="602"/>
      <c r="G4367" s="602"/>
      <c r="H4367" s="602"/>
      <c r="I4367" s="602"/>
      <c r="J4367" s="602"/>
      <c r="K4367" s="602"/>
      <c r="L4367" s="602"/>
      <c r="M4367" s="622"/>
    </row>
    <row r="4368" spans="2:13" s="322" customFormat="1" x14ac:dyDescent="0.2">
      <c r="B4368" s="602"/>
      <c r="C4368" s="602"/>
      <c r="D4368" s="602"/>
      <c r="E4368" s="602"/>
      <c r="F4368" s="602"/>
      <c r="G4368" s="602"/>
      <c r="H4368" s="602"/>
      <c r="I4368" s="602"/>
      <c r="J4368" s="602"/>
      <c r="K4368" s="602"/>
      <c r="L4368" s="602"/>
      <c r="M4368" s="622"/>
    </row>
    <row r="4369" spans="2:13" s="322" customFormat="1" x14ac:dyDescent="0.2">
      <c r="B4369" s="602"/>
      <c r="C4369" s="602"/>
      <c r="D4369" s="602"/>
      <c r="E4369" s="602"/>
      <c r="F4369" s="602"/>
      <c r="G4369" s="602"/>
      <c r="H4369" s="602"/>
      <c r="I4369" s="602"/>
      <c r="J4369" s="602"/>
      <c r="K4369" s="602"/>
      <c r="L4369" s="602"/>
      <c r="M4369" s="622"/>
    </row>
    <row r="4370" spans="2:13" s="322" customFormat="1" x14ac:dyDescent="0.2">
      <c r="B4370" s="602"/>
      <c r="C4370" s="602"/>
      <c r="D4370" s="602"/>
      <c r="E4370" s="602"/>
      <c r="F4370" s="602"/>
      <c r="G4370" s="602"/>
      <c r="H4370" s="602"/>
      <c r="I4370" s="602"/>
      <c r="J4370" s="602"/>
      <c r="K4370" s="602"/>
      <c r="L4370" s="602"/>
      <c r="M4370" s="622"/>
    </row>
    <row r="4371" spans="2:13" s="322" customFormat="1" x14ac:dyDescent="0.2">
      <c r="B4371" s="602"/>
      <c r="C4371" s="602"/>
      <c r="D4371" s="602"/>
      <c r="E4371" s="602"/>
      <c r="F4371" s="602"/>
      <c r="G4371" s="602"/>
      <c r="H4371" s="602"/>
      <c r="I4371" s="602"/>
      <c r="J4371" s="602"/>
      <c r="K4371" s="602"/>
      <c r="L4371" s="602"/>
      <c r="M4371" s="622"/>
    </row>
    <row r="4372" spans="2:13" s="322" customFormat="1" x14ac:dyDescent="0.2">
      <c r="B4372" s="602"/>
      <c r="C4372" s="602"/>
      <c r="D4372" s="602"/>
      <c r="E4372" s="602"/>
      <c r="F4372" s="602"/>
      <c r="G4372" s="602"/>
      <c r="H4372" s="602"/>
      <c r="I4372" s="602"/>
      <c r="J4372" s="602"/>
      <c r="K4372" s="602"/>
      <c r="L4372" s="602"/>
      <c r="M4372" s="622"/>
    </row>
    <row r="4373" spans="2:13" s="322" customFormat="1" x14ac:dyDescent="0.2">
      <c r="B4373" s="602"/>
      <c r="C4373" s="602"/>
      <c r="D4373" s="602"/>
      <c r="E4373" s="602"/>
      <c r="F4373" s="602"/>
      <c r="G4373" s="602"/>
      <c r="H4373" s="602"/>
      <c r="I4373" s="602"/>
      <c r="J4373" s="602"/>
      <c r="K4373" s="602"/>
      <c r="L4373" s="602"/>
      <c r="M4373" s="622"/>
    </row>
    <row r="4374" spans="2:13" s="322" customFormat="1" x14ac:dyDescent="0.2">
      <c r="B4374" s="602"/>
      <c r="C4374" s="602"/>
      <c r="D4374" s="602"/>
      <c r="E4374" s="602"/>
      <c r="F4374" s="602"/>
      <c r="G4374" s="602"/>
      <c r="H4374" s="602"/>
      <c r="I4374" s="602"/>
      <c r="J4374" s="602"/>
      <c r="K4374" s="602"/>
      <c r="L4374" s="602"/>
      <c r="M4374" s="622"/>
    </row>
    <row r="4375" spans="2:13" s="322" customFormat="1" x14ac:dyDescent="0.2">
      <c r="B4375" s="602"/>
      <c r="C4375" s="602"/>
      <c r="D4375" s="602"/>
      <c r="E4375" s="602"/>
      <c r="F4375" s="602"/>
      <c r="G4375" s="602"/>
      <c r="H4375" s="602"/>
      <c r="I4375" s="602"/>
      <c r="J4375" s="602"/>
      <c r="K4375" s="602"/>
      <c r="L4375" s="602"/>
      <c r="M4375" s="622"/>
    </row>
    <row r="4376" spans="2:13" s="322" customFormat="1" x14ac:dyDescent="0.2">
      <c r="B4376" s="602"/>
      <c r="C4376" s="602"/>
      <c r="D4376" s="602"/>
      <c r="E4376" s="602"/>
      <c r="F4376" s="602"/>
      <c r="G4376" s="602"/>
      <c r="H4376" s="602"/>
      <c r="I4376" s="602"/>
      <c r="J4376" s="602"/>
      <c r="K4376" s="602"/>
      <c r="L4376" s="602"/>
      <c r="M4376" s="622"/>
    </row>
    <row r="4377" spans="2:13" s="322" customFormat="1" x14ac:dyDescent="0.2">
      <c r="B4377" s="602"/>
      <c r="C4377" s="602"/>
      <c r="D4377" s="602"/>
      <c r="E4377" s="602"/>
      <c r="F4377" s="602"/>
      <c r="G4377" s="602"/>
      <c r="H4377" s="602"/>
      <c r="I4377" s="602"/>
      <c r="J4377" s="602"/>
      <c r="K4377" s="602"/>
      <c r="L4377" s="602"/>
      <c r="M4377" s="622"/>
    </row>
    <row r="4378" spans="2:13" s="322" customFormat="1" x14ac:dyDescent="0.2">
      <c r="B4378" s="602"/>
      <c r="C4378" s="602"/>
      <c r="D4378" s="602"/>
      <c r="E4378" s="602"/>
      <c r="F4378" s="602"/>
      <c r="G4378" s="602"/>
      <c r="H4378" s="602"/>
      <c r="I4378" s="602"/>
      <c r="J4378" s="602"/>
      <c r="K4378" s="602"/>
      <c r="L4378" s="602"/>
      <c r="M4378" s="622"/>
    </row>
    <row r="4379" spans="2:13" s="322" customFormat="1" x14ac:dyDescent="0.2">
      <c r="B4379" s="602"/>
      <c r="C4379" s="602"/>
      <c r="D4379" s="602"/>
      <c r="E4379" s="602"/>
      <c r="F4379" s="602"/>
      <c r="G4379" s="602"/>
      <c r="H4379" s="602"/>
      <c r="I4379" s="602"/>
      <c r="J4379" s="602"/>
      <c r="K4379" s="602"/>
      <c r="L4379" s="602"/>
      <c r="M4379" s="622"/>
    </row>
    <row r="4380" spans="2:13" s="322" customFormat="1" x14ac:dyDescent="0.2">
      <c r="B4380" s="602"/>
      <c r="C4380" s="602"/>
      <c r="D4380" s="602"/>
      <c r="E4380" s="602"/>
      <c r="F4380" s="602"/>
      <c r="G4380" s="602"/>
      <c r="H4380" s="602"/>
      <c r="I4380" s="602"/>
      <c r="J4380" s="602"/>
      <c r="K4380" s="602"/>
      <c r="L4380" s="602"/>
      <c r="M4380" s="622"/>
    </row>
    <row r="4381" spans="2:13" s="322" customFormat="1" x14ac:dyDescent="0.2">
      <c r="B4381" s="602"/>
      <c r="C4381" s="602"/>
      <c r="D4381" s="602"/>
      <c r="E4381" s="602"/>
      <c r="F4381" s="602"/>
      <c r="G4381" s="602"/>
      <c r="H4381" s="602"/>
      <c r="I4381" s="602"/>
      <c r="J4381" s="602"/>
      <c r="K4381" s="602"/>
      <c r="L4381" s="602"/>
      <c r="M4381" s="622"/>
    </row>
    <row r="4382" spans="2:13" s="322" customFormat="1" x14ac:dyDescent="0.2">
      <c r="B4382" s="602"/>
      <c r="C4382" s="602"/>
      <c r="D4382" s="602"/>
      <c r="E4382" s="602"/>
      <c r="F4382" s="602"/>
      <c r="G4382" s="602"/>
      <c r="H4382" s="602"/>
      <c r="I4382" s="602"/>
      <c r="J4382" s="602"/>
      <c r="K4382" s="602"/>
      <c r="L4382" s="602"/>
      <c r="M4382" s="622"/>
    </row>
    <row r="4383" spans="2:13" s="322" customFormat="1" x14ac:dyDescent="0.2">
      <c r="B4383" s="602"/>
      <c r="C4383" s="602"/>
      <c r="D4383" s="602"/>
      <c r="E4383" s="602"/>
      <c r="F4383" s="602"/>
      <c r="G4383" s="602"/>
      <c r="H4383" s="602"/>
      <c r="I4383" s="602"/>
      <c r="J4383" s="602"/>
      <c r="K4383" s="602"/>
      <c r="L4383" s="602"/>
      <c r="M4383" s="622"/>
    </row>
    <row r="4384" spans="2:13" s="322" customFormat="1" x14ac:dyDescent="0.2">
      <c r="B4384" s="602"/>
      <c r="C4384" s="602"/>
      <c r="D4384" s="602"/>
      <c r="E4384" s="602"/>
      <c r="F4384" s="602"/>
      <c r="G4384" s="602"/>
      <c r="H4384" s="602"/>
      <c r="I4384" s="602"/>
      <c r="J4384" s="602"/>
      <c r="K4384" s="602"/>
      <c r="L4384" s="602"/>
      <c r="M4384" s="622"/>
    </row>
    <row r="4385" spans="2:13" s="322" customFormat="1" x14ac:dyDescent="0.2">
      <c r="B4385" s="602"/>
      <c r="C4385" s="602"/>
      <c r="D4385" s="602"/>
      <c r="E4385" s="602"/>
      <c r="F4385" s="602"/>
      <c r="G4385" s="602"/>
      <c r="H4385" s="602"/>
      <c r="I4385" s="602"/>
      <c r="J4385" s="602"/>
      <c r="K4385" s="602"/>
      <c r="L4385" s="602"/>
      <c r="M4385" s="622"/>
    </row>
    <row r="4386" spans="2:13" s="322" customFormat="1" x14ac:dyDescent="0.2">
      <c r="B4386" s="602"/>
      <c r="C4386" s="602"/>
      <c r="D4386" s="602"/>
      <c r="E4386" s="602"/>
      <c r="F4386" s="602"/>
      <c r="G4386" s="602"/>
      <c r="H4386" s="602"/>
      <c r="I4386" s="602"/>
      <c r="J4386" s="602"/>
      <c r="K4386" s="602"/>
      <c r="L4386" s="602"/>
      <c r="M4386" s="622"/>
    </row>
    <row r="4387" spans="2:13" s="322" customFormat="1" x14ac:dyDescent="0.2">
      <c r="B4387" s="602"/>
      <c r="C4387" s="602"/>
      <c r="D4387" s="602"/>
      <c r="E4387" s="602"/>
      <c r="F4387" s="602"/>
      <c r="G4387" s="602"/>
      <c r="H4387" s="602"/>
      <c r="I4387" s="602"/>
      <c r="J4387" s="602"/>
      <c r="K4387" s="602"/>
      <c r="L4387" s="602"/>
      <c r="M4387" s="622"/>
    </row>
    <row r="4388" spans="2:13" s="322" customFormat="1" x14ac:dyDescent="0.2">
      <c r="B4388" s="602"/>
      <c r="C4388" s="602"/>
      <c r="D4388" s="602"/>
      <c r="E4388" s="602"/>
      <c r="F4388" s="602"/>
      <c r="G4388" s="602"/>
      <c r="H4388" s="602"/>
      <c r="I4388" s="602"/>
      <c r="J4388" s="602"/>
      <c r="K4388" s="602"/>
      <c r="L4388" s="602"/>
      <c r="M4388" s="622"/>
    </row>
    <row r="4389" spans="2:13" s="322" customFormat="1" x14ac:dyDescent="0.2">
      <c r="B4389" s="602"/>
      <c r="C4389" s="602"/>
      <c r="D4389" s="602"/>
      <c r="E4389" s="602"/>
      <c r="F4389" s="602"/>
      <c r="G4389" s="602"/>
      <c r="H4389" s="602"/>
      <c r="I4389" s="602"/>
      <c r="J4389" s="602"/>
      <c r="K4389" s="602"/>
      <c r="L4389" s="602"/>
      <c r="M4389" s="622"/>
    </row>
    <row r="4390" spans="2:13" s="322" customFormat="1" x14ac:dyDescent="0.2">
      <c r="B4390" s="602"/>
      <c r="C4390" s="602"/>
      <c r="D4390" s="602"/>
      <c r="E4390" s="602"/>
      <c r="F4390" s="602"/>
      <c r="G4390" s="602"/>
      <c r="H4390" s="602"/>
      <c r="I4390" s="602"/>
      <c r="J4390" s="602"/>
      <c r="K4390" s="602"/>
      <c r="L4390" s="602"/>
      <c r="M4390" s="622"/>
    </row>
    <row r="4391" spans="2:13" s="322" customFormat="1" x14ac:dyDescent="0.2">
      <c r="B4391" s="602"/>
      <c r="C4391" s="602"/>
      <c r="D4391" s="602"/>
      <c r="E4391" s="602"/>
      <c r="F4391" s="602"/>
      <c r="G4391" s="602"/>
      <c r="H4391" s="602"/>
      <c r="I4391" s="602"/>
      <c r="J4391" s="602"/>
      <c r="K4391" s="602"/>
      <c r="L4391" s="602"/>
      <c r="M4391" s="622"/>
    </row>
    <row r="4392" spans="2:13" s="322" customFormat="1" x14ac:dyDescent="0.2">
      <c r="B4392" s="602"/>
      <c r="C4392" s="602"/>
      <c r="D4392" s="602"/>
      <c r="E4392" s="602"/>
      <c r="F4392" s="602"/>
      <c r="G4392" s="602"/>
      <c r="H4392" s="602"/>
      <c r="I4392" s="602"/>
      <c r="J4392" s="602"/>
      <c r="K4392" s="602"/>
      <c r="L4392" s="602"/>
      <c r="M4392" s="622"/>
    </row>
    <row r="4393" spans="2:13" s="322" customFormat="1" x14ac:dyDescent="0.2">
      <c r="B4393" s="602"/>
      <c r="C4393" s="602"/>
      <c r="D4393" s="602"/>
      <c r="E4393" s="602"/>
      <c r="F4393" s="602"/>
      <c r="G4393" s="602"/>
      <c r="H4393" s="602"/>
      <c r="I4393" s="602"/>
      <c r="J4393" s="602"/>
      <c r="K4393" s="602"/>
      <c r="L4393" s="602"/>
      <c r="M4393" s="622"/>
    </row>
    <row r="4394" spans="2:13" s="322" customFormat="1" x14ac:dyDescent="0.2">
      <c r="B4394" s="602"/>
      <c r="C4394" s="602"/>
      <c r="D4394" s="602"/>
      <c r="E4394" s="602"/>
      <c r="F4394" s="602"/>
      <c r="G4394" s="602"/>
      <c r="H4394" s="602"/>
      <c r="I4394" s="602"/>
      <c r="J4394" s="602"/>
      <c r="K4394" s="602"/>
      <c r="L4394" s="602"/>
      <c r="M4394" s="622"/>
    </row>
    <row r="4395" spans="2:13" s="322" customFormat="1" x14ac:dyDescent="0.2">
      <c r="B4395" s="602"/>
      <c r="C4395" s="602"/>
      <c r="D4395" s="602"/>
      <c r="E4395" s="602"/>
      <c r="F4395" s="602"/>
      <c r="G4395" s="602"/>
      <c r="H4395" s="602"/>
      <c r="I4395" s="602"/>
      <c r="J4395" s="602"/>
      <c r="K4395" s="602"/>
      <c r="L4395" s="602"/>
      <c r="M4395" s="622"/>
    </row>
    <row r="4396" spans="2:13" s="322" customFormat="1" x14ac:dyDescent="0.2">
      <c r="B4396" s="602"/>
      <c r="C4396" s="602"/>
      <c r="D4396" s="602"/>
      <c r="E4396" s="602"/>
      <c r="F4396" s="602"/>
      <c r="G4396" s="602"/>
      <c r="H4396" s="602"/>
      <c r="I4396" s="602"/>
      <c r="J4396" s="602"/>
      <c r="K4396" s="602"/>
      <c r="L4396" s="602"/>
      <c r="M4396" s="622"/>
    </row>
    <row r="4397" spans="2:13" s="322" customFormat="1" x14ac:dyDescent="0.2">
      <c r="B4397" s="602"/>
      <c r="C4397" s="602"/>
      <c r="D4397" s="602"/>
      <c r="E4397" s="602"/>
      <c r="F4397" s="602"/>
      <c r="G4397" s="602"/>
      <c r="H4397" s="602"/>
      <c r="I4397" s="602"/>
      <c r="J4397" s="602"/>
      <c r="K4397" s="602"/>
      <c r="L4397" s="602"/>
      <c r="M4397" s="622"/>
    </row>
    <row r="4398" spans="2:13" s="322" customFormat="1" x14ac:dyDescent="0.2">
      <c r="B4398" s="602"/>
      <c r="C4398" s="602"/>
      <c r="D4398" s="602"/>
      <c r="E4398" s="602"/>
      <c r="F4398" s="602"/>
      <c r="G4398" s="602"/>
      <c r="H4398" s="602"/>
      <c r="I4398" s="602"/>
      <c r="J4398" s="602"/>
      <c r="K4398" s="602"/>
      <c r="L4398" s="602"/>
      <c r="M4398" s="622"/>
    </row>
    <row r="4399" spans="2:13" s="322" customFormat="1" x14ac:dyDescent="0.2">
      <c r="B4399" s="602"/>
      <c r="C4399" s="602"/>
      <c r="D4399" s="602"/>
      <c r="E4399" s="602"/>
      <c r="F4399" s="602"/>
      <c r="G4399" s="602"/>
      <c r="H4399" s="602"/>
      <c r="I4399" s="602"/>
      <c r="J4399" s="602"/>
      <c r="K4399" s="602"/>
      <c r="L4399" s="602"/>
      <c r="M4399" s="622"/>
    </row>
    <row r="4400" spans="2:13" s="322" customFormat="1" x14ac:dyDescent="0.2">
      <c r="B4400" s="602"/>
      <c r="C4400" s="602"/>
      <c r="D4400" s="602"/>
      <c r="E4400" s="602"/>
      <c r="F4400" s="602"/>
      <c r="G4400" s="602"/>
      <c r="H4400" s="602"/>
      <c r="I4400" s="602"/>
      <c r="J4400" s="602"/>
      <c r="K4400" s="602"/>
      <c r="L4400" s="602"/>
      <c r="M4400" s="622"/>
    </row>
    <row r="4401" spans="2:13" s="322" customFormat="1" x14ac:dyDescent="0.2">
      <c r="B4401" s="602"/>
      <c r="C4401" s="602"/>
      <c r="D4401" s="602"/>
      <c r="E4401" s="602"/>
      <c r="F4401" s="602"/>
      <c r="G4401" s="602"/>
      <c r="H4401" s="602"/>
      <c r="I4401" s="602"/>
      <c r="J4401" s="602"/>
      <c r="K4401" s="602"/>
      <c r="L4401" s="602"/>
      <c r="M4401" s="622"/>
    </row>
    <row r="4402" spans="2:13" s="322" customFormat="1" x14ac:dyDescent="0.2">
      <c r="B4402" s="602"/>
      <c r="C4402" s="602"/>
      <c r="D4402" s="602"/>
      <c r="E4402" s="602"/>
      <c r="F4402" s="602"/>
      <c r="G4402" s="602"/>
      <c r="H4402" s="602"/>
      <c r="I4402" s="602"/>
      <c r="J4402" s="602"/>
      <c r="K4402" s="602"/>
      <c r="L4402" s="602"/>
      <c r="M4402" s="622"/>
    </row>
    <row r="4403" spans="2:13" s="322" customFormat="1" x14ac:dyDescent="0.2">
      <c r="B4403" s="602"/>
      <c r="C4403" s="602"/>
      <c r="D4403" s="602"/>
      <c r="E4403" s="602"/>
      <c r="F4403" s="602"/>
      <c r="G4403" s="602"/>
      <c r="H4403" s="602"/>
      <c r="I4403" s="602"/>
      <c r="J4403" s="602"/>
      <c r="K4403" s="602"/>
      <c r="L4403" s="602"/>
      <c r="M4403" s="622"/>
    </row>
    <row r="4404" spans="2:13" s="322" customFormat="1" x14ac:dyDescent="0.2">
      <c r="B4404" s="602"/>
      <c r="C4404" s="602"/>
      <c r="D4404" s="602"/>
      <c r="E4404" s="602"/>
      <c r="F4404" s="602"/>
      <c r="G4404" s="602"/>
      <c r="H4404" s="602"/>
      <c r="I4404" s="602"/>
      <c r="J4404" s="602"/>
      <c r="K4404" s="602"/>
      <c r="L4404" s="602"/>
      <c r="M4404" s="622"/>
    </row>
    <row r="4405" spans="2:13" s="322" customFormat="1" x14ac:dyDescent="0.2">
      <c r="B4405" s="602"/>
      <c r="C4405" s="602"/>
      <c r="D4405" s="602"/>
      <c r="E4405" s="602"/>
      <c r="F4405" s="602"/>
      <c r="G4405" s="602"/>
      <c r="H4405" s="602"/>
      <c r="I4405" s="602"/>
      <c r="J4405" s="602"/>
      <c r="K4405" s="602"/>
      <c r="L4405" s="602"/>
      <c r="M4405" s="622"/>
    </row>
    <row r="4406" spans="2:13" s="322" customFormat="1" x14ac:dyDescent="0.2">
      <c r="B4406" s="602"/>
      <c r="C4406" s="602"/>
      <c r="D4406" s="602"/>
      <c r="E4406" s="602"/>
      <c r="F4406" s="602"/>
      <c r="G4406" s="602"/>
      <c r="H4406" s="602"/>
      <c r="I4406" s="602"/>
      <c r="J4406" s="602"/>
      <c r="K4406" s="602"/>
      <c r="L4406" s="602"/>
      <c r="M4406" s="622"/>
    </row>
    <row r="4407" spans="2:13" s="322" customFormat="1" x14ac:dyDescent="0.2">
      <c r="B4407" s="602"/>
      <c r="C4407" s="602"/>
      <c r="D4407" s="602"/>
      <c r="E4407" s="602"/>
      <c r="F4407" s="602"/>
      <c r="G4407" s="602"/>
      <c r="H4407" s="602"/>
      <c r="I4407" s="602"/>
      <c r="J4407" s="602"/>
      <c r="K4407" s="602"/>
      <c r="L4407" s="602"/>
      <c r="M4407" s="622"/>
    </row>
    <row r="4408" spans="2:13" s="322" customFormat="1" x14ac:dyDescent="0.2">
      <c r="B4408" s="602"/>
      <c r="C4408" s="602"/>
      <c r="D4408" s="602"/>
      <c r="E4408" s="602"/>
      <c r="F4408" s="602"/>
      <c r="G4408" s="602"/>
      <c r="H4408" s="602"/>
      <c r="I4408" s="602"/>
      <c r="J4408" s="602"/>
      <c r="K4408" s="602"/>
      <c r="L4408" s="602"/>
      <c r="M4408" s="622"/>
    </row>
    <row r="4409" spans="2:13" s="322" customFormat="1" x14ac:dyDescent="0.2">
      <c r="B4409" s="602"/>
      <c r="C4409" s="602"/>
      <c r="D4409" s="602"/>
      <c r="E4409" s="602"/>
      <c r="F4409" s="602"/>
      <c r="G4409" s="602"/>
      <c r="H4409" s="602"/>
      <c r="I4409" s="602"/>
      <c r="J4409" s="602"/>
      <c r="K4409" s="602"/>
      <c r="L4409" s="602"/>
      <c r="M4409" s="622"/>
    </row>
    <row r="4410" spans="2:13" s="322" customFormat="1" x14ac:dyDescent="0.2">
      <c r="B4410" s="602"/>
      <c r="C4410" s="602"/>
      <c r="D4410" s="602"/>
      <c r="E4410" s="602"/>
      <c r="F4410" s="602"/>
      <c r="G4410" s="602"/>
      <c r="H4410" s="602"/>
      <c r="I4410" s="602"/>
      <c r="J4410" s="602"/>
      <c r="K4410" s="602"/>
      <c r="L4410" s="602"/>
      <c r="M4410" s="622"/>
    </row>
    <row r="4411" spans="2:13" s="322" customFormat="1" x14ac:dyDescent="0.2">
      <c r="B4411" s="602"/>
      <c r="C4411" s="602"/>
      <c r="D4411" s="602"/>
      <c r="E4411" s="602"/>
      <c r="F4411" s="602"/>
      <c r="G4411" s="602"/>
      <c r="H4411" s="602"/>
      <c r="I4411" s="602"/>
      <c r="J4411" s="602"/>
      <c r="K4411" s="602"/>
      <c r="L4411" s="602"/>
      <c r="M4411" s="622"/>
    </row>
    <row r="4412" spans="2:13" s="322" customFormat="1" x14ac:dyDescent="0.2">
      <c r="B4412" s="602"/>
      <c r="C4412" s="602"/>
      <c r="D4412" s="602"/>
      <c r="E4412" s="602"/>
      <c r="F4412" s="602"/>
      <c r="G4412" s="602"/>
      <c r="H4412" s="602"/>
      <c r="I4412" s="602"/>
      <c r="J4412" s="602"/>
      <c r="K4412" s="602"/>
      <c r="L4412" s="602"/>
      <c r="M4412" s="622"/>
    </row>
    <row r="4413" spans="2:13" s="322" customFormat="1" x14ac:dyDescent="0.2">
      <c r="B4413" s="602"/>
      <c r="C4413" s="602"/>
      <c r="D4413" s="602"/>
      <c r="E4413" s="602"/>
      <c r="F4413" s="602"/>
      <c r="G4413" s="602"/>
      <c r="H4413" s="602"/>
      <c r="I4413" s="602"/>
      <c r="J4413" s="602"/>
      <c r="K4413" s="602"/>
      <c r="L4413" s="602"/>
      <c r="M4413" s="622"/>
    </row>
    <row r="4414" spans="2:13" s="322" customFormat="1" x14ac:dyDescent="0.2">
      <c r="B4414" s="602"/>
      <c r="C4414" s="602"/>
      <c r="D4414" s="602"/>
      <c r="E4414" s="602"/>
      <c r="F4414" s="602"/>
      <c r="G4414" s="602"/>
      <c r="H4414" s="602"/>
      <c r="I4414" s="602"/>
      <c r="J4414" s="602"/>
      <c r="K4414" s="602"/>
      <c r="L4414" s="602"/>
      <c r="M4414" s="622"/>
    </row>
    <row r="4415" spans="2:13" s="322" customFormat="1" x14ac:dyDescent="0.2">
      <c r="B4415" s="602"/>
      <c r="C4415" s="602"/>
      <c r="D4415" s="602"/>
      <c r="E4415" s="602"/>
      <c r="F4415" s="602"/>
      <c r="G4415" s="602"/>
      <c r="H4415" s="602"/>
      <c r="I4415" s="602"/>
      <c r="J4415" s="602"/>
      <c r="K4415" s="602"/>
      <c r="L4415" s="602"/>
      <c r="M4415" s="622"/>
    </row>
    <row r="4416" spans="2:13" s="322" customFormat="1" x14ac:dyDescent="0.2">
      <c r="B4416" s="602"/>
      <c r="C4416" s="602"/>
      <c r="D4416" s="602"/>
      <c r="E4416" s="602"/>
      <c r="F4416" s="602"/>
      <c r="G4416" s="602"/>
      <c r="H4416" s="602"/>
      <c r="I4416" s="602"/>
      <c r="J4416" s="602"/>
      <c r="K4416" s="602"/>
      <c r="L4416" s="602"/>
      <c r="M4416" s="622"/>
    </row>
    <row r="4417" spans="2:13" s="322" customFormat="1" x14ac:dyDescent="0.2">
      <c r="B4417" s="602"/>
      <c r="C4417" s="602"/>
      <c r="D4417" s="602"/>
      <c r="E4417" s="602"/>
      <c r="F4417" s="602"/>
      <c r="G4417" s="602"/>
      <c r="H4417" s="602"/>
      <c r="I4417" s="602"/>
      <c r="J4417" s="602"/>
      <c r="K4417" s="602"/>
      <c r="L4417" s="602"/>
      <c r="M4417" s="622"/>
    </row>
    <row r="4418" spans="2:13" s="322" customFormat="1" x14ac:dyDescent="0.2">
      <c r="B4418" s="602"/>
      <c r="C4418" s="602"/>
      <c r="D4418" s="602"/>
      <c r="E4418" s="602"/>
      <c r="F4418" s="602"/>
      <c r="G4418" s="602"/>
      <c r="H4418" s="602"/>
      <c r="I4418" s="602"/>
      <c r="J4418" s="602"/>
      <c r="K4418" s="602"/>
      <c r="L4418" s="602"/>
      <c r="M4418" s="622"/>
    </row>
    <row r="4419" spans="2:13" s="322" customFormat="1" x14ac:dyDescent="0.2">
      <c r="B4419" s="602"/>
      <c r="C4419" s="602"/>
      <c r="D4419" s="602"/>
      <c r="E4419" s="602"/>
      <c r="F4419" s="602"/>
      <c r="G4419" s="602"/>
      <c r="H4419" s="602"/>
      <c r="I4419" s="602"/>
      <c r="J4419" s="602"/>
      <c r="K4419" s="602"/>
      <c r="L4419" s="602"/>
      <c r="M4419" s="622"/>
    </row>
    <row r="4420" spans="2:13" s="322" customFormat="1" x14ac:dyDescent="0.2">
      <c r="B4420" s="602"/>
      <c r="C4420" s="602"/>
      <c r="D4420" s="602"/>
      <c r="E4420" s="602"/>
      <c r="F4420" s="602"/>
      <c r="G4420" s="602"/>
      <c r="H4420" s="602"/>
      <c r="I4420" s="602"/>
      <c r="J4420" s="602"/>
      <c r="K4420" s="602"/>
      <c r="L4420" s="602"/>
      <c r="M4420" s="622"/>
    </row>
    <row r="4421" spans="2:13" s="322" customFormat="1" x14ac:dyDescent="0.2">
      <c r="B4421" s="602"/>
      <c r="C4421" s="602"/>
      <c r="D4421" s="602"/>
      <c r="E4421" s="602"/>
      <c r="F4421" s="602"/>
      <c r="G4421" s="602"/>
      <c r="H4421" s="602"/>
      <c r="I4421" s="602"/>
      <c r="J4421" s="602"/>
      <c r="K4421" s="602"/>
      <c r="L4421" s="602"/>
      <c r="M4421" s="622"/>
    </row>
    <row r="4422" spans="2:13" s="322" customFormat="1" x14ac:dyDescent="0.2">
      <c r="B4422" s="602"/>
      <c r="C4422" s="602"/>
      <c r="D4422" s="602"/>
      <c r="E4422" s="602"/>
      <c r="F4422" s="602"/>
      <c r="G4422" s="602"/>
      <c r="H4422" s="602"/>
      <c r="I4422" s="602"/>
      <c r="J4422" s="602"/>
      <c r="K4422" s="602"/>
      <c r="L4422" s="602"/>
      <c r="M4422" s="622"/>
    </row>
    <row r="4423" spans="2:13" s="322" customFormat="1" x14ac:dyDescent="0.2">
      <c r="B4423" s="602"/>
      <c r="C4423" s="602"/>
      <c r="D4423" s="602"/>
      <c r="E4423" s="602"/>
      <c r="F4423" s="602"/>
      <c r="G4423" s="602"/>
      <c r="H4423" s="602"/>
      <c r="I4423" s="602"/>
      <c r="J4423" s="602"/>
      <c r="K4423" s="602"/>
      <c r="L4423" s="602"/>
      <c r="M4423" s="622"/>
    </row>
    <row r="4424" spans="2:13" s="322" customFormat="1" x14ac:dyDescent="0.2">
      <c r="B4424" s="602"/>
      <c r="C4424" s="602"/>
      <c r="D4424" s="602"/>
      <c r="E4424" s="602"/>
      <c r="F4424" s="602"/>
      <c r="G4424" s="602"/>
      <c r="H4424" s="602"/>
      <c r="I4424" s="602"/>
      <c r="J4424" s="602"/>
      <c r="K4424" s="602"/>
      <c r="L4424" s="602"/>
      <c r="M4424" s="622"/>
    </row>
    <row r="4425" spans="2:13" s="322" customFormat="1" x14ac:dyDescent="0.2">
      <c r="B4425" s="602"/>
      <c r="C4425" s="602"/>
      <c r="D4425" s="602"/>
      <c r="E4425" s="602"/>
      <c r="F4425" s="602"/>
      <c r="G4425" s="602"/>
      <c r="H4425" s="602"/>
      <c r="I4425" s="602"/>
      <c r="J4425" s="602"/>
      <c r="K4425" s="602"/>
      <c r="L4425" s="602"/>
      <c r="M4425" s="622"/>
    </row>
    <row r="4426" spans="2:13" s="322" customFormat="1" x14ac:dyDescent="0.2">
      <c r="B4426" s="602"/>
      <c r="C4426" s="602"/>
      <c r="D4426" s="602"/>
      <c r="E4426" s="602"/>
      <c r="F4426" s="602"/>
      <c r="G4426" s="602"/>
      <c r="H4426" s="602"/>
      <c r="I4426" s="602"/>
      <c r="J4426" s="602"/>
      <c r="K4426" s="602"/>
      <c r="L4426" s="602"/>
      <c r="M4426" s="622"/>
    </row>
    <row r="4427" spans="2:13" s="322" customFormat="1" x14ac:dyDescent="0.2">
      <c r="B4427" s="602"/>
      <c r="C4427" s="602"/>
      <c r="D4427" s="602"/>
      <c r="E4427" s="602"/>
      <c r="F4427" s="602"/>
      <c r="G4427" s="602"/>
      <c r="H4427" s="602"/>
      <c r="I4427" s="602"/>
      <c r="J4427" s="602"/>
      <c r="K4427" s="602"/>
      <c r="L4427" s="602"/>
      <c r="M4427" s="622"/>
    </row>
    <row r="4428" spans="2:13" s="322" customFormat="1" x14ac:dyDescent="0.2">
      <c r="B4428" s="602"/>
      <c r="C4428" s="602"/>
      <c r="D4428" s="602"/>
      <c r="E4428" s="602"/>
      <c r="F4428" s="602"/>
      <c r="G4428" s="602"/>
      <c r="H4428" s="602"/>
      <c r="I4428" s="602"/>
      <c r="J4428" s="602"/>
      <c r="K4428" s="602"/>
      <c r="L4428" s="602"/>
      <c r="M4428" s="622"/>
    </row>
    <row r="4429" spans="2:13" s="322" customFormat="1" x14ac:dyDescent="0.2">
      <c r="B4429" s="602"/>
      <c r="C4429" s="602"/>
      <c r="D4429" s="602"/>
      <c r="E4429" s="602"/>
      <c r="F4429" s="602"/>
      <c r="G4429" s="602"/>
      <c r="H4429" s="602"/>
      <c r="I4429" s="602"/>
      <c r="J4429" s="602"/>
      <c r="K4429" s="602"/>
      <c r="L4429" s="602"/>
      <c r="M4429" s="622"/>
    </row>
    <row r="4430" spans="2:13" s="322" customFormat="1" x14ac:dyDescent="0.2">
      <c r="B4430" s="602"/>
      <c r="C4430" s="602"/>
      <c r="D4430" s="602"/>
      <c r="E4430" s="602"/>
      <c r="F4430" s="602"/>
      <c r="G4430" s="602"/>
      <c r="H4430" s="602"/>
      <c r="I4430" s="602"/>
      <c r="J4430" s="602"/>
      <c r="K4430" s="602"/>
      <c r="L4430" s="602"/>
      <c r="M4430" s="622"/>
    </row>
    <row r="4431" spans="2:13" s="322" customFormat="1" x14ac:dyDescent="0.2">
      <c r="B4431" s="602"/>
      <c r="C4431" s="602"/>
      <c r="D4431" s="602"/>
      <c r="E4431" s="602"/>
      <c r="F4431" s="602"/>
      <c r="G4431" s="602"/>
      <c r="H4431" s="602"/>
      <c r="I4431" s="602"/>
      <c r="J4431" s="602"/>
      <c r="K4431" s="602"/>
      <c r="L4431" s="602"/>
      <c r="M4431" s="622"/>
    </row>
    <row r="4432" spans="2:13" s="322" customFormat="1" x14ac:dyDescent="0.2">
      <c r="B4432" s="602"/>
      <c r="C4432" s="602"/>
      <c r="D4432" s="602"/>
      <c r="E4432" s="602"/>
      <c r="F4432" s="602"/>
      <c r="G4432" s="602"/>
      <c r="H4432" s="602"/>
      <c r="I4432" s="602"/>
      <c r="J4432" s="602"/>
      <c r="K4432" s="602"/>
      <c r="L4432" s="602"/>
      <c r="M4432" s="622"/>
    </row>
    <row r="4433" spans="2:13" s="322" customFormat="1" x14ac:dyDescent="0.2">
      <c r="B4433" s="602"/>
      <c r="C4433" s="602"/>
      <c r="D4433" s="602"/>
      <c r="E4433" s="602"/>
      <c r="F4433" s="602"/>
      <c r="G4433" s="602"/>
      <c r="H4433" s="602"/>
      <c r="I4433" s="602"/>
      <c r="J4433" s="602"/>
      <c r="K4433" s="602"/>
      <c r="L4433" s="602"/>
      <c r="M4433" s="622"/>
    </row>
    <row r="4434" spans="2:13" s="322" customFormat="1" x14ac:dyDescent="0.2">
      <c r="B4434" s="602"/>
      <c r="C4434" s="602"/>
      <c r="D4434" s="602"/>
      <c r="E4434" s="602"/>
      <c r="F4434" s="602"/>
      <c r="G4434" s="602"/>
      <c r="H4434" s="602"/>
      <c r="I4434" s="602"/>
      <c r="J4434" s="602"/>
      <c r="K4434" s="602"/>
      <c r="L4434" s="602"/>
      <c r="M4434" s="622"/>
    </row>
    <row r="4435" spans="2:13" s="322" customFormat="1" x14ac:dyDescent="0.2">
      <c r="B4435" s="602"/>
      <c r="C4435" s="602"/>
      <c r="D4435" s="602"/>
      <c r="E4435" s="602"/>
      <c r="F4435" s="602"/>
      <c r="G4435" s="602"/>
      <c r="H4435" s="602"/>
      <c r="I4435" s="602"/>
      <c r="J4435" s="602"/>
      <c r="K4435" s="602"/>
      <c r="L4435" s="602"/>
      <c r="M4435" s="622"/>
    </row>
    <row r="4436" spans="2:13" s="322" customFormat="1" x14ac:dyDescent="0.2">
      <c r="B4436" s="602"/>
      <c r="C4436" s="602"/>
      <c r="D4436" s="602"/>
      <c r="E4436" s="602"/>
      <c r="F4436" s="602"/>
      <c r="G4436" s="602"/>
      <c r="H4436" s="602"/>
      <c r="I4436" s="602"/>
      <c r="J4436" s="602"/>
      <c r="K4436" s="602"/>
      <c r="L4436" s="602"/>
      <c r="M4436" s="622"/>
    </row>
    <row r="4437" spans="2:13" s="322" customFormat="1" x14ac:dyDescent="0.2">
      <c r="B4437" s="602"/>
      <c r="C4437" s="602"/>
      <c r="D4437" s="602"/>
      <c r="E4437" s="602"/>
      <c r="F4437" s="602"/>
      <c r="G4437" s="602"/>
      <c r="H4437" s="602"/>
      <c r="I4437" s="602"/>
      <c r="J4437" s="602"/>
      <c r="K4437" s="602"/>
      <c r="L4437" s="602"/>
      <c r="M4437" s="622"/>
    </row>
    <row r="4438" spans="2:13" s="322" customFormat="1" x14ac:dyDescent="0.2">
      <c r="B4438" s="602"/>
      <c r="C4438" s="602"/>
      <c r="D4438" s="602"/>
      <c r="E4438" s="602"/>
      <c r="F4438" s="602"/>
      <c r="G4438" s="602"/>
      <c r="H4438" s="602"/>
      <c r="I4438" s="602"/>
      <c r="J4438" s="602"/>
      <c r="K4438" s="602"/>
      <c r="L4438" s="602"/>
      <c r="M4438" s="622"/>
    </row>
    <row r="4439" spans="2:13" s="322" customFormat="1" x14ac:dyDescent="0.2">
      <c r="B4439" s="602"/>
      <c r="C4439" s="602"/>
      <c r="D4439" s="602"/>
      <c r="E4439" s="602"/>
      <c r="F4439" s="602"/>
      <c r="G4439" s="602"/>
      <c r="H4439" s="602"/>
      <c r="I4439" s="602"/>
      <c r="J4439" s="602"/>
      <c r="K4439" s="602"/>
      <c r="L4439" s="602"/>
      <c r="M4439" s="622"/>
    </row>
    <row r="4440" spans="2:13" s="322" customFormat="1" x14ac:dyDescent="0.2">
      <c r="B4440" s="602"/>
      <c r="C4440" s="602"/>
      <c r="D4440" s="602"/>
      <c r="E4440" s="602"/>
      <c r="F4440" s="602"/>
      <c r="G4440" s="602"/>
      <c r="H4440" s="602"/>
      <c r="I4440" s="602"/>
      <c r="J4440" s="602"/>
      <c r="K4440" s="602"/>
      <c r="L4440" s="602"/>
      <c r="M4440" s="622"/>
    </row>
    <row r="4441" spans="2:13" s="322" customFormat="1" x14ac:dyDescent="0.2">
      <c r="B4441" s="602"/>
      <c r="C4441" s="602"/>
      <c r="D4441" s="602"/>
      <c r="E4441" s="602"/>
      <c r="F4441" s="602"/>
      <c r="G4441" s="602"/>
      <c r="H4441" s="602"/>
      <c r="I4441" s="602"/>
      <c r="J4441" s="602"/>
      <c r="K4441" s="602"/>
      <c r="L4441" s="602"/>
      <c r="M4441" s="622"/>
    </row>
    <row r="4442" spans="2:13" s="322" customFormat="1" x14ac:dyDescent="0.2">
      <c r="B4442" s="602"/>
      <c r="C4442" s="602"/>
      <c r="D4442" s="602"/>
      <c r="E4442" s="602"/>
      <c r="F4442" s="602"/>
      <c r="G4442" s="602"/>
      <c r="H4442" s="602"/>
      <c r="I4442" s="602"/>
      <c r="J4442" s="602"/>
      <c r="K4442" s="602"/>
      <c r="L4442" s="602"/>
      <c r="M4442" s="622"/>
    </row>
    <row r="4443" spans="2:13" s="322" customFormat="1" x14ac:dyDescent="0.2">
      <c r="B4443" s="602"/>
      <c r="C4443" s="602"/>
      <c r="D4443" s="602"/>
      <c r="E4443" s="602"/>
      <c r="F4443" s="602"/>
      <c r="G4443" s="602"/>
      <c r="H4443" s="602"/>
      <c r="I4443" s="602"/>
      <c r="J4443" s="602"/>
      <c r="K4443" s="602"/>
      <c r="L4443" s="602"/>
      <c r="M4443" s="622"/>
    </row>
    <row r="4444" spans="2:13" s="322" customFormat="1" x14ac:dyDescent="0.2">
      <c r="B4444" s="602"/>
      <c r="C4444" s="602"/>
      <c r="D4444" s="602"/>
      <c r="E4444" s="602"/>
      <c r="F4444" s="602"/>
      <c r="G4444" s="602"/>
      <c r="H4444" s="602"/>
      <c r="I4444" s="602"/>
      <c r="J4444" s="602"/>
      <c r="K4444" s="602"/>
      <c r="L4444" s="602"/>
      <c r="M4444" s="622"/>
    </row>
    <row r="4445" spans="2:13" s="322" customFormat="1" x14ac:dyDescent="0.2">
      <c r="B4445" s="602"/>
      <c r="C4445" s="602"/>
      <c r="D4445" s="602"/>
      <c r="E4445" s="602"/>
      <c r="F4445" s="602"/>
      <c r="G4445" s="602"/>
      <c r="H4445" s="602"/>
      <c r="I4445" s="602"/>
      <c r="J4445" s="602"/>
      <c r="K4445" s="602"/>
      <c r="L4445" s="602"/>
      <c r="M4445" s="622"/>
    </row>
    <row r="4446" spans="2:13" s="322" customFormat="1" x14ac:dyDescent="0.2">
      <c r="B4446" s="602"/>
      <c r="C4446" s="602"/>
      <c r="D4446" s="602"/>
      <c r="E4446" s="602"/>
      <c r="F4446" s="602"/>
      <c r="G4446" s="602"/>
      <c r="H4446" s="602"/>
      <c r="I4446" s="602"/>
      <c r="J4446" s="602"/>
      <c r="K4446" s="602"/>
      <c r="L4446" s="602"/>
      <c r="M4446" s="622"/>
    </row>
    <row r="4447" spans="2:13" s="322" customFormat="1" x14ac:dyDescent="0.2">
      <c r="B4447" s="602"/>
      <c r="C4447" s="602"/>
      <c r="D4447" s="602"/>
      <c r="E4447" s="602"/>
      <c r="F4447" s="602"/>
      <c r="G4447" s="602"/>
      <c r="H4447" s="602"/>
      <c r="I4447" s="602"/>
      <c r="J4447" s="602"/>
      <c r="K4447" s="602"/>
      <c r="L4447" s="602"/>
      <c r="M4447" s="622"/>
    </row>
    <row r="4448" spans="2:13" s="322" customFormat="1" x14ac:dyDescent="0.2">
      <c r="B4448" s="602"/>
      <c r="C4448" s="602"/>
      <c r="D4448" s="602"/>
      <c r="E4448" s="602"/>
      <c r="F4448" s="602"/>
      <c r="G4448" s="602"/>
      <c r="H4448" s="602"/>
      <c r="I4448" s="602"/>
      <c r="J4448" s="602"/>
      <c r="K4448" s="602"/>
      <c r="L4448" s="602"/>
      <c r="M4448" s="622"/>
    </row>
    <row r="4449" spans="2:13" s="322" customFormat="1" x14ac:dyDescent="0.2">
      <c r="B4449" s="602"/>
      <c r="C4449" s="602"/>
      <c r="D4449" s="602"/>
      <c r="E4449" s="602"/>
      <c r="F4449" s="602"/>
      <c r="G4449" s="602"/>
      <c r="H4449" s="602"/>
      <c r="I4449" s="602"/>
      <c r="J4449" s="602"/>
      <c r="K4449" s="602"/>
      <c r="L4449" s="602"/>
      <c r="M4449" s="622"/>
    </row>
    <row r="4450" spans="2:13" s="322" customFormat="1" x14ac:dyDescent="0.2">
      <c r="B4450" s="602"/>
      <c r="C4450" s="602"/>
      <c r="D4450" s="602"/>
      <c r="E4450" s="602"/>
      <c r="F4450" s="602"/>
      <c r="G4450" s="602"/>
      <c r="H4450" s="602"/>
      <c r="I4450" s="602"/>
      <c r="J4450" s="602"/>
      <c r="K4450" s="602"/>
      <c r="L4450" s="602"/>
      <c r="M4450" s="622"/>
    </row>
    <row r="4451" spans="2:13" s="322" customFormat="1" x14ac:dyDescent="0.2">
      <c r="B4451" s="602"/>
      <c r="C4451" s="602"/>
      <c r="D4451" s="602"/>
      <c r="E4451" s="602"/>
      <c r="F4451" s="602"/>
      <c r="G4451" s="602"/>
      <c r="H4451" s="602"/>
      <c r="I4451" s="602"/>
      <c r="J4451" s="602"/>
      <c r="K4451" s="602"/>
      <c r="L4451" s="602"/>
      <c r="M4451" s="622"/>
    </row>
    <row r="4452" spans="2:13" s="322" customFormat="1" x14ac:dyDescent="0.2">
      <c r="B4452" s="602"/>
      <c r="C4452" s="602"/>
      <c r="D4452" s="602"/>
      <c r="E4452" s="602"/>
      <c r="F4452" s="602"/>
      <c r="G4452" s="602"/>
      <c r="H4452" s="602"/>
      <c r="I4452" s="602"/>
      <c r="J4452" s="602"/>
      <c r="K4452" s="602"/>
      <c r="L4452" s="602"/>
      <c r="M4452" s="622"/>
    </row>
    <row r="4453" spans="2:13" s="322" customFormat="1" x14ac:dyDescent="0.2">
      <c r="B4453" s="602"/>
      <c r="C4453" s="602"/>
      <c r="D4453" s="602"/>
      <c r="E4453" s="602"/>
      <c r="F4453" s="602"/>
      <c r="G4453" s="602"/>
      <c r="H4453" s="602"/>
      <c r="I4453" s="602"/>
      <c r="J4453" s="602"/>
      <c r="K4453" s="602"/>
      <c r="L4453" s="602"/>
      <c r="M4453" s="622"/>
    </row>
    <row r="4454" spans="2:13" s="322" customFormat="1" x14ac:dyDescent="0.2">
      <c r="B4454" s="602"/>
      <c r="C4454" s="602"/>
      <c r="D4454" s="602"/>
      <c r="E4454" s="602"/>
      <c r="F4454" s="602"/>
      <c r="G4454" s="602"/>
      <c r="H4454" s="602"/>
      <c r="I4454" s="602"/>
      <c r="J4454" s="602"/>
      <c r="K4454" s="602"/>
      <c r="L4454" s="602"/>
      <c r="M4454" s="622"/>
    </row>
    <row r="4455" spans="2:13" s="322" customFormat="1" x14ac:dyDescent="0.2">
      <c r="B4455" s="602"/>
      <c r="C4455" s="602"/>
      <c r="D4455" s="602"/>
      <c r="E4455" s="602"/>
      <c r="F4455" s="602"/>
      <c r="G4455" s="602"/>
      <c r="H4455" s="602"/>
      <c r="I4455" s="602"/>
      <c r="J4455" s="602"/>
      <c r="K4455" s="602"/>
      <c r="L4455" s="602"/>
      <c r="M4455" s="622"/>
    </row>
    <row r="4456" spans="2:13" s="322" customFormat="1" x14ac:dyDescent="0.2">
      <c r="B4456" s="602"/>
      <c r="C4456" s="602"/>
      <c r="D4456" s="602"/>
      <c r="E4456" s="602"/>
      <c r="F4456" s="602"/>
      <c r="G4456" s="602"/>
      <c r="H4456" s="602"/>
      <c r="I4456" s="602"/>
      <c r="J4456" s="602"/>
      <c r="K4456" s="602"/>
      <c r="L4456" s="602"/>
      <c r="M4456" s="622"/>
    </row>
    <row r="4457" spans="2:13" s="322" customFormat="1" x14ac:dyDescent="0.2">
      <c r="B4457" s="602"/>
      <c r="C4457" s="602"/>
      <c r="D4457" s="602"/>
      <c r="E4457" s="602"/>
      <c r="F4457" s="602"/>
      <c r="G4457" s="602"/>
      <c r="H4457" s="602"/>
      <c r="I4457" s="602"/>
      <c r="J4457" s="602"/>
      <c r="K4457" s="602"/>
      <c r="L4457" s="602"/>
      <c r="M4457" s="622"/>
    </row>
    <row r="4458" spans="2:13" s="322" customFormat="1" x14ac:dyDescent="0.2">
      <c r="B4458" s="602"/>
      <c r="C4458" s="602"/>
      <c r="D4458" s="602"/>
      <c r="E4458" s="602"/>
      <c r="F4458" s="602"/>
      <c r="G4458" s="602"/>
      <c r="H4458" s="602"/>
      <c r="I4458" s="602"/>
      <c r="J4458" s="602"/>
      <c r="K4458" s="602"/>
      <c r="L4458" s="602"/>
      <c r="M4458" s="622"/>
    </row>
    <row r="4459" spans="2:13" s="322" customFormat="1" x14ac:dyDescent="0.2">
      <c r="B4459" s="602"/>
      <c r="C4459" s="602"/>
      <c r="D4459" s="602"/>
      <c r="E4459" s="602"/>
      <c r="F4459" s="602"/>
      <c r="G4459" s="602"/>
      <c r="H4459" s="602"/>
      <c r="I4459" s="602"/>
      <c r="J4459" s="602"/>
      <c r="K4459" s="602"/>
      <c r="L4459" s="602"/>
      <c r="M4459" s="622"/>
    </row>
    <row r="4460" spans="2:13" s="322" customFormat="1" x14ac:dyDescent="0.2">
      <c r="B4460" s="602"/>
      <c r="C4460" s="602"/>
      <c r="D4460" s="602"/>
      <c r="E4460" s="602"/>
      <c r="F4460" s="602"/>
      <c r="G4460" s="602"/>
      <c r="H4460" s="602"/>
      <c r="I4460" s="602"/>
      <c r="J4460" s="602"/>
      <c r="K4460" s="602"/>
      <c r="L4460" s="602"/>
      <c r="M4460" s="622"/>
    </row>
    <row r="4461" spans="2:13" s="322" customFormat="1" x14ac:dyDescent="0.2">
      <c r="B4461" s="602"/>
      <c r="C4461" s="602"/>
      <c r="D4461" s="602"/>
      <c r="E4461" s="602"/>
      <c r="F4461" s="602"/>
      <c r="G4461" s="602"/>
      <c r="H4461" s="602"/>
      <c r="I4461" s="602"/>
      <c r="J4461" s="602"/>
      <c r="K4461" s="602"/>
      <c r="L4461" s="602"/>
      <c r="M4461" s="622"/>
    </row>
    <row r="4462" spans="2:13" s="322" customFormat="1" x14ac:dyDescent="0.2">
      <c r="B4462" s="602"/>
      <c r="C4462" s="602"/>
      <c r="D4462" s="602"/>
      <c r="E4462" s="602"/>
      <c r="F4462" s="602"/>
      <c r="G4462" s="602"/>
      <c r="H4462" s="602"/>
      <c r="I4462" s="602"/>
      <c r="J4462" s="602"/>
      <c r="K4462" s="602"/>
      <c r="L4462" s="602"/>
      <c r="M4462" s="622"/>
    </row>
    <row r="4463" spans="2:13" s="322" customFormat="1" x14ac:dyDescent="0.2">
      <c r="B4463" s="602"/>
      <c r="C4463" s="602"/>
      <c r="D4463" s="602"/>
      <c r="E4463" s="602"/>
      <c r="F4463" s="602"/>
      <c r="G4463" s="602"/>
      <c r="H4463" s="602"/>
      <c r="I4463" s="602"/>
      <c r="J4463" s="602"/>
      <c r="K4463" s="602"/>
      <c r="L4463" s="602"/>
      <c r="M4463" s="622"/>
    </row>
    <row r="4464" spans="2:13" s="322" customFormat="1" x14ac:dyDescent="0.2">
      <c r="B4464" s="602"/>
      <c r="C4464" s="602"/>
      <c r="D4464" s="602"/>
      <c r="E4464" s="602"/>
      <c r="F4464" s="602"/>
      <c r="G4464" s="602"/>
      <c r="H4464" s="602"/>
      <c r="I4464" s="602"/>
      <c r="J4464" s="602"/>
      <c r="K4464" s="602"/>
      <c r="L4464" s="602"/>
      <c r="M4464" s="622"/>
    </row>
    <row r="4465" spans="2:13" s="322" customFormat="1" x14ac:dyDescent="0.2">
      <c r="B4465" s="602"/>
      <c r="C4465" s="602"/>
      <c r="D4465" s="602"/>
      <c r="E4465" s="602"/>
      <c r="F4465" s="602"/>
      <c r="G4465" s="602"/>
      <c r="H4465" s="602"/>
      <c r="I4465" s="602"/>
      <c r="J4465" s="602"/>
      <c r="K4465" s="602"/>
      <c r="L4465" s="602"/>
      <c r="M4465" s="622"/>
    </row>
    <row r="4466" spans="2:13" s="322" customFormat="1" x14ac:dyDescent="0.2">
      <c r="B4466" s="602"/>
      <c r="C4466" s="602"/>
      <c r="D4466" s="602"/>
      <c r="E4466" s="602"/>
      <c r="F4466" s="602"/>
      <c r="G4466" s="602"/>
      <c r="H4466" s="602"/>
      <c r="I4466" s="602"/>
      <c r="J4466" s="602"/>
      <c r="K4466" s="602"/>
      <c r="L4466" s="602"/>
      <c r="M4466" s="622"/>
    </row>
    <row r="4467" spans="2:13" s="322" customFormat="1" x14ac:dyDescent="0.2">
      <c r="B4467" s="602"/>
      <c r="C4467" s="602"/>
      <c r="D4467" s="602"/>
      <c r="E4467" s="602"/>
      <c r="F4467" s="602"/>
      <c r="G4467" s="602"/>
      <c r="H4467" s="602"/>
      <c r="I4467" s="602"/>
      <c r="J4467" s="602"/>
      <c r="K4467" s="602"/>
      <c r="L4467" s="602"/>
      <c r="M4467" s="622"/>
    </row>
    <row r="4468" spans="2:13" s="322" customFormat="1" x14ac:dyDescent="0.2">
      <c r="B4468" s="602"/>
      <c r="C4468" s="602"/>
      <c r="D4468" s="602"/>
      <c r="E4468" s="602"/>
      <c r="F4468" s="602"/>
      <c r="G4468" s="602"/>
      <c r="H4468" s="602"/>
      <c r="I4468" s="602"/>
      <c r="J4468" s="602"/>
      <c r="K4468" s="602"/>
      <c r="L4468" s="602"/>
      <c r="M4468" s="622"/>
    </row>
    <row r="4469" spans="2:13" s="322" customFormat="1" x14ac:dyDescent="0.2">
      <c r="B4469" s="602"/>
      <c r="C4469" s="602"/>
      <c r="D4469" s="602"/>
      <c r="E4469" s="602"/>
      <c r="F4469" s="602"/>
      <c r="G4469" s="602"/>
      <c r="H4469" s="602"/>
      <c r="I4469" s="602"/>
      <c r="J4469" s="602"/>
      <c r="K4469" s="602"/>
      <c r="L4469" s="602"/>
      <c r="M4469" s="622"/>
    </row>
    <row r="4470" spans="2:13" s="322" customFormat="1" x14ac:dyDescent="0.2">
      <c r="B4470" s="602"/>
      <c r="C4470" s="602"/>
      <c r="D4470" s="602"/>
      <c r="E4470" s="602"/>
      <c r="F4470" s="602"/>
      <c r="G4470" s="602"/>
      <c r="H4470" s="602"/>
      <c r="I4470" s="602"/>
      <c r="J4470" s="602"/>
      <c r="K4470" s="602"/>
      <c r="L4470" s="602"/>
      <c r="M4470" s="622"/>
    </row>
    <row r="4471" spans="2:13" s="322" customFormat="1" x14ac:dyDescent="0.2">
      <c r="B4471" s="602"/>
      <c r="C4471" s="602"/>
      <c r="D4471" s="602"/>
      <c r="E4471" s="602"/>
      <c r="F4471" s="602"/>
      <c r="G4471" s="602"/>
      <c r="H4471" s="602"/>
      <c r="I4471" s="602"/>
      <c r="J4471" s="602"/>
      <c r="K4471" s="602"/>
      <c r="L4471" s="602"/>
      <c r="M4471" s="622"/>
    </row>
    <row r="4472" spans="2:13" s="322" customFormat="1" x14ac:dyDescent="0.2">
      <c r="B4472" s="602"/>
      <c r="C4472" s="602"/>
      <c r="D4472" s="602"/>
      <c r="E4472" s="602"/>
      <c r="F4472" s="602"/>
      <c r="G4472" s="602"/>
      <c r="H4472" s="602"/>
      <c r="I4472" s="602"/>
      <c r="J4472" s="602"/>
      <c r="K4472" s="602"/>
      <c r="L4472" s="602"/>
      <c r="M4472" s="622"/>
    </row>
    <row r="4473" spans="2:13" s="322" customFormat="1" x14ac:dyDescent="0.2">
      <c r="B4473" s="602"/>
      <c r="C4473" s="602"/>
      <c r="D4473" s="602"/>
      <c r="E4473" s="602"/>
      <c r="F4473" s="602"/>
      <c r="G4473" s="602"/>
      <c r="H4473" s="602"/>
      <c r="I4473" s="602"/>
      <c r="J4473" s="602"/>
      <c r="K4473" s="602"/>
      <c r="L4473" s="602"/>
      <c r="M4473" s="622"/>
    </row>
    <row r="4474" spans="2:13" s="322" customFormat="1" x14ac:dyDescent="0.2">
      <c r="B4474" s="602"/>
      <c r="C4474" s="602"/>
      <c r="D4474" s="602"/>
      <c r="E4474" s="602"/>
      <c r="F4474" s="602"/>
      <c r="G4474" s="602"/>
      <c r="H4474" s="602"/>
      <c r="I4474" s="602"/>
      <c r="J4474" s="602"/>
      <c r="K4474" s="602"/>
      <c r="L4474" s="602"/>
      <c r="M4474" s="622"/>
    </row>
    <row r="4475" spans="2:13" s="322" customFormat="1" x14ac:dyDescent="0.2">
      <c r="B4475" s="602"/>
      <c r="C4475" s="602"/>
      <c r="D4475" s="602"/>
      <c r="E4475" s="602"/>
      <c r="F4475" s="602"/>
      <c r="G4475" s="602"/>
      <c r="H4475" s="602"/>
      <c r="I4475" s="602"/>
      <c r="J4475" s="602"/>
      <c r="K4475" s="602"/>
      <c r="L4475" s="602"/>
      <c r="M4475" s="622"/>
    </row>
    <row r="4476" spans="2:13" s="322" customFormat="1" x14ac:dyDescent="0.2">
      <c r="B4476" s="602"/>
      <c r="C4476" s="602"/>
      <c r="D4476" s="602"/>
      <c r="E4476" s="602"/>
      <c r="F4476" s="602"/>
      <c r="G4476" s="602"/>
      <c r="H4476" s="602"/>
      <c r="I4476" s="602"/>
      <c r="J4476" s="602"/>
      <c r="K4476" s="602"/>
      <c r="L4476" s="602"/>
      <c r="M4476" s="622"/>
    </row>
    <row r="4477" spans="2:13" s="322" customFormat="1" x14ac:dyDescent="0.2">
      <c r="B4477" s="602"/>
      <c r="C4477" s="602"/>
      <c r="D4477" s="602"/>
      <c r="E4477" s="602"/>
      <c r="F4477" s="602"/>
      <c r="G4477" s="602"/>
      <c r="H4477" s="602"/>
      <c r="I4477" s="602"/>
      <c r="J4477" s="602"/>
      <c r="K4477" s="602"/>
      <c r="L4477" s="602"/>
      <c r="M4477" s="622"/>
    </row>
    <row r="4478" spans="2:13" s="322" customFormat="1" x14ac:dyDescent="0.2">
      <c r="B4478" s="602"/>
      <c r="C4478" s="602"/>
      <c r="D4478" s="602"/>
      <c r="E4478" s="602"/>
      <c r="F4478" s="602"/>
      <c r="G4478" s="602"/>
      <c r="H4478" s="602"/>
      <c r="I4478" s="602"/>
      <c r="J4478" s="602"/>
      <c r="K4478" s="602"/>
      <c r="L4478" s="602"/>
      <c r="M4478" s="622"/>
    </row>
    <row r="4479" spans="2:13" s="322" customFormat="1" x14ac:dyDescent="0.2">
      <c r="B4479" s="602"/>
      <c r="C4479" s="602"/>
      <c r="D4479" s="602"/>
      <c r="E4479" s="602"/>
      <c r="F4479" s="602"/>
      <c r="G4479" s="602"/>
      <c r="H4479" s="602"/>
      <c r="I4479" s="602"/>
      <c r="J4479" s="602"/>
      <c r="K4479" s="602"/>
      <c r="L4479" s="602"/>
      <c r="M4479" s="622"/>
    </row>
    <row r="4480" spans="2:13" s="322" customFormat="1" x14ac:dyDescent="0.2">
      <c r="B4480" s="602"/>
      <c r="C4480" s="602"/>
      <c r="D4480" s="602"/>
      <c r="E4480" s="602"/>
      <c r="F4480" s="602"/>
      <c r="G4480" s="602"/>
      <c r="H4480" s="602"/>
      <c r="I4480" s="602"/>
      <c r="J4480" s="602"/>
      <c r="K4480" s="602"/>
      <c r="L4480" s="602"/>
      <c r="M4480" s="622"/>
    </row>
    <row r="4481" spans="2:13" s="322" customFormat="1" x14ac:dyDescent="0.2">
      <c r="B4481" s="602"/>
      <c r="C4481" s="602"/>
      <c r="D4481" s="602"/>
      <c r="E4481" s="602"/>
      <c r="F4481" s="602"/>
      <c r="G4481" s="602"/>
      <c r="H4481" s="602"/>
      <c r="I4481" s="602"/>
      <c r="J4481" s="602"/>
      <c r="K4481" s="602"/>
      <c r="L4481" s="602"/>
      <c r="M4481" s="622"/>
    </row>
    <row r="4482" spans="2:13" s="322" customFormat="1" x14ac:dyDescent="0.2">
      <c r="B4482" s="602"/>
      <c r="C4482" s="602"/>
      <c r="D4482" s="602"/>
      <c r="E4482" s="602"/>
      <c r="F4482" s="602"/>
      <c r="G4482" s="602"/>
      <c r="H4482" s="602"/>
      <c r="I4482" s="602"/>
      <c r="J4482" s="602"/>
      <c r="K4482" s="602"/>
      <c r="L4482" s="602"/>
      <c r="M4482" s="622"/>
    </row>
    <row r="4483" spans="2:13" s="322" customFormat="1" x14ac:dyDescent="0.2">
      <c r="B4483" s="602"/>
      <c r="C4483" s="602"/>
      <c r="D4483" s="602"/>
      <c r="E4483" s="602"/>
      <c r="F4483" s="602"/>
      <c r="G4483" s="602"/>
      <c r="H4483" s="602"/>
      <c r="I4483" s="602"/>
      <c r="J4483" s="602"/>
      <c r="K4483" s="602"/>
      <c r="L4483" s="602"/>
      <c r="M4483" s="622"/>
    </row>
    <row r="4484" spans="2:13" s="322" customFormat="1" x14ac:dyDescent="0.2">
      <c r="B4484" s="602"/>
      <c r="C4484" s="602"/>
      <c r="D4484" s="602"/>
      <c r="E4484" s="602"/>
      <c r="F4484" s="602"/>
      <c r="G4484" s="602"/>
      <c r="H4484" s="602"/>
      <c r="I4484" s="602"/>
      <c r="J4484" s="602"/>
      <c r="K4484" s="602"/>
      <c r="L4484" s="602"/>
      <c r="M4484" s="622"/>
    </row>
    <row r="4485" spans="2:13" s="322" customFormat="1" x14ac:dyDescent="0.2">
      <c r="B4485" s="602"/>
      <c r="C4485" s="602"/>
      <c r="D4485" s="602"/>
      <c r="E4485" s="602"/>
      <c r="F4485" s="602"/>
      <c r="G4485" s="602"/>
      <c r="H4485" s="602"/>
      <c r="I4485" s="602"/>
      <c r="J4485" s="602"/>
      <c r="K4485" s="602"/>
      <c r="L4485" s="602"/>
      <c r="M4485" s="622"/>
    </row>
    <row r="4486" spans="2:13" s="322" customFormat="1" x14ac:dyDescent="0.2">
      <c r="B4486" s="602"/>
      <c r="C4486" s="602"/>
      <c r="D4486" s="602"/>
      <c r="E4486" s="602"/>
      <c r="F4486" s="602"/>
      <c r="G4486" s="602"/>
      <c r="H4486" s="602"/>
      <c r="I4486" s="602"/>
      <c r="J4486" s="602"/>
      <c r="K4486" s="602"/>
      <c r="L4486" s="602"/>
      <c r="M4486" s="622"/>
    </row>
    <row r="4487" spans="2:13" s="322" customFormat="1" x14ac:dyDescent="0.2">
      <c r="B4487" s="602"/>
      <c r="C4487" s="602"/>
      <c r="D4487" s="602"/>
      <c r="E4487" s="602"/>
      <c r="F4487" s="602"/>
      <c r="G4487" s="602"/>
      <c r="H4487" s="602"/>
      <c r="I4487" s="602"/>
      <c r="J4487" s="602"/>
      <c r="K4487" s="602"/>
      <c r="L4487" s="602"/>
      <c r="M4487" s="622"/>
    </row>
    <row r="4488" spans="2:13" s="322" customFormat="1" x14ac:dyDescent="0.2">
      <c r="B4488" s="602"/>
      <c r="C4488" s="602"/>
      <c r="D4488" s="602"/>
      <c r="E4488" s="602"/>
      <c r="F4488" s="602"/>
      <c r="G4488" s="602"/>
      <c r="H4488" s="602"/>
      <c r="I4488" s="602"/>
      <c r="J4488" s="602"/>
      <c r="K4488" s="602"/>
      <c r="L4488" s="602"/>
      <c r="M4488" s="622"/>
    </row>
    <row r="4489" spans="2:13" s="322" customFormat="1" x14ac:dyDescent="0.2">
      <c r="B4489" s="602"/>
      <c r="C4489" s="602"/>
      <c r="D4489" s="602"/>
      <c r="E4489" s="602"/>
      <c r="F4489" s="602"/>
      <c r="G4489" s="602"/>
      <c r="H4489" s="602"/>
      <c r="I4489" s="602"/>
      <c r="J4489" s="602"/>
      <c r="K4489" s="602"/>
      <c r="L4489" s="602"/>
      <c r="M4489" s="622"/>
    </row>
    <row r="4490" spans="2:13" s="322" customFormat="1" x14ac:dyDescent="0.2">
      <c r="B4490" s="602"/>
      <c r="C4490" s="602"/>
      <c r="D4490" s="602"/>
      <c r="E4490" s="602"/>
      <c r="F4490" s="602"/>
      <c r="G4490" s="602"/>
      <c r="H4490" s="602"/>
      <c r="I4490" s="602"/>
      <c r="J4490" s="602"/>
      <c r="K4490" s="602"/>
      <c r="L4490" s="602"/>
      <c r="M4490" s="622"/>
    </row>
    <row r="4491" spans="2:13" s="322" customFormat="1" x14ac:dyDescent="0.2">
      <c r="B4491" s="602"/>
      <c r="C4491" s="602"/>
      <c r="D4491" s="602"/>
      <c r="E4491" s="602"/>
      <c r="F4491" s="602"/>
      <c r="G4491" s="602"/>
      <c r="H4491" s="602"/>
      <c r="I4491" s="602"/>
      <c r="J4491" s="602"/>
      <c r="K4491" s="602"/>
      <c r="L4491" s="602"/>
      <c r="M4491" s="622"/>
    </row>
    <row r="4492" spans="2:13" s="322" customFormat="1" x14ac:dyDescent="0.2">
      <c r="B4492" s="602"/>
      <c r="C4492" s="602"/>
      <c r="D4492" s="602"/>
      <c r="E4492" s="602"/>
      <c r="F4492" s="602"/>
      <c r="G4492" s="602"/>
      <c r="H4492" s="602"/>
      <c r="I4492" s="602"/>
      <c r="J4492" s="602"/>
      <c r="K4492" s="602"/>
      <c r="L4492" s="602"/>
      <c r="M4492" s="622"/>
    </row>
    <row r="4493" spans="2:13" s="322" customFormat="1" x14ac:dyDescent="0.2">
      <c r="B4493" s="602"/>
      <c r="C4493" s="602"/>
      <c r="D4493" s="602"/>
      <c r="E4493" s="602"/>
      <c r="F4493" s="602"/>
      <c r="G4493" s="602"/>
      <c r="H4493" s="602"/>
      <c r="I4493" s="602"/>
      <c r="J4493" s="602"/>
      <c r="K4493" s="602"/>
      <c r="L4493" s="602"/>
      <c r="M4493" s="622"/>
    </row>
    <row r="4494" spans="2:13" s="322" customFormat="1" x14ac:dyDescent="0.2">
      <c r="B4494" s="602"/>
      <c r="C4494" s="602"/>
      <c r="D4494" s="602"/>
      <c r="E4494" s="602"/>
      <c r="F4494" s="602"/>
      <c r="G4494" s="602"/>
      <c r="H4494" s="602"/>
      <c r="I4494" s="602"/>
      <c r="J4494" s="602"/>
      <c r="K4494" s="602"/>
      <c r="L4494" s="602"/>
      <c r="M4494" s="622"/>
    </row>
    <row r="4495" spans="2:13" s="322" customFormat="1" x14ac:dyDescent="0.2">
      <c r="B4495" s="602"/>
      <c r="C4495" s="602"/>
      <c r="D4495" s="602"/>
      <c r="E4495" s="602"/>
      <c r="F4495" s="602"/>
      <c r="G4495" s="602"/>
      <c r="H4495" s="602"/>
      <c r="I4495" s="602"/>
      <c r="J4495" s="602"/>
      <c r="K4495" s="602"/>
      <c r="L4495" s="602"/>
      <c r="M4495" s="622"/>
    </row>
    <row r="4496" spans="2:13" s="322" customFormat="1" x14ac:dyDescent="0.2">
      <c r="B4496" s="602"/>
      <c r="C4496" s="602"/>
      <c r="D4496" s="602"/>
      <c r="E4496" s="602"/>
      <c r="F4496" s="602"/>
      <c r="G4496" s="602"/>
      <c r="H4496" s="602"/>
      <c r="I4496" s="602"/>
      <c r="J4496" s="602"/>
      <c r="K4496" s="602"/>
      <c r="L4496" s="602"/>
      <c r="M4496" s="622"/>
    </row>
    <row r="4497" spans="2:13" s="322" customFormat="1" x14ac:dyDescent="0.2">
      <c r="B4497" s="602"/>
      <c r="C4497" s="602"/>
      <c r="D4497" s="602"/>
      <c r="E4497" s="602"/>
      <c r="F4497" s="602"/>
      <c r="G4497" s="602"/>
      <c r="H4497" s="602"/>
      <c r="I4497" s="602"/>
      <c r="J4497" s="602"/>
      <c r="K4497" s="602"/>
      <c r="L4497" s="602"/>
      <c r="M4497" s="622"/>
    </row>
    <row r="4498" spans="2:13" s="322" customFormat="1" x14ac:dyDescent="0.2">
      <c r="B4498" s="602"/>
      <c r="C4498" s="602"/>
      <c r="D4498" s="602"/>
      <c r="E4498" s="602"/>
      <c r="F4498" s="602"/>
      <c r="G4498" s="602"/>
      <c r="H4498" s="602"/>
      <c r="I4498" s="602"/>
      <c r="J4498" s="602"/>
      <c r="K4498" s="602"/>
      <c r="L4498" s="602"/>
      <c r="M4498" s="622"/>
    </row>
    <row r="4499" spans="2:13" s="322" customFormat="1" x14ac:dyDescent="0.2">
      <c r="B4499" s="602"/>
      <c r="C4499" s="602"/>
      <c r="D4499" s="602"/>
      <c r="E4499" s="602"/>
      <c r="F4499" s="602"/>
      <c r="G4499" s="602"/>
      <c r="H4499" s="602"/>
      <c r="I4499" s="602"/>
      <c r="J4499" s="602"/>
      <c r="K4499" s="602"/>
      <c r="L4499" s="602"/>
      <c r="M4499" s="622"/>
    </row>
    <row r="4500" spans="2:13" s="322" customFormat="1" x14ac:dyDescent="0.2">
      <c r="B4500" s="602"/>
      <c r="C4500" s="602"/>
      <c r="D4500" s="602"/>
      <c r="E4500" s="602"/>
      <c r="F4500" s="602"/>
      <c r="G4500" s="602"/>
      <c r="H4500" s="602"/>
      <c r="I4500" s="602"/>
      <c r="J4500" s="602"/>
      <c r="K4500" s="602"/>
      <c r="L4500" s="602"/>
      <c r="M4500" s="622"/>
    </row>
    <row r="4501" spans="2:13" s="322" customFormat="1" x14ac:dyDescent="0.2">
      <c r="B4501" s="602"/>
      <c r="C4501" s="602"/>
      <c r="D4501" s="602"/>
      <c r="E4501" s="602"/>
      <c r="F4501" s="602"/>
      <c r="G4501" s="602"/>
      <c r="H4501" s="602"/>
      <c r="I4501" s="602"/>
      <c r="J4501" s="602"/>
      <c r="K4501" s="602"/>
      <c r="L4501" s="602"/>
      <c r="M4501" s="622"/>
    </row>
    <row r="4502" spans="2:13" s="322" customFormat="1" x14ac:dyDescent="0.2">
      <c r="B4502" s="602"/>
      <c r="C4502" s="602"/>
      <c r="D4502" s="602"/>
      <c r="E4502" s="602"/>
      <c r="F4502" s="602"/>
      <c r="G4502" s="602"/>
      <c r="H4502" s="602"/>
      <c r="I4502" s="602"/>
      <c r="J4502" s="602"/>
      <c r="K4502" s="602"/>
      <c r="L4502" s="602"/>
      <c r="M4502" s="622"/>
    </row>
    <row r="4503" spans="2:13" s="322" customFormat="1" x14ac:dyDescent="0.2">
      <c r="B4503" s="602"/>
      <c r="C4503" s="602"/>
      <c r="D4503" s="602"/>
      <c r="E4503" s="602"/>
      <c r="F4503" s="602"/>
      <c r="G4503" s="602"/>
      <c r="H4503" s="602"/>
      <c r="I4503" s="602"/>
      <c r="J4503" s="602"/>
      <c r="K4503" s="602"/>
      <c r="L4503" s="602"/>
      <c r="M4503" s="622"/>
    </row>
    <row r="4504" spans="2:13" s="322" customFormat="1" x14ac:dyDescent="0.2">
      <c r="B4504" s="602"/>
      <c r="C4504" s="602"/>
      <c r="D4504" s="602"/>
      <c r="E4504" s="602"/>
      <c r="F4504" s="602"/>
      <c r="G4504" s="602"/>
      <c r="H4504" s="602"/>
      <c r="I4504" s="602"/>
      <c r="J4504" s="602"/>
      <c r="K4504" s="602"/>
      <c r="L4504" s="602"/>
      <c r="M4504" s="622"/>
    </row>
    <row r="4505" spans="2:13" s="322" customFormat="1" x14ac:dyDescent="0.2">
      <c r="B4505" s="602"/>
      <c r="C4505" s="602"/>
      <c r="D4505" s="602"/>
      <c r="E4505" s="602"/>
      <c r="F4505" s="602"/>
      <c r="G4505" s="602"/>
      <c r="H4505" s="602"/>
      <c r="I4505" s="602"/>
      <c r="J4505" s="602"/>
      <c r="K4505" s="602"/>
      <c r="L4505" s="602"/>
      <c r="M4505" s="622"/>
    </row>
    <row r="4506" spans="2:13" s="322" customFormat="1" x14ac:dyDescent="0.2">
      <c r="B4506" s="602"/>
      <c r="C4506" s="602"/>
      <c r="D4506" s="602"/>
      <c r="E4506" s="602"/>
      <c r="F4506" s="602"/>
      <c r="G4506" s="602"/>
      <c r="H4506" s="602"/>
      <c r="I4506" s="602"/>
      <c r="J4506" s="602"/>
      <c r="K4506" s="602"/>
      <c r="L4506" s="602"/>
      <c r="M4506" s="622"/>
    </row>
    <row r="4507" spans="2:13" s="322" customFormat="1" x14ac:dyDescent="0.2">
      <c r="B4507" s="602"/>
      <c r="C4507" s="602"/>
      <c r="D4507" s="602"/>
      <c r="E4507" s="602"/>
      <c r="F4507" s="602"/>
      <c r="G4507" s="602"/>
      <c r="H4507" s="602"/>
      <c r="I4507" s="602"/>
      <c r="J4507" s="602"/>
      <c r="K4507" s="602"/>
      <c r="L4507" s="602"/>
      <c r="M4507" s="622"/>
    </row>
    <row r="4508" spans="2:13" s="322" customFormat="1" x14ac:dyDescent="0.2">
      <c r="B4508" s="602"/>
      <c r="C4508" s="602"/>
      <c r="D4508" s="602"/>
      <c r="E4508" s="602"/>
      <c r="F4508" s="602"/>
      <c r="G4508" s="602"/>
      <c r="H4508" s="602"/>
      <c r="I4508" s="602"/>
      <c r="J4508" s="602"/>
      <c r="K4508" s="602"/>
      <c r="L4508" s="602"/>
      <c r="M4508" s="622"/>
    </row>
    <row r="4509" spans="2:13" s="322" customFormat="1" x14ac:dyDescent="0.2">
      <c r="B4509" s="602"/>
      <c r="C4509" s="602"/>
      <c r="D4509" s="602"/>
      <c r="E4509" s="602"/>
      <c r="F4509" s="602"/>
      <c r="G4509" s="602"/>
      <c r="H4509" s="602"/>
      <c r="I4509" s="602"/>
      <c r="J4509" s="602"/>
      <c r="K4509" s="602"/>
      <c r="L4509" s="602"/>
      <c r="M4509" s="622"/>
    </row>
    <row r="4510" spans="2:13" s="322" customFormat="1" x14ac:dyDescent="0.2">
      <c r="B4510" s="602"/>
      <c r="C4510" s="602"/>
      <c r="D4510" s="602"/>
      <c r="E4510" s="602"/>
      <c r="F4510" s="602"/>
      <c r="G4510" s="602"/>
      <c r="H4510" s="602"/>
      <c r="I4510" s="602"/>
      <c r="J4510" s="602"/>
      <c r="K4510" s="602"/>
      <c r="L4510" s="602"/>
      <c r="M4510" s="622"/>
    </row>
    <row r="4511" spans="2:13" s="322" customFormat="1" x14ac:dyDescent="0.2">
      <c r="B4511" s="602"/>
      <c r="C4511" s="602"/>
      <c r="D4511" s="602"/>
      <c r="E4511" s="602"/>
      <c r="F4511" s="602"/>
      <c r="G4511" s="602"/>
      <c r="H4511" s="602"/>
      <c r="I4511" s="602"/>
      <c r="J4511" s="602"/>
      <c r="K4511" s="602"/>
      <c r="L4511" s="602"/>
      <c r="M4511" s="622"/>
    </row>
    <row r="4512" spans="2:13" s="322" customFormat="1" x14ac:dyDescent="0.2">
      <c r="B4512" s="602"/>
      <c r="C4512" s="602"/>
      <c r="D4512" s="602"/>
      <c r="E4512" s="602"/>
      <c r="F4512" s="602"/>
      <c r="G4512" s="602"/>
      <c r="H4512" s="602"/>
      <c r="I4512" s="602"/>
      <c r="J4512" s="602"/>
      <c r="K4512" s="602"/>
      <c r="L4512" s="602"/>
      <c r="M4512" s="622"/>
    </row>
    <row r="4513" spans="2:13" s="322" customFormat="1" x14ac:dyDescent="0.2">
      <c r="B4513" s="602"/>
      <c r="C4513" s="602"/>
      <c r="D4513" s="602"/>
      <c r="E4513" s="602"/>
      <c r="F4513" s="602"/>
      <c r="G4513" s="602"/>
      <c r="H4513" s="602"/>
      <c r="I4513" s="602"/>
      <c r="J4513" s="602"/>
      <c r="K4513" s="602"/>
      <c r="L4513" s="602"/>
      <c r="M4513" s="622"/>
    </row>
    <row r="4514" spans="2:13" s="322" customFormat="1" x14ac:dyDescent="0.2">
      <c r="B4514" s="602"/>
      <c r="C4514" s="602"/>
      <c r="D4514" s="602"/>
      <c r="E4514" s="602"/>
      <c r="F4514" s="602"/>
      <c r="G4514" s="602"/>
      <c r="H4514" s="602"/>
      <c r="I4514" s="602"/>
      <c r="J4514" s="602"/>
      <c r="K4514" s="602"/>
      <c r="L4514" s="602"/>
      <c r="M4514" s="622"/>
    </row>
    <row r="4515" spans="2:13" s="322" customFormat="1" x14ac:dyDescent="0.2">
      <c r="B4515" s="602"/>
      <c r="C4515" s="602"/>
      <c r="D4515" s="602"/>
      <c r="E4515" s="602"/>
      <c r="F4515" s="602"/>
      <c r="G4515" s="602"/>
      <c r="H4515" s="602"/>
      <c r="I4515" s="602"/>
      <c r="J4515" s="602"/>
      <c r="K4515" s="602"/>
      <c r="L4515" s="602"/>
      <c r="M4515" s="622"/>
    </row>
    <row r="4516" spans="2:13" s="322" customFormat="1" x14ac:dyDescent="0.2">
      <c r="B4516" s="602"/>
      <c r="C4516" s="602"/>
      <c r="D4516" s="602"/>
      <c r="E4516" s="602"/>
      <c r="F4516" s="602"/>
      <c r="G4516" s="602"/>
      <c r="H4516" s="602"/>
      <c r="I4516" s="602"/>
      <c r="J4516" s="602"/>
      <c r="K4516" s="602"/>
      <c r="L4516" s="602"/>
      <c r="M4516" s="622"/>
    </row>
    <row r="4517" spans="2:13" s="322" customFormat="1" x14ac:dyDescent="0.2">
      <c r="B4517" s="602"/>
      <c r="C4517" s="602"/>
      <c r="D4517" s="602"/>
      <c r="E4517" s="602"/>
      <c r="F4517" s="602"/>
      <c r="G4517" s="602"/>
      <c r="H4517" s="602"/>
      <c r="I4517" s="602"/>
      <c r="J4517" s="602"/>
      <c r="K4517" s="602"/>
      <c r="L4517" s="602"/>
      <c r="M4517" s="622"/>
    </row>
    <row r="4518" spans="2:13" s="322" customFormat="1" x14ac:dyDescent="0.2">
      <c r="B4518" s="602"/>
      <c r="C4518" s="602"/>
      <c r="D4518" s="602"/>
      <c r="E4518" s="602"/>
      <c r="F4518" s="602"/>
      <c r="G4518" s="602"/>
      <c r="H4518" s="602"/>
      <c r="I4518" s="602"/>
      <c r="J4518" s="602"/>
      <c r="K4518" s="602"/>
      <c r="L4518" s="602"/>
      <c r="M4518" s="622"/>
    </row>
    <row r="4519" spans="2:13" s="322" customFormat="1" x14ac:dyDescent="0.2">
      <c r="B4519" s="602"/>
      <c r="C4519" s="602"/>
      <c r="D4519" s="602"/>
      <c r="E4519" s="602"/>
      <c r="F4519" s="602"/>
      <c r="G4519" s="602"/>
      <c r="H4519" s="602"/>
      <c r="I4519" s="602"/>
      <c r="J4519" s="602"/>
      <c r="K4519" s="602"/>
      <c r="L4519" s="602"/>
      <c r="M4519" s="622"/>
    </row>
    <row r="4520" spans="2:13" s="322" customFormat="1" x14ac:dyDescent="0.2">
      <c r="B4520" s="602"/>
      <c r="C4520" s="602"/>
      <c r="D4520" s="602"/>
      <c r="E4520" s="602"/>
      <c r="F4520" s="602"/>
      <c r="G4520" s="602"/>
      <c r="H4520" s="602"/>
      <c r="I4520" s="602"/>
      <c r="J4520" s="602"/>
      <c r="K4520" s="602"/>
      <c r="L4520" s="602"/>
      <c r="M4520" s="622"/>
    </row>
    <row r="4521" spans="2:13" s="322" customFormat="1" x14ac:dyDescent="0.2">
      <c r="B4521" s="602"/>
      <c r="C4521" s="602"/>
      <c r="D4521" s="602"/>
      <c r="E4521" s="602"/>
      <c r="F4521" s="602"/>
      <c r="G4521" s="602"/>
      <c r="H4521" s="602"/>
      <c r="I4521" s="602"/>
      <c r="J4521" s="602"/>
      <c r="K4521" s="602"/>
      <c r="L4521" s="602"/>
      <c r="M4521" s="622"/>
    </row>
    <row r="4522" spans="2:13" s="322" customFormat="1" x14ac:dyDescent="0.2">
      <c r="B4522" s="602"/>
      <c r="C4522" s="602"/>
      <c r="D4522" s="602"/>
      <c r="E4522" s="602"/>
      <c r="F4522" s="602"/>
      <c r="G4522" s="602"/>
      <c r="H4522" s="602"/>
      <c r="I4522" s="602"/>
      <c r="J4522" s="602"/>
      <c r="K4522" s="602"/>
      <c r="L4522" s="602"/>
      <c r="M4522" s="622"/>
    </row>
    <row r="4523" spans="2:13" s="322" customFormat="1" x14ac:dyDescent="0.2">
      <c r="B4523" s="602"/>
      <c r="C4523" s="602"/>
      <c r="D4523" s="602"/>
      <c r="E4523" s="602"/>
      <c r="F4523" s="602"/>
      <c r="G4523" s="602"/>
      <c r="H4523" s="602"/>
      <c r="I4523" s="602"/>
      <c r="J4523" s="602"/>
      <c r="K4523" s="602"/>
      <c r="L4523" s="602"/>
      <c r="M4523" s="622"/>
    </row>
    <row r="4524" spans="2:13" s="322" customFormat="1" x14ac:dyDescent="0.2">
      <c r="B4524" s="602"/>
      <c r="C4524" s="602"/>
      <c r="D4524" s="602"/>
      <c r="E4524" s="602"/>
      <c r="F4524" s="602"/>
      <c r="G4524" s="602"/>
      <c r="H4524" s="602"/>
      <c r="I4524" s="602"/>
      <c r="J4524" s="602"/>
      <c r="K4524" s="602"/>
      <c r="L4524" s="602"/>
      <c r="M4524" s="622"/>
    </row>
    <row r="4525" spans="2:13" s="322" customFormat="1" x14ac:dyDescent="0.2">
      <c r="B4525" s="602"/>
      <c r="C4525" s="602"/>
      <c r="D4525" s="602"/>
      <c r="E4525" s="602"/>
      <c r="F4525" s="602"/>
      <c r="G4525" s="602"/>
      <c r="H4525" s="602"/>
      <c r="I4525" s="602"/>
      <c r="J4525" s="602"/>
      <c r="K4525" s="602"/>
      <c r="L4525" s="602"/>
      <c r="M4525" s="622"/>
    </row>
    <row r="4526" spans="2:13" s="322" customFormat="1" x14ac:dyDescent="0.2">
      <c r="B4526" s="602"/>
      <c r="C4526" s="602"/>
      <c r="D4526" s="602"/>
      <c r="E4526" s="602"/>
      <c r="F4526" s="602"/>
      <c r="G4526" s="602"/>
      <c r="H4526" s="602"/>
      <c r="I4526" s="602"/>
      <c r="J4526" s="602"/>
      <c r="K4526" s="602"/>
      <c r="L4526" s="602"/>
      <c r="M4526" s="622"/>
    </row>
    <row r="4527" spans="2:13" s="322" customFormat="1" x14ac:dyDescent="0.2">
      <c r="B4527" s="602"/>
      <c r="C4527" s="602"/>
      <c r="D4527" s="602"/>
      <c r="E4527" s="602"/>
      <c r="F4527" s="602"/>
      <c r="G4527" s="602"/>
      <c r="H4527" s="602"/>
      <c r="I4527" s="602"/>
      <c r="J4527" s="602"/>
      <c r="K4527" s="602"/>
      <c r="L4527" s="602"/>
      <c r="M4527" s="622"/>
    </row>
    <row r="4528" spans="2:13" s="322" customFormat="1" x14ac:dyDescent="0.2">
      <c r="B4528" s="602"/>
      <c r="C4528" s="602"/>
      <c r="D4528" s="602"/>
      <c r="E4528" s="602"/>
      <c r="F4528" s="602"/>
      <c r="G4528" s="602"/>
      <c r="H4528" s="602"/>
      <c r="I4528" s="602"/>
      <c r="J4528" s="602"/>
      <c r="K4528" s="602"/>
      <c r="L4528" s="602"/>
      <c r="M4528" s="622"/>
    </row>
    <row r="4529" spans="2:13" s="322" customFormat="1" x14ac:dyDescent="0.2">
      <c r="B4529" s="602"/>
      <c r="C4529" s="602"/>
      <c r="D4529" s="602"/>
      <c r="E4529" s="602"/>
      <c r="F4529" s="602"/>
      <c r="G4529" s="602"/>
      <c r="H4529" s="602"/>
      <c r="I4529" s="602"/>
      <c r="J4529" s="602"/>
      <c r="K4529" s="602"/>
      <c r="L4529" s="602"/>
      <c r="M4529" s="622"/>
    </row>
    <row r="4530" spans="2:13" s="322" customFormat="1" x14ac:dyDescent="0.2">
      <c r="B4530" s="602"/>
      <c r="C4530" s="602"/>
      <c r="D4530" s="602"/>
      <c r="E4530" s="602"/>
      <c r="F4530" s="602"/>
      <c r="G4530" s="602"/>
      <c r="H4530" s="602"/>
      <c r="I4530" s="602"/>
      <c r="J4530" s="602"/>
      <c r="K4530" s="602"/>
      <c r="L4530" s="602"/>
      <c r="M4530" s="622"/>
    </row>
    <row r="4531" spans="2:13" s="322" customFormat="1" x14ac:dyDescent="0.2">
      <c r="B4531" s="602"/>
      <c r="C4531" s="602"/>
      <c r="D4531" s="602"/>
      <c r="E4531" s="602"/>
      <c r="F4531" s="602"/>
      <c r="G4531" s="602"/>
      <c r="H4531" s="602"/>
      <c r="I4531" s="602"/>
      <c r="J4531" s="602"/>
      <c r="K4531" s="602"/>
      <c r="L4531" s="602"/>
      <c r="M4531" s="622"/>
    </row>
    <row r="4532" spans="2:13" s="322" customFormat="1" x14ac:dyDescent="0.2">
      <c r="B4532" s="602"/>
      <c r="C4532" s="602"/>
      <c r="D4532" s="602"/>
      <c r="E4532" s="602"/>
      <c r="F4532" s="602"/>
      <c r="G4532" s="602"/>
      <c r="H4532" s="602"/>
      <c r="I4532" s="602"/>
      <c r="J4532" s="602"/>
      <c r="K4532" s="602"/>
      <c r="L4532" s="602"/>
      <c r="M4532" s="622"/>
    </row>
    <row r="4533" spans="2:13" s="322" customFormat="1" x14ac:dyDescent="0.2">
      <c r="B4533" s="602"/>
      <c r="C4533" s="602"/>
      <c r="D4533" s="602"/>
      <c r="E4533" s="602"/>
      <c r="F4533" s="602"/>
      <c r="G4533" s="602"/>
      <c r="H4533" s="602"/>
      <c r="I4533" s="602"/>
      <c r="J4533" s="602"/>
      <c r="K4533" s="602"/>
      <c r="L4533" s="602"/>
      <c r="M4533" s="622"/>
    </row>
    <row r="4534" spans="2:13" s="322" customFormat="1" x14ac:dyDescent="0.2">
      <c r="B4534" s="602"/>
      <c r="C4534" s="602"/>
      <c r="D4534" s="602"/>
      <c r="E4534" s="602"/>
      <c r="F4534" s="602"/>
      <c r="G4534" s="602"/>
      <c r="H4534" s="602"/>
      <c r="I4534" s="602"/>
      <c r="J4534" s="602"/>
      <c r="K4534" s="602"/>
      <c r="L4534" s="602"/>
      <c r="M4534" s="622"/>
    </row>
    <row r="4535" spans="2:13" s="322" customFormat="1" x14ac:dyDescent="0.2">
      <c r="B4535" s="602"/>
      <c r="C4535" s="602"/>
      <c r="D4535" s="602"/>
      <c r="E4535" s="602"/>
      <c r="F4535" s="602"/>
      <c r="G4535" s="602"/>
      <c r="H4535" s="602"/>
      <c r="I4535" s="602"/>
      <c r="J4535" s="602"/>
      <c r="K4535" s="602"/>
      <c r="L4535" s="602"/>
      <c r="M4535" s="622"/>
    </row>
    <row r="4536" spans="2:13" s="322" customFormat="1" x14ac:dyDescent="0.2">
      <c r="B4536" s="602"/>
      <c r="C4536" s="602"/>
      <c r="D4536" s="602"/>
      <c r="E4536" s="602"/>
      <c r="F4536" s="602"/>
      <c r="G4536" s="602"/>
      <c r="H4536" s="602"/>
      <c r="I4536" s="602"/>
      <c r="J4536" s="602"/>
      <c r="K4536" s="602"/>
      <c r="L4536" s="602"/>
      <c r="M4536" s="622"/>
    </row>
    <row r="4537" spans="2:13" s="322" customFormat="1" x14ac:dyDescent="0.2">
      <c r="B4537" s="602"/>
      <c r="C4537" s="602"/>
      <c r="D4537" s="602"/>
      <c r="E4537" s="602"/>
      <c r="F4537" s="602"/>
      <c r="G4537" s="602"/>
      <c r="H4537" s="602"/>
      <c r="I4537" s="602"/>
      <c r="J4537" s="602"/>
      <c r="K4537" s="602"/>
      <c r="L4537" s="602"/>
      <c r="M4537" s="622"/>
    </row>
    <row r="4538" spans="2:13" s="322" customFormat="1" x14ac:dyDescent="0.2">
      <c r="B4538" s="602"/>
      <c r="C4538" s="602"/>
      <c r="D4538" s="602"/>
      <c r="E4538" s="602"/>
      <c r="F4538" s="602"/>
      <c r="G4538" s="602"/>
      <c r="H4538" s="602"/>
      <c r="I4538" s="602"/>
      <c r="J4538" s="602"/>
      <c r="K4538" s="602"/>
      <c r="L4538" s="602"/>
      <c r="M4538" s="622"/>
    </row>
    <row r="4539" spans="2:13" s="322" customFormat="1" x14ac:dyDescent="0.2">
      <c r="B4539" s="602"/>
      <c r="C4539" s="602"/>
      <c r="D4539" s="602"/>
      <c r="E4539" s="602"/>
      <c r="F4539" s="602"/>
      <c r="G4539" s="602"/>
      <c r="H4539" s="602"/>
      <c r="I4539" s="602"/>
      <c r="J4539" s="602"/>
      <c r="K4539" s="602"/>
      <c r="L4539" s="602"/>
      <c r="M4539" s="622"/>
    </row>
    <row r="4540" spans="2:13" s="322" customFormat="1" x14ac:dyDescent="0.2">
      <c r="B4540" s="602"/>
      <c r="C4540" s="602"/>
      <c r="D4540" s="602"/>
      <c r="E4540" s="602"/>
      <c r="F4540" s="602"/>
      <c r="G4540" s="602"/>
      <c r="H4540" s="602"/>
      <c r="I4540" s="602"/>
      <c r="J4540" s="602"/>
      <c r="K4540" s="602"/>
      <c r="L4540" s="602"/>
      <c r="M4540" s="622"/>
    </row>
    <row r="4541" spans="2:13" s="322" customFormat="1" x14ac:dyDescent="0.2">
      <c r="B4541" s="602"/>
      <c r="C4541" s="602"/>
      <c r="D4541" s="602"/>
      <c r="E4541" s="602"/>
      <c r="F4541" s="602"/>
      <c r="G4541" s="602"/>
      <c r="H4541" s="602"/>
      <c r="I4541" s="602"/>
      <c r="J4541" s="602"/>
      <c r="K4541" s="602"/>
      <c r="L4541" s="602"/>
      <c r="M4541" s="622"/>
    </row>
    <row r="4542" spans="2:13" s="322" customFormat="1" x14ac:dyDescent="0.2">
      <c r="B4542" s="602"/>
      <c r="C4542" s="602"/>
      <c r="D4542" s="602"/>
      <c r="E4542" s="602"/>
      <c r="F4542" s="602"/>
      <c r="G4542" s="602"/>
      <c r="H4542" s="602"/>
      <c r="I4542" s="602"/>
      <c r="J4542" s="602"/>
      <c r="K4542" s="602"/>
      <c r="L4542" s="602"/>
      <c r="M4542" s="622"/>
    </row>
    <row r="4543" spans="2:13" s="322" customFormat="1" x14ac:dyDescent="0.2">
      <c r="B4543" s="602"/>
      <c r="C4543" s="602"/>
      <c r="D4543" s="602"/>
      <c r="E4543" s="602"/>
      <c r="F4543" s="602"/>
      <c r="G4543" s="602"/>
      <c r="H4543" s="602"/>
      <c r="I4543" s="602"/>
      <c r="J4543" s="602"/>
      <c r="K4543" s="602"/>
      <c r="L4543" s="602"/>
      <c r="M4543" s="622"/>
    </row>
    <row r="4544" spans="2:13" s="322" customFormat="1" x14ac:dyDescent="0.2">
      <c r="B4544" s="602"/>
      <c r="C4544" s="602"/>
      <c r="D4544" s="602"/>
      <c r="E4544" s="602"/>
      <c r="F4544" s="602"/>
      <c r="G4544" s="602"/>
      <c r="H4544" s="602"/>
      <c r="I4544" s="602"/>
      <c r="J4544" s="602"/>
      <c r="K4544" s="602"/>
      <c r="L4544" s="602"/>
      <c r="M4544" s="622"/>
    </row>
    <row r="4545" spans="2:13" s="322" customFormat="1" x14ac:dyDescent="0.2">
      <c r="B4545" s="602"/>
      <c r="C4545" s="602"/>
      <c r="D4545" s="602"/>
      <c r="E4545" s="602"/>
      <c r="F4545" s="602"/>
      <c r="G4545" s="602"/>
      <c r="H4545" s="602"/>
      <c r="I4545" s="602"/>
      <c r="J4545" s="602"/>
      <c r="K4545" s="602"/>
      <c r="L4545" s="602"/>
      <c r="M4545" s="622"/>
    </row>
    <row r="4546" spans="2:13" s="322" customFormat="1" x14ac:dyDescent="0.2">
      <c r="B4546" s="602"/>
      <c r="C4546" s="602"/>
      <c r="D4546" s="602"/>
      <c r="E4546" s="602"/>
      <c r="F4546" s="602"/>
      <c r="G4546" s="602"/>
      <c r="H4546" s="602"/>
      <c r="I4546" s="602"/>
      <c r="J4546" s="602"/>
      <c r="K4546" s="602"/>
      <c r="L4546" s="602"/>
      <c r="M4546" s="622"/>
    </row>
    <row r="4547" spans="2:13" s="322" customFormat="1" x14ac:dyDescent="0.2">
      <c r="B4547" s="602"/>
      <c r="C4547" s="602"/>
      <c r="D4547" s="602"/>
      <c r="E4547" s="602"/>
      <c r="F4547" s="602"/>
      <c r="G4547" s="602"/>
      <c r="H4547" s="602"/>
      <c r="I4547" s="602"/>
      <c r="J4547" s="602"/>
      <c r="K4547" s="602"/>
      <c r="L4547" s="602"/>
      <c r="M4547" s="622"/>
    </row>
    <row r="4548" spans="2:13" s="322" customFormat="1" x14ac:dyDescent="0.2">
      <c r="B4548" s="602"/>
      <c r="C4548" s="602"/>
      <c r="D4548" s="602"/>
      <c r="E4548" s="602"/>
      <c r="F4548" s="602"/>
      <c r="G4548" s="602"/>
      <c r="H4548" s="602"/>
      <c r="I4548" s="602"/>
      <c r="J4548" s="602"/>
      <c r="K4548" s="602"/>
      <c r="L4548" s="602"/>
      <c r="M4548" s="622"/>
    </row>
    <row r="4549" spans="2:13" s="322" customFormat="1" x14ac:dyDescent="0.2">
      <c r="B4549" s="602"/>
      <c r="C4549" s="602"/>
      <c r="D4549" s="602"/>
      <c r="E4549" s="602"/>
      <c r="F4549" s="602"/>
      <c r="G4549" s="602"/>
      <c r="H4549" s="602"/>
      <c r="I4549" s="602"/>
      <c r="J4549" s="602"/>
      <c r="K4549" s="602"/>
      <c r="L4549" s="602"/>
      <c r="M4549" s="622"/>
    </row>
    <row r="4550" spans="2:13" s="322" customFormat="1" x14ac:dyDescent="0.2">
      <c r="B4550" s="602"/>
      <c r="C4550" s="602"/>
      <c r="D4550" s="602"/>
      <c r="E4550" s="602"/>
      <c r="F4550" s="602"/>
      <c r="G4550" s="602"/>
      <c r="H4550" s="602"/>
      <c r="I4550" s="602"/>
      <c r="J4550" s="602"/>
      <c r="K4550" s="602"/>
      <c r="L4550" s="602"/>
      <c r="M4550" s="622"/>
    </row>
    <row r="4551" spans="2:13" s="322" customFormat="1" x14ac:dyDescent="0.2">
      <c r="B4551" s="602"/>
      <c r="C4551" s="602"/>
      <c r="D4551" s="602"/>
      <c r="E4551" s="602"/>
      <c r="F4551" s="602"/>
      <c r="G4551" s="602"/>
      <c r="H4551" s="602"/>
      <c r="I4551" s="602"/>
      <c r="J4551" s="602"/>
      <c r="K4551" s="602"/>
      <c r="L4551" s="602"/>
      <c r="M4551" s="622"/>
    </row>
    <row r="4552" spans="2:13" s="322" customFormat="1" x14ac:dyDescent="0.2">
      <c r="B4552" s="602"/>
      <c r="C4552" s="602"/>
      <c r="D4552" s="602"/>
      <c r="E4552" s="602"/>
      <c r="F4552" s="602"/>
      <c r="G4552" s="602"/>
      <c r="H4552" s="602"/>
      <c r="I4552" s="602"/>
      <c r="J4552" s="602"/>
      <c r="K4552" s="602"/>
      <c r="L4552" s="602"/>
      <c r="M4552" s="622"/>
    </row>
    <row r="4553" spans="2:13" s="322" customFormat="1" x14ac:dyDescent="0.2">
      <c r="B4553" s="602"/>
      <c r="C4553" s="602"/>
      <c r="D4553" s="602"/>
      <c r="E4553" s="602"/>
      <c r="F4553" s="602"/>
      <c r="G4553" s="602"/>
      <c r="H4553" s="602"/>
      <c r="I4553" s="602"/>
      <c r="J4553" s="602"/>
      <c r="K4553" s="602"/>
      <c r="L4553" s="602"/>
      <c r="M4553" s="622"/>
    </row>
    <row r="4554" spans="2:13" s="322" customFormat="1" x14ac:dyDescent="0.2">
      <c r="B4554" s="602"/>
      <c r="C4554" s="602"/>
      <c r="D4554" s="602"/>
      <c r="E4554" s="602"/>
      <c r="F4554" s="602"/>
      <c r="G4554" s="602"/>
      <c r="H4554" s="602"/>
      <c r="I4554" s="602"/>
      <c r="J4554" s="602"/>
      <c r="K4554" s="602"/>
      <c r="L4554" s="602"/>
      <c r="M4554" s="622"/>
    </row>
    <row r="4555" spans="2:13" s="322" customFormat="1" x14ac:dyDescent="0.2">
      <c r="B4555" s="602"/>
      <c r="C4555" s="602"/>
      <c r="D4555" s="602"/>
      <c r="E4555" s="602"/>
      <c r="F4555" s="602"/>
      <c r="G4555" s="602"/>
      <c r="H4555" s="602"/>
      <c r="I4555" s="602"/>
      <c r="J4555" s="602"/>
      <c r="K4555" s="602"/>
      <c r="L4555" s="602"/>
      <c r="M4555" s="622"/>
    </row>
    <row r="4556" spans="2:13" s="322" customFormat="1" x14ac:dyDescent="0.2">
      <c r="B4556" s="602"/>
      <c r="C4556" s="602"/>
      <c r="D4556" s="602"/>
      <c r="E4556" s="602"/>
      <c r="F4556" s="602"/>
      <c r="G4556" s="602"/>
      <c r="H4556" s="602"/>
      <c r="I4556" s="602"/>
      <c r="J4556" s="602"/>
      <c r="K4556" s="602"/>
      <c r="L4556" s="602"/>
      <c r="M4556" s="622"/>
    </row>
    <row r="4557" spans="2:13" s="322" customFormat="1" x14ac:dyDescent="0.2">
      <c r="B4557" s="602"/>
      <c r="C4557" s="602"/>
      <c r="D4557" s="602"/>
      <c r="E4557" s="602"/>
      <c r="F4557" s="602"/>
      <c r="G4557" s="602"/>
      <c r="H4557" s="602"/>
      <c r="I4557" s="602"/>
      <c r="J4557" s="602"/>
      <c r="K4557" s="602"/>
      <c r="L4557" s="602"/>
      <c r="M4557" s="622"/>
    </row>
    <row r="4558" spans="2:13" s="322" customFormat="1" x14ac:dyDescent="0.2">
      <c r="B4558" s="602"/>
      <c r="C4558" s="602"/>
      <c r="D4558" s="602"/>
      <c r="E4558" s="602"/>
      <c r="F4558" s="602"/>
      <c r="G4558" s="602"/>
      <c r="H4558" s="602"/>
      <c r="I4558" s="602"/>
      <c r="J4558" s="602"/>
      <c r="K4558" s="602"/>
      <c r="L4558" s="602"/>
      <c r="M4558" s="622"/>
    </row>
    <row r="4559" spans="2:13" s="322" customFormat="1" x14ac:dyDescent="0.2">
      <c r="B4559" s="602"/>
      <c r="C4559" s="602"/>
      <c r="D4559" s="602"/>
      <c r="E4559" s="602"/>
      <c r="F4559" s="602"/>
      <c r="G4559" s="602"/>
      <c r="H4559" s="602"/>
      <c r="I4559" s="602"/>
      <c r="J4559" s="602"/>
      <c r="K4559" s="602"/>
      <c r="L4559" s="602"/>
      <c r="M4559" s="622"/>
    </row>
    <row r="4560" spans="2:13" s="322" customFormat="1" x14ac:dyDescent="0.2">
      <c r="B4560" s="602"/>
      <c r="C4560" s="602"/>
      <c r="D4560" s="602"/>
      <c r="E4560" s="602"/>
      <c r="F4560" s="602"/>
      <c r="G4560" s="602"/>
      <c r="H4560" s="602"/>
      <c r="I4560" s="602"/>
      <c r="J4560" s="602"/>
      <c r="K4560" s="602"/>
      <c r="L4560" s="602"/>
      <c r="M4560" s="622"/>
    </row>
    <row r="4561" spans="2:13" s="322" customFormat="1" x14ac:dyDescent="0.2">
      <c r="B4561" s="602"/>
      <c r="C4561" s="602"/>
      <c r="D4561" s="602"/>
      <c r="E4561" s="602"/>
      <c r="F4561" s="602"/>
      <c r="G4561" s="602"/>
      <c r="H4561" s="602"/>
      <c r="I4561" s="602"/>
      <c r="J4561" s="602"/>
      <c r="K4561" s="602"/>
      <c r="L4561" s="602"/>
      <c r="M4561" s="622"/>
    </row>
    <row r="4562" spans="2:13" s="322" customFormat="1" x14ac:dyDescent="0.2">
      <c r="B4562" s="602"/>
      <c r="C4562" s="602"/>
      <c r="D4562" s="602"/>
      <c r="E4562" s="602"/>
      <c r="F4562" s="602"/>
      <c r="G4562" s="602"/>
      <c r="H4562" s="602"/>
      <c r="I4562" s="602"/>
      <c r="J4562" s="602"/>
      <c r="K4562" s="602"/>
      <c r="L4562" s="602"/>
      <c r="M4562" s="622"/>
    </row>
    <row r="4563" spans="2:13" s="322" customFormat="1" x14ac:dyDescent="0.2">
      <c r="B4563" s="602"/>
      <c r="C4563" s="602"/>
      <c r="D4563" s="602"/>
      <c r="E4563" s="602"/>
      <c r="F4563" s="602"/>
      <c r="G4563" s="602"/>
      <c r="H4563" s="602"/>
      <c r="I4563" s="602"/>
      <c r="J4563" s="602"/>
      <c r="K4563" s="602"/>
      <c r="L4563" s="602"/>
      <c r="M4563" s="622"/>
    </row>
    <row r="4564" spans="2:13" s="322" customFormat="1" x14ac:dyDescent="0.2">
      <c r="B4564" s="602"/>
      <c r="C4564" s="602"/>
      <c r="D4564" s="602"/>
      <c r="E4564" s="602"/>
      <c r="F4564" s="602"/>
      <c r="G4564" s="602"/>
      <c r="H4564" s="602"/>
      <c r="I4564" s="602"/>
      <c r="J4564" s="602"/>
      <c r="K4564" s="602"/>
      <c r="L4564" s="602"/>
      <c r="M4564" s="622"/>
    </row>
    <row r="4565" spans="2:13" s="322" customFormat="1" x14ac:dyDescent="0.2">
      <c r="B4565" s="602"/>
      <c r="C4565" s="602"/>
      <c r="D4565" s="602"/>
      <c r="E4565" s="602"/>
      <c r="F4565" s="602"/>
      <c r="G4565" s="602"/>
      <c r="H4565" s="602"/>
      <c r="I4565" s="602"/>
      <c r="J4565" s="602"/>
      <c r="K4565" s="602"/>
      <c r="L4565" s="602"/>
      <c r="M4565" s="622"/>
    </row>
    <row r="4566" spans="2:13" s="322" customFormat="1" x14ac:dyDescent="0.2">
      <c r="B4566" s="602"/>
      <c r="C4566" s="602"/>
      <c r="D4566" s="602"/>
      <c r="E4566" s="602"/>
      <c r="F4566" s="602"/>
      <c r="G4566" s="602"/>
      <c r="H4566" s="602"/>
      <c r="I4566" s="602"/>
      <c r="J4566" s="602"/>
      <c r="K4566" s="602"/>
      <c r="L4566" s="602"/>
      <c r="M4566" s="622"/>
    </row>
    <row r="4567" spans="2:13" s="322" customFormat="1" x14ac:dyDescent="0.2">
      <c r="B4567" s="602"/>
      <c r="C4567" s="602"/>
      <c r="D4567" s="602"/>
      <c r="E4567" s="602"/>
      <c r="F4567" s="602"/>
      <c r="G4567" s="602"/>
      <c r="H4567" s="602"/>
      <c r="I4567" s="602"/>
      <c r="J4567" s="602"/>
      <c r="K4567" s="602"/>
      <c r="L4567" s="602"/>
      <c r="M4567" s="622"/>
    </row>
    <row r="4568" spans="2:13" s="322" customFormat="1" x14ac:dyDescent="0.2">
      <c r="B4568" s="602"/>
      <c r="C4568" s="602"/>
      <c r="D4568" s="602"/>
      <c r="E4568" s="602"/>
      <c r="F4568" s="602"/>
      <c r="G4568" s="602"/>
      <c r="H4568" s="602"/>
      <c r="I4568" s="602"/>
      <c r="J4568" s="602"/>
      <c r="K4568" s="602"/>
      <c r="L4568" s="602"/>
      <c r="M4568" s="622"/>
    </row>
    <row r="4569" spans="2:13" s="322" customFormat="1" x14ac:dyDescent="0.2">
      <c r="B4569" s="602"/>
      <c r="C4569" s="602"/>
      <c r="D4569" s="602"/>
      <c r="E4569" s="602"/>
      <c r="F4569" s="602"/>
      <c r="G4569" s="602"/>
      <c r="H4569" s="602"/>
      <c r="I4569" s="602"/>
      <c r="J4569" s="602"/>
      <c r="K4569" s="602"/>
      <c r="L4569" s="602"/>
      <c r="M4569" s="622"/>
    </row>
    <row r="4570" spans="2:13" s="322" customFormat="1" x14ac:dyDescent="0.2">
      <c r="B4570" s="602"/>
      <c r="C4570" s="602"/>
      <c r="D4570" s="602"/>
      <c r="E4570" s="602"/>
      <c r="F4570" s="602"/>
      <c r="G4570" s="602"/>
      <c r="H4570" s="602"/>
      <c r="I4570" s="602"/>
      <c r="J4570" s="602"/>
      <c r="K4570" s="602"/>
      <c r="L4570" s="602"/>
      <c r="M4570" s="622"/>
    </row>
    <row r="4571" spans="2:13" s="322" customFormat="1" x14ac:dyDescent="0.2">
      <c r="B4571" s="602"/>
      <c r="C4571" s="602"/>
      <c r="D4571" s="602"/>
      <c r="E4571" s="602"/>
      <c r="F4571" s="602"/>
      <c r="G4571" s="602"/>
      <c r="H4571" s="602"/>
      <c r="I4571" s="602"/>
      <c r="J4571" s="602"/>
      <c r="K4571" s="602"/>
      <c r="L4571" s="602"/>
      <c r="M4571" s="622"/>
    </row>
    <row r="4572" spans="2:13" s="322" customFormat="1" x14ac:dyDescent="0.2">
      <c r="B4572" s="602"/>
      <c r="C4572" s="602"/>
      <c r="D4572" s="602"/>
      <c r="E4572" s="602"/>
      <c r="F4572" s="602"/>
      <c r="G4572" s="602"/>
      <c r="H4572" s="602"/>
      <c r="I4572" s="602"/>
      <c r="J4572" s="602"/>
      <c r="K4572" s="602"/>
      <c r="L4572" s="602"/>
      <c r="M4572" s="622"/>
    </row>
    <row r="4573" spans="2:13" s="322" customFormat="1" x14ac:dyDescent="0.2">
      <c r="B4573" s="602"/>
      <c r="C4573" s="602"/>
      <c r="D4573" s="602"/>
      <c r="E4573" s="602"/>
      <c r="F4573" s="602"/>
      <c r="G4573" s="602"/>
      <c r="H4573" s="602"/>
      <c r="I4573" s="602"/>
      <c r="J4573" s="602"/>
      <c r="K4573" s="602"/>
      <c r="L4573" s="602"/>
      <c r="M4573" s="622"/>
    </row>
    <row r="4574" spans="2:13" s="322" customFormat="1" x14ac:dyDescent="0.2">
      <c r="B4574" s="602"/>
      <c r="C4574" s="602"/>
      <c r="D4574" s="602"/>
      <c r="E4574" s="602"/>
      <c r="F4574" s="602"/>
      <c r="G4574" s="602"/>
      <c r="H4574" s="602"/>
      <c r="I4574" s="602"/>
      <c r="J4574" s="602"/>
      <c r="K4574" s="602"/>
      <c r="L4574" s="602"/>
      <c r="M4574" s="622"/>
    </row>
    <row r="4575" spans="2:13" s="322" customFormat="1" x14ac:dyDescent="0.2">
      <c r="B4575" s="602"/>
      <c r="C4575" s="602"/>
      <c r="D4575" s="602"/>
      <c r="E4575" s="602"/>
      <c r="F4575" s="602"/>
      <c r="G4575" s="602"/>
      <c r="H4575" s="602"/>
      <c r="I4575" s="602"/>
      <c r="J4575" s="602"/>
      <c r="K4575" s="602"/>
      <c r="L4575" s="602"/>
      <c r="M4575" s="622"/>
    </row>
    <row r="4576" spans="2:13" s="322" customFormat="1" x14ac:dyDescent="0.2">
      <c r="B4576" s="602"/>
      <c r="C4576" s="602"/>
      <c r="D4576" s="602"/>
      <c r="E4576" s="602"/>
      <c r="F4576" s="602"/>
      <c r="G4576" s="602"/>
      <c r="H4576" s="602"/>
      <c r="I4576" s="602"/>
      <c r="J4576" s="602"/>
      <c r="K4576" s="602"/>
      <c r="L4576" s="602"/>
      <c r="M4576" s="622"/>
    </row>
    <row r="4577" spans="2:13" s="322" customFormat="1" x14ac:dyDescent="0.2">
      <c r="B4577" s="602"/>
      <c r="C4577" s="602"/>
      <c r="D4577" s="602"/>
      <c r="E4577" s="602"/>
      <c r="F4577" s="602"/>
      <c r="G4577" s="602"/>
      <c r="H4577" s="602"/>
      <c r="I4577" s="602"/>
      <c r="J4577" s="602"/>
      <c r="K4577" s="602"/>
      <c r="L4577" s="602"/>
      <c r="M4577" s="622"/>
    </row>
    <row r="4578" spans="2:13" s="322" customFormat="1" x14ac:dyDescent="0.2">
      <c r="B4578" s="602"/>
      <c r="C4578" s="602"/>
      <c r="D4578" s="602"/>
      <c r="E4578" s="602"/>
      <c r="F4578" s="602"/>
      <c r="G4578" s="602"/>
      <c r="H4578" s="602"/>
      <c r="I4578" s="602"/>
      <c r="J4578" s="602"/>
      <c r="K4578" s="602"/>
      <c r="L4578" s="602"/>
      <c r="M4578" s="622"/>
    </row>
    <row r="4579" spans="2:13" s="322" customFormat="1" x14ac:dyDescent="0.2">
      <c r="B4579" s="602"/>
      <c r="C4579" s="602"/>
      <c r="D4579" s="602"/>
      <c r="E4579" s="602"/>
      <c r="F4579" s="602"/>
      <c r="G4579" s="602"/>
      <c r="H4579" s="602"/>
      <c r="I4579" s="602"/>
      <c r="J4579" s="602"/>
      <c r="K4579" s="602"/>
      <c r="L4579" s="602"/>
      <c r="M4579" s="622"/>
    </row>
    <row r="4580" spans="2:13" s="322" customFormat="1" x14ac:dyDescent="0.2">
      <c r="B4580" s="602"/>
      <c r="C4580" s="602"/>
      <c r="D4580" s="602"/>
      <c r="E4580" s="602"/>
      <c r="F4580" s="602"/>
      <c r="G4580" s="602"/>
      <c r="H4580" s="602"/>
      <c r="I4580" s="602"/>
      <c r="J4580" s="602"/>
      <c r="K4580" s="602"/>
      <c r="L4580" s="602"/>
      <c r="M4580" s="622"/>
    </row>
    <row r="4581" spans="2:13" s="322" customFormat="1" x14ac:dyDescent="0.2">
      <c r="B4581" s="602"/>
      <c r="C4581" s="602"/>
      <c r="D4581" s="602"/>
      <c r="E4581" s="602"/>
      <c r="F4581" s="602"/>
      <c r="G4581" s="602"/>
      <c r="H4581" s="602"/>
      <c r="I4581" s="602"/>
      <c r="J4581" s="602"/>
      <c r="K4581" s="602"/>
      <c r="L4581" s="602"/>
      <c r="M4581" s="622"/>
    </row>
    <row r="4582" spans="2:13" s="322" customFormat="1" x14ac:dyDescent="0.2">
      <c r="B4582" s="602"/>
      <c r="C4582" s="602"/>
      <c r="D4582" s="602"/>
      <c r="E4582" s="602"/>
      <c r="F4582" s="602"/>
      <c r="G4582" s="602"/>
      <c r="H4582" s="602"/>
      <c r="I4582" s="602"/>
      <c r="J4582" s="602"/>
      <c r="K4582" s="602"/>
      <c r="L4582" s="602"/>
      <c r="M4582" s="622"/>
    </row>
    <row r="4583" spans="2:13" s="322" customFormat="1" x14ac:dyDescent="0.2">
      <c r="B4583" s="602"/>
      <c r="C4583" s="602"/>
      <c r="D4583" s="602"/>
      <c r="E4583" s="602"/>
      <c r="F4583" s="602"/>
      <c r="G4583" s="602"/>
      <c r="H4583" s="602"/>
      <c r="I4583" s="602"/>
      <c r="J4583" s="602"/>
      <c r="K4583" s="602"/>
      <c r="L4583" s="602"/>
      <c r="M4583" s="622"/>
    </row>
    <row r="4584" spans="2:13" s="322" customFormat="1" x14ac:dyDescent="0.2">
      <c r="B4584" s="602"/>
      <c r="C4584" s="602"/>
      <c r="D4584" s="602"/>
      <c r="E4584" s="602"/>
      <c r="F4584" s="602"/>
      <c r="G4584" s="602"/>
      <c r="H4584" s="602"/>
      <c r="I4584" s="602"/>
      <c r="J4584" s="602"/>
      <c r="K4584" s="602"/>
      <c r="L4584" s="602"/>
      <c r="M4584" s="622"/>
    </row>
    <row r="4585" spans="2:13" s="322" customFormat="1" x14ac:dyDescent="0.2">
      <c r="B4585" s="602"/>
      <c r="C4585" s="602"/>
      <c r="D4585" s="602"/>
      <c r="E4585" s="602"/>
      <c r="F4585" s="602"/>
      <c r="G4585" s="602"/>
      <c r="H4585" s="602"/>
      <c r="I4585" s="602"/>
      <c r="J4585" s="602"/>
      <c r="K4585" s="602"/>
      <c r="L4585" s="602"/>
      <c r="M4585" s="622"/>
    </row>
    <row r="4586" spans="2:13" s="322" customFormat="1" x14ac:dyDescent="0.2">
      <c r="B4586" s="602"/>
      <c r="C4586" s="602"/>
      <c r="D4586" s="602"/>
      <c r="E4586" s="602"/>
      <c r="F4586" s="602"/>
      <c r="G4586" s="602"/>
      <c r="H4586" s="602"/>
      <c r="I4586" s="602"/>
      <c r="J4586" s="602"/>
      <c r="K4586" s="602"/>
      <c r="L4586" s="602"/>
      <c r="M4586" s="622"/>
    </row>
    <row r="4587" spans="2:13" s="322" customFormat="1" x14ac:dyDescent="0.2">
      <c r="B4587" s="602"/>
      <c r="C4587" s="602"/>
      <c r="D4587" s="602"/>
      <c r="E4587" s="602"/>
      <c r="F4587" s="602"/>
      <c r="G4587" s="602"/>
      <c r="H4587" s="602"/>
      <c r="I4587" s="602"/>
      <c r="J4587" s="602"/>
      <c r="K4587" s="602"/>
      <c r="L4587" s="602"/>
      <c r="M4587" s="622"/>
    </row>
    <row r="4588" spans="2:13" s="322" customFormat="1" x14ac:dyDescent="0.2">
      <c r="B4588" s="602"/>
      <c r="C4588" s="602"/>
      <c r="D4588" s="602"/>
      <c r="E4588" s="602"/>
      <c r="F4588" s="602"/>
      <c r="G4588" s="602"/>
      <c r="H4588" s="602"/>
      <c r="I4588" s="602"/>
      <c r="J4588" s="602"/>
      <c r="K4588" s="602"/>
      <c r="L4588" s="602"/>
      <c r="M4588" s="622"/>
    </row>
    <row r="4589" spans="2:13" s="322" customFormat="1" x14ac:dyDescent="0.2">
      <c r="B4589" s="602"/>
      <c r="C4589" s="602"/>
      <c r="D4589" s="602"/>
      <c r="E4589" s="602"/>
      <c r="F4589" s="602"/>
      <c r="G4589" s="602"/>
      <c r="H4589" s="602"/>
      <c r="I4589" s="602"/>
      <c r="J4589" s="602"/>
      <c r="K4589" s="602"/>
      <c r="L4589" s="602"/>
      <c r="M4589" s="622"/>
    </row>
    <row r="4590" spans="2:13" s="322" customFormat="1" x14ac:dyDescent="0.2">
      <c r="B4590" s="602"/>
      <c r="C4590" s="602"/>
      <c r="D4590" s="602"/>
      <c r="E4590" s="602"/>
      <c r="F4590" s="602"/>
      <c r="G4590" s="602"/>
      <c r="H4590" s="602"/>
      <c r="I4590" s="602"/>
      <c r="J4590" s="602"/>
      <c r="K4590" s="602"/>
      <c r="L4590" s="602"/>
      <c r="M4590" s="622"/>
    </row>
    <row r="4591" spans="2:13" s="322" customFormat="1" x14ac:dyDescent="0.2">
      <c r="B4591" s="602"/>
      <c r="C4591" s="602"/>
      <c r="D4591" s="602"/>
      <c r="E4591" s="602"/>
      <c r="F4591" s="602"/>
      <c r="G4591" s="602"/>
      <c r="H4591" s="602"/>
      <c r="I4591" s="602"/>
      <c r="J4591" s="602"/>
      <c r="K4591" s="602"/>
      <c r="L4591" s="602"/>
      <c r="M4591" s="622"/>
    </row>
    <row r="4592" spans="2:13" s="322" customFormat="1" x14ac:dyDescent="0.2">
      <c r="B4592" s="602"/>
      <c r="C4592" s="602"/>
      <c r="D4592" s="602"/>
      <c r="E4592" s="602"/>
      <c r="F4592" s="602"/>
      <c r="G4592" s="602"/>
      <c r="H4592" s="602"/>
      <c r="I4592" s="602"/>
      <c r="J4592" s="602"/>
      <c r="K4592" s="602"/>
      <c r="L4592" s="602"/>
      <c r="M4592" s="622"/>
    </row>
    <row r="4593" spans="2:13" s="322" customFormat="1" x14ac:dyDescent="0.2">
      <c r="B4593" s="602"/>
      <c r="C4593" s="602"/>
      <c r="D4593" s="602"/>
      <c r="E4593" s="602"/>
      <c r="F4593" s="602"/>
      <c r="G4593" s="602"/>
      <c r="H4593" s="602"/>
      <c r="I4593" s="602"/>
      <c r="J4593" s="602"/>
      <c r="K4593" s="602"/>
      <c r="L4593" s="602"/>
      <c r="M4593" s="622"/>
    </row>
    <row r="4594" spans="2:13" s="322" customFormat="1" x14ac:dyDescent="0.2">
      <c r="B4594" s="602"/>
      <c r="C4594" s="602"/>
      <c r="D4594" s="602"/>
      <c r="E4594" s="602"/>
      <c r="F4594" s="602"/>
      <c r="G4594" s="602"/>
      <c r="H4594" s="602"/>
      <c r="I4594" s="602"/>
      <c r="J4594" s="602"/>
      <c r="K4594" s="602"/>
      <c r="L4594" s="602"/>
      <c r="M4594" s="622"/>
    </row>
    <row r="4595" spans="2:13" s="322" customFormat="1" x14ac:dyDescent="0.2">
      <c r="B4595" s="602"/>
      <c r="C4595" s="602"/>
      <c r="D4595" s="602"/>
      <c r="E4595" s="602"/>
      <c r="F4595" s="602"/>
      <c r="G4595" s="602"/>
      <c r="H4595" s="602"/>
      <c r="I4595" s="602"/>
      <c r="J4595" s="602"/>
      <c r="K4595" s="602"/>
      <c r="L4595" s="602"/>
      <c r="M4595" s="622"/>
    </row>
    <row r="4596" spans="2:13" s="322" customFormat="1" x14ac:dyDescent="0.2">
      <c r="B4596" s="602"/>
      <c r="C4596" s="602"/>
      <c r="D4596" s="602"/>
      <c r="E4596" s="602"/>
      <c r="F4596" s="602"/>
      <c r="G4596" s="602"/>
      <c r="H4596" s="602"/>
      <c r="I4596" s="602"/>
      <c r="J4596" s="602"/>
      <c r="K4596" s="602"/>
      <c r="L4596" s="602"/>
      <c r="M4596" s="622"/>
    </row>
    <row r="4597" spans="2:13" s="322" customFormat="1" x14ac:dyDescent="0.2">
      <c r="B4597" s="602"/>
      <c r="C4597" s="602"/>
      <c r="D4597" s="602"/>
      <c r="E4597" s="602"/>
      <c r="F4597" s="602"/>
      <c r="G4597" s="602"/>
      <c r="H4597" s="602"/>
      <c r="I4597" s="602"/>
      <c r="J4597" s="602"/>
      <c r="K4597" s="602"/>
      <c r="L4597" s="602"/>
      <c r="M4597" s="622"/>
    </row>
    <row r="4598" spans="2:13" s="322" customFormat="1" x14ac:dyDescent="0.2">
      <c r="B4598" s="602"/>
      <c r="C4598" s="602"/>
      <c r="D4598" s="602"/>
      <c r="E4598" s="602"/>
      <c r="F4598" s="602"/>
      <c r="G4598" s="602"/>
      <c r="H4598" s="602"/>
      <c r="I4598" s="602"/>
      <c r="J4598" s="602"/>
      <c r="K4598" s="602"/>
      <c r="L4598" s="602"/>
      <c r="M4598" s="622"/>
    </row>
    <row r="4599" spans="2:13" s="322" customFormat="1" x14ac:dyDescent="0.2">
      <c r="B4599" s="602"/>
      <c r="C4599" s="602"/>
      <c r="D4599" s="602"/>
      <c r="E4599" s="602"/>
      <c r="F4599" s="602"/>
      <c r="G4599" s="602"/>
      <c r="H4599" s="602"/>
      <c r="I4599" s="602"/>
      <c r="J4599" s="602"/>
      <c r="K4599" s="602"/>
      <c r="L4599" s="602"/>
      <c r="M4599" s="622"/>
    </row>
    <row r="4600" spans="2:13" s="322" customFormat="1" x14ac:dyDescent="0.2">
      <c r="B4600" s="602"/>
      <c r="C4600" s="602"/>
      <c r="D4600" s="602"/>
      <c r="E4600" s="602"/>
      <c r="F4600" s="602"/>
      <c r="G4600" s="602"/>
      <c r="H4600" s="602"/>
      <c r="I4600" s="602"/>
      <c r="J4600" s="602"/>
      <c r="K4600" s="602"/>
      <c r="L4600" s="602"/>
      <c r="M4600" s="622"/>
    </row>
    <row r="4601" spans="2:13" s="322" customFormat="1" x14ac:dyDescent="0.2">
      <c r="B4601" s="602"/>
      <c r="C4601" s="602"/>
      <c r="D4601" s="602"/>
      <c r="E4601" s="602"/>
      <c r="F4601" s="602"/>
      <c r="G4601" s="602"/>
      <c r="H4601" s="602"/>
      <c r="I4601" s="602"/>
      <c r="J4601" s="602"/>
      <c r="K4601" s="602"/>
      <c r="L4601" s="602"/>
      <c r="M4601" s="622"/>
    </row>
    <row r="4602" spans="2:13" s="322" customFormat="1" x14ac:dyDescent="0.2">
      <c r="B4602" s="602"/>
      <c r="C4602" s="602"/>
      <c r="D4602" s="602"/>
      <c r="E4602" s="602"/>
      <c r="F4602" s="602"/>
      <c r="G4602" s="602"/>
      <c r="H4602" s="602"/>
      <c r="I4602" s="602"/>
      <c r="J4602" s="602"/>
      <c r="K4602" s="602"/>
      <c r="L4602" s="602"/>
      <c r="M4602" s="622"/>
    </row>
    <row r="4603" spans="2:13" s="322" customFormat="1" x14ac:dyDescent="0.2">
      <c r="B4603" s="602"/>
      <c r="C4603" s="602"/>
      <c r="D4603" s="602"/>
      <c r="E4603" s="602"/>
      <c r="F4603" s="602"/>
      <c r="G4603" s="602"/>
      <c r="H4603" s="602"/>
      <c r="I4603" s="602"/>
      <c r="J4603" s="602"/>
      <c r="K4603" s="602"/>
      <c r="L4603" s="602"/>
      <c r="M4603" s="622"/>
    </row>
    <row r="4604" spans="2:13" s="322" customFormat="1" x14ac:dyDescent="0.2">
      <c r="B4604" s="602"/>
      <c r="C4604" s="602"/>
      <c r="D4604" s="602"/>
      <c r="E4604" s="602"/>
      <c r="F4604" s="602"/>
      <c r="G4604" s="602"/>
      <c r="H4604" s="602"/>
      <c r="I4604" s="602"/>
      <c r="J4604" s="602"/>
      <c r="K4604" s="602"/>
      <c r="L4604" s="602"/>
      <c r="M4604" s="622"/>
    </row>
    <row r="4605" spans="2:13" s="322" customFormat="1" x14ac:dyDescent="0.2">
      <c r="B4605" s="602"/>
      <c r="C4605" s="602"/>
      <c r="D4605" s="602"/>
      <c r="E4605" s="602"/>
      <c r="F4605" s="602"/>
      <c r="G4605" s="602"/>
      <c r="H4605" s="602"/>
      <c r="I4605" s="602"/>
      <c r="J4605" s="602"/>
      <c r="K4605" s="602"/>
      <c r="L4605" s="602"/>
      <c r="M4605" s="622"/>
    </row>
    <row r="4606" spans="2:13" s="322" customFormat="1" x14ac:dyDescent="0.2">
      <c r="B4606" s="602"/>
      <c r="C4606" s="602"/>
      <c r="D4606" s="602"/>
      <c r="E4606" s="602"/>
      <c r="F4606" s="602"/>
      <c r="G4606" s="602"/>
      <c r="H4606" s="602"/>
      <c r="I4606" s="602"/>
      <c r="J4606" s="602"/>
      <c r="K4606" s="602"/>
      <c r="L4606" s="602"/>
      <c r="M4606" s="622"/>
    </row>
    <row r="4607" spans="2:13" s="322" customFormat="1" x14ac:dyDescent="0.2">
      <c r="B4607" s="602"/>
      <c r="C4607" s="602"/>
      <c r="D4607" s="602"/>
      <c r="E4607" s="602"/>
      <c r="F4607" s="602"/>
      <c r="G4607" s="602"/>
      <c r="H4607" s="602"/>
      <c r="I4607" s="602"/>
      <c r="J4607" s="602"/>
      <c r="K4607" s="602"/>
      <c r="L4607" s="602"/>
      <c r="M4607" s="622"/>
    </row>
    <row r="4608" spans="2:13" s="322" customFormat="1" x14ac:dyDescent="0.2">
      <c r="B4608" s="602"/>
      <c r="C4608" s="602"/>
      <c r="D4608" s="602"/>
      <c r="E4608" s="602"/>
      <c r="F4608" s="602"/>
      <c r="G4608" s="602"/>
      <c r="H4608" s="602"/>
      <c r="I4608" s="602"/>
      <c r="J4608" s="602"/>
      <c r="K4608" s="602"/>
      <c r="L4608" s="602"/>
      <c r="M4608" s="622"/>
    </row>
    <row r="4609" spans="2:13" s="322" customFormat="1" x14ac:dyDescent="0.2">
      <c r="B4609" s="602"/>
      <c r="C4609" s="602"/>
      <c r="D4609" s="602"/>
      <c r="E4609" s="602"/>
      <c r="F4609" s="602"/>
      <c r="G4609" s="602"/>
      <c r="H4609" s="602"/>
      <c r="I4609" s="602"/>
      <c r="J4609" s="602"/>
      <c r="K4609" s="602"/>
      <c r="L4609" s="602"/>
      <c r="M4609" s="622"/>
    </row>
    <row r="4610" spans="2:13" s="322" customFormat="1" x14ac:dyDescent="0.2">
      <c r="B4610" s="602"/>
      <c r="C4610" s="602"/>
      <c r="D4610" s="602"/>
      <c r="E4610" s="602"/>
      <c r="F4610" s="602"/>
      <c r="G4610" s="602"/>
      <c r="H4610" s="602"/>
      <c r="I4610" s="602"/>
      <c r="J4610" s="602"/>
      <c r="K4610" s="602"/>
      <c r="L4610" s="602"/>
      <c r="M4610" s="622"/>
    </row>
    <row r="4611" spans="2:13" s="322" customFormat="1" x14ac:dyDescent="0.2">
      <c r="B4611" s="602"/>
      <c r="C4611" s="602"/>
      <c r="D4611" s="602"/>
      <c r="E4611" s="602"/>
      <c r="F4611" s="602"/>
      <c r="G4611" s="602"/>
      <c r="H4611" s="602"/>
      <c r="I4611" s="602"/>
      <c r="J4611" s="602"/>
      <c r="K4611" s="602"/>
      <c r="L4611" s="602"/>
      <c r="M4611" s="622"/>
    </row>
    <row r="4612" spans="2:13" s="322" customFormat="1" x14ac:dyDescent="0.2">
      <c r="B4612" s="602"/>
      <c r="C4612" s="602"/>
      <c r="D4612" s="602"/>
      <c r="E4612" s="602"/>
      <c r="F4612" s="602"/>
      <c r="G4612" s="602"/>
      <c r="H4612" s="602"/>
      <c r="I4612" s="602"/>
      <c r="J4612" s="602"/>
      <c r="K4612" s="602"/>
      <c r="L4612" s="602"/>
      <c r="M4612" s="622"/>
    </row>
    <row r="4613" spans="2:13" s="322" customFormat="1" x14ac:dyDescent="0.2">
      <c r="B4613" s="602"/>
      <c r="C4613" s="602"/>
      <c r="D4613" s="602"/>
      <c r="E4613" s="602"/>
      <c r="F4613" s="602"/>
      <c r="G4613" s="602"/>
      <c r="H4613" s="602"/>
      <c r="I4613" s="602"/>
      <c r="J4613" s="602"/>
      <c r="K4613" s="602"/>
      <c r="L4613" s="602"/>
      <c r="M4613" s="622"/>
    </row>
    <row r="4614" spans="2:13" s="322" customFormat="1" x14ac:dyDescent="0.2">
      <c r="B4614" s="602"/>
      <c r="C4614" s="602"/>
      <c r="D4614" s="602"/>
      <c r="E4614" s="602"/>
      <c r="F4614" s="602"/>
      <c r="G4614" s="602"/>
      <c r="H4614" s="602"/>
      <c r="I4614" s="602"/>
      <c r="J4614" s="602"/>
      <c r="K4614" s="602"/>
      <c r="L4614" s="602"/>
      <c r="M4614" s="622"/>
    </row>
    <row r="4615" spans="2:13" s="322" customFormat="1" x14ac:dyDescent="0.2">
      <c r="B4615" s="602"/>
      <c r="C4615" s="602"/>
      <c r="D4615" s="602"/>
      <c r="E4615" s="602"/>
      <c r="F4615" s="602"/>
      <c r="G4615" s="602"/>
      <c r="H4615" s="602"/>
      <c r="I4615" s="602"/>
      <c r="J4615" s="602"/>
      <c r="K4615" s="602"/>
      <c r="L4615" s="602"/>
      <c r="M4615" s="622"/>
    </row>
    <row r="4616" spans="2:13" s="322" customFormat="1" x14ac:dyDescent="0.2">
      <c r="B4616" s="602"/>
      <c r="C4616" s="602"/>
      <c r="D4616" s="602"/>
      <c r="E4616" s="602"/>
      <c r="F4616" s="602"/>
      <c r="G4616" s="602"/>
      <c r="H4616" s="602"/>
      <c r="I4616" s="602"/>
      <c r="J4616" s="602"/>
      <c r="K4616" s="602"/>
      <c r="L4616" s="602"/>
      <c r="M4616" s="622"/>
    </row>
    <row r="4617" spans="2:13" s="322" customFormat="1" x14ac:dyDescent="0.2">
      <c r="B4617" s="602"/>
      <c r="C4617" s="602"/>
      <c r="D4617" s="602"/>
      <c r="E4617" s="602"/>
      <c r="F4617" s="602"/>
      <c r="G4617" s="602"/>
      <c r="H4617" s="602"/>
      <c r="I4617" s="602"/>
      <c r="J4617" s="602"/>
      <c r="K4617" s="602"/>
      <c r="L4617" s="602"/>
      <c r="M4617" s="622"/>
    </row>
    <row r="4618" spans="2:13" s="322" customFormat="1" x14ac:dyDescent="0.2">
      <c r="B4618" s="602"/>
      <c r="C4618" s="602"/>
      <c r="D4618" s="602"/>
      <c r="E4618" s="602"/>
      <c r="F4618" s="602"/>
      <c r="G4618" s="602"/>
      <c r="H4618" s="602"/>
      <c r="I4618" s="602"/>
      <c r="J4618" s="602"/>
      <c r="K4618" s="602"/>
      <c r="L4618" s="602"/>
      <c r="M4618" s="622"/>
    </row>
    <row r="4619" spans="2:13" s="322" customFormat="1" x14ac:dyDescent="0.2">
      <c r="B4619" s="602"/>
      <c r="C4619" s="602"/>
      <c r="D4619" s="602"/>
      <c r="E4619" s="602"/>
      <c r="F4619" s="602"/>
      <c r="G4619" s="602"/>
      <c r="H4619" s="602"/>
      <c r="I4619" s="602"/>
      <c r="J4619" s="602"/>
      <c r="K4619" s="602"/>
      <c r="L4619" s="602"/>
      <c r="M4619" s="622"/>
    </row>
    <row r="4620" spans="2:13" s="322" customFormat="1" x14ac:dyDescent="0.2">
      <c r="B4620" s="602"/>
      <c r="C4620" s="602"/>
      <c r="D4620" s="602"/>
      <c r="E4620" s="602"/>
      <c r="F4620" s="602"/>
      <c r="G4620" s="602"/>
      <c r="H4620" s="602"/>
      <c r="I4620" s="602"/>
      <c r="J4620" s="602"/>
      <c r="K4620" s="602"/>
      <c r="L4620" s="602"/>
      <c r="M4620" s="622"/>
    </row>
    <row r="4621" spans="2:13" s="322" customFormat="1" x14ac:dyDescent="0.2">
      <c r="B4621" s="602"/>
      <c r="C4621" s="602"/>
      <c r="D4621" s="602"/>
      <c r="E4621" s="602"/>
      <c r="F4621" s="602"/>
      <c r="G4621" s="602"/>
      <c r="H4621" s="602"/>
      <c r="I4621" s="602"/>
      <c r="J4621" s="602"/>
      <c r="K4621" s="602"/>
      <c r="L4621" s="602"/>
      <c r="M4621" s="622"/>
    </row>
    <row r="4622" spans="2:13" s="322" customFormat="1" x14ac:dyDescent="0.2">
      <c r="B4622" s="602"/>
      <c r="C4622" s="602"/>
      <c r="D4622" s="602"/>
      <c r="E4622" s="602"/>
      <c r="F4622" s="602"/>
      <c r="G4622" s="602"/>
      <c r="H4622" s="602"/>
      <c r="I4622" s="602"/>
      <c r="J4622" s="602"/>
      <c r="K4622" s="602"/>
      <c r="L4622" s="602"/>
      <c r="M4622" s="622"/>
    </row>
    <row r="4623" spans="2:13" s="322" customFormat="1" x14ac:dyDescent="0.2">
      <c r="B4623" s="602"/>
      <c r="C4623" s="602"/>
      <c r="D4623" s="602"/>
      <c r="E4623" s="602"/>
      <c r="F4623" s="602"/>
      <c r="G4623" s="602"/>
      <c r="H4623" s="602"/>
      <c r="I4623" s="602"/>
      <c r="J4623" s="602"/>
      <c r="K4623" s="602"/>
      <c r="L4623" s="602"/>
      <c r="M4623" s="622"/>
    </row>
    <row r="4624" spans="2:13" s="322" customFormat="1" x14ac:dyDescent="0.2">
      <c r="B4624" s="602"/>
      <c r="C4624" s="602"/>
      <c r="D4624" s="602"/>
      <c r="E4624" s="602"/>
      <c r="F4624" s="602"/>
      <c r="G4624" s="602"/>
      <c r="H4624" s="602"/>
      <c r="I4624" s="602"/>
      <c r="J4624" s="602"/>
      <c r="K4624" s="602"/>
      <c r="L4624" s="602"/>
      <c r="M4624" s="622"/>
    </row>
    <row r="4625" spans="2:13" s="322" customFormat="1" x14ac:dyDescent="0.2">
      <c r="B4625" s="602"/>
      <c r="C4625" s="602"/>
      <c r="D4625" s="602"/>
      <c r="E4625" s="602"/>
      <c r="F4625" s="602"/>
      <c r="G4625" s="602"/>
      <c r="H4625" s="602"/>
      <c r="I4625" s="602"/>
      <c r="J4625" s="602"/>
      <c r="K4625" s="602"/>
      <c r="L4625" s="602"/>
      <c r="M4625" s="622"/>
    </row>
    <row r="4626" spans="2:13" s="322" customFormat="1" x14ac:dyDescent="0.2">
      <c r="B4626" s="602"/>
      <c r="C4626" s="602"/>
      <c r="D4626" s="602"/>
      <c r="E4626" s="602"/>
      <c r="F4626" s="602"/>
      <c r="G4626" s="602"/>
      <c r="H4626" s="602"/>
      <c r="I4626" s="602"/>
      <c r="J4626" s="602"/>
      <c r="K4626" s="602"/>
      <c r="L4626" s="602"/>
      <c r="M4626" s="622"/>
    </row>
    <row r="4627" spans="2:13" s="322" customFormat="1" x14ac:dyDescent="0.2">
      <c r="B4627" s="602"/>
      <c r="C4627" s="602"/>
      <c r="D4627" s="602"/>
      <c r="E4627" s="602"/>
      <c r="F4627" s="602"/>
      <c r="G4627" s="602"/>
      <c r="H4627" s="602"/>
      <c r="I4627" s="602"/>
      <c r="J4627" s="602"/>
      <c r="K4627" s="602"/>
      <c r="L4627" s="602"/>
      <c r="M4627" s="622"/>
    </row>
    <row r="4628" spans="2:13" s="322" customFormat="1" x14ac:dyDescent="0.2">
      <c r="B4628" s="602"/>
      <c r="C4628" s="602"/>
      <c r="D4628" s="602"/>
      <c r="E4628" s="602"/>
      <c r="F4628" s="602"/>
      <c r="G4628" s="602"/>
      <c r="H4628" s="602"/>
      <c r="I4628" s="602"/>
      <c r="J4628" s="602"/>
      <c r="K4628" s="602"/>
      <c r="L4628" s="602"/>
      <c r="M4628" s="622"/>
    </row>
    <row r="4629" spans="2:13" s="322" customFormat="1" x14ac:dyDescent="0.2">
      <c r="B4629" s="602"/>
      <c r="C4629" s="602"/>
      <c r="D4629" s="602"/>
      <c r="E4629" s="602"/>
      <c r="F4629" s="602"/>
      <c r="G4629" s="602"/>
      <c r="H4629" s="602"/>
      <c r="I4629" s="602"/>
      <c r="J4629" s="602"/>
      <c r="K4629" s="602"/>
      <c r="L4629" s="602"/>
      <c r="M4629" s="622"/>
    </row>
    <row r="4630" spans="2:13" s="322" customFormat="1" x14ac:dyDescent="0.2">
      <c r="B4630" s="602"/>
      <c r="C4630" s="602"/>
      <c r="D4630" s="602"/>
      <c r="E4630" s="602"/>
      <c r="F4630" s="602"/>
      <c r="G4630" s="602"/>
      <c r="H4630" s="602"/>
      <c r="I4630" s="602"/>
      <c r="J4630" s="602"/>
      <c r="K4630" s="602"/>
      <c r="L4630" s="602"/>
      <c r="M4630" s="622"/>
    </row>
    <row r="4631" spans="2:13" s="322" customFormat="1" x14ac:dyDescent="0.2">
      <c r="B4631" s="602"/>
      <c r="C4631" s="602"/>
      <c r="D4631" s="602"/>
      <c r="E4631" s="602"/>
      <c r="F4631" s="602"/>
      <c r="G4631" s="602"/>
      <c r="H4631" s="602"/>
      <c r="I4631" s="602"/>
      <c r="J4631" s="602"/>
      <c r="K4631" s="602"/>
      <c r="L4631" s="602"/>
      <c r="M4631" s="622"/>
    </row>
    <row r="4632" spans="2:13" s="322" customFormat="1" x14ac:dyDescent="0.2">
      <c r="B4632" s="602"/>
      <c r="C4632" s="602"/>
      <c r="D4632" s="602"/>
      <c r="E4632" s="602"/>
      <c r="F4632" s="602"/>
      <c r="G4632" s="602"/>
      <c r="H4632" s="602"/>
      <c r="I4632" s="602"/>
      <c r="J4632" s="602"/>
      <c r="K4632" s="602"/>
      <c r="L4632" s="602"/>
      <c r="M4632" s="622"/>
    </row>
    <row r="4633" spans="2:13" s="322" customFormat="1" x14ac:dyDescent="0.2">
      <c r="B4633" s="602"/>
      <c r="C4633" s="602"/>
      <c r="D4633" s="602"/>
      <c r="E4633" s="602"/>
      <c r="F4633" s="602"/>
      <c r="G4633" s="602"/>
      <c r="H4633" s="602"/>
      <c r="I4633" s="602"/>
      <c r="J4633" s="602"/>
      <c r="K4633" s="602"/>
      <c r="L4633" s="602"/>
      <c r="M4633" s="622"/>
    </row>
    <row r="4634" spans="2:13" s="322" customFormat="1" x14ac:dyDescent="0.2">
      <c r="B4634" s="602"/>
      <c r="C4634" s="602"/>
      <c r="D4634" s="602"/>
      <c r="E4634" s="602"/>
      <c r="F4634" s="602"/>
      <c r="G4634" s="602"/>
      <c r="H4634" s="602"/>
      <c r="I4634" s="602"/>
      <c r="J4634" s="602"/>
      <c r="K4634" s="602"/>
      <c r="L4634" s="602"/>
      <c r="M4634" s="622"/>
    </row>
    <row r="4635" spans="2:13" s="322" customFormat="1" x14ac:dyDescent="0.2">
      <c r="B4635" s="602"/>
      <c r="C4635" s="602"/>
      <c r="D4635" s="602"/>
      <c r="E4635" s="602"/>
      <c r="F4635" s="602"/>
      <c r="G4635" s="602"/>
      <c r="H4635" s="602"/>
      <c r="I4635" s="602"/>
      <c r="J4635" s="602"/>
      <c r="K4635" s="602"/>
      <c r="L4635" s="602"/>
      <c r="M4635" s="622"/>
    </row>
    <row r="4636" spans="2:13" s="322" customFormat="1" x14ac:dyDescent="0.2">
      <c r="B4636" s="602"/>
      <c r="C4636" s="602"/>
      <c r="D4636" s="602"/>
      <c r="E4636" s="602"/>
      <c r="F4636" s="602"/>
      <c r="G4636" s="602"/>
      <c r="H4636" s="602"/>
      <c r="I4636" s="602"/>
      <c r="J4636" s="602"/>
      <c r="K4636" s="602"/>
      <c r="L4636" s="602"/>
      <c r="M4636" s="622"/>
    </row>
    <row r="4637" spans="2:13" s="322" customFormat="1" x14ac:dyDescent="0.2">
      <c r="B4637" s="602"/>
      <c r="C4637" s="602"/>
      <c r="D4637" s="602"/>
      <c r="E4637" s="602"/>
      <c r="F4637" s="602"/>
      <c r="G4637" s="602"/>
      <c r="H4637" s="602"/>
      <c r="I4637" s="602"/>
      <c r="J4637" s="602"/>
      <c r="K4637" s="602"/>
      <c r="L4637" s="602"/>
      <c r="M4637" s="622"/>
    </row>
    <row r="4638" spans="2:13" s="322" customFormat="1" x14ac:dyDescent="0.2">
      <c r="B4638" s="602"/>
      <c r="C4638" s="602"/>
      <c r="D4638" s="602"/>
      <c r="E4638" s="602"/>
      <c r="F4638" s="602"/>
      <c r="G4638" s="602"/>
      <c r="H4638" s="602"/>
      <c r="I4638" s="602"/>
      <c r="J4638" s="602"/>
      <c r="K4638" s="602"/>
      <c r="L4638" s="602"/>
      <c r="M4638" s="622"/>
    </row>
    <row r="4639" spans="2:13" s="322" customFormat="1" x14ac:dyDescent="0.2">
      <c r="B4639" s="602"/>
      <c r="C4639" s="602"/>
      <c r="D4639" s="602"/>
      <c r="E4639" s="602"/>
      <c r="F4639" s="602"/>
      <c r="G4639" s="602"/>
      <c r="H4639" s="602"/>
      <c r="I4639" s="602"/>
      <c r="J4639" s="602"/>
      <c r="K4639" s="602"/>
      <c r="L4639" s="602"/>
      <c r="M4639" s="622"/>
    </row>
    <row r="4640" spans="2:13" s="322" customFormat="1" x14ac:dyDescent="0.2">
      <c r="B4640" s="602"/>
      <c r="C4640" s="602"/>
      <c r="D4640" s="602"/>
      <c r="E4640" s="602"/>
      <c r="F4640" s="602"/>
      <c r="G4640" s="602"/>
      <c r="H4640" s="602"/>
      <c r="I4640" s="602"/>
      <c r="J4640" s="602"/>
      <c r="K4640" s="602"/>
      <c r="L4640" s="602"/>
      <c r="M4640" s="622"/>
    </row>
    <row r="4641" spans="2:13" s="322" customFormat="1" x14ac:dyDescent="0.2">
      <c r="B4641" s="602"/>
      <c r="C4641" s="602"/>
      <c r="D4641" s="602"/>
      <c r="E4641" s="602"/>
      <c r="F4641" s="602"/>
      <c r="G4641" s="602"/>
      <c r="H4641" s="602"/>
      <c r="I4641" s="602"/>
      <c r="J4641" s="602"/>
      <c r="K4641" s="602"/>
      <c r="L4641" s="602"/>
      <c r="M4641" s="622"/>
    </row>
    <row r="4642" spans="2:13" s="322" customFormat="1" x14ac:dyDescent="0.2">
      <c r="B4642" s="602"/>
      <c r="C4642" s="602"/>
      <c r="D4642" s="602"/>
      <c r="E4642" s="602"/>
      <c r="F4642" s="602"/>
      <c r="G4642" s="602"/>
      <c r="H4642" s="602"/>
      <c r="I4642" s="602"/>
      <c r="J4642" s="602"/>
      <c r="K4642" s="602"/>
      <c r="L4642" s="602"/>
      <c r="M4642" s="622"/>
    </row>
    <row r="4643" spans="2:13" s="322" customFormat="1" x14ac:dyDescent="0.2">
      <c r="B4643" s="602"/>
      <c r="C4643" s="602"/>
      <c r="D4643" s="602"/>
      <c r="E4643" s="602"/>
      <c r="F4643" s="602"/>
      <c r="G4643" s="602"/>
      <c r="H4643" s="602"/>
      <c r="I4643" s="602"/>
      <c r="J4643" s="602"/>
      <c r="K4643" s="602"/>
      <c r="L4643" s="602"/>
      <c r="M4643" s="622"/>
    </row>
    <row r="4644" spans="2:13" s="322" customFormat="1" x14ac:dyDescent="0.2">
      <c r="B4644" s="602"/>
      <c r="C4644" s="602"/>
      <c r="D4644" s="602"/>
      <c r="E4644" s="602"/>
      <c r="F4644" s="602"/>
      <c r="G4644" s="602"/>
      <c r="H4644" s="602"/>
      <c r="I4644" s="602"/>
      <c r="J4644" s="602"/>
      <c r="K4644" s="602"/>
      <c r="L4644" s="602"/>
      <c r="M4644" s="622"/>
    </row>
    <row r="4645" spans="2:13" s="322" customFormat="1" x14ac:dyDescent="0.2">
      <c r="B4645" s="602"/>
      <c r="C4645" s="602"/>
      <c r="D4645" s="602"/>
      <c r="E4645" s="602"/>
      <c r="F4645" s="602"/>
      <c r="G4645" s="602"/>
      <c r="H4645" s="602"/>
      <c r="I4645" s="602"/>
      <c r="J4645" s="602"/>
      <c r="K4645" s="602"/>
      <c r="L4645" s="602"/>
      <c r="M4645" s="622"/>
    </row>
    <row r="4646" spans="2:13" s="322" customFormat="1" x14ac:dyDescent="0.2">
      <c r="B4646" s="602"/>
      <c r="C4646" s="602"/>
      <c r="D4646" s="602"/>
      <c r="E4646" s="602"/>
      <c r="F4646" s="602"/>
      <c r="G4646" s="602"/>
      <c r="H4646" s="602"/>
      <c r="I4646" s="602"/>
      <c r="J4646" s="602"/>
      <c r="K4646" s="602"/>
      <c r="L4646" s="602"/>
      <c r="M4646" s="622"/>
    </row>
    <row r="4647" spans="2:13" s="322" customFormat="1" x14ac:dyDescent="0.2">
      <c r="B4647" s="602"/>
      <c r="C4647" s="602"/>
      <c r="D4647" s="602"/>
      <c r="E4647" s="602"/>
      <c r="F4647" s="602"/>
      <c r="G4647" s="602"/>
      <c r="H4647" s="602"/>
      <c r="I4647" s="602"/>
      <c r="J4647" s="602"/>
      <c r="K4647" s="602"/>
      <c r="L4647" s="602"/>
      <c r="M4647" s="622"/>
    </row>
    <row r="4648" spans="2:13" s="322" customFormat="1" x14ac:dyDescent="0.2">
      <c r="B4648" s="602"/>
      <c r="C4648" s="602"/>
      <c r="D4648" s="602"/>
      <c r="E4648" s="602"/>
      <c r="F4648" s="602"/>
      <c r="G4648" s="602"/>
      <c r="H4648" s="602"/>
      <c r="I4648" s="602"/>
      <c r="J4648" s="602"/>
      <c r="K4648" s="602"/>
      <c r="L4648" s="602"/>
      <c r="M4648" s="622"/>
    </row>
    <row r="4649" spans="2:13" s="322" customFormat="1" x14ac:dyDescent="0.2">
      <c r="B4649" s="602"/>
      <c r="C4649" s="602"/>
      <c r="D4649" s="602"/>
      <c r="E4649" s="602"/>
      <c r="F4649" s="602"/>
      <c r="G4649" s="602"/>
      <c r="H4649" s="602"/>
      <c r="I4649" s="602"/>
      <c r="J4649" s="602"/>
      <c r="K4649" s="602"/>
      <c r="L4649" s="602"/>
      <c r="M4649" s="622"/>
    </row>
    <row r="4650" spans="2:13" s="322" customFormat="1" x14ac:dyDescent="0.2">
      <c r="B4650" s="602"/>
      <c r="C4650" s="602"/>
      <c r="D4650" s="602"/>
      <c r="E4650" s="602"/>
      <c r="F4650" s="602"/>
      <c r="G4650" s="602"/>
      <c r="H4650" s="602"/>
      <c r="I4650" s="602"/>
      <c r="J4650" s="602"/>
      <c r="K4650" s="602"/>
      <c r="L4650" s="602"/>
      <c r="M4650" s="622"/>
    </row>
    <row r="4651" spans="2:13" s="322" customFormat="1" x14ac:dyDescent="0.2">
      <c r="B4651" s="602"/>
      <c r="C4651" s="602"/>
      <c r="D4651" s="602"/>
      <c r="E4651" s="602"/>
      <c r="F4651" s="602"/>
      <c r="G4651" s="602"/>
      <c r="H4651" s="602"/>
      <c r="I4651" s="602"/>
      <c r="J4651" s="602"/>
      <c r="K4651" s="602"/>
      <c r="L4651" s="602"/>
      <c r="M4651" s="622"/>
    </row>
    <row r="4652" spans="2:13" s="322" customFormat="1" x14ac:dyDescent="0.2">
      <c r="B4652" s="602"/>
      <c r="C4652" s="602"/>
      <c r="D4652" s="602"/>
      <c r="E4652" s="602"/>
      <c r="F4652" s="602"/>
      <c r="G4652" s="602"/>
      <c r="H4652" s="602"/>
      <c r="I4652" s="602"/>
      <c r="J4652" s="602"/>
      <c r="K4652" s="602"/>
      <c r="L4652" s="602"/>
      <c r="M4652" s="622"/>
    </row>
    <row r="4653" spans="2:13" s="322" customFormat="1" x14ac:dyDescent="0.2">
      <c r="B4653" s="602"/>
      <c r="C4653" s="602"/>
      <c r="D4653" s="602"/>
      <c r="E4653" s="602"/>
      <c r="F4653" s="602"/>
      <c r="G4653" s="602"/>
      <c r="H4653" s="602"/>
      <c r="I4653" s="602"/>
      <c r="J4653" s="602"/>
      <c r="K4653" s="602"/>
      <c r="L4653" s="602"/>
      <c r="M4653" s="622"/>
    </row>
    <row r="4654" spans="2:13" s="322" customFormat="1" x14ac:dyDescent="0.2">
      <c r="B4654" s="602"/>
      <c r="C4654" s="602"/>
      <c r="D4654" s="602"/>
      <c r="E4654" s="602"/>
      <c r="F4654" s="602"/>
      <c r="G4654" s="602"/>
      <c r="H4654" s="602"/>
      <c r="I4654" s="602"/>
      <c r="J4654" s="602"/>
      <c r="K4654" s="602"/>
      <c r="L4654" s="602"/>
      <c r="M4654" s="622"/>
    </row>
    <row r="4655" spans="2:13" s="322" customFormat="1" x14ac:dyDescent="0.2">
      <c r="B4655" s="602"/>
      <c r="C4655" s="602"/>
      <c r="D4655" s="602"/>
      <c r="E4655" s="602"/>
      <c r="F4655" s="602"/>
      <c r="G4655" s="602"/>
      <c r="H4655" s="602"/>
      <c r="I4655" s="602"/>
      <c r="J4655" s="602"/>
      <c r="K4655" s="602"/>
      <c r="L4655" s="602"/>
      <c r="M4655" s="622"/>
    </row>
    <row r="4656" spans="2:13" s="322" customFormat="1" x14ac:dyDescent="0.2">
      <c r="B4656" s="602"/>
      <c r="C4656" s="602"/>
      <c r="D4656" s="602"/>
      <c r="E4656" s="602"/>
      <c r="F4656" s="602"/>
      <c r="G4656" s="602"/>
      <c r="H4656" s="602"/>
      <c r="I4656" s="602"/>
      <c r="J4656" s="602"/>
      <c r="K4656" s="602"/>
      <c r="L4656" s="602"/>
      <c r="M4656" s="622"/>
    </row>
    <row r="4657" spans="2:13" s="322" customFormat="1" x14ac:dyDescent="0.2">
      <c r="B4657" s="602"/>
      <c r="C4657" s="602"/>
      <c r="D4657" s="602"/>
      <c r="E4657" s="602"/>
      <c r="F4657" s="602"/>
      <c r="G4657" s="602"/>
      <c r="H4657" s="602"/>
      <c r="I4657" s="602"/>
      <c r="J4657" s="602"/>
      <c r="K4657" s="602"/>
      <c r="L4657" s="602"/>
      <c r="M4657" s="622"/>
    </row>
    <row r="4658" spans="2:13" s="322" customFormat="1" x14ac:dyDescent="0.2">
      <c r="B4658" s="602"/>
      <c r="C4658" s="602"/>
      <c r="D4658" s="602"/>
      <c r="E4658" s="602"/>
      <c r="F4658" s="602"/>
      <c r="G4658" s="602"/>
      <c r="H4658" s="602"/>
      <c r="I4658" s="602"/>
      <c r="J4658" s="602"/>
      <c r="K4658" s="602"/>
      <c r="L4658" s="602"/>
      <c r="M4658" s="622"/>
    </row>
    <row r="4659" spans="2:13" s="322" customFormat="1" x14ac:dyDescent="0.2">
      <c r="B4659" s="602"/>
      <c r="C4659" s="602"/>
      <c r="D4659" s="602"/>
      <c r="E4659" s="602"/>
      <c r="F4659" s="602"/>
      <c r="G4659" s="602"/>
      <c r="H4659" s="602"/>
      <c r="I4659" s="602"/>
      <c r="J4659" s="602"/>
      <c r="K4659" s="602"/>
      <c r="L4659" s="602"/>
      <c r="M4659" s="622"/>
    </row>
    <row r="4660" spans="2:13" s="322" customFormat="1" x14ac:dyDescent="0.2">
      <c r="B4660" s="602"/>
      <c r="C4660" s="602"/>
      <c r="D4660" s="602"/>
      <c r="E4660" s="602"/>
      <c r="F4660" s="602"/>
      <c r="G4660" s="602"/>
      <c r="H4660" s="602"/>
      <c r="I4660" s="602"/>
      <c r="J4660" s="602"/>
      <c r="K4660" s="602"/>
      <c r="L4660" s="602"/>
      <c r="M4660" s="622"/>
    </row>
    <row r="4661" spans="2:13" s="322" customFormat="1" x14ac:dyDescent="0.2">
      <c r="B4661" s="602"/>
      <c r="C4661" s="602"/>
      <c r="D4661" s="602"/>
      <c r="E4661" s="602"/>
      <c r="F4661" s="602"/>
      <c r="G4661" s="602"/>
      <c r="H4661" s="602"/>
      <c r="I4661" s="602"/>
      <c r="J4661" s="602"/>
      <c r="K4661" s="602"/>
      <c r="L4661" s="602"/>
      <c r="M4661" s="622"/>
    </row>
    <row r="4662" spans="2:13" s="322" customFormat="1" x14ac:dyDescent="0.2">
      <c r="B4662" s="602"/>
      <c r="C4662" s="602"/>
      <c r="D4662" s="602"/>
      <c r="E4662" s="602"/>
      <c r="F4662" s="602"/>
      <c r="G4662" s="602"/>
      <c r="H4662" s="602"/>
      <c r="I4662" s="602"/>
      <c r="J4662" s="602"/>
      <c r="K4662" s="602"/>
      <c r="L4662" s="602"/>
      <c r="M4662" s="622"/>
    </row>
    <row r="4663" spans="2:13" s="322" customFormat="1" x14ac:dyDescent="0.2">
      <c r="B4663" s="602"/>
      <c r="C4663" s="602"/>
      <c r="D4663" s="602"/>
      <c r="E4663" s="602"/>
      <c r="F4663" s="602"/>
      <c r="G4663" s="602"/>
      <c r="H4663" s="602"/>
      <c r="I4663" s="602"/>
      <c r="J4663" s="602"/>
      <c r="K4663" s="602"/>
      <c r="L4663" s="602"/>
      <c r="M4663" s="622"/>
    </row>
    <row r="4664" spans="2:13" s="322" customFormat="1" x14ac:dyDescent="0.2">
      <c r="B4664" s="602"/>
      <c r="C4664" s="602"/>
      <c r="D4664" s="602"/>
      <c r="E4664" s="602"/>
      <c r="F4664" s="602"/>
      <c r="G4664" s="602"/>
      <c r="H4664" s="602"/>
      <c r="I4664" s="602"/>
      <c r="J4664" s="602"/>
      <c r="K4664" s="602"/>
      <c r="L4664" s="602"/>
      <c r="M4664" s="622"/>
    </row>
    <row r="4665" spans="2:13" s="322" customFormat="1" x14ac:dyDescent="0.2">
      <c r="B4665" s="602"/>
      <c r="C4665" s="602"/>
      <c r="D4665" s="602"/>
      <c r="E4665" s="602"/>
      <c r="F4665" s="602"/>
      <c r="G4665" s="602"/>
      <c r="H4665" s="602"/>
      <c r="I4665" s="602"/>
      <c r="J4665" s="602"/>
      <c r="K4665" s="602"/>
      <c r="L4665" s="602"/>
      <c r="M4665" s="622"/>
    </row>
    <row r="4666" spans="2:13" s="322" customFormat="1" x14ac:dyDescent="0.2">
      <c r="B4666" s="602"/>
      <c r="C4666" s="602"/>
      <c r="D4666" s="602"/>
      <c r="E4666" s="602"/>
      <c r="F4666" s="602"/>
      <c r="G4666" s="602"/>
      <c r="H4666" s="602"/>
      <c r="I4666" s="602"/>
      <c r="J4666" s="602"/>
      <c r="K4666" s="602"/>
      <c r="L4666" s="602"/>
      <c r="M4666" s="622"/>
    </row>
    <row r="4667" spans="2:13" s="322" customFormat="1" x14ac:dyDescent="0.2">
      <c r="B4667" s="602"/>
      <c r="C4667" s="602"/>
      <c r="D4667" s="602"/>
      <c r="E4667" s="602"/>
      <c r="F4667" s="602"/>
      <c r="G4667" s="602"/>
      <c r="H4667" s="602"/>
      <c r="I4667" s="602"/>
      <c r="J4667" s="602"/>
      <c r="K4667" s="602"/>
      <c r="L4667" s="602"/>
      <c r="M4667" s="622"/>
    </row>
    <row r="4668" spans="2:13" s="322" customFormat="1" x14ac:dyDescent="0.2">
      <c r="B4668" s="602"/>
      <c r="C4668" s="602"/>
      <c r="D4668" s="602"/>
      <c r="E4668" s="602"/>
      <c r="F4668" s="602"/>
      <c r="G4668" s="602"/>
      <c r="H4668" s="602"/>
      <c r="I4668" s="602"/>
      <c r="J4668" s="602"/>
      <c r="K4668" s="602"/>
      <c r="L4668" s="602"/>
      <c r="M4668" s="622"/>
    </row>
    <row r="4669" spans="2:13" s="322" customFormat="1" x14ac:dyDescent="0.2">
      <c r="B4669" s="602"/>
      <c r="C4669" s="602"/>
      <c r="D4669" s="602"/>
      <c r="E4669" s="602"/>
      <c r="F4669" s="602"/>
      <c r="G4669" s="602"/>
      <c r="H4669" s="602"/>
      <c r="I4669" s="602"/>
      <c r="J4669" s="602"/>
      <c r="K4669" s="602"/>
      <c r="L4669" s="602"/>
      <c r="M4669" s="622"/>
    </row>
    <row r="4670" spans="2:13" s="322" customFormat="1" x14ac:dyDescent="0.2">
      <c r="B4670" s="602"/>
      <c r="C4670" s="602"/>
      <c r="D4670" s="602"/>
      <c r="E4670" s="602"/>
      <c r="F4670" s="602"/>
      <c r="G4670" s="602"/>
      <c r="H4670" s="602"/>
      <c r="I4670" s="602"/>
      <c r="J4670" s="602"/>
      <c r="K4670" s="602"/>
      <c r="L4670" s="602"/>
      <c r="M4670" s="622"/>
    </row>
    <row r="4671" spans="2:13" s="322" customFormat="1" x14ac:dyDescent="0.2">
      <c r="B4671" s="602"/>
      <c r="C4671" s="602"/>
      <c r="D4671" s="602"/>
      <c r="E4671" s="602"/>
      <c r="F4671" s="602"/>
      <c r="G4671" s="602"/>
      <c r="H4671" s="602"/>
      <c r="I4671" s="602"/>
      <c r="J4671" s="602"/>
      <c r="K4671" s="602"/>
      <c r="L4671" s="602"/>
      <c r="M4671" s="622"/>
    </row>
    <row r="4672" spans="2:13" s="322" customFormat="1" x14ac:dyDescent="0.2">
      <c r="B4672" s="602"/>
      <c r="C4672" s="602"/>
      <c r="D4672" s="602"/>
      <c r="E4672" s="602"/>
      <c r="F4672" s="602"/>
      <c r="G4672" s="602"/>
      <c r="H4672" s="602"/>
      <c r="I4672" s="602"/>
      <c r="J4672" s="602"/>
      <c r="K4672" s="602"/>
      <c r="L4672" s="602"/>
      <c r="M4672" s="622"/>
    </row>
    <row r="4673" spans="2:13" s="322" customFormat="1" x14ac:dyDescent="0.2">
      <c r="B4673" s="602"/>
      <c r="C4673" s="602"/>
      <c r="D4673" s="602"/>
      <c r="E4673" s="602"/>
      <c r="F4673" s="602"/>
      <c r="G4673" s="602"/>
      <c r="H4673" s="602"/>
      <c r="I4673" s="602"/>
      <c r="J4673" s="602"/>
      <c r="K4673" s="602"/>
      <c r="L4673" s="602"/>
      <c r="M4673" s="622"/>
    </row>
    <row r="4674" spans="2:13" s="322" customFormat="1" x14ac:dyDescent="0.2">
      <c r="B4674" s="602"/>
      <c r="C4674" s="602"/>
      <c r="D4674" s="602"/>
      <c r="E4674" s="602"/>
      <c r="F4674" s="602"/>
      <c r="G4674" s="602"/>
      <c r="H4674" s="602"/>
      <c r="I4674" s="602"/>
      <c r="J4674" s="602"/>
      <c r="K4674" s="602"/>
      <c r="L4674" s="602"/>
      <c r="M4674" s="622"/>
    </row>
    <row r="4675" spans="2:13" s="322" customFormat="1" x14ac:dyDescent="0.2">
      <c r="B4675" s="602"/>
      <c r="C4675" s="602"/>
      <c r="D4675" s="602"/>
      <c r="E4675" s="602"/>
      <c r="F4675" s="602"/>
      <c r="G4675" s="602"/>
      <c r="H4675" s="602"/>
      <c r="I4675" s="602"/>
      <c r="J4675" s="602"/>
      <c r="K4675" s="602"/>
      <c r="L4675" s="602"/>
      <c r="M4675" s="622"/>
    </row>
    <row r="4676" spans="2:13" s="322" customFormat="1" x14ac:dyDescent="0.2">
      <c r="B4676" s="602"/>
      <c r="C4676" s="602"/>
      <c r="D4676" s="602"/>
      <c r="E4676" s="602"/>
      <c r="F4676" s="602"/>
      <c r="G4676" s="602"/>
      <c r="H4676" s="602"/>
      <c r="I4676" s="602"/>
      <c r="J4676" s="602"/>
      <c r="K4676" s="602"/>
      <c r="L4676" s="602"/>
      <c r="M4676" s="622"/>
    </row>
    <row r="4677" spans="2:13" s="322" customFormat="1" x14ac:dyDescent="0.2">
      <c r="B4677" s="602"/>
      <c r="C4677" s="602"/>
      <c r="D4677" s="602"/>
      <c r="E4677" s="602"/>
      <c r="F4677" s="602"/>
      <c r="G4677" s="602"/>
      <c r="H4677" s="602"/>
      <c r="I4677" s="602"/>
      <c r="J4677" s="602"/>
      <c r="K4677" s="602"/>
      <c r="L4677" s="602"/>
      <c r="M4677" s="622"/>
    </row>
    <row r="4678" spans="2:13" s="322" customFormat="1" x14ac:dyDescent="0.2">
      <c r="B4678" s="602"/>
      <c r="C4678" s="602"/>
      <c r="D4678" s="602"/>
      <c r="E4678" s="602"/>
      <c r="F4678" s="602"/>
      <c r="G4678" s="602"/>
      <c r="H4678" s="602"/>
      <c r="I4678" s="602"/>
      <c r="J4678" s="602"/>
      <c r="K4678" s="602"/>
      <c r="L4678" s="602"/>
      <c r="M4678" s="622"/>
    </row>
    <row r="4679" spans="2:13" s="322" customFormat="1" x14ac:dyDescent="0.2">
      <c r="B4679" s="602"/>
      <c r="C4679" s="602"/>
      <c r="D4679" s="602"/>
      <c r="E4679" s="602"/>
      <c r="F4679" s="602"/>
      <c r="G4679" s="602"/>
      <c r="H4679" s="602"/>
      <c r="I4679" s="602"/>
      <c r="J4679" s="602"/>
      <c r="K4679" s="602"/>
      <c r="L4679" s="602"/>
      <c r="M4679" s="622"/>
    </row>
    <row r="4680" spans="2:13" s="322" customFormat="1" x14ac:dyDescent="0.2">
      <c r="B4680" s="602"/>
      <c r="C4680" s="602"/>
      <c r="D4680" s="602"/>
      <c r="E4680" s="602"/>
      <c r="F4680" s="602"/>
      <c r="G4680" s="602"/>
      <c r="H4680" s="602"/>
      <c r="I4680" s="602"/>
      <c r="J4680" s="602"/>
      <c r="K4680" s="602"/>
      <c r="L4680" s="602"/>
      <c r="M4680" s="622"/>
    </row>
    <row r="4681" spans="2:13" s="322" customFormat="1" x14ac:dyDescent="0.2">
      <c r="B4681" s="602"/>
      <c r="C4681" s="602"/>
      <c r="D4681" s="602"/>
      <c r="E4681" s="602"/>
      <c r="F4681" s="602"/>
      <c r="G4681" s="602"/>
      <c r="H4681" s="602"/>
      <c r="I4681" s="602"/>
      <c r="J4681" s="602"/>
      <c r="K4681" s="602"/>
      <c r="L4681" s="602"/>
      <c r="M4681" s="622"/>
    </row>
    <row r="4682" spans="2:13" s="322" customFormat="1" x14ac:dyDescent="0.2">
      <c r="B4682" s="602"/>
      <c r="C4682" s="602"/>
      <c r="D4682" s="602"/>
      <c r="E4682" s="602"/>
      <c r="F4682" s="602"/>
      <c r="G4682" s="602"/>
      <c r="H4682" s="602"/>
      <c r="I4682" s="602"/>
      <c r="J4682" s="602"/>
      <c r="K4682" s="602"/>
      <c r="L4682" s="602"/>
      <c r="M4682" s="622"/>
    </row>
    <row r="4683" spans="2:13" s="322" customFormat="1" x14ac:dyDescent="0.2">
      <c r="B4683" s="602"/>
      <c r="C4683" s="602"/>
      <c r="D4683" s="602"/>
      <c r="E4683" s="602"/>
      <c r="F4683" s="602"/>
      <c r="G4683" s="602"/>
      <c r="H4683" s="602"/>
      <c r="I4683" s="602"/>
      <c r="J4683" s="602"/>
      <c r="K4683" s="602"/>
      <c r="L4683" s="602"/>
      <c r="M4683" s="622"/>
    </row>
    <row r="4684" spans="2:13" s="322" customFormat="1" x14ac:dyDescent="0.2">
      <c r="B4684" s="602"/>
      <c r="C4684" s="602"/>
      <c r="D4684" s="602"/>
      <c r="E4684" s="602"/>
      <c r="F4684" s="602"/>
      <c r="G4684" s="602"/>
      <c r="H4684" s="602"/>
      <c r="I4684" s="602"/>
      <c r="J4684" s="602"/>
      <c r="K4684" s="602"/>
      <c r="L4684" s="602"/>
      <c r="M4684" s="622"/>
    </row>
    <row r="4685" spans="2:13" s="322" customFormat="1" x14ac:dyDescent="0.2">
      <c r="B4685" s="602"/>
      <c r="C4685" s="602"/>
      <c r="D4685" s="602"/>
      <c r="E4685" s="602"/>
      <c r="F4685" s="602"/>
      <c r="G4685" s="602"/>
      <c r="H4685" s="602"/>
      <c r="I4685" s="602"/>
      <c r="J4685" s="602"/>
      <c r="K4685" s="602"/>
      <c r="L4685" s="602"/>
      <c r="M4685" s="622"/>
    </row>
    <row r="4686" spans="2:13" s="322" customFormat="1" x14ac:dyDescent="0.2">
      <c r="B4686" s="602"/>
      <c r="C4686" s="602"/>
      <c r="D4686" s="602"/>
      <c r="E4686" s="602"/>
      <c r="F4686" s="602"/>
      <c r="G4686" s="602"/>
      <c r="H4686" s="602"/>
      <c r="I4686" s="602"/>
      <c r="J4686" s="602"/>
      <c r="K4686" s="602"/>
      <c r="L4686" s="602"/>
      <c r="M4686" s="622"/>
    </row>
    <row r="4687" spans="2:13" s="322" customFormat="1" x14ac:dyDescent="0.2">
      <c r="B4687" s="602"/>
      <c r="C4687" s="602"/>
      <c r="D4687" s="602"/>
      <c r="E4687" s="602"/>
      <c r="F4687" s="602"/>
      <c r="G4687" s="602"/>
      <c r="H4687" s="602"/>
      <c r="I4687" s="602"/>
      <c r="J4687" s="602"/>
      <c r="K4687" s="602"/>
      <c r="L4687" s="602"/>
      <c r="M4687" s="622"/>
    </row>
    <row r="4688" spans="2:13" s="322" customFormat="1" x14ac:dyDescent="0.2">
      <c r="B4688" s="602"/>
      <c r="C4688" s="602"/>
      <c r="D4688" s="602"/>
      <c r="E4688" s="602"/>
      <c r="F4688" s="602"/>
      <c r="G4688" s="602"/>
      <c r="H4688" s="602"/>
      <c r="I4688" s="602"/>
      <c r="J4688" s="602"/>
      <c r="K4688" s="602"/>
      <c r="L4688" s="602"/>
      <c r="M4688" s="622"/>
    </row>
    <row r="4689" spans="2:13" s="322" customFormat="1" x14ac:dyDescent="0.2">
      <c r="B4689" s="602"/>
      <c r="C4689" s="602"/>
      <c r="D4689" s="602"/>
      <c r="E4689" s="602"/>
      <c r="F4689" s="602"/>
      <c r="G4689" s="602"/>
      <c r="H4689" s="602"/>
      <c r="I4689" s="602"/>
      <c r="J4689" s="602"/>
      <c r="K4689" s="602"/>
      <c r="L4689" s="602"/>
      <c r="M4689" s="622"/>
    </row>
    <row r="4690" spans="2:13" s="322" customFormat="1" x14ac:dyDescent="0.2">
      <c r="B4690" s="602"/>
      <c r="C4690" s="602"/>
      <c r="D4690" s="602"/>
      <c r="E4690" s="602"/>
      <c r="F4690" s="602"/>
      <c r="G4690" s="602"/>
      <c r="H4690" s="602"/>
      <c r="I4690" s="602"/>
      <c r="J4690" s="602"/>
      <c r="K4690" s="602"/>
      <c r="L4690" s="602"/>
      <c r="M4690" s="622"/>
    </row>
    <row r="4691" spans="2:13" s="322" customFormat="1" x14ac:dyDescent="0.2">
      <c r="B4691" s="602"/>
      <c r="C4691" s="602"/>
      <c r="D4691" s="602"/>
      <c r="E4691" s="602"/>
      <c r="F4691" s="602"/>
      <c r="G4691" s="602"/>
      <c r="H4691" s="602"/>
      <c r="I4691" s="602"/>
      <c r="J4691" s="602"/>
      <c r="K4691" s="602"/>
      <c r="L4691" s="602"/>
      <c r="M4691" s="622"/>
    </row>
    <row r="4692" spans="2:13" s="322" customFormat="1" x14ac:dyDescent="0.2">
      <c r="B4692" s="602"/>
      <c r="C4692" s="602"/>
      <c r="D4692" s="602"/>
      <c r="E4692" s="602"/>
      <c r="F4692" s="602"/>
      <c r="G4692" s="602"/>
      <c r="H4692" s="602"/>
      <c r="I4692" s="602"/>
      <c r="J4692" s="602"/>
      <c r="K4692" s="602"/>
      <c r="L4692" s="602"/>
      <c r="M4692" s="622"/>
    </row>
    <row r="4693" spans="2:13" s="322" customFormat="1" x14ac:dyDescent="0.2">
      <c r="B4693" s="602"/>
      <c r="C4693" s="602"/>
      <c r="D4693" s="602"/>
      <c r="E4693" s="602"/>
      <c r="F4693" s="602"/>
      <c r="G4693" s="602"/>
      <c r="H4693" s="602"/>
      <c r="I4693" s="602"/>
      <c r="J4693" s="602"/>
      <c r="K4693" s="602"/>
      <c r="L4693" s="602"/>
      <c r="M4693" s="622"/>
    </row>
    <row r="4694" spans="2:13" s="322" customFormat="1" x14ac:dyDescent="0.2">
      <c r="B4694" s="602"/>
      <c r="C4694" s="602"/>
      <c r="D4694" s="602"/>
      <c r="E4694" s="602"/>
      <c r="F4694" s="602"/>
      <c r="G4694" s="602"/>
      <c r="H4694" s="602"/>
      <c r="I4694" s="602"/>
      <c r="J4694" s="602"/>
      <c r="K4694" s="602"/>
      <c r="L4694" s="602"/>
      <c r="M4694" s="622"/>
    </row>
    <row r="4695" spans="2:13" s="322" customFormat="1" x14ac:dyDescent="0.2">
      <c r="B4695" s="602"/>
      <c r="C4695" s="602"/>
      <c r="D4695" s="602"/>
      <c r="E4695" s="602"/>
      <c r="F4695" s="602"/>
      <c r="G4695" s="602"/>
      <c r="H4695" s="602"/>
      <c r="I4695" s="602"/>
      <c r="J4695" s="602"/>
      <c r="K4695" s="602"/>
      <c r="L4695" s="602"/>
      <c r="M4695" s="622"/>
    </row>
    <row r="4696" spans="2:13" s="322" customFormat="1" x14ac:dyDescent="0.2">
      <c r="B4696" s="602"/>
      <c r="C4696" s="602"/>
      <c r="D4696" s="602"/>
      <c r="E4696" s="602"/>
      <c r="F4696" s="602"/>
      <c r="G4696" s="602"/>
      <c r="H4696" s="602"/>
      <c r="I4696" s="602"/>
      <c r="J4696" s="602"/>
      <c r="K4696" s="602"/>
      <c r="L4696" s="602"/>
      <c r="M4696" s="622"/>
    </row>
    <row r="4697" spans="2:13" s="322" customFormat="1" x14ac:dyDescent="0.2">
      <c r="B4697" s="602"/>
      <c r="C4697" s="602"/>
      <c r="D4697" s="602"/>
      <c r="E4697" s="602"/>
      <c r="F4697" s="602"/>
      <c r="G4697" s="602"/>
      <c r="H4697" s="602"/>
      <c r="I4697" s="602"/>
      <c r="J4697" s="602"/>
      <c r="K4697" s="602"/>
      <c r="L4697" s="602"/>
      <c r="M4697" s="622"/>
    </row>
    <row r="4698" spans="2:13" s="322" customFormat="1" x14ac:dyDescent="0.2">
      <c r="B4698" s="602"/>
      <c r="C4698" s="602"/>
      <c r="D4698" s="602"/>
      <c r="E4698" s="602"/>
      <c r="F4698" s="602"/>
      <c r="G4698" s="602"/>
      <c r="H4698" s="602"/>
      <c r="I4698" s="602"/>
      <c r="J4698" s="602"/>
      <c r="K4698" s="602"/>
      <c r="L4698" s="602"/>
      <c r="M4698" s="622"/>
    </row>
    <row r="4699" spans="2:13" s="322" customFormat="1" x14ac:dyDescent="0.2">
      <c r="B4699" s="602"/>
      <c r="C4699" s="602"/>
      <c r="D4699" s="602"/>
      <c r="E4699" s="602"/>
      <c r="F4699" s="602"/>
      <c r="G4699" s="602"/>
      <c r="H4699" s="602"/>
      <c r="I4699" s="602"/>
      <c r="J4699" s="602"/>
      <c r="K4699" s="602"/>
      <c r="L4699" s="602"/>
      <c r="M4699" s="622"/>
    </row>
    <row r="4700" spans="2:13" s="322" customFormat="1" x14ac:dyDescent="0.2">
      <c r="B4700" s="602"/>
      <c r="C4700" s="602"/>
      <c r="D4700" s="602"/>
      <c r="E4700" s="602"/>
      <c r="F4700" s="602"/>
      <c r="G4700" s="602"/>
      <c r="H4700" s="602"/>
      <c r="I4700" s="602"/>
      <c r="J4700" s="602"/>
      <c r="K4700" s="602"/>
      <c r="L4700" s="602"/>
      <c r="M4700" s="622"/>
    </row>
    <row r="4701" spans="2:13" s="322" customFormat="1" x14ac:dyDescent="0.2">
      <c r="B4701" s="602"/>
      <c r="C4701" s="602"/>
      <c r="D4701" s="602"/>
      <c r="E4701" s="602"/>
      <c r="F4701" s="602"/>
      <c r="G4701" s="602"/>
      <c r="H4701" s="602"/>
      <c r="I4701" s="602"/>
      <c r="J4701" s="602"/>
      <c r="K4701" s="602"/>
      <c r="L4701" s="602"/>
      <c r="M4701" s="622"/>
    </row>
    <row r="4702" spans="2:13" s="322" customFormat="1" x14ac:dyDescent="0.2">
      <c r="B4702" s="602"/>
      <c r="C4702" s="602"/>
      <c r="D4702" s="602"/>
      <c r="E4702" s="602"/>
      <c r="F4702" s="602"/>
      <c r="G4702" s="602"/>
      <c r="H4702" s="602"/>
      <c r="I4702" s="602"/>
      <c r="J4702" s="602"/>
      <c r="K4702" s="602"/>
      <c r="L4702" s="602"/>
      <c r="M4702" s="622"/>
    </row>
    <row r="4703" spans="2:13" s="322" customFormat="1" x14ac:dyDescent="0.2">
      <c r="B4703" s="602"/>
      <c r="C4703" s="602"/>
      <c r="D4703" s="602"/>
      <c r="E4703" s="602"/>
      <c r="F4703" s="602"/>
      <c r="G4703" s="602"/>
      <c r="H4703" s="602"/>
      <c r="I4703" s="602"/>
      <c r="J4703" s="602"/>
      <c r="K4703" s="602"/>
      <c r="L4703" s="602"/>
      <c r="M4703" s="622"/>
    </row>
    <row r="4704" spans="2:13" s="322" customFormat="1" x14ac:dyDescent="0.2">
      <c r="B4704" s="602"/>
      <c r="C4704" s="602"/>
      <c r="D4704" s="602"/>
      <c r="E4704" s="602"/>
      <c r="F4704" s="602"/>
      <c r="G4704" s="602"/>
      <c r="H4704" s="602"/>
      <c r="I4704" s="602"/>
      <c r="J4704" s="602"/>
      <c r="K4704" s="602"/>
      <c r="L4704" s="602"/>
      <c r="M4704" s="622"/>
    </row>
    <row r="4705" spans="2:13" s="322" customFormat="1" x14ac:dyDescent="0.2">
      <c r="B4705" s="602"/>
      <c r="C4705" s="602"/>
      <c r="D4705" s="602"/>
      <c r="E4705" s="602"/>
      <c r="F4705" s="602"/>
      <c r="G4705" s="602"/>
      <c r="H4705" s="602"/>
      <c r="I4705" s="602"/>
      <c r="J4705" s="602"/>
      <c r="K4705" s="602"/>
      <c r="L4705" s="602"/>
      <c r="M4705" s="622"/>
    </row>
    <row r="4706" spans="2:13" s="322" customFormat="1" x14ac:dyDescent="0.2">
      <c r="B4706" s="602"/>
      <c r="C4706" s="602"/>
      <c r="D4706" s="602"/>
      <c r="E4706" s="602"/>
      <c r="F4706" s="602"/>
      <c r="G4706" s="602"/>
      <c r="H4706" s="602"/>
      <c r="I4706" s="602"/>
      <c r="J4706" s="602"/>
      <c r="K4706" s="602"/>
      <c r="L4706" s="602"/>
      <c r="M4706" s="622"/>
    </row>
    <row r="4707" spans="2:13" s="322" customFormat="1" x14ac:dyDescent="0.2">
      <c r="B4707" s="602"/>
      <c r="C4707" s="602"/>
      <c r="D4707" s="602"/>
      <c r="E4707" s="602"/>
      <c r="F4707" s="602"/>
      <c r="G4707" s="602"/>
      <c r="H4707" s="602"/>
      <c r="I4707" s="602"/>
      <c r="J4707" s="602"/>
      <c r="K4707" s="602"/>
      <c r="L4707" s="602"/>
      <c r="M4707" s="622"/>
    </row>
    <row r="4708" spans="2:13" s="322" customFormat="1" x14ac:dyDescent="0.2">
      <c r="B4708" s="602"/>
      <c r="C4708" s="602"/>
      <c r="D4708" s="602"/>
      <c r="E4708" s="602"/>
      <c r="F4708" s="602"/>
      <c r="G4708" s="602"/>
      <c r="H4708" s="602"/>
      <c r="I4708" s="602"/>
      <c r="J4708" s="602"/>
      <c r="K4708" s="602"/>
      <c r="L4708" s="602"/>
      <c r="M4708" s="622"/>
    </row>
    <row r="4709" spans="2:13" s="322" customFormat="1" x14ac:dyDescent="0.2">
      <c r="B4709" s="602"/>
      <c r="C4709" s="602"/>
      <c r="D4709" s="602"/>
      <c r="E4709" s="602"/>
      <c r="F4709" s="602"/>
      <c r="G4709" s="602"/>
      <c r="H4709" s="602"/>
      <c r="I4709" s="602"/>
      <c r="J4709" s="602"/>
      <c r="K4709" s="602"/>
      <c r="L4709" s="602"/>
      <c r="M4709" s="622"/>
    </row>
    <row r="4710" spans="2:13" s="322" customFormat="1" x14ac:dyDescent="0.2">
      <c r="B4710" s="602"/>
      <c r="C4710" s="602"/>
      <c r="D4710" s="602"/>
      <c r="E4710" s="602"/>
      <c r="F4710" s="602"/>
      <c r="G4710" s="602"/>
      <c r="H4710" s="602"/>
      <c r="I4710" s="602"/>
      <c r="J4710" s="602"/>
      <c r="K4710" s="602"/>
      <c r="L4710" s="602"/>
      <c r="M4710" s="622"/>
    </row>
    <row r="4711" spans="2:13" s="322" customFormat="1" x14ac:dyDescent="0.2">
      <c r="B4711" s="602"/>
      <c r="C4711" s="602"/>
      <c r="D4711" s="602"/>
      <c r="E4711" s="602"/>
      <c r="F4711" s="602"/>
      <c r="G4711" s="602"/>
      <c r="H4711" s="602"/>
      <c r="I4711" s="602"/>
      <c r="J4711" s="602"/>
      <c r="K4711" s="602"/>
      <c r="L4711" s="602"/>
      <c r="M4711" s="622"/>
    </row>
    <row r="4712" spans="2:13" s="322" customFormat="1" x14ac:dyDescent="0.2">
      <c r="B4712" s="602"/>
      <c r="C4712" s="602"/>
      <c r="D4712" s="602"/>
      <c r="E4712" s="602"/>
      <c r="F4712" s="602"/>
      <c r="G4712" s="602"/>
      <c r="H4712" s="602"/>
      <c r="I4712" s="602"/>
      <c r="J4712" s="602"/>
      <c r="K4712" s="602"/>
      <c r="L4712" s="602"/>
      <c r="M4712" s="622"/>
    </row>
    <row r="4713" spans="2:13" s="322" customFormat="1" x14ac:dyDescent="0.2">
      <c r="B4713" s="602"/>
      <c r="C4713" s="602"/>
      <c r="D4713" s="602"/>
      <c r="E4713" s="602"/>
      <c r="F4713" s="602"/>
      <c r="G4713" s="602"/>
      <c r="H4713" s="602"/>
      <c r="I4713" s="602"/>
      <c r="J4713" s="602"/>
      <c r="K4713" s="602"/>
      <c r="L4713" s="602"/>
      <c r="M4713" s="622"/>
    </row>
    <row r="4714" spans="2:13" s="322" customFormat="1" x14ac:dyDescent="0.2">
      <c r="B4714" s="602"/>
      <c r="C4714" s="602"/>
      <c r="D4714" s="602"/>
      <c r="E4714" s="602"/>
      <c r="F4714" s="602"/>
      <c r="G4714" s="602"/>
      <c r="H4714" s="602"/>
      <c r="I4714" s="602"/>
      <c r="J4714" s="602"/>
      <c r="K4714" s="602"/>
      <c r="L4714" s="602"/>
      <c r="M4714" s="622"/>
    </row>
    <row r="4715" spans="2:13" s="322" customFormat="1" x14ac:dyDescent="0.2">
      <c r="B4715" s="602"/>
      <c r="C4715" s="602"/>
      <c r="D4715" s="602"/>
      <c r="E4715" s="602"/>
      <c r="F4715" s="602"/>
      <c r="G4715" s="602"/>
      <c r="H4715" s="602"/>
      <c r="I4715" s="602"/>
      <c r="J4715" s="602"/>
      <c r="K4715" s="602"/>
      <c r="L4715" s="602"/>
      <c r="M4715" s="622"/>
    </row>
    <row r="4716" spans="2:13" s="322" customFormat="1" x14ac:dyDescent="0.2">
      <c r="B4716" s="602"/>
      <c r="C4716" s="602"/>
      <c r="D4716" s="602"/>
      <c r="E4716" s="602"/>
      <c r="F4716" s="602"/>
      <c r="G4716" s="602"/>
      <c r="H4716" s="602"/>
      <c r="I4716" s="602"/>
      <c r="J4716" s="602"/>
      <c r="K4716" s="602"/>
      <c r="L4716" s="602"/>
      <c r="M4716" s="622"/>
    </row>
    <row r="4717" spans="2:13" s="322" customFormat="1" x14ac:dyDescent="0.2">
      <c r="B4717" s="602"/>
      <c r="C4717" s="602"/>
      <c r="D4717" s="602"/>
      <c r="E4717" s="602"/>
      <c r="F4717" s="602"/>
      <c r="G4717" s="602"/>
      <c r="H4717" s="602"/>
      <c r="I4717" s="602"/>
      <c r="J4717" s="602"/>
      <c r="K4717" s="602"/>
      <c r="L4717" s="602"/>
      <c r="M4717" s="622"/>
    </row>
    <row r="4718" spans="2:13" s="322" customFormat="1" x14ac:dyDescent="0.2">
      <c r="B4718" s="602"/>
      <c r="C4718" s="602"/>
      <c r="D4718" s="602"/>
      <c r="E4718" s="602"/>
      <c r="F4718" s="602"/>
      <c r="G4718" s="602"/>
      <c r="H4718" s="602"/>
      <c r="I4718" s="602"/>
      <c r="J4718" s="602"/>
      <c r="K4718" s="602"/>
      <c r="L4718" s="602"/>
      <c r="M4718" s="622"/>
    </row>
    <row r="4719" spans="2:13" s="322" customFormat="1" x14ac:dyDescent="0.2">
      <c r="B4719" s="602"/>
      <c r="C4719" s="602"/>
      <c r="D4719" s="602"/>
      <c r="E4719" s="602"/>
      <c r="F4719" s="602"/>
      <c r="G4719" s="602"/>
      <c r="H4719" s="602"/>
      <c r="I4719" s="602"/>
      <c r="J4719" s="602"/>
      <c r="K4719" s="602"/>
      <c r="L4719" s="602"/>
      <c r="M4719" s="622"/>
    </row>
    <row r="4720" spans="2:13" s="322" customFormat="1" x14ac:dyDescent="0.2">
      <c r="B4720" s="602"/>
      <c r="C4720" s="602"/>
      <c r="D4720" s="602"/>
      <c r="E4720" s="602"/>
      <c r="F4720" s="602"/>
      <c r="G4720" s="602"/>
      <c r="H4720" s="602"/>
      <c r="I4720" s="602"/>
      <c r="J4720" s="602"/>
      <c r="K4720" s="602"/>
      <c r="L4720" s="602"/>
      <c r="M4720" s="622"/>
    </row>
    <row r="4721" spans="2:13" s="322" customFormat="1" x14ac:dyDescent="0.2">
      <c r="B4721" s="602"/>
      <c r="C4721" s="602"/>
      <c r="D4721" s="602"/>
      <c r="E4721" s="602"/>
      <c r="F4721" s="602"/>
      <c r="G4721" s="602"/>
      <c r="H4721" s="602"/>
      <c r="I4721" s="602"/>
      <c r="J4721" s="602"/>
      <c r="K4721" s="602"/>
      <c r="L4721" s="602"/>
      <c r="M4721" s="622"/>
    </row>
    <row r="4722" spans="2:13" s="322" customFormat="1" x14ac:dyDescent="0.2">
      <c r="B4722" s="602"/>
      <c r="C4722" s="602"/>
      <c r="D4722" s="602"/>
      <c r="E4722" s="602"/>
      <c r="F4722" s="602"/>
      <c r="G4722" s="602"/>
      <c r="H4722" s="602"/>
      <c r="I4722" s="602"/>
      <c r="J4722" s="602"/>
      <c r="K4722" s="602"/>
      <c r="L4722" s="602"/>
      <c r="M4722" s="622"/>
    </row>
    <row r="4723" spans="2:13" s="322" customFormat="1" x14ac:dyDescent="0.2">
      <c r="B4723" s="602"/>
      <c r="C4723" s="602"/>
      <c r="D4723" s="602"/>
      <c r="E4723" s="602"/>
      <c r="F4723" s="602"/>
      <c r="G4723" s="602"/>
      <c r="H4723" s="602"/>
      <c r="I4723" s="602"/>
      <c r="J4723" s="602"/>
      <c r="K4723" s="602"/>
      <c r="L4723" s="602"/>
      <c r="M4723" s="622"/>
    </row>
    <row r="4724" spans="2:13" s="322" customFormat="1" x14ac:dyDescent="0.2">
      <c r="B4724" s="602"/>
      <c r="C4724" s="602"/>
      <c r="D4724" s="602"/>
      <c r="E4724" s="602"/>
      <c r="F4724" s="602"/>
      <c r="G4724" s="602"/>
      <c r="H4724" s="602"/>
      <c r="I4724" s="602"/>
      <c r="J4724" s="602"/>
      <c r="K4724" s="602"/>
      <c r="L4724" s="602"/>
      <c r="M4724" s="622"/>
    </row>
    <row r="4725" spans="2:13" s="322" customFormat="1" x14ac:dyDescent="0.2">
      <c r="B4725" s="602"/>
      <c r="C4725" s="602"/>
      <c r="D4725" s="602"/>
      <c r="E4725" s="602"/>
      <c r="F4725" s="602"/>
      <c r="G4725" s="602"/>
      <c r="H4725" s="602"/>
      <c r="I4725" s="602"/>
      <c r="J4725" s="602"/>
      <c r="K4725" s="602"/>
      <c r="L4725" s="602"/>
      <c r="M4725" s="622"/>
    </row>
    <row r="4726" spans="2:13" s="322" customFormat="1" x14ac:dyDescent="0.2">
      <c r="B4726" s="602"/>
      <c r="C4726" s="602"/>
      <c r="D4726" s="602"/>
      <c r="E4726" s="602"/>
      <c r="F4726" s="602"/>
      <c r="G4726" s="602"/>
      <c r="H4726" s="602"/>
      <c r="I4726" s="602"/>
      <c r="J4726" s="602"/>
      <c r="K4726" s="602"/>
      <c r="L4726" s="602"/>
      <c r="M4726" s="622"/>
    </row>
    <row r="4727" spans="2:13" s="322" customFormat="1" x14ac:dyDescent="0.2">
      <c r="B4727" s="602"/>
      <c r="C4727" s="602"/>
      <c r="D4727" s="602"/>
      <c r="E4727" s="602"/>
      <c r="F4727" s="602"/>
      <c r="G4727" s="602"/>
      <c r="H4727" s="602"/>
      <c r="I4727" s="602"/>
      <c r="J4727" s="602"/>
      <c r="K4727" s="602"/>
      <c r="L4727" s="602"/>
      <c r="M4727" s="622"/>
    </row>
    <row r="4728" spans="2:13" s="322" customFormat="1" x14ac:dyDescent="0.2">
      <c r="B4728" s="602"/>
      <c r="C4728" s="602"/>
      <c r="D4728" s="602"/>
      <c r="E4728" s="602"/>
      <c r="F4728" s="602"/>
      <c r="G4728" s="602"/>
      <c r="H4728" s="602"/>
      <c r="I4728" s="602"/>
      <c r="J4728" s="602"/>
      <c r="K4728" s="602"/>
      <c r="L4728" s="602"/>
      <c r="M4728" s="622"/>
    </row>
    <row r="4729" spans="2:13" s="322" customFormat="1" x14ac:dyDescent="0.2">
      <c r="B4729" s="602"/>
      <c r="C4729" s="602"/>
      <c r="D4729" s="602"/>
      <c r="E4729" s="602"/>
      <c r="F4729" s="602"/>
      <c r="G4729" s="602"/>
      <c r="H4729" s="602"/>
      <c r="I4729" s="602"/>
      <c r="J4729" s="602"/>
      <c r="K4729" s="602"/>
      <c r="L4729" s="602"/>
      <c r="M4729" s="622"/>
    </row>
    <row r="4730" spans="2:13" s="322" customFormat="1" x14ac:dyDescent="0.2">
      <c r="B4730" s="602"/>
      <c r="C4730" s="602"/>
      <c r="D4730" s="602"/>
      <c r="E4730" s="602"/>
      <c r="F4730" s="602"/>
      <c r="G4730" s="602"/>
      <c r="H4730" s="602"/>
      <c r="I4730" s="602"/>
      <c r="J4730" s="602"/>
      <c r="K4730" s="602"/>
      <c r="L4730" s="602"/>
      <c r="M4730" s="622"/>
    </row>
    <row r="4731" spans="2:13" s="322" customFormat="1" x14ac:dyDescent="0.2">
      <c r="B4731" s="602"/>
      <c r="C4731" s="602"/>
      <c r="D4731" s="602"/>
      <c r="E4731" s="602"/>
      <c r="F4731" s="602"/>
      <c r="G4731" s="602"/>
      <c r="H4731" s="602"/>
      <c r="I4731" s="602"/>
      <c r="J4731" s="602"/>
      <c r="K4731" s="602"/>
      <c r="L4731" s="602"/>
      <c r="M4731" s="622"/>
    </row>
    <row r="4732" spans="2:13" s="322" customFormat="1" x14ac:dyDescent="0.2">
      <c r="B4732" s="602"/>
      <c r="C4732" s="602"/>
      <c r="D4732" s="602"/>
      <c r="E4732" s="602"/>
      <c r="F4732" s="602"/>
      <c r="G4732" s="602"/>
      <c r="H4732" s="602"/>
      <c r="I4732" s="602"/>
      <c r="J4732" s="602"/>
      <c r="K4732" s="602"/>
      <c r="L4732" s="602"/>
      <c r="M4732" s="622"/>
    </row>
    <row r="4733" spans="2:13" s="322" customFormat="1" x14ac:dyDescent="0.2">
      <c r="B4733" s="602"/>
      <c r="C4733" s="602"/>
      <c r="D4733" s="602"/>
      <c r="E4733" s="602"/>
      <c r="F4733" s="602"/>
      <c r="G4733" s="602"/>
      <c r="H4733" s="602"/>
      <c r="I4733" s="602"/>
      <c r="J4733" s="602"/>
      <c r="K4733" s="602"/>
      <c r="L4733" s="602"/>
      <c r="M4733" s="622"/>
    </row>
    <row r="4734" spans="2:13" s="322" customFormat="1" x14ac:dyDescent="0.2">
      <c r="B4734" s="602"/>
      <c r="C4734" s="602"/>
      <c r="D4734" s="602"/>
      <c r="E4734" s="602"/>
      <c r="F4734" s="602"/>
      <c r="G4734" s="602"/>
      <c r="H4734" s="602"/>
      <c r="I4734" s="602"/>
      <c r="J4734" s="602"/>
      <c r="K4734" s="602"/>
      <c r="L4734" s="602"/>
      <c r="M4734" s="622"/>
    </row>
    <row r="4735" spans="2:13" s="322" customFormat="1" x14ac:dyDescent="0.2">
      <c r="B4735" s="602"/>
      <c r="C4735" s="602"/>
      <c r="D4735" s="602"/>
      <c r="E4735" s="602"/>
      <c r="F4735" s="602"/>
      <c r="G4735" s="602"/>
      <c r="H4735" s="602"/>
      <c r="I4735" s="602"/>
      <c r="J4735" s="602"/>
      <c r="K4735" s="602"/>
      <c r="L4735" s="602"/>
      <c r="M4735" s="622"/>
    </row>
    <row r="4736" spans="2:13" s="322" customFormat="1" x14ac:dyDescent="0.2">
      <c r="B4736" s="602"/>
      <c r="C4736" s="602"/>
      <c r="D4736" s="602"/>
      <c r="E4736" s="602"/>
      <c r="F4736" s="602"/>
      <c r="G4736" s="602"/>
      <c r="H4736" s="602"/>
      <c r="I4736" s="602"/>
      <c r="J4736" s="602"/>
      <c r="K4736" s="602"/>
      <c r="L4736" s="602"/>
      <c r="M4736" s="622"/>
    </row>
    <row r="4737" spans="2:13" s="322" customFormat="1" x14ac:dyDescent="0.2">
      <c r="B4737" s="602"/>
      <c r="C4737" s="602"/>
      <c r="D4737" s="602"/>
      <c r="E4737" s="602"/>
      <c r="F4737" s="602"/>
      <c r="G4737" s="602"/>
      <c r="H4737" s="602"/>
      <c r="I4737" s="602"/>
      <c r="J4737" s="602"/>
      <c r="K4737" s="602"/>
      <c r="L4737" s="602"/>
      <c r="M4737" s="622"/>
    </row>
    <row r="4738" spans="2:13" s="322" customFormat="1" x14ac:dyDescent="0.2">
      <c r="B4738" s="602"/>
      <c r="C4738" s="602"/>
      <c r="D4738" s="602"/>
      <c r="E4738" s="602"/>
      <c r="F4738" s="602"/>
      <c r="G4738" s="602"/>
      <c r="H4738" s="602"/>
      <c r="I4738" s="602"/>
      <c r="J4738" s="602"/>
      <c r="K4738" s="602"/>
      <c r="L4738" s="602"/>
      <c r="M4738" s="622"/>
    </row>
    <row r="4739" spans="2:13" s="322" customFormat="1" x14ac:dyDescent="0.2">
      <c r="B4739" s="602"/>
      <c r="C4739" s="602"/>
      <c r="D4739" s="602"/>
      <c r="E4739" s="602"/>
      <c r="F4739" s="602"/>
      <c r="G4739" s="602"/>
      <c r="H4739" s="602"/>
      <c r="I4739" s="602"/>
      <c r="J4739" s="602"/>
      <c r="K4739" s="602"/>
      <c r="L4739" s="602"/>
      <c r="M4739" s="622"/>
    </row>
    <row r="4740" spans="2:13" s="322" customFormat="1" x14ac:dyDescent="0.2">
      <c r="B4740" s="602"/>
      <c r="C4740" s="602"/>
      <c r="D4740" s="602"/>
      <c r="E4740" s="602"/>
      <c r="F4740" s="602"/>
      <c r="G4740" s="602"/>
      <c r="H4740" s="602"/>
      <c r="I4740" s="602"/>
      <c r="J4740" s="602"/>
      <c r="K4740" s="602"/>
      <c r="L4740" s="602"/>
      <c r="M4740" s="622"/>
    </row>
    <row r="4741" spans="2:13" s="322" customFormat="1" x14ac:dyDescent="0.2">
      <c r="B4741" s="602"/>
      <c r="C4741" s="602"/>
      <c r="D4741" s="602"/>
      <c r="E4741" s="602"/>
      <c r="F4741" s="602"/>
      <c r="G4741" s="602"/>
      <c r="H4741" s="602"/>
      <c r="I4741" s="602"/>
      <c r="J4741" s="602"/>
      <c r="K4741" s="602"/>
      <c r="L4741" s="602"/>
      <c r="M4741" s="622"/>
    </row>
    <row r="4742" spans="2:13" s="322" customFormat="1" x14ac:dyDescent="0.2">
      <c r="B4742" s="602"/>
      <c r="C4742" s="602"/>
      <c r="D4742" s="602"/>
      <c r="E4742" s="602"/>
      <c r="F4742" s="602"/>
      <c r="G4742" s="602"/>
      <c r="H4742" s="602"/>
      <c r="I4742" s="602"/>
      <c r="J4742" s="602"/>
      <c r="K4742" s="602"/>
      <c r="L4742" s="602"/>
      <c r="M4742" s="622"/>
    </row>
    <row r="4743" spans="2:13" s="322" customFormat="1" x14ac:dyDescent="0.2">
      <c r="B4743" s="602"/>
      <c r="C4743" s="602"/>
      <c r="D4743" s="602"/>
      <c r="E4743" s="602"/>
      <c r="F4743" s="602"/>
      <c r="G4743" s="602"/>
      <c r="H4743" s="602"/>
      <c r="I4743" s="602"/>
      <c r="J4743" s="602"/>
      <c r="K4743" s="602"/>
      <c r="L4743" s="602"/>
      <c r="M4743" s="622"/>
    </row>
    <row r="4744" spans="2:13" s="322" customFormat="1" x14ac:dyDescent="0.2">
      <c r="B4744" s="602"/>
      <c r="C4744" s="602"/>
      <c r="D4744" s="602"/>
      <c r="E4744" s="602"/>
      <c r="F4744" s="602"/>
      <c r="G4744" s="602"/>
      <c r="H4744" s="602"/>
      <c r="I4744" s="602"/>
      <c r="J4744" s="602"/>
      <c r="K4744" s="602"/>
      <c r="L4744" s="602"/>
      <c r="M4744" s="622"/>
    </row>
    <row r="4745" spans="2:13" s="322" customFormat="1" x14ac:dyDescent="0.2">
      <c r="B4745" s="602"/>
      <c r="C4745" s="602"/>
      <c r="D4745" s="602"/>
      <c r="E4745" s="602"/>
      <c r="F4745" s="602"/>
      <c r="G4745" s="602"/>
      <c r="H4745" s="602"/>
      <c r="I4745" s="602"/>
      <c r="J4745" s="602"/>
      <c r="K4745" s="602"/>
      <c r="L4745" s="602"/>
      <c r="M4745" s="622"/>
    </row>
    <row r="4746" spans="2:13" s="322" customFormat="1" x14ac:dyDescent="0.2">
      <c r="B4746" s="602"/>
      <c r="C4746" s="602"/>
      <c r="D4746" s="602"/>
      <c r="E4746" s="602"/>
      <c r="F4746" s="602"/>
      <c r="G4746" s="602"/>
      <c r="H4746" s="602"/>
      <c r="I4746" s="602"/>
      <c r="J4746" s="602"/>
      <c r="K4746" s="602"/>
      <c r="L4746" s="602"/>
      <c r="M4746" s="622"/>
    </row>
    <row r="4747" spans="2:13" s="322" customFormat="1" x14ac:dyDescent="0.2">
      <c r="B4747" s="602"/>
      <c r="C4747" s="602"/>
      <c r="D4747" s="602"/>
      <c r="E4747" s="602"/>
      <c r="F4747" s="602"/>
      <c r="G4747" s="602"/>
      <c r="H4747" s="602"/>
      <c r="I4747" s="602"/>
      <c r="J4747" s="602"/>
      <c r="K4747" s="602"/>
      <c r="L4747" s="602"/>
      <c r="M4747" s="622"/>
    </row>
    <row r="4748" spans="2:13" s="322" customFormat="1" x14ac:dyDescent="0.2">
      <c r="B4748" s="602"/>
      <c r="C4748" s="602"/>
      <c r="D4748" s="602"/>
      <c r="E4748" s="602"/>
      <c r="F4748" s="602"/>
      <c r="G4748" s="602"/>
      <c r="H4748" s="602"/>
      <c r="I4748" s="602"/>
      <c r="J4748" s="602"/>
      <c r="K4748" s="602"/>
      <c r="L4748" s="602"/>
      <c r="M4748" s="622"/>
    </row>
    <row r="4749" spans="2:13" s="322" customFormat="1" x14ac:dyDescent="0.2">
      <c r="B4749" s="602"/>
      <c r="C4749" s="602"/>
      <c r="D4749" s="602"/>
      <c r="E4749" s="602"/>
      <c r="F4749" s="602"/>
      <c r="G4749" s="602"/>
      <c r="H4749" s="602"/>
      <c r="I4749" s="602"/>
      <c r="J4749" s="602"/>
      <c r="K4749" s="602"/>
      <c r="L4749" s="602"/>
      <c r="M4749" s="622"/>
    </row>
    <row r="4750" spans="2:13" s="322" customFormat="1" x14ac:dyDescent="0.2">
      <c r="B4750" s="602"/>
      <c r="C4750" s="602"/>
      <c r="D4750" s="602"/>
      <c r="E4750" s="602"/>
      <c r="F4750" s="602"/>
      <c r="G4750" s="602"/>
      <c r="H4750" s="602"/>
      <c r="I4750" s="602"/>
      <c r="J4750" s="602"/>
      <c r="K4750" s="602"/>
      <c r="L4750" s="602"/>
      <c r="M4750" s="622"/>
    </row>
    <row r="4751" spans="2:13" s="322" customFormat="1" x14ac:dyDescent="0.2">
      <c r="B4751" s="602"/>
      <c r="C4751" s="602"/>
      <c r="D4751" s="602"/>
      <c r="E4751" s="602"/>
      <c r="F4751" s="602"/>
      <c r="G4751" s="602"/>
      <c r="H4751" s="602"/>
      <c r="I4751" s="602"/>
      <c r="J4751" s="602"/>
      <c r="K4751" s="602"/>
      <c r="L4751" s="602"/>
      <c r="M4751" s="622"/>
    </row>
    <row r="4752" spans="2:13" s="322" customFormat="1" x14ac:dyDescent="0.2">
      <c r="B4752" s="602"/>
      <c r="C4752" s="602"/>
      <c r="D4752" s="602"/>
      <c r="E4752" s="602"/>
      <c r="F4752" s="602"/>
      <c r="G4752" s="602"/>
      <c r="H4752" s="602"/>
      <c r="I4752" s="602"/>
      <c r="J4752" s="602"/>
      <c r="K4752" s="602"/>
      <c r="L4752" s="602"/>
      <c r="M4752" s="622"/>
    </row>
    <row r="4753" spans="2:13" s="322" customFormat="1" x14ac:dyDescent="0.2">
      <c r="B4753" s="602"/>
      <c r="C4753" s="602"/>
      <c r="D4753" s="602"/>
      <c r="E4753" s="602"/>
      <c r="F4753" s="602"/>
      <c r="G4753" s="602"/>
      <c r="H4753" s="602"/>
      <c r="I4753" s="602"/>
      <c r="J4753" s="602"/>
      <c r="K4753" s="602"/>
      <c r="L4753" s="602"/>
      <c r="M4753" s="622"/>
    </row>
    <row r="4754" spans="2:13" s="322" customFormat="1" x14ac:dyDescent="0.2">
      <c r="B4754" s="602"/>
      <c r="C4754" s="602"/>
      <c r="D4754" s="602"/>
      <c r="E4754" s="602"/>
      <c r="F4754" s="602"/>
      <c r="G4754" s="602"/>
      <c r="H4754" s="602"/>
      <c r="I4754" s="602"/>
      <c r="J4754" s="602"/>
      <c r="K4754" s="602"/>
      <c r="L4754" s="602"/>
      <c r="M4754" s="622"/>
    </row>
    <row r="4755" spans="2:13" s="322" customFormat="1" x14ac:dyDescent="0.2">
      <c r="B4755" s="602"/>
      <c r="C4755" s="602"/>
      <c r="D4755" s="602"/>
      <c r="E4755" s="602"/>
      <c r="F4755" s="602"/>
      <c r="G4755" s="602"/>
      <c r="H4755" s="602"/>
      <c r="I4755" s="602"/>
      <c r="J4755" s="602"/>
      <c r="K4755" s="602"/>
      <c r="L4755" s="602"/>
      <c r="M4755" s="622"/>
    </row>
    <row r="4756" spans="2:13" s="322" customFormat="1" x14ac:dyDescent="0.2">
      <c r="B4756" s="602"/>
      <c r="C4756" s="602"/>
      <c r="D4756" s="602"/>
      <c r="E4756" s="602"/>
      <c r="F4756" s="602"/>
      <c r="G4756" s="602"/>
      <c r="H4756" s="602"/>
      <c r="I4756" s="602"/>
      <c r="J4756" s="602"/>
      <c r="K4756" s="602"/>
      <c r="L4756" s="602"/>
      <c r="M4756" s="622"/>
    </row>
    <row r="4757" spans="2:13" s="322" customFormat="1" x14ac:dyDescent="0.2">
      <c r="B4757" s="602"/>
      <c r="C4757" s="602"/>
      <c r="D4757" s="602"/>
      <c r="E4757" s="602"/>
      <c r="F4757" s="602"/>
      <c r="G4757" s="602"/>
      <c r="H4757" s="602"/>
      <c r="I4757" s="602"/>
      <c r="J4757" s="602"/>
      <c r="K4757" s="602"/>
      <c r="L4757" s="602"/>
      <c r="M4757" s="622"/>
    </row>
    <row r="4758" spans="2:13" s="322" customFormat="1" x14ac:dyDescent="0.2">
      <c r="B4758" s="602"/>
      <c r="C4758" s="602"/>
      <c r="D4758" s="602"/>
      <c r="E4758" s="602"/>
      <c r="F4758" s="602"/>
      <c r="G4758" s="602"/>
      <c r="H4758" s="602"/>
      <c r="I4758" s="602"/>
      <c r="J4758" s="602"/>
      <c r="K4758" s="602"/>
      <c r="L4758" s="602"/>
      <c r="M4758" s="622"/>
    </row>
    <row r="4759" spans="2:13" s="322" customFormat="1" x14ac:dyDescent="0.2">
      <c r="B4759" s="602"/>
      <c r="C4759" s="602"/>
      <c r="D4759" s="602"/>
      <c r="E4759" s="602"/>
      <c r="F4759" s="602"/>
      <c r="G4759" s="602"/>
      <c r="H4759" s="602"/>
      <c r="I4759" s="602"/>
      <c r="J4759" s="602"/>
      <c r="K4759" s="602"/>
      <c r="L4759" s="602"/>
      <c r="M4759" s="622"/>
    </row>
    <row r="4760" spans="2:13" s="322" customFormat="1" x14ac:dyDescent="0.2">
      <c r="B4760" s="602"/>
      <c r="C4760" s="602"/>
      <c r="D4760" s="602"/>
      <c r="E4760" s="602"/>
      <c r="F4760" s="602"/>
      <c r="G4760" s="602"/>
      <c r="H4760" s="602"/>
      <c r="I4760" s="602"/>
      <c r="J4760" s="602"/>
      <c r="K4760" s="602"/>
      <c r="L4760" s="602"/>
      <c r="M4760" s="622"/>
    </row>
    <row r="4761" spans="2:13" s="322" customFormat="1" x14ac:dyDescent="0.2">
      <c r="B4761" s="602"/>
      <c r="C4761" s="602"/>
      <c r="D4761" s="602"/>
      <c r="E4761" s="602"/>
      <c r="F4761" s="602"/>
      <c r="G4761" s="602"/>
      <c r="H4761" s="602"/>
      <c r="I4761" s="602"/>
      <c r="J4761" s="602"/>
      <c r="K4761" s="602"/>
      <c r="L4761" s="602"/>
      <c r="M4761" s="622"/>
    </row>
    <row r="4762" spans="2:13" s="322" customFormat="1" x14ac:dyDescent="0.2">
      <c r="B4762" s="602"/>
      <c r="C4762" s="602"/>
      <c r="D4762" s="602"/>
      <c r="E4762" s="602"/>
      <c r="F4762" s="602"/>
      <c r="G4762" s="602"/>
      <c r="H4762" s="602"/>
      <c r="I4762" s="602"/>
      <c r="J4762" s="602"/>
      <c r="K4762" s="602"/>
      <c r="L4762" s="602"/>
      <c r="M4762" s="622"/>
    </row>
    <row r="4763" spans="2:13" s="322" customFormat="1" x14ac:dyDescent="0.2">
      <c r="B4763" s="602"/>
      <c r="C4763" s="602"/>
      <c r="D4763" s="602"/>
      <c r="E4763" s="602"/>
      <c r="F4763" s="602"/>
      <c r="G4763" s="602"/>
      <c r="H4763" s="602"/>
      <c r="I4763" s="602"/>
      <c r="J4763" s="602"/>
      <c r="K4763" s="602"/>
      <c r="L4763" s="602"/>
      <c r="M4763" s="622"/>
    </row>
    <row r="4764" spans="2:13" s="322" customFormat="1" x14ac:dyDescent="0.2">
      <c r="B4764" s="602"/>
      <c r="C4764" s="602"/>
      <c r="D4764" s="602"/>
      <c r="E4764" s="602"/>
      <c r="F4764" s="602"/>
      <c r="G4764" s="602"/>
      <c r="H4764" s="602"/>
      <c r="I4764" s="602"/>
      <c r="J4764" s="602"/>
      <c r="K4764" s="602"/>
      <c r="L4764" s="602"/>
      <c r="M4764" s="622"/>
    </row>
    <row r="4765" spans="2:13" s="322" customFormat="1" x14ac:dyDescent="0.2">
      <c r="B4765" s="602"/>
      <c r="C4765" s="602"/>
      <c r="D4765" s="602"/>
      <c r="E4765" s="602"/>
      <c r="F4765" s="602"/>
      <c r="G4765" s="602"/>
      <c r="H4765" s="602"/>
      <c r="I4765" s="602"/>
      <c r="J4765" s="602"/>
      <c r="K4765" s="602"/>
      <c r="L4765" s="602"/>
      <c r="M4765" s="622"/>
    </row>
    <row r="4766" spans="2:13" s="322" customFormat="1" x14ac:dyDescent="0.2">
      <c r="B4766" s="602"/>
      <c r="C4766" s="602"/>
      <c r="D4766" s="602"/>
      <c r="E4766" s="602"/>
      <c r="F4766" s="602"/>
      <c r="G4766" s="602"/>
      <c r="H4766" s="602"/>
      <c r="I4766" s="602"/>
      <c r="J4766" s="602"/>
      <c r="K4766" s="602"/>
      <c r="L4766" s="602"/>
      <c r="M4766" s="622"/>
    </row>
    <row r="4767" spans="2:13" s="322" customFormat="1" x14ac:dyDescent="0.2">
      <c r="B4767" s="602"/>
      <c r="C4767" s="602"/>
      <c r="D4767" s="602"/>
      <c r="E4767" s="602"/>
      <c r="F4767" s="602"/>
      <c r="G4767" s="602"/>
      <c r="H4767" s="602"/>
      <c r="I4767" s="602"/>
      <c r="J4767" s="602"/>
      <c r="K4767" s="602"/>
      <c r="L4767" s="602"/>
      <c r="M4767" s="622"/>
    </row>
    <row r="4768" spans="2:13" s="322" customFormat="1" x14ac:dyDescent="0.2">
      <c r="B4768" s="602"/>
      <c r="C4768" s="602"/>
      <c r="D4768" s="602"/>
      <c r="E4768" s="602"/>
      <c r="F4768" s="602"/>
      <c r="G4768" s="602"/>
      <c r="H4768" s="602"/>
      <c r="I4768" s="602"/>
      <c r="J4768" s="602"/>
      <c r="K4768" s="602"/>
      <c r="L4768" s="602"/>
      <c r="M4768" s="622"/>
    </row>
    <row r="4769" spans="2:13" s="322" customFormat="1" x14ac:dyDescent="0.2">
      <c r="B4769" s="602"/>
      <c r="C4769" s="602"/>
      <c r="D4769" s="602"/>
      <c r="E4769" s="602"/>
      <c r="F4769" s="602"/>
      <c r="G4769" s="602"/>
      <c r="H4769" s="602"/>
      <c r="I4769" s="602"/>
      <c r="J4769" s="602"/>
      <c r="K4769" s="602"/>
      <c r="L4769" s="602"/>
      <c r="M4769" s="622"/>
    </row>
    <row r="4770" spans="2:13" s="322" customFormat="1" x14ac:dyDescent="0.2">
      <c r="B4770" s="602"/>
      <c r="C4770" s="602"/>
      <c r="D4770" s="602"/>
      <c r="E4770" s="602"/>
      <c r="F4770" s="602"/>
      <c r="G4770" s="602"/>
      <c r="H4770" s="602"/>
      <c r="I4770" s="602"/>
      <c r="J4770" s="602"/>
      <c r="K4770" s="602"/>
      <c r="L4770" s="602"/>
      <c r="M4770" s="622"/>
    </row>
    <row r="4771" spans="2:13" s="322" customFormat="1" x14ac:dyDescent="0.2">
      <c r="B4771" s="602"/>
      <c r="C4771" s="602"/>
      <c r="D4771" s="602"/>
      <c r="E4771" s="602"/>
      <c r="F4771" s="602"/>
      <c r="G4771" s="602"/>
      <c r="H4771" s="602"/>
      <c r="I4771" s="602"/>
      <c r="J4771" s="602"/>
      <c r="K4771" s="602"/>
      <c r="L4771" s="602"/>
      <c r="M4771" s="622"/>
    </row>
    <row r="4772" spans="2:13" s="322" customFormat="1" x14ac:dyDescent="0.2">
      <c r="B4772" s="602"/>
      <c r="C4772" s="602"/>
      <c r="D4772" s="602"/>
      <c r="E4772" s="602"/>
      <c r="F4772" s="602"/>
      <c r="G4772" s="602"/>
      <c r="H4772" s="602"/>
      <c r="I4772" s="602"/>
      <c r="J4772" s="602"/>
      <c r="K4772" s="602"/>
      <c r="L4772" s="602"/>
      <c r="M4772" s="622"/>
    </row>
    <row r="4773" spans="2:13" s="322" customFormat="1" x14ac:dyDescent="0.2">
      <c r="B4773" s="602"/>
      <c r="C4773" s="602"/>
      <c r="D4773" s="602"/>
      <c r="E4773" s="602"/>
      <c r="F4773" s="602"/>
      <c r="G4773" s="602"/>
      <c r="H4773" s="602"/>
      <c r="I4773" s="602"/>
      <c r="J4773" s="602"/>
      <c r="K4773" s="602"/>
      <c r="L4773" s="602"/>
      <c r="M4773" s="622"/>
    </row>
    <row r="4774" spans="2:13" s="322" customFormat="1" x14ac:dyDescent="0.2">
      <c r="B4774" s="602"/>
      <c r="C4774" s="602"/>
      <c r="D4774" s="602"/>
      <c r="E4774" s="602"/>
      <c r="F4774" s="602"/>
      <c r="G4774" s="602"/>
      <c r="H4774" s="602"/>
      <c r="I4774" s="602"/>
      <c r="J4774" s="602"/>
      <c r="K4774" s="602"/>
      <c r="L4774" s="602"/>
      <c r="M4774" s="622"/>
    </row>
    <row r="4775" spans="2:13" s="322" customFormat="1" x14ac:dyDescent="0.2">
      <c r="B4775" s="602"/>
      <c r="C4775" s="602"/>
      <c r="D4775" s="602"/>
      <c r="E4775" s="602"/>
      <c r="F4775" s="602"/>
      <c r="G4775" s="602"/>
      <c r="H4775" s="602"/>
      <c r="I4775" s="602"/>
      <c r="J4775" s="602"/>
      <c r="K4775" s="602"/>
      <c r="L4775" s="602"/>
      <c r="M4775" s="622"/>
    </row>
    <row r="4776" spans="2:13" s="322" customFormat="1" x14ac:dyDescent="0.2">
      <c r="B4776" s="602"/>
      <c r="C4776" s="602"/>
      <c r="D4776" s="602"/>
      <c r="E4776" s="602"/>
      <c r="F4776" s="602"/>
      <c r="G4776" s="602"/>
      <c r="H4776" s="602"/>
      <c r="I4776" s="602"/>
      <c r="J4776" s="602"/>
      <c r="K4776" s="602"/>
      <c r="L4776" s="602"/>
      <c r="M4776" s="622"/>
    </row>
    <row r="4777" spans="2:13" s="322" customFormat="1" x14ac:dyDescent="0.2">
      <c r="B4777" s="602"/>
      <c r="C4777" s="602"/>
      <c r="D4777" s="602"/>
      <c r="E4777" s="602"/>
      <c r="F4777" s="602"/>
      <c r="G4777" s="602"/>
      <c r="H4777" s="602"/>
      <c r="I4777" s="602"/>
      <c r="J4777" s="602"/>
      <c r="K4777" s="602"/>
      <c r="L4777" s="602"/>
      <c r="M4777" s="622"/>
    </row>
    <row r="4778" spans="2:13" s="322" customFormat="1" x14ac:dyDescent="0.2">
      <c r="B4778" s="602"/>
      <c r="C4778" s="602"/>
      <c r="D4778" s="602"/>
      <c r="E4778" s="602"/>
      <c r="F4778" s="602"/>
      <c r="G4778" s="602"/>
      <c r="H4778" s="602"/>
      <c r="I4778" s="602"/>
      <c r="J4778" s="602"/>
      <c r="K4778" s="602"/>
      <c r="L4778" s="602"/>
      <c r="M4778" s="622"/>
    </row>
    <row r="4779" spans="2:13" s="322" customFormat="1" x14ac:dyDescent="0.2">
      <c r="B4779" s="602"/>
      <c r="C4779" s="602"/>
      <c r="D4779" s="602"/>
      <c r="E4779" s="602"/>
      <c r="F4779" s="602"/>
      <c r="G4779" s="602"/>
      <c r="H4779" s="602"/>
      <c r="I4779" s="602"/>
      <c r="J4779" s="602"/>
      <c r="K4779" s="602"/>
      <c r="L4779" s="602"/>
      <c r="M4779" s="622"/>
    </row>
    <row r="4780" spans="2:13" s="322" customFormat="1" x14ac:dyDescent="0.2">
      <c r="B4780" s="602"/>
      <c r="C4780" s="602"/>
      <c r="D4780" s="602"/>
      <c r="E4780" s="602"/>
      <c r="F4780" s="602"/>
      <c r="G4780" s="602"/>
      <c r="H4780" s="602"/>
      <c r="I4780" s="602"/>
      <c r="J4780" s="602"/>
      <c r="K4780" s="602"/>
      <c r="L4780" s="602"/>
      <c r="M4780" s="622"/>
    </row>
    <row r="4781" spans="2:13" s="322" customFormat="1" x14ac:dyDescent="0.2">
      <c r="B4781" s="602"/>
      <c r="C4781" s="602"/>
      <c r="D4781" s="602"/>
      <c r="E4781" s="602"/>
      <c r="F4781" s="602"/>
      <c r="G4781" s="602"/>
      <c r="H4781" s="602"/>
      <c r="I4781" s="602"/>
      <c r="J4781" s="602"/>
      <c r="K4781" s="602"/>
      <c r="L4781" s="602"/>
      <c r="M4781" s="622"/>
    </row>
    <row r="4782" spans="2:13" s="322" customFormat="1" x14ac:dyDescent="0.2">
      <c r="B4782" s="602"/>
      <c r="C4782" s="602"/>
      <c r="D4782" s="602"/>
      <c r="E4782" s="602"/>
      <c r="F4782" s="602"/>
      <c r="G4782" s="602"/>
      <c r="H4782" s="602"/>
      <c r="I4782" s="602"/>
      <c r="J4782" s="602"/>
      <c r="K4782" s="602"/>
      <c r="L4782" s="602"/>
      <c r="M4782" s="622"/>
    </row>
    <row r="4783" spans="2:13" s="322" customFormat="1" x14ac:dyDescent="0.2">
      <c r="B4783" s="602"/>
      <c r="C4783" s="602"/>
      <c r="D4783" s="602"/>
      <c r="E4783" s="602"/>
      <c r="F4783" s="602"/>
      <c r="G4783" s="602"/>
      <c r="H4783" s="602"/>
      <c r="I4783" s="602"/>
      <c r="J4783" s="602"/>
      <c r="K4783" s="602"/>
      <c r="L4783" s="602"/>
      <c r="M4783" s="622"/>
    </row>
    <row r="4784" spans="2:13" s="322" customFormat="1" x14ac:dyDescent="0.2">
      <c r="B4784" s="602"/>
      <c r="C4784" s="602"/>
      <c r="D4784" s="602"/>
      <c r="E4784" s="602"/>
      <c r="F4784" s="602"/>
      <c r="G4784" s="602"/>
      <c r="H4784" s="602"/>
      <c r="I4784" s="602"/>
      <c r="J4784" s="602"/>
      <c r="K4784" s="602"/>
      <c r="L4784" s="602"/>
      <c r="M4784" s="622"/>
    </row>
    <row r="4785" spans="2:13" s="322" customFormat="1" x14ac:dyDescent="0.2">
      <c r="B4785" s="602"/>
      <c r="C4785" s="602"/>
      <c r="D4785" s="602"/>
      <c r="E4785" s="602"/>
      <c r="F4785" s="602"/>
      <c r="G4785" s="602"/>
      <c r="H4785" s="602"/>
      <c r="I4785" s="602"/>
      <c r="J4785" s="602"/>
      <c r="K4785" s="602"/>
      <c r="L4785" s="602"/>
      <c r="M4785" s="622"/>
    </row>
    <row r="4786" spans="2:13" s="322" customFormat="1" x14ac:dyDescent="0.2">
      <c r="B4786" s="602"/>
      <c r="C4786" s="602"/>
      <c r="D4786" s="602"/>
      <c r="E4786" s="602"/>
      <c r="F4786" s="602"/>
      <c r="G4786" s="602"/>
      <c r="H4786" s="602"/>
      <c r="I4786" s="602"/>
      <c r="J4786" s="602"/>
      <c r="K4786" s="602"/>
      <c r="L4786" s="602"/>
      <c r="M4786" s="622"/>
    </row>
    <row r="4787" spans="2:13" s="322" customFormat="1" x14ac:dyDescent="0.2">
      <c r="B4787" s="602"/>
      <c r="C4787" s="602"/>
      <c r="D4787" s="602"/>
      <c r="E4787" s="602"/>
      <c r="F4787" s="602"/>
      <c r="G4787" s="602"/>
      <c r="H4787" s="602"/>
      <c r="I4787" s="602"/>
      <c r="J4787" s="602"/>
      <c r="K4787" s="602"/>
      <c r="L4787" s="602"/>
      <c r="M4787" s="622"/>
    </row>
    <row r="4788" spans="2:13" s="322" customFormat="1" x14ac:dyDescent="0.2">
      <c r="B4788" s="602"/>
      <c r="C4788" s="602"/>
      <c r="D4788" s="602"/>
      <c r="E4788" s="602"/>
      <c r="F4788" s="602"/>
      <c r="G4788" s="602"/>
      <c r="H4788" s="602"/>
      <c r="I4788" s="602"/>
      <c r="J4788" s="602"/>
      <c r="K4788" s="602"/>
      <c r="L4788" s="602"/>
      <c r="M4788" s="622"/>
    </row>
    <row r="4789" spans="2:13" s="322" customFormat="1" x14ac:dyDescent="0.2">
      <c r="B4789" s="602"/>
      <c r="C4789" s="602"/>
      <c r="D4789" s="602"/>
      <c r="E4789" s="602"/>
      <c r="F4789" s="602"/>
      <c r="G4789" s="602"/>
      <c r="H4789" s="602"/>
      <c r="I4789" s="602"/>
      <c r="J4789" s="602"/>
      <c r="K4789" s="602"/>
      <c r="L4789" s="602"/>
      <c r="M4789" s="622"/>
    </row>
    <row r="4790" spans="2:13" s="322" customFormat="1" x14ac:dyDescent="0.2">
      <c r="B4790" s="602"/>
      <c r="C4790" s="602"/>
      <c r="D4790" s="602"/>
      <c r="E4790" s="602"/>
      <c r="F4790" s="602"/>
      <c r="G4790" s="602"/>
      <c r="H4790" s="602"/>
      <c r="I4790" s="602"/>
      <c r="J4790" s="602"/>
      <c r="K4790" s="602"/>
      <c r="L4790" s="602"/>
      <c r="M4790" s="622"/>
    </row>
    <row r="4791" spans="2:13" s="322" customFormat="1" x14ac:dyDescent="0.2">
      <c r="B4791" s="602"/>
      <c r="C4791" s="602"/>
      <c r="D4791" s="602"/>
      <c r="E4791" s="602"/>
      <c r="F4791" s="602"/>
      <c r="G4791" s="602"/>
      <c r="H4791" s="602"/>
      <c r="I4791" s="602"/>
      <c r="J4791" s="602"/>
      <c r="K4791" s="602"/>
      <c r="L4791" s="602"/>
      <c r="M4791" s="622"/>
    </row>
    <row r="4792" spans="2:13" s="322" customFormat="1" x14ac:dyDescent="0.2">
      <c r="B4792" s="602"/>
      <c r="C4792" s="602"/>
      <c r="D4792" s="602"/>
      <c r="E4792" s="602"/>
      <c r="F4792" s="602"/>
      <c r="G4792" s="602"/>
      <c r="H4792" s="602"/>
      <c r="I4792" s="602"/>
      <c r="J4792" s="602"/>
      <c r="K4792" s="602"/>
      <c r="L4792" s="602"/>
      <c r="M4792" s="622"/>
    </row>
    <row r="4793" spans="2:13" s="322" customFormat="1" x14ac:dyDescent="0.2">
      <c r="B4793" s="602"/>
      <c r="C4793" s="602"/>
      <c r="D4793" s="602"/>
      <c r="E4793" s="602"/>
      <c r="F4793" s="602"/>
      <c r="G4793" s="602"/>
      <c r="H4793" s="602"/>
      <c r="I4793" s="602"/>
      <c r="J4793" s="602"/>
      <c r="K4793" s="602"/>
      <c r="L4793" s="602"/>
      <c r="M4793" s="622"/>
    </row>
    <row r="4794" spans="2:13" s="322" customFormat="1" x14ac:dyDescent="0.2">
      <c r="B4794" s="602"/>
      <c r="C4794" s="602"/>
      <c r="D4794" s="602"/>
      <c r="E4794" s="602"/>
      <c r="F4794" s="602"/>
      <c r="G4794" s="602"/>
      <c r="H4794" s="602"/>
      <c r="I4794" s="602"/>
      <c r="J4794" s="602"/>
      <c r="K4794" s="602"/>
      <c r="L4794" s="602"/>
      <c r="M4794" s="622"/>
    </row>
    <row r="4795" spans="2:13" s="322" customFormat="1" x14ac:dyDescent="0.2">
      <c r="B4795" s="602"/>
      <c r="C4795" s="602"/>
      <c r="D4795" s="602"/>
      <c r="E4795" s="602"/>
      <c r="F4795" s="602"/>
      <c r="G4795" s="602"/>
      <c r="H4795" s="602"/>
      <c r="I4795" s="602"/>
      <c r="J4795" s="602"/>
      <c r="K4795" s="602"/>
      <c r="L4795" s="602"/>
      <c r="M4795" s="622"/>
    </row>
    <row r="4796" spans="2:13" s="322" customFormat="1" x14ac:dyDescent="0.2">
      <c r="B4796" s="602"/>
      <c r="C4796" s="602"/>
      <c r="D4796" s="602"/>
      <c r="E4796" s="602"/>
      <c r="F4796" s="602"/>
      <c r="G4796" s="602"/>
      <c r="H4796" s="602"/>
      <c r="I4796" s="602"/>
      <c r="J4796" s="602"/>
      <c r="K4796" s="602"/>
      <c r="L4796" s="602"/>
      <c r="M4796" s="622"/>
    </row>
    <row r="4797" spans="2:13" s="322" customFormat="1" x14ac:dyDescent="0.2">
      <c r="B4797" s="602"/>
      <c r="C4797" s="602"/>
      <c r="D4797" s="602"/>
      <c r="E4797" s="602"/>
      <c r="F4797" s="602"/>
      <c r="G4797" s="602"/>
      <c r="H4797" s="602"/>
      <c r="I4797" s="602"/>
      <c r="J4797" s="602"/>
      <c r="K4797" s="602"/>
      <c r="L4797" s="602"/>
      <c r="M4797" s="622"/>
    </row>
    <row r="4798" spans="2:13" s="322" customFormat="1" x14ac:dyDescent="0.2">
      <c r="B4798" s="602"/>
      <c r="C4798" s="602"/>
      <c r="D4798" s="602"/>
      <c r="E4798" s="602"/>
      <c r="F4798" s="602"/>
      <c r="G4798" s="602"/>
      <c r="H4798" s="602"/>
      <c r="I4798" s="602"/>
      <c r="J4798" s="602"/>
      <c r="K4798" s="602"/>
      <c r="L4798" s="602"/>
      <c r="M4798" s="622"/>
    </row>
    <row r="4799" spans="2:13" s="322" customFormat="1" x14ac:dyDescent="0.2">
      <c r="B4799" s="602"/>
      <c r="C4799" s="602"/>
      <c r="D4799" s="602"/>
      <c r="E4799" s="602"/>
      <c r="F4799" s="602"/>
      <c r="G4799" s="602"/>
      <c r="H4799" s="602"/>
      <c r="I4799" s="602"/>
      <c r="J4799" s="602"/>
      <c r="K4799" s="602"/>
      <c r="L4799" s="602"/>
      <c r="M4799" s="622"/>
    </row>
    <row r="4800" spans="2:13" s="322" customFormat="1" x14ac:dyDescent="0.2">
      <c r="B4800" s="602"/>
      <c r="C4800" s="602"/>
      <c r="D4800" s="602"/>
      <c r="E4800" s="602"/>
      <c r="F4800" s="602"/>
      <c r="G4800" s="602"/>
      <c r="H4800" s="602"/>
      <c r="I4800" s="602"/>
      <c r="J4800" s="602"/>
      <c r="K4800" s="602"/>
      <c r="L4800" s="602"/>
      <c r="M4800" s="622"/>
    </row>
    <row r="4801" spans="2:13" s="322" customFormat="1" x14ac:dyDescent="0.2">
      <c r="B4801" s="602"/>
      <c r="C4801" s="602"/>
      <c r="D4801" s="602"/>
      <c r="E4801" s="602"/>
      <c r="F4801" s="602"/>
      <c r="G4801" s="602"/>
      <c r="H4801" s="602"/>
      <c r="I4801" s="602"/>
      <c r="J4801" s="602"/>
      <c r="K4801" s="602"/>
      <c r="L4801" s="602"/>
      <c r="M4801" s="622"/>
    </row>
    <row r="4802" spans="2:13" s="322" customFormat="1" x14ac:dyDescent="0.2">
      <c r="B4802" s="602"/>
      <c r="C4802" s="602"/>
      <c r="D4802" s="602"/>
      <c r="E4802" s="602"/>
      <c r="F4802" s="602"/>
      <c r="G4802" s="602"/>
      <c r="H4802" s="602"/>
      <c r="I4802" s="602"/>
      <c r="J4802" s="602"/>
      <c r="K4802" s="602"/>
      <c r="L4802" s="602"/>
      <c r="M4802" s="622"/>
    </row>
    <row r="4803" spans="2:13" s="322" customFormat="1" x14ac:dyDescent="0.2">
      <c r="B4803" s="602"/>
      <c r="C4803" s="602"/>
      <c r="D4803" s="602"/>
      <c r="E4803" s="602"/>
      <c r="F4803" s="602"/>
      <c r="G4803" s="602"/>
      <c r="H4803" s="602"/>
      <c r="I4803" s="602"/>
      <c r="J4803" s="602"/>
      <c r="K4803" s="602"/>
      <c r="L4803" s="602"/>
      <c r="M4803" s="622"/>
    </row>
    <row r="4804" spans="2:13" s="322" customFormat="1" x14ac:dyDescent="0.2">
      <c r="B4804" s="602"/>
      <c r="C4804" s="602"/>
      <c r="D4804" s="602"/>
      <c r="E4804" s="602"/>
      <c r="F4804" s="602"/>
      <c r="G4804" s="602"/>
      <c r="H4804" s="602"/>
      <c r="I4804" s="602"/>
      <c r="J4804" s="602"/>
      <c r="K4804" s="602"/>
      <c r="L4804" s="602"/>
      <c r="M4804" s="622"/>
    </row>
    <row r="4805" spans="2:13" s="322" customFormat="1" x14ac:dyDescent="0.2">
      <c r="B4805" s="602"/>
      <c r="C4805" s="602"/>
      <c r="D4805" s="602"/>
      <c r="E4805" s="602"/>
      <c r="F4805" s="602"/>
      <c r="G4805" s="602"/>
      <c r="H4805" s="602"/>
      <c r="I4805" s="602"/>
      <c r="J4805" s="602"/>
      <c r="K4805" s="602"/>
      <c r="L4805" s="602"/>
      <c r="M4805" s="622"/>
    </row>
    <row r="4806" spans="2:13" s="322" customFormat="1" x14ac:dyDescent="0.2">
      <c r="B4806" s="602"/>
      <c r="C4806" s="602"/>
      <c r="D4806" s="602"/>
      <c r="E4806" s="602"/>
      <c r="F4806" s="602"/>
      <c r="G4806" s="602"/>
      <c r="H4806" s="602"/>
      <c r="I4806" s="602"/>
      <c r="J4806" s="602"/>
      <c r="K4806" s="602"/>
      <c r="L4806" s="602"/>
      <c r="M4806" s="622"/>
    </row>
    <row r="4807" spans="2:13" s="322" customFormat="1" x14ac:dyDescent="0.2">
      <c r="B4807" s="602"/>
      <c r="C4807" s="602"/>
      <c r="D4807" s="602"/>
      <c r="E4807" s="602"/>
      <c r="F4807" s="602"/>
      <c r="G4807" s="602"/>
      <c r="H4807" s="602"/>
      <c r="I4807" s="602"/>
      <c r="J4807" s="602"/>
      <c r="K4807" s="602"/>
      <c r="L4807" s="602"/>
      <c r="M4807" s="622"/>
    </row>
    <row r="4808" spans="2:13" s="322" customFormat="1" x14ac:dyDescent="0.2">
      <c r="B4808" s="602"/>
      <c r="C4808" s="602"/>
      <c r="D4808" s="602"/>
      <c r="E4808" s="602"/>
      <c r="F4808" s="602"/>
      <c r="G4808" s="602"/>
      <c r="H4808" s="602"/>
      <c r="I4808" s="602"/>
      <c r="J4808" s="602"/>
      <c r="K4808" s="602"/>
      <c r="L4808" s="602"/>
      <c r="M4808" s="622"/>
    </row>
    <row r="4809" spans="2:13" s="322" customFormat="1" x14ac:dyDescent="0.2">
      <c r="B4809" s="602"/>
      <c r="C4809" s="602"/>
      <c r="D4809" s="602"/>
      <c r="E4809" s="602"/>
      <c r="F4809" s="602"/>
      <c r="G4809" s="602"/>
      <c r="H4809" s="602"/>
      <c r="I4809" s="602"/>
      <c r="J4809" s="602"/>
      <c r="K4809" s="602"/>
      <c r="L4809" s="602"/>
      <c r="M4809" s="622"/>
    </row>
    <row r="4810" spans="2:13" s="322" customFormat="1" x14ac:dyDescent="0.2">
      <c r="B4810" s="602"/>
      <c r="C4810" s="602"/>
      <c r="D4810" s="602"/>
      <c r="E4810" s="602"/>
      <c r="F4810" s="602"/>
      <c r="G4810" s="602"/>
      <c r="H4810" s="602"/>
      <c r="I4810" s="602"/>
      <c r="J4810" s="602"/>
      <c r="K4810" s="602"/>
      <c r="L4810" s="602"/>
      <c r="M4810" s="622"/>
    </row>
    <row r="4811" spans="2:13" s="322" customFormat="1" x14ac:dyDescent="0.2">
      <c r="B4811" s="602"/>
      <c r="C4811" s="602"/>
      <c r="D4811" s="602"/>
      <c r="E4811" s="602"/>
      <c r="F4811" s="602"/>
      <c r="G4811" s="602"/>
      <c r="H4811" s="602"/>
      <c r="I4811" s="602"/>
      <c r="J4811" s="602"/>
      <c r="K4811" s="602"/>
      <c r="L4811" s="602"/>
      <c r="M4811" s="622"/>
    </row>
    <row r="4812" spans="2:13" s="322" customFormat="1" x14ac:dyDescent="0.2">
      <c r="B4812" s="602"/>
      <c r="C4812" s="602"/>
      <c r="D4812" s="602"/>
      <c r="E4812" s="602"/>
      <c r="F4812" s="602"/>
      <c r="G4812" s="602"/>
      <c r="H4812" s="602"/>
      <c r="I4812" s="602"/>
      <c r="J4812" s="602"/>
      <c r="K4812" s="602"/>
      <c r="L4812" s="602"/>
      <c r="M4812" s="622"/>
    </row>
    <row r="4813" spans="2:13" s="322" customFormat="1" x14ac:dyDescent="0.2">
      <c r="B4813" s="602"/>
      <c r="C4813" s="602"/>
      <c r="D4813" s="602"/>
      <c r="E4813" s="602"/>
      <c r="F4813" s="602"/>
      <c r="G4813" s="602"/>
      <c r="H4813" s="602"/>
      <c r="I4813" s="602"/>
      <c r="J4813" s="602"/>
      <c r="K4813" s="602"/>
      <c r="L4813" s="602"/>
      <c r="M4813" s="622"/>
    </row>
    <row r="4814" spans="2:13" s="322" customFormat="1" x14ac:dyDescent="0.2">
      <c r="B4814" s="602"/>
      <c r="C4814" s="602"/>
      <c r="D4814" s="602"/>
      <c r="E4814" s="602"/>
      <c r="F4814" s="602"/>
      <c r="G4814" s="602"/>
      <c r="H4814" s="602"/>
      <c r="I4814" s="602"/>
      <c r="J4814" s="602"/>
      <c r="K4814" s="602"/>
      <c r="L4814" s="602"/>
      <c r="M4814" s="622"/>
    </row>
    <row r="4815" spans="2:13" s="322" customFormat="1" x14ac:dyDescent="0.2">
      <c r="B4815" s="602"/>
      <c r="C4815" s="602"/>
      <c r="D4815" s="602"/>
      <c r="E4815" s="602"/>
      <c r="F4815" s="602"/>
      <c r="G4815" s="602"/>
      <c r="H4815" s="602"/>
      <c r="I4815" s="602"/>
      <c r="J4815" s="602"/>
      <c r="K4815" s="602"/>
      <c r="L4815" s="602"/>
      <c r="M4815" s="622"/>
    </row>
    <row r="4816" spans="2:13" s="322" customFormat="1" x14ac:dyDescent="0.2">
      <c r="B4816" s="602"/>
      <c r="C4816" s="602"/>
      <c r="D4816" s="602"/>
      <c r="E4816" s="602"/>
      <c r="F4816" s="602"/>
      <c r="G4816" s="602"/>
      <c r="H4816" s="602"/>
      <c r="I4816" s="602"/>
      <c r="J4816" s="602"/>
      <c r="K4816" s="602"/>
      <c r="L4816" s="602"/>
      <c r="M4816" s="622"/>
    </row>
    <row r="4817" spans="2:13" s="322" customFormat="1" x14ac:dyDescent="0.2">
      <c r="B4817" s="602"/>
      <c r="C4817" s="602"/>
      <c r="D4817" s="602"/>
      <c r="E4817" s="602"/>
      <c r="F4817" s="602"/>
      <c r="G4817" s="602"/>
      <c r="H4817" s="602"/>
      <c r="I4817" s="602"/>
      <c r="J4817" s="602"/>
      <c r="K4817" s="602"/>
      <c r="L4817" s="602"/>
      <c r="M4817" s="622"/>
    </row>
    <row r="4818" spans="2:13" s="322" customFormat="1" x14ac:dyDescent="0.2">
      <c r="B4818" s="602"/>
      <c r="C4818" s="602"/>
      <c r="D4818" s="602"/>
      <c r="E4818" s="602"/>
      <c r="F4818" s="602"/>
      <c r="G4818" s="602"/>
      <c r="H4818" s="602"/>
      <c r="I4818" s="602"/>
      <c r="J4818" s="602"/>
      <c r="K4818" s="602"/>
      <c r="L4818" s="602"/>
      <c r="M4818" s="622"/>
    </row>
    <row r="4819" spans="2:13" s="322" customFormat="1" x14ac:dyDescent="0.2">
      <c r="B4819" s="602"/>
      <c r="C4819" s="602"/>
      <c r="D4819" s="602"/>
      <c r="E4819" s="602"/>
      <c r="F4819" s="602"/>
      <c r="G4819" s="602"/>
      <c r="H4819" s="602"/>
      <c r="I4819" s="602"/>
      <c r="J4819" s="602"/>
      <c r="K4819" s="602"/>
      <c r="L4819" s="602"/>
      <c r="M4819" s="622"/>
    </row>
    <row r="4820" spans="2:13" s="322" customFormat="1" x14ac:dyDescent="0.2">
      <c r="B4820" s="602"/>
      <c r="C4820" s="602"/>
      <c r="D4820" s="602"/>
      <c r="E4820" s="602"/>
      <c r="F4820" s="602"/>
      <c r="G4820" s="602"/>
      <c r="H4820" s="602"/>
      <c r="I4820" s="602"/>
      <c r="J4820" s="602"/>
      <c r="K4820" s="602"/>
      <c r="L4820" s="602"/>
      <c r="M4820" s="622"/>
    </row>
    <row r="4821" spans="2:13" s="322" customFormat="1" x14ac:dyDescent="0.2">
      <c r="B4821" s="602"/>
      <c r="C4821" s="602"/>
      <c r="D4821" s="602"/>
      <c r="E4821" s="602"/>
      <c r="F4821" s="602"/>
      <c r="G4821" s="602"/>
      <c r="H4821" s="602"/>
      <c r="I4821" s="602"/>
      <c r="J4821" s="602"/>
      <c r="K4821" s="602"/>
      <c r="L4821" s="602"/>
      <c r="M4821" s="622"/>
    </row>
    <row r="4822" spans="2:13" s="322" customFormat="1" x14ac:dyDescent="0.2">
      <c r="B4822" s="602"/>
      <c r="C4822" s="602"/>
      <c r="D4822" s="602"/>
      <c r="E4822" s="602"/>
      <c r="F4822" s="602"/>
      <c r="G4822" s="602"/>
      <c r="H4822" s="602"/>
      <c r="I4822" s="602"/>
      <c r="J4822" s="602"/>
      <c r="K4822" s="602"/>
      <c r="L4822" s="602"/>
      <c r="M4822" s="622"/>
    </row>
    <row r="4823" spans="2:13" s="322" customFormat="1" x14ac:dyDescent="0.2">
      <c r="B4823" s="602"/>
      <c r="C4823" s="602"/>
      <c r="D4823" s="602"/>
      <c r="E4823" s="602"/>
      <c r="F4823" s="602"/>
      <c r="G4823" s="602"/>
      <c r="H4823" s="602"/>
      <c r="I4823" s="602"/>
      <c r="J4823" s="602"/>
      <c r="K4823" s="602"/>
      <c r="L4823" s="602"/>
      <c r="M4823" s="622"/>
    </row>
    <row r="4824" spans="2:13" s="322" customFormat="1" x14ac:dyDescent="0.2">
      <c r="B4824" s="602"/>
      <c r="C4824" s="602"/>
      <c r="D4824" s="602"/>
      <c r="E4824" s="602"/>
      <c r="F4824" s="602"/>
      <c r="G4824" s="602"/>
      <c r="H4824" s="602"/>
      <c r="I4824" s="602"/>
      <c r="J4824" s="602"/>
      <c r="K4824" s="602"/>
      <c r="L4824" s="602"/>
      <c r="M4824" s="622"/>
    </row>
    <row r="4825" spans="2:13" s="322" customFormat="1" x14ac:dyDescent="0.2">
      <c r="B4825" s="602"/>
      <c r="C4825" s="602"/>
      <c r="D4825" s="602"/>
      <c r="E4825" s="602"/>
      <c r="F4825" s="602"/>
      <c r="G4825" s="602"/>
      <c r="H4825" s="602"/>
      <c r="I4825" s="602"/>
      <c r="J4825" s="602"/>
      <c r="K4825" s="602"/>
      <c r="L4825" s="602"/>
      <c r="M4825" s="622"/>
    </row>
    <row r="4826" spans="2:13" s="322" customFormat="1" x14ac:dyDescent="0.2">
      <c r="B4826" s="602"/>
      <c r="C4826" s="602"/>
      <c r="D4826" s="602"/>
      <c r="E4826" s="602"/>
      <c r="F4826" s="602"/>
      <c r="G4826" s="602"/>
      <c r="H4826" s="602"/>
      <c r="I4826" s="602"/>
      <c r="J4826" s="602"/>
      <c r="K4826" s="602"/>
      <c r="L4826" s="602"/>
      <c r="M4826" s="622"/>
    </row>
    <row r="4827" spans="2:13" s="322" customFormat="1" x14ac:dyDescent="0.2">
      <c r="B4827" s="602"/>
      <c r="C4827" s="602"/>
      <c r="D4827" s="602"/>
      <c r="E4827" s="602"/>
      <c r="F4827" s="602"/>
      <c r="G4827" s="602"/>
      <c r="H4827" s="602"/>
      <c r="I4827" s="602"/>
      <c r="J4827" s="602"/>
      <c r="K4827" s="602"/>
      <c r="L4827" s="602"/>
      <c r="M4827" s="622"/>
    </row>
    <row r="4828" spans="2:13" s="322" customFormat="1" x14ac:dyDescent="0.2">
      <c r="B4828" s="602"/>
      <c r="C4828" s="602"/>
      <c r="D4828" s="602"/>
      <c r="E4828" s="602"/>
      <c r="F4828" s="602"/>
      <c r="G4828" s="602"/>
      <c r="H4828" s="602"/>
      <c r="I4828" s="602"/>
      <c r="J4828" s="602"/>
      <c r="K4828" s="602"/>
      <c r="L4828" s="602"/>
      <c r="M4828" s="622"/>
    </row>
    <row r="4829" spans="2:13" s="322" customFormat="1" x14ac:dyDescent="0.2">
      <c r="B4829" s="602"/>
      <c r="C4829" s="602"/>
      <c r="D4829" s="602"/>
      <c r="E4829" s="602"/>
      <c r="F4829" s="602"/>
      <c r="G4829" s="602"/>
      <c r="H4829" s="602"/>
      <c r="I4829" s="602"/>
      <c r="J4829" s="602"/>
      <c r="K4829" s="602"/>
      <c r="L4829" s="602"/>
      <c r="M4829" s="622"/>
    </row>
    <row r="4830" spans="2:13" s="322" customFormat="1" x14ac:dyDescent="0.2">
      <c r="B4830" s="602"/>
      <c r="C4830" s="602"/>
      <c r="D4830" s="602"/>
      <c r="E4830" s="602"/>
      <c r="F4830" s="602"/>
      <c r="G4830" s="602"/>
      <c r="H4830" s="602"/>
      <c r="I4830" s="602"/>
      <c r="J4830" s="602"/>
      <c r="K4830" s="602"/>
      <c r="L4830" s="602"/>
      <c r="M4830" s="622"/>
    </row>
    <row r="4831" spans="2:13" s="322" customFormat="1" x14ac:dyDescent="0.2">
      <c r="B4831" s="602"/>
      <c r="C4831" s="602"/>
      <c r="D4831" s="602"/>
      <c r="E4831" s="602"/>
      <c r="F4831" s="602"/>
      <c r="G4831" s="602"/>
      <c r="H4831" s="602"/>
      <c r="I4831" s="602"/>
      <c r="J4831" s="602"/>
      <c r="K4831" s="602"/>
      <c r="L4831" s="602"/>
      <c r="M4831" s="622"/>
    </row>
    <row r="4832" spans="2:13" s="322" customFormat="1" x14ac:dyDescent="0.2">
      <c r="B4832" s="602"/>
      <c r="C4832" s="602"/>
      <c r="D4832" s="602"/>
      <c r="E4832" s="602"/>
      <c r="F4832" s="602"/>
      <c r="G4832" s="602"/>
      <c r="H4832" s="602"/>
      <c r="I4832" s="602"/>
      <c r="J4832" s="602"/>
      <c r="K4832" s="602"/>
      <c r="L4832" s="602"/>
      <c r="M4832" s="622"/>
    </row>
    <row r="4833" spans="2:13" s="322" customFormat="1" x14ac:dyDescent="0.2">
      <c r="B4833" s="602"/>
      <c r="C4833" s="602"/>
      <c r="D4833" s="602"/>
      <c r="E4833" s="602"/>
      <c r="F4833" s="602"/>
      <c r="G4833" s="602"/>
      <c r="H4833" s="602"/>
      <c r="I4833" s="602"/>
      <c r="J4833" s="602"/>
      <c r="K4833" s="602"/>
      <c r="L4833" s="602"/>
      <c r="M4833" s="622"/>
    </row>
    <row r="4834" spans="2:13" s="322" customFormat="1" x14ac:dyDescent="0.2">
      <c r="B4834" s="602"/>
      <c r="C4834" s="602"/>
      <c r="D4834" s="602"/>
      <c r="E4834" s="602"/>
      <c r="F4834" s="602"/>
      <c r="G4834" s="602"/>
      <c r="H4834" s="602"/>
      <c r="I4834" s="602"/>
      <c r="J4834" s="602"/>
      <c r="K4834" s="602"/>
      <c r="L4834" s="602"/>
      <c r="M4834" s="622"/>
    </row>
    <row r="4835" spans="2:13" s="322" customFormat="1" x14ac:dyDescent="0.2">
      <c r="B4835" s="602"/>
      <c r="C4835" s="602"/>
      <c r="D4835" s="602"/>
      <c r="E4835" s="602"/>
      <c r="F4835" s="602"/>
      <c r="G4835" s="602"/>
      <c r="H4835" s="602"/>
      <c r="I4835" s="602"/>
      <c r="J4835" s="602"/>
      <c r="K4835" s="602"/>
      <c r="L4835" s="602"/>
      <c r="M4835" s="622"/>
    </row>
    <row r="4836" spans="2:13" s="322" customFormat="1" x14ac:dyDescent="0.2">
      <c r="B4836" s="602"/>
      <c r="C4836" s="602"/>
      <c r="D4836" s="602"/>
      <c r="E4836" s="602"/>
      <c r="F4836" s="602"/>
      <c r="G4836" s="602"/>
      <c r="H4836" s="602"/>
      <c r="I4836" s="602"/>
      <c r="J4836" s="602"/>
      <c r="K4836" s="602"/>
      <c r="L4836" s="602"/>
      <c r="M4836" s="622"/>
    </row>
    <row r="4837" spans="2:13" s="322" customFormat="1" x14ac:dyDescent="0.2">
      <c r="B4837" s="602"/>
      <c r="C4837" s="602"/>
      <c r="D4837" s="602"/>
      <c r="E4837" s="602"/>
      <c r="F4837" s="602"/>
      <c r="G4837" s="602"/>
      <c r="H4837" s="602"/>
      <c r="I4837" s="602"/>
      <c r="J4837" s="602"/>
      <c r="K4837" s="602"/>
      <c r="L4837" s="602"/>
      <c r="M4837" s="622"/>
    </row>
    <row r="4838" spans="2:13" s="322" customFormat="1" x14ac:dyDescent="0.2">
      <c r="B4838" s="602"/>
      <c r="C4838" s="602"/>
      <c r="D4838" s="602"/>
      <c r="E4838" s="602"/>
      <c r="F4838" s="602"/>
      <c r="G4838" s="602"/>
      <c r="H4838" s="602"/>
      <c r="I4838" s="602"/>
      <c r="J4838" s="602"/>
      <c r="K4838" s="602"/>
      <c r="L4838" s="602"/>
      <c r="M4838" s="622"/>
    </row>
    <row r="4839" spans="2:13" s="322" customFormat="1" x14ac:dyDescent="0.2">
      <c r="B4839" s="602"/>
      <c r="C4839" s="602"/>
      <c r="D4839" s="602"/>
      <c r="E4839" s="602"/>
      <c r="F4839" s="602"/>
      <c r="G4839" s="602"/>
      <c r="H4839" s="602"/>
      <c r="I4839" s="602"/>
      <c r="J4839" s="602"/>
      <c r="K4839" s="602"/>
      <c r="L4839" s="602"/>
      <c r="M4839" s="622"/>
    </row>
    <row r="4840" spans="2:13" s="322" customFormat="1" x14ac:dyDescent="0.2">
      <c r="B4840" s="602"/>
      <c r="C4840" s="602"/>
      <c r="D4840" s="602"/>
      <c r="E4840" s="602"/>
      <c r="F4840" s="602"/>
      <c r="G4840" s="602"/>
      <c r="H4840" s="602"/>
      <c r="I4840" s="602"/>
      <c r="J4840" s="602"/>
      <c r="K4840" s="602"/>
      <c r="L4840" s="602"/>
      <c r="M4840" s="622"/>
    </row>
    <row r="4841" spans="2:13" s="322" customFormat="1" x14ac:dyDescent="0.2">
      <c r="B4841" s="602"/>
      <c r="C4841" s="602"/>
      <c r="D4841" s="602"/>
      <c r="E4841" s="602"/>
      <c r="F4841" s="602"/>
      <c r="G4841" s="602"/>
      <c r="H4841" s="602"/>
      <c r="I4841" s="602"/>
      <c r="J4841" s="602"/>
      <c r="K4841" s="602"/>
      <c r="L4841" s="602"/>
      <c r="M4841" s="622"/>
    </row>
    <row r="4842" spans="2:13" s="322" customFormat="1" x14ac:dyDescent="0.2">
      <c r="B4842" s="602"/>
      <c r="C4842" s="602"/>
      <c r="D4842" s="602"/>
      <c r="E4842" s="602"/>
      <c r="F4842" s="602"/>
      <c r="G4842" s="602"/>
      <c r="H4842" s="602"/>
      <c r="I4842" s="602"/>
      <c r="J4842" s="602"/>
      <c r="K4842" s="602"/>
      <c r="L4842" s="602"/>
      <c r="M4842" s="622"/>
    </row>
    <row r="4843" spans="2:13" s="322" customFormat="1" x14ac:dyDescent="0.2">
      <c r="B4843" s="602"/>
      <c r="C4843" s="602"/>
      <c r="D4843" s="602"/>
      <c r="E4843" s="602"/>
      <c r="F4843" s="602"/>
      <c r="G4843" s="602"/>
      <c r="H4843" s="602"/>
      <c r="I4843" s="602"/>
      <c r="J4843" s="602"/>
      <c r="K4843" s="602"/>
      <c r="L4843" s="602"/>
      <c r="M4843" s="622"/>
    </row>
    <row r="4844" spans="2:13" s="322" customFormat="1" x14ac:dyDescent="0.2">
      <c r="B4844" s="602"/>
      <c r="C4844" s="602"/>
      <c r="D4844" s="602"/>
      <c r="E4844" s="602"/>
      <c r="F4844" s="602"/>
      <c r="G4844" s="602"/>
      <c r="H4844" s="602"/>
      <c r="I4844" s="602"/>
      <c r="J4844" s="602"/>
      <c r="K4844" s="602"/>
      <c r="L4844" s="602"/>
      <c r="M4844" s="622"/>
    </row>
    <row r="4845" spans="2:13" s="322" customFormat="1" x14ac:dyDescent="0.2">
      <c r="B4845" s="602"/>
      <c r="C4845" s="602"/>
      <c r="D4845" s="602"/>
      <c r="E4845" s="602"/>
      <c r="F4845" s="602"/>
      <c r="G4845" s="602"/>
      <c r="H4845" s="602"/>
      <c r="I4845" s="602"/>
      <c r="J4845" s="602"/>
      <c r="K4845" s="602"/>
      <c r="L4845" s="602"/>
      <c r="M4845" s="622"/>
    </row>
    <row r="4846" spans="2:13" s="322" customFormat="1" x14ac:dyDescent="0.2">
      <c r="B4846" s="602"/>
      <c r="C4846" s="602"/>
      <c r="D4846" s="602"/>
      <c r="E4846" s="602"/>
      <c r="F4846" s="602"/>
      <c r="G4846" s="602"/>
      <c r="H4846" s="602"/>
      <c r="I4846" s="602"/>
      <c r="J4846" s="602"/>
      <c r="K4846" s="602"/>
      <c r="L4846" s="602"/>
      <c r="M4846" s="622"/>
    </row>
    <row r="4847" spans="2:13" s="322" customFormat="1" x14ac:dyDescent="0.2">
      <c r="B4847" s="602"/>
      <c r="C4847" s="602"/>
      <c r="D4847" s="602"/>
      <c r="E4847" s="602"/>
      <c r="F4847" s="602"/>
      <c r="G4847" s="602"/>
      <c r="H4847" s="602"/>
      <c r="I4847" s="602"/>
      <c r="J4847" s="602"/>
      <c r="K4847" s="602"/>
      <c r="L4847" s="602"/>
      <c r="M4847" s="622"/>
    </row>
    <row r="4848" spans="2:13" s="322" customFormat="1" x14ac:dyDescent="0.2">
      <c r="B4848" s="602"/>
      <c r="C4848" s="602"/>
      <c r="D4848" s="602"/>
      <c r="E4848" s="602"/>
      <c r="F4848" s="602"/>
      <c r="G4848" s="602"/>
      <c r="H4848" s="602"/>
      <c r="I4848" s="602"/>
      <c r="J4848" s="602"/>
      <c r="K4848" s="602"/>
      <c r="L4848" s="602"/>
      <c r="M4848" s="622"/>
    </row>
    <row r="4849" spans="2:13" s="322" customFormat="1" x14ac:dyDescent="0.2">
      <c r="B4849" s="602"/>
      <c r="C4849" s="602"/>
      <c r="D4849" s="602"/>
      <c r="E4849" s="602"/>
      <c r="F4849" s="602"/>
      <c r="G4849" s="602"/>
      <c r="H4849" s="602"/>
      <c r="I4849" s="602"/>
      <c r="J4849" s="602"/>
      <c r="K4849" s="602"/>
      <c r="L4849" s="602"/>
      <c r="M4849" s="622"/>
    </row>
    <row r="4850" spans="2:13" s="322" customFormat="1" x14ac:dyDescent="0.2">
      <c r="B4850" s="602"/>
      <c r="C4850" s="602"/>
      <c r="D4850" s="602"/>
      <c r="E4850" s="602"/>
      <c r="F4850" s="602"/>
      <c r="G4850" s="602"/>
      <c r="H4850" s="602"/>
      <c r="I4850" s="602"/>
      <c r="J4850" s="602"/>
      <c r="K4850" s="602"/>
      <c r="L4850" s="602"/>
      <c r="M4850" s="622"/>
    </row>
    <row r="4851" spans="2:13" s="322" customFormat="1" x14ac:dyDescent="0.2">
      <c r="B4851" s="602"/>
      <c r="C4851" s="602"/>
      <c r="D4851" s="602"/>
      <c r="E4851" s="602"/>
      <c r="F4851" s="602"/>
      <c r="G4851" s="602"/>
      <c r="H4851" s="602"/>
      <c r="I4851" s="602"/>
      <c r="J4851" s="602"/>
      <c r="K4851" s="602"/>
      <c r="L4851" s="602"/>
      <c r="M4851" s="622"/>
    </row>
    <row r="4852" spans="2:13" s="322" customFormat="1" x14ac:dyDescent="0.2">
      <c r="B4852" s="602"/>
      <c r="C4852" s="602"/>
      <c r="D4852" s="602"/>
      <c r="E4852" s="602"/>
      <c r="F4852" s="602"/>
      <c r="G4852" s="602"/>
      <c r="H4852" s="602"/>
      <c r="I4852" s="602"/>
      <c r="J4852" s="602"/>
      <c r="K4852" s="602"/>
      <c r="L4852" s="602"/>
      <c r="M4852" s="622"/>
    </row>
    <row r="4853" spans="2:13" s="322" customFormat="1" x14ac:dyDescent="0.2">
      <c r="B4853" s="602"/>
      <c r="C4853" s="602"/>
      <c r="D4853" s="602"/>
      <c r="E4853" s="602"/>
      <c r="F4853" s="602"/>
      <c r="G4853" s="602"/>
      <c r="H4853" s="602"/>
      <c r="I4853" s="602"/>
      <c r="J4853" s="602"/>
      <c r="K4853" s="602"/>
      <c r="L4853" s="602"/>
      <c r="M4853" s="622"/>
    </row>
    <row r="4854" spans="2:13" s="322" customFormat="1" x14ac:dyDescent="0.2">
      <c r="B4854" s="602"/>
      <c r="C4854" s="602"/>
      <c r="D4854" s="602"/>
      <c r="E4854" s="602"/>
      <c r="F4854" s="602"/>
      <c r="G4854" s="602"/>
      <c r="H4854" s="602"/>
      <c r="I4854" s="602"/>
      <c r="J4854" s="602"/>
      <c r="K4854" s="602"/>
      <c r="L4854" s="602"/>
      <c r="M4854" s="622"/>
    </row>
    <row r="4855" spans="2:13" s="322" customFormat="1" x14ac:dyDescent="0.2">
      <c r="B4855" s="602"/>
      <c r="C4855" s="602"/>
      <c r="D4855" s="602"/>
      <c r="E4855" s="602"/>
      <c r="F4855" s="602"/>
      <c r="G4855" s="602"/>
      <c r="H4855" s="602"/>
      <c r="I4855" s="602"/>
      <c r="J4855" s="602"/>
      <c r="K4855" s="602"/>
      <c r="L4855" s="602"/>
      <c r="M4855" s="622"/>
    </row>
    <row r="4856" spans="2:13" s="322" customFormat="1" x14ac:dyDescent="0.2">
      <c r="B4856" s="602"/>
      <c r="C4856" s="602"/>
      <c r="D4856" s="602"/>
      <c r="E4856" s="602"/>
      <c r="F4856" s="602"/>
      <c r="G4856" s="602"/>
      <c r="H4856" s="602"/>
      <c r="I4856" s="602"/>
      <c r="J4856" s="602"/>
      <c r="K4856" s="602"/>
      <c r="L4856" s="602"/>
      <c r="M4856" s="622"/>
    </row>
    <row r="4857" spans="2:13" s="322" customFormat="1" x14ac:dyDescent="0.2">
      <c r="B4857" s="602"/>
      <c r="C4857" s="602"/>
      <c r="D4857" s="602"/>
      <c r="E4857" s="602"/>
      <c r="F4857" s="602"/>
      <c r="G4857" s="602"/>
      <c r="H4857" s="602"/>
      <c r="I4857" s="602"/>
      <c r="J4857" s="602"/>
      <c r="K4857" s="602"/>
      <c r="L4857" s="602"/>
      <c r="M4857" s="622"/>
    </row>
    <row r="4858" spans="2:13" s="322" customFormat="1" x14ac:dyDescent="0.2">
      <c r="B4858" s="602"/>
      <c r="C4858" s="602"/>
      <c r="D4858" s="602"/>
      <c r="E4858" s="602"/>
      <c r="F4858" s="602"/>
      <c r="G4858" s="602"/>
      <c r="H4858" s="602"/>
      <c r="I4858" s="602"/>
      <c r="J4858" s="602"/>
      <c r="K4858" s="602"/>
      <c r="L4858" s="602"/>
      <c r="M4858" s="622"/>
    </row>
    <row r="4859" spans="2:13" s="322" customFormat="1" x14ac:dyDescent="0.2">
      <c r="B4859" s="602"/>
      <c r="C4859" s="602"/>
      <c r="D4859" s="602"/>
      <c r="E4859" s="602"/>
      <c r="F4859" s="602"/>
      <c r="G4859" s="602"/>
      <c r="H4859" s="602"/>
      <c r="I4859" s="602"/>
      <c r="J4859" s="602"/>
      <c r="K4859" s="602"/>
      <c r="L4859" s="602"/>
      <c r="M4859" s="622"/>
    </row>
    <row r="4860" spans="2:13" s="322" customFormat="1" x14ac:dyDescent="0.2">
      <c r="B4860" s="602"/>
      <c r="C4860" s="602"/>
      <c r="D4860" s="602"/>
      <c r="E4860" s="602"/>
      <c r="F4860" s="602"/>
      <c r="G4860" s="602"/>
      <c r="H4860" s="602"/>
      <c r="I4860" s="602"/>
      <c r="J4860" s="602"/>
      <c r="K4860" s="602"/>
      <c r="L4860" s="602"/>
      <c r="M4860" s="622"/>
    </row>
    <row r="4861" spans="2:13" s="322" customFormat="1" x14ac:dyDescent="0.2">
      <c r="B4861" s="602"/>
      <c r="C4861" s="602"/>
      <c r="D4861" s="602"/>
      <c r="E4861" s="602"/>
      <c r="F4861" s="602"/>
      <c r="G4861" s="602"/>
      <c r="H4861" s="602"/>
      <c r="I4861" s="602"/>
      <c r="J4861" s="602"/>
      <c r="K4861" s="602"/>
      <c r="L4861" s="602"/>
      <c r="M4861" s="622"/>
    </row>
    <row r="4862" spans="2:13" s="322" customFormat="1" x14ac:dyDescent="0.2">
      <c r="B4862" s="602"/>
      <c r="C4862" s="602"/>
      <c r="D4862" s="602"/>
      <c r="E4862" s="602"/>
      <c r="F4862" s="602"/>
      <c r="G4862" s="602"/>
      <c r="H4862" s="602"/>
      <c r="I4862" s="602"/>
      <c r="J4862" s="602"/>
      <c r="K4862" s="602"/>
      <c r="L4862" s="602"/>
      <c r="M4862" s="622"/>
    </row>
    <row r="4863" spans="2:13" s="322" customFormat="1" x14ac:dyDescent="0.2">
      <c r="B4863" s="602"/>
      <c r="C4863" s="602"/>
      <c r="D4863" s="602"/>
      <c r="E4863" s="602"/>
      <c r="F4863" s="602"/>
      <c r="G4863" s="602"/>
      <c r="H4863" s="602"/>
      <c r="I4863" s="602"/>
      <c r="J4863" s="602"/>
      <c r="K4863" s="602"/>
      <c r="L4863" s="602"/>
      <c r="M4863" s="622"/>
    </row>
    <row r="4864" spans="2:13" s="322" customFormat="1" x14ac:dyDescent="0.2">
      <c r="B4864" s="602"/>
      <c r="C4864" s="602"/>
      <c r="D4864" s="602"/>
      <c r="E4864" s="602"/>
      <c r="F4864" s="602"/>
      <c r="G4864" s="602"/>
      <c r="H4864" s="602"/>
      <c r="I4864" s="602"/>
      <c r="J4864" s="602"/>
      <c r="K4864" s="602"/>
      <c r="L4864" s="602"/>
      <c r="M4864" s="622"/>
    </row>
    <row r="4865" spans="2:13" s="322" customFormat="1" x14ac:dyDescent="0.2">
      <c r="B4865" s="602"/>
      <c r="C4865" s="602"/>
      <c r="D4865" s="602"/>
      <c r="E4865" s="602"/>
      <c r="F4865" s="602"/>
      <c r="G4865" s="602"/>
      <c r="H4865" s="602"/>
      <c r="I4865" s="602"/>
      <c r="J4865" s="602"/>
      <c r="K4865" s="602"/>
      <c r="L4865" s="602"/>
      <c r="M4865" s="622"/>
    </row>
    <row r="4866" spans="2:13" s="322" customFormat="1" x14ac:dyDescent="0.2">
      <c r="B4866" s="602"/>
      <c r="C4866" s="602"/>
      <c r="D4866" s="602"/>
      <c r="E4866" s="602"/>
      <c r="F4866" s="602"/>
      <c r="G4866" s="602"/>
      <c r="H4866" s="602"/>
      <c r="I4866" s="602"/>
      <c r="J4866" s="602"/>
      <c r="K4866" s="602"/>
      <c r="L4866" s="602"/>
      <c r="M4866" s="622"/>
    </row>
    <row r="4867" spans="2:13" s="322" customFormat="1" x14ac:dyDescent="0.2">
      <c r="B4867" s="602"/>
      <c r="C4867" s="602"/>
      <c r="D4867" s="602"/>
      <c r="E4867" s="602"/>
      <c r="F4867" s="602"/>
      <c r="G4867" s="602"/>
      <c r="H4867" s="602"/>
      <c r="I4867" s="602"/>
      <c r="J4867" s="602"/>
      <c r="K4867" s="602"/>
      <c r="L4867" s="602"/>
      <c r="M4867" s="622"/>
    </row>
    <row r="4868" spans="2:13" s="322" customFormat="1" x14ac:dyDescent="0.2">
      <c r="B4868" s="602"/>
      <c r="C4868" s="602"/>
      <c r="D4868" s="602"/>
      <c r="E4868" s="602"/>
      <c r="F4868" s="602"/>
      <c r="G4868" s="602"/>
      <c r="H4868" s="602"/>
      <c r="I4868" s="602"/>
      <c r="J4868" s="602"/>
      <c r="K4868" s="602"/>
      <c r="L4868" s="602"/>
      <c r="M4868" s="622"/>
    </row>
    <row r="4869" spans="2:13" s="322" customFormat="1" x14ac:dyDescent="0.2">
      <c r="B4869" s="602"/>
      <c r="C4869" s="602"/>
      <c r="D4869" s="602"/>
      <c r="E4869" s="602"/>
      <c r="F4869" s="602"/>
      <c r="G4869" s="602"/>
      <c r="H4869" s="602"/>
      <c r="I4869" s="602"/>
      <c r="J4869" s="602"/>
      <c r="K4869" s="602"/>
      <c r="L4869" s="602"/>
      <c r="M4869" s="622"/>
    </row>
    <row r="4870" spans="2:13" s="322" customFormat="1" x14ac:dyDescent="0.2">
      <c r="B4870" s="602"/>
      <c r="C4870" s="602"/>
      <c r="D4870" s="602"/>
      <c r="E4870" s="602"/>
      <c r="F4870" s="602"/>
      <c r="G4870" s="602"/>
      <c r="H4870" s="602"/>
      <c r="I4870" s="602"/>
      <c r="J4870" s="602"/>
      <c r="K4870" s="602"/>
      <c r="L4870" s="602"/>
      <c r="M4870" s="622"/>
    </row>
    <row r="4871" spans="2:13" s="322" customFormat="1" x14ac:dyDescent="0.2">
      <c r="B4871" s="602"/>
      <c r="C4871" s="602"/>
      <c r="D4871" s="602"/>
      <c r="E4871" s="602"/>
      <c r="F4871" s="602"/>
      <c r="G4871" s="602"/>
      <c r="H4871" s="602"/>
      <c r="I4871" s="602"/>
      <c r="J4871" s="602"/>
      <c r="K4871" s="602"/>
      <c r="L4871" s="602"/>
      <c r="M4871" s="622"/>
    </row>
    <row r="4872" spans="2:13" s="322" customFormat="1" x14ac:dyDescent="0.2">
      <c r="B4872" s="602"/>
      <c r="C4872" s="602"/>
      <c r="D4872" s="602"/>
      <c r="E4872" s="602"/>
      <c r="F4872" s="602"/>
      <c r="G4872" s="602"/>
      <c r="H4872" s="602"/>
      <c r="I4872" s="602"/>
      <c r="J4872" s="602"/>
      <c r="K4872" s="602"/>
      <c r="L4872" s="602"/>
      <c r="M4872" s="622"/>
    </row>
    <row r="4873" spans="2:13" s="322" customFormat="1" x14ac:dyDescent="0.2">
      <c r="B4873" s="602"/>
      <c r="C4873" s="602"/>
      <c r="D4873" s="602"/>
      <c r="E4873" s="602"/>
      <c r="F4873" s="602"/>
      <c r="G4873" s="602"/>
      <c r="H4873" s="602"/>
      <c r="I4873" s="602"/>
      <c r="J4873" s="602"/>
      <c r="K4873" s="602"/>
      <c r="L4873" s="602"/>
      <c r="M4873" s="622"/>
    </row>
    <row r="4874" spans="2:13" s="322" customFormat="1" x14ac:dyDescent="0.2">
      <c r="B4874" s="602"/>
      <c r="C4874" s="602"/>
      <c r="D4874" s="602"/>
      <c r="E4874" s="602"/>
      <c r="F4874" s="602"/>
      <c r="G4874" s="602"/>
      <c r="H4874" s="602"/>
      <c r="I4874" s="602"/>
      <c r="J4874" s="602"/>
      <c r="K4874" s="602"/>
      <c r="L4874" s="602"/>
      <c r="M4874" s="622"/>
    </row>
    <row r="4875" spans="2:13" s="322" customFormat="1" x14ac:dyDescent="0.2">
      <c r="B4875" s="602"/>
      <c r="C4875" s="602"/>
      <c r="D4875" s="602"/>
      <c r="E4875" s="602"/>
      <c r="F4875" s="602"/>
      <c r="G4875" s="602"/>
      <c r="H4875" s="602"/>
      <c r="I4875" s="602"/>
      <c r="J4875" s="602"/>
      <c r="K4875" s="602"/>
      <c r="L4875" s="602"/>
      <c r="M4875" s="622"/>
    </row>
    <row r="4876" spans="2:13" s="322" customFormat="1" x14ac:dyDescent="0.2">
      <c r="B4876" s="602"/>
      <c r="C4876" s="602"/>
      <c r="D4876" s="602"/>
      <c r="E4876" s="602"/>
      <c r="F4876" s="602"/>
      <c r="G4876" s="602"/>
      <c r="H4876" s="602"/>
      <c r="I4876" s="602"/>
      <c r="J4876" s="602"/>
      <c r="K4876" s="602"/>
      <c r="L4876" s="602"/>
      <c r="M4876" s="622"/>
    </row>
    <row r="4877" spans="2:13" s="322" customFormat="1" x14ac:dyDescent="0.2">
      <c r="B4877" s="602"/>
      <c r="C4877" s="602"/>
      <c r="D4877" s="602"/>
      <c r="E4877" s="602"/>
      <c r="F4877" s="602"/>
      <c r="G4877" s="602"/>
      <c r="H4877" s="602"/>
      <c r="I4877" s="602"/>
      <c r="J4877" s="602"/>
      <c r="K4877" s="602"/>
      <c r="L4877" s="602"/>
      <c r="M4877" s="622"/>
    </row>
    <row r="4878" spans="2:13" s="322" customFormat="1" x14ac:dyDescent="0.2">
      <c r="B4878" s="602"/>
      <c r="C4878" s="602"/>
      <c r="D4878" s="602"/>
      <c r="E4878" s="602"/>
      <c r="F4878" s="602"/>
      <c r="G4878" s="602"/>
      <c r="H4878" s="602"/>
      <c r="I4878" s="602"/>
      <c r="J4878" s="602"/>
      <c r="K4878" s="602"/>
      <c r="L4878" s="602"/>
      <c r="M4878" s="622"/>
    </row>
    <row r="4879" spans="2:13" s="322" customFormat="1" x14ac:dyDescent="0.2">
      <c r="B4879" s="602"/>
      <c r="C4879" s="602"/>
      <c r="D4879" s="602"/>
      <c r="E4879" s="602"/>
      <c r="F4879" s="602"/>
      <c r="G4879" s="602"/>
      <c r="H4879" s="602"/>
      <c r="I4879" s="602"/>
      <c r="J4879" s="602"/>
      <c r="K4879" s="602"/>
      <c r="L4879" s="602"/>
      <c r="M4879" s="622"/>
    </row>
    <row r="4880" spans="2:13" s="322" customFormat="1" x14ac:dyDescent="0.2">
      <c r="B4880" s="602"/>
      <c r="C4880" s="602"/>
      <c r="D4880" s="602"/>
      <c r="E4880" s="602"/>
      <c r="F4880" s="602"/>
      <c r="G4880" s="602"/>
      <c r="H4880" s="602"/>
      <c r="I4880" s="602"/>
      <c r="J4880" s="602"/>
      <c r="K4880" s="602"/>
      <c r="L4880" s="602"/>
      <c r="M4880" s="622"/>
    </row>
    <row r="4881" spans="2:13" s="322" customFormat="1" x14ac:dyDescent="0.2">
      <c r="B4881" s="602"/>
      <c r="C4881" s="602"/>
      <c r="D4881" s="602"/>
      <c r="E4881" s="602"/>
      <c r="F4881" s="602"/>
      <c r="G4881" s="602"/>
      <c r="H4881" s="602"/>
      <c r="I4881" s="602"/>
      <c r="J4881" s="602"/>
      <c r="K4881" s="602"/>
      <c r="L4881" s="602"/>
      <c r="M4881" s="622"/>
    </row>
    <row r="4882" spans="2:13" s="322" customFormat="1" x14ac:dyDescent="0.2">
      <c r="B4882" s="602"/>
      <c r="C4882" s="602"/>
      <c r="D4882" s="602"/>
      <c r="E4882" s="602"/>
      <c r="F4882" s="602"/>
      <c r="G4882" s="602"/>
      <c r="H4882" s="602"/>
      <c r="I4882" s="602"/>
      <c r="J4882" s="602"/>
      <c r="K4882" s="602"/>
      <c r="L4882" s="602"/>
      <c r="M4882" s="622"/>
    </row>
    <row r="4883" spans="2:13" s="322" customFormat="1" x14ac:dyDescent="0.2">
      <c r="B4883" s="602"/>
      <c r="C4883" s="602"/>
      <c r="D4883" s="602"/>
      <c r="E4883" s="602"/>
      <c r="F4883" s="602"/>
      <c r="G4883" s="602"/>
      <c r="H4883" s="602"/>
      <c r="I4883" s="602"/>
      <c r="J4883" s="602"/>
      <c r="K4883" s="602"/>
      <c r="L4883" s="602"/>
      <c r="M4883" s="622"/>
    </row>
    <row r="4884" spans="2:13" s="322" customFormat="1" x14ac:dyDescent="0.2">
      <c r="B4884" s="602"/>
      <c r="C4884" s="602"/>
      <c r="D4884" s="602"/>
      <c r="E4884" s="602"/>
      <c r="F4884" s="602"/>
      <c r="G4884" s="602"/>
      <c r="H4884" s="602"/>
      <c r="I4884" s="602"/>
      <c r="J4884" s="602"/>
      <c r="K4884" s="602"/>
      <c r="L4884" s="602"/>
      <c r="M4884" s="622"/>
    </row>
    <row r="4885" spans="2:13" s="322" customFormat="1" x14ac:dyDescent="0.2">
      <c r="B4885" s="602"/>
      <c r="C4885" s="602"/>
      <c r="D4885" s="602"/>
      <c r="E4885" s="602"/>
      <c r="F4885" s="602"/>
      <c r="G4885" s="602"/>
      <c r="H4885" s="602"/>
      <c r="I4885" s="602"/>
      <c r="J4885" s="602"/>
      <c r="K4885" s="602"/>
      <c r="L4885" s="602"/>
      <c r="M4885" s="622"/>
    </row>
    <row r="4886" spans="2:13" s="322" customFormat="1" x14ac:dyDescent="0.2">
      <c r="B4886" s="602"/>
      <c r="C4886" s="602"/>
      <c r="D4886" s="602"/>
      <c r="E4886" s="602"/>
      <c r="F4886" s="602"/>
      <c r="G4886" s="602"/>
      <c r="H4886" s="602"/>
      <c r="I4886" s="602"/>
      <c r="J4886" s="602"/>
      <c r="K4886" s="602"/>
      <c r="L4886" s="602"/>
      <c r="M4886" s="622"/>
    </row>
    <row r="4887" spans="2:13" s="322" customFormat="1" x14ac:dyDescent="0.2">
      <c r="B4887" s="602"/>
      <c r="C4887" s="602"/>
      <c r="D4887" s="602"/>
      <c r="E4887" s="602"/>
      <c r="F4887" s="602"/>
      <c r="G4887" s="602"/>
      <c r="H4887" s="602"/>
      <c r="I4887" s="602"/>
      <c r="J4887" s="602"/>
      <c r="K4887" s="602"/>
      <c r="L4887" s="602"/>
      <c r="M4887" s="622"/>
    </row>
    <row r="4888" spans="2:13" s="322" customFormat="1" x14ac:dyDescent="0.2">
      <c r="B4888" s="602"/>
      <c r="C4888" s="602"/>
      <c r="D4888" s="602"/>
      <c r="E4888" s="602"/>
      <c r="F4888" s="602"/>
      <c r="G4888" s="602"/>
      <c r="H4888" s="602"/>
      <c r="I4888" s="602"/>
      <c r="J4888" s="602"/>
      <c r="K4888" s="602"/>
      <c r="L4888" s="602"/>
      <c r="M4888" s="622"/>
    </row>
    <row r="4889" spans="2:13" s="322" customFormat="1" x14ac:dyDescent="0.2">
      <c r="B4889" s="602"/>
      <c r="C4889" s="602"/>
      <c r="D4889" s="602"/>
      <c r="E4889" s="602"/>
      <c r="F4889" s="602"/>
      <c r="G4889" s="602"/>
      <c r="H4889" s="602"/>
      <c r="I4889" s="602"/>
      <c r="J4889" s="602"/>
      <c r="K4889" s="602"/>
      <c r="L4889" s="602"/>
      <c r="M4889" s="622"/>
    </row>
    <row r="4890" spans="2:13" s="322" customFormat="1" x14ac:dyDescent="0.2">
      <c r="B4890" s="602"/>
      <c r="C4890" s="602"/>
      <c r="D4890" s="602"/>
      <c r="E4890" s="602"/>
      <c r="F4890" s="602"/>
      <c r="G4890" s="602"/>
      <c r="H4890" s="602"/>
      <c r="I4890" s="602"/>
      <c r="J4890" s="602"/>
      <c r="K4890" s="602"/>
      <c r="L4890" s="602"/>
      <c r="M4890" s="622"/>
    </row>
    <row r="4891" spans="2:13" s="322" customFormat="1" x14ac:dyDescent="0.2">
      <c r="B4891" s="602"/>
      <c r="C4891" s="602"/>
      <c r="D4891" s="602"/>
      <c r="E4891" s="602"/>
      <c r="F4891" s="602"/>
      <c r="G4891" s="602"/>
      <c r="H4891" s="602"/>
      <c r="I4891" s="602"/>
      <c r="J4891" s="602"/>
      <c r="K4891" s="602"/>
      <c r="L4891" s="602"/>
      <c r="M4891" s="622"/>
    </row>
    <row r="4892" spans="2:13" s="322" customFormat="1" x14ac:dyDescent="0.2">
      <c r="B4892" s="602"/>
      <c r="C4892" s="602"/>
      <c r="D4892" s="602"/>
      <c r="E4892" s="602"/>
      <c r="F4892" s="602"/>
      <c r="G4892" s="602"/>
      <c r="H4892" s="602"/>
      <c r="I4892" s="602"/>
      <c r="J4892" s="602"/>
      <c r="K4892" s="602"/>
      <c r="L4892" s="602"/>
      <c r="M4892" s="622"/>
    </row>
    <row r="4893" spans="2:13" s="322" customFormat="1" x14ac:dyDescent="0.2">
      <c r="B4893" s="602"/>
      <c r="C4893" s="602"/>
      <c r="D4893" s="602"/>
      <c r="E4893" s="602"/>
      <c r="F4893" s="602"/>
      <c r="G4893" s="602"/>
      <c r="H4893" s="602"/>
      <c r="I4893" s="602"/>
      <c r="J4893" s="602"/>
      <c r="K4893" s="602"/>
      <c r="L4893" s="602"/>
      <c r="M4893" s="622"/>
    </row>
    <row r="4894" spans="2:13" s="322" customFormat="1" x14ac:dyDescent="0.2">
      <c r="B4894" s="602"/>
      <c r="C4894" s="602"/>
      <c r="D4894" s="602"/>
      <c r="E4894" s="602"/>
      <c r="F4894" s="602"/>
      <c r="G4894" s="602"/>
      <c r="H4894" s="602"/>
      <c r="I4894" s="602"/>
      <c r="J4894" s="602"/>
      <c r="K4894" s="602"/>
      <c r="L4894" s="602"/>
      <c r="M4894" s="622"/>
    </row>
    <row r="4895" spans="2:13" s="322" customFormat="1" x14ac:dyDescent="0.2">
      <c r="B4895" s="602"/>
      <c r="C4895" s="602"/>
      <c r="D4895" s="602"/>
      <c r="E4895" s="602"/>
      <c r="F4895" s="602"/>
      <c r="G4895" s="602"/>
      <c r="H4895" s="602"/>
      <c r="I4895" s="602"/>
      <c r="J4895" s="602"/>
      <c r="K4895" s="602"/>
      <c r="L4895" s="602"/>
      <c r="M4895" s="622"/>
    </row>
    <row r="4896" spans="2:13" s="322" customFormat="1" x14ac:dyDescent="0.2">
      <c r="B4896" s="602"/>
      <c r="C4896" s="602"/>
      <c r="D4896" s="602"/>
      <c r="E4896" s="602"/>
      <c r="F4896" s="602"/>
      <c r="G4896" s="602"/>
      <c r="H4896" s="602"/>
      <c r="I4896" s="602"/>
      <c r="J4896" s="602"/>
      <c r="K4896" s="602"/>
      <c r="L4896" s="602"/>
      <c r="M4896" s="622"/>
    </row>
    <row r="4897" spans="2:13" s="322" customFormat="1" x14ac:dyDescent="0.2">
      <c r="B4897" s="602"/>
      <c r="C4897" s="602"/>
      <c r="D4897" s="602"/>
      <c r="E4897" s="602"/>
      <c r="F4897" s="602"/>
      <c r="G4897" s="602"/>
      <c r="H4897" s="602"/>
      <c r="I4897" s="602"/>
      <c r="J4897" s="602"/>
      <c r="K4897" s="602"/>
      <c r="L4897" s="602"/>
      <c r="M4897" s="622"/>
    </row>
    <row r="4898" spans="2:13" s="322" customFormat="1" x14ac:dyDescent="0.2">
      <c r="B4898" s="602"/>
      <c r="C4898" s="602"/>
      <c r="D4898" s="602"/>
      <c r="E4898" s="602"/>
      <c r="F4898" s="602"/>
      <c r="G4898" s="602"/>
      <c r="H4898" s="602"/>
      <c r="I4898" s="602"/>
      <c r="J4898" s="602"/>
      <c r="K4898" s="602"/>
      <c r="L4898" s="602"/>
      <c r="M4898" s="622"/>
    </row>
    <row r="4899" spans="2:13" s="322" customFormat="1" x14ac:dyDescent="0.2">
      <c r="B4899" s="602"/>
      <c r="C4899" s="602"/>
      <c r="D4899" s="602"/>
      <c r="E4899" s="602"/>
      <c r="F4899" s="602"/>
      <c r="G4899" s="602"/>
      <c r="H4899" s="602"/>
      <c r="I4899" s="602"/>
      <c r="J4899" s="602"/>
      <c r="K4899" s="602"/>
      <c r="L4899" s="602"/>
      <c r="M4899" s="622"/>
    </row>
    <row r="4900" spans="2:13" s="322" customFormat="1" x14ac:dyDescent="0.2">
      <c r="B4900" s="602"/>
      <c r="C4900" s="602"/>
      <c r="D4900" s="602"/>
      <c r="E4900" s="602"/>
      <c r="F4900" s="602"/>
      <c r="G4900" s="602"/>
      <c r="H4900" s="602"/>
      <c r="I4900" s="602"/>
      <c r="J4900" s="602"/>
      <c r="K4900" s="602"/>
      <c r="L4900" s="602"/>
      <c r="M4900" s="622"/>
    </row>
    <row r="4901" spans="2:13" s="322" customFormat="1" x14ac:dyDescent="0.2">
      <c r="B4901" s="602"/>
      <c r="C4901" s="602"/>
      <c r="D4901" s="602"/>
      <c r="E4901" s="602"/>
      <c r="F4901" s="602"/>
      <c r="G4901" s="602"/>
      <c r="H4901" s="602"/>
      <c r="I4901" s="602"/>
      <c r="J4901" s="602"/>
      <c r="K4901" s="602"/>
      <c r="L4901" s="602"/>
      <c r="M4901" s="622"/>
    </row>
    <row r="4902" spans="2:13" s="322" customFormat="1" x14ac:dyDescent="0.2">
      <c r="B4902" s="602"/>
      <c r="C4902" s="602"/>
      <c r="D4902" s="602"/>
      <c r="E4902" s="602"/>
      <c r="F4902" s="602"/>
      <c r="G4902" s="602"/>
      <c r="H4902" s="602"/>
      <c r="I4902" s="602"/>
      <c r="J4902" s="602"/>
      <c r="K4902" s="602"/>
      <c r="L4902" s="602"/>
      <c r="M4902" s="622"/>
    </row>
    <row r="4903" spans="2:13" s="322" customFormat="1" x14ac:dyDescent="0.2">
      <c r="B4903" s="602"/>
      <c r="C4903" s="602"/>
      <c r="D4903" s="602"/>
      <c r="E4903" s="602"/>
      <c r="F4903" s="602"/>
      <c r="G4903" s="602"/>
      <c r="H4903" s="602"/>
      <c r="I4903" s="602"/>
      <c r="J4903" s="602"/>
      <c r="K4903" s="602"/>
      <c r="L4903" s="602"/>
      <c r="M4903" s="622"/>
    </row>
    <row r="4904" spans="2:13" s="322" customFormat="1" x14ac:dyDescent="0.2">
      <c r="B4904" s="602"/>
      <c r="C4904" s="602"/>
      <c r="D4904" s="602"/>
      <c r="E4904" s="602"/>
      <c r="F4904" s="602"/>
      <c r="G4904" s="602"/>
      <c r="H4904" s="602"/>
      <c r="I4904" s="602"/>
      <c r="J4904" s="602"/>
      <c r="K4904" s="602"/>
      <c r="L4904" s="602"/>
      <c r="M4904" s="622"/>
    </row>
    <row r="4905" spans="2:13" s="322" customFormat="1" x14ac:dyDescent="0.2">
      <c r="B4905" s="602"/>
      <c r="C4905" s="602"/>
      <c r="D4905" s="602"/>
      <c r="E4905" s="602"/>
      <c r="F4905" s="602"/>
      <c r="G4905" s="602"/>
      <c r="H4905" s="602"/>
      <c r="I4905" s="602"/>
      <c r="J4905" s="602"/>
      <c r="K4905" s="602"/>
      <c r="L4905" s="602"/>
      <c r="M4905" s="622"/>
    </row>
    <row r="4906" spans="2:13" s="322" customFormat="1" x14ac:dyDescent="0.2">
      <c r="B4906" s="602"/>
      <c r="C4906" s="602"/>
      <c r="D4906" s="602"/>
      <c r="E4906" s="602"/>
      <c r="F4906" s="602"/>
      <c r="G4906" s="602"/>
      <c r="H4906" s="602"/>
      <c r="I4906" s="602"/>
      <c r="J4906" s="602"/>
      <c r="K4906" s="602"/>
      <c r="L4906" s="602"/>
      <c r="M4906" s="622"/>
    </row>
    <row r="4907" spans="2:13" s="322" customFormat="1" x14ac:dyDescent="0.2">
      <c r="B4907" s="602"/>
      <c r="C4907" s="602"/>
      <c r="D4907" s="602"/>
      <c r="E4907" s="602"/>
      <c r="F4907" s="602"/>
      <c r="G4907" s="602"/>
      <c r="H4907" s="602"/>
      <c r="I4907" s="602"/>
      <c r="J4907" s="602"/>
      <c r="K4907" s="602"/>
      <c r="L4907" s="602"/>
      <c r="M4907" s="622"/>
    </row>
    <row r="4908" spans="2:13" s="322" customFormat="1" x14ac:dyDescent="0.2">
      <c r="B4908" s="602"/>
      <c r="C4908" s="602"/>
      <c r="D4908" s="602"/>
      <c r="E4908" s="602"/>
      <c r="F4908" s="602"/>
      <c r="G4908" s="602"/>
      <c r="H4908" s="602"/>
      <c r="I4908" s="602"/>
      <c r="J4908" s="602"/>
      <c r="K4908" s="602"/>
      <c r="L4908" s="602"/>
      <c r="M4908" s="622"/>
    </row>
    <row r="4909" spans="2:13" s="322" customFormat="1" x14ac:dyDescent="0.2">
      <c r="B4909" s="602"/>
      <c r="C4909" s="602"/>
      <c r="D4909" s="602"/>
      <c r="E4909" s="602"/>
      <c r="F4909" s="602"/>
      <c r="G4909" s="602"/>
      <c r="H4909" s="602"/>
      <c r="I4909" s="602"/>
      <c r="J4909" s="602"/>
      <c r="K4909" s="602"/>
      <c r="L4909" s="602"/>
      <c r="M4909" s="622"/>
    </row>
    <row r="4910" spans="2:13" s="322" customFormat="1" x14ac:dyDescent="0.2">
      <c r="B4910" s="602"/>
      <c r="C4910" s="602"/>
      <c r="D4910" s="602"/>
      <c r="E4910" s="602"/>
      <c r="F4910" s="602"/>
      <c r="G4910" s="602"/>
      <c r="H4910" s="602"/>
      <c r="I4910" s="602"/>
      <c r="J4910" s="602"/>
      <c r="K4910" s="602"/>
      <c r="L4910" s="602"/>
      <c r="M4910" s="622"/>
    </row>
    <row r="4911" spans="2:13" s="322" customFormat="1" x14ac:dyDescent="0.2">
      <c r="B4911" s="602"/>
      <c r="C4911" s="602"/>
      <c r="D4911" s="602"/>
      <c r="E4911" s="602"/>
      <c r="F4911" s="602"/>
      <c r="G4911" s="602"/>
      <c r="H4911" s="602"/>
      <c r="I4911" s="602"/>
      <c r="J4911" s="602"/>
      <c r="K4911" s="602"/>
      <c r="L4911" s="602"/>
      <c r="M4911" s="622"/>
    </row>
    <row r="4912" spans="2:13" s="322" customFormat="1" x14ac:dyDescent="0.2">
      <c r="B4912" s="602"/>
      <c r="C4912" s="602"/>
      <c r="D4912" s="602"/>
      <c r="E4912" s="602"/>
      <c r="F4912" s="602"/>
      <c r="G4912" s="602"/>
      <c r="H4912" s="602"/>
      <c r="I4912" s="602"/>
      <c r="J4912" s="602"/>
      <c r="K4912" s="602"/>
      <c r="L4912" s="602"/>
      <c r="M4912" s="622"/>
    </row>
    <row r="4913" spans="2:13" s="322" customFormat="1" x14ac:dyDescent="0.2">
      <c r="B4913" s="602"/>
      <c r="C4913" s="602"/>
      <c r="D4913" s="602"/>
      <c r="E4913" s="602"/>
      <c r="F4913" s="602"/>
      <c r="G4913" s="602"/>
      <c r="H4913" s="602"/>
      <c r="I4913" s="602"/>
      <c r="J4913" s="602"/>
      <c r="K4913" s="602"/>
      <c r="L4913" s="602"/>
      <c r="M4913" s="622"/>
    </row>
    <row r="4914" spans="2:13" s="322" customFormat="1" x14ac:dyDescent="0.2">
      <c r="B4914" s="602"/>
      <c r="C4914" s="602"/>
      <c r="D4914" s="602"/>
      <c r="E4914" s="602"/>
      <c r="F4914" s="602"/>
      <c r="G4914" s="602"/>
      <c r="H4914" s="602"/>
      <c r="I4914" s="602"/>
      <c r="J4914" s="602"/>
      <c r="K4914" s="602"/>
      <c r="L4914" s="602"/>
      <c r="M4914" s="622"/>
    </row>
    <row r="4915" spans="2:13" s="322" customFormat="1" x14ac:dyDescent="0.2">
      <c r="B4915" s="602"/>
      <c r="C4915" s="602"/>
      <c r="D4915" s="602"/>
      <c r="E4915" s="602"/>
      <c r="F4915" s="602"/>
      <c r="G4915" s="602"/>
      <c r="H4915" s="602"/>
      <c r="I4915" s="602"/>
      <c r="J4915" s="602"/>
      <c r="K4915" s="602"/>
      <c r="L4915" s="602"/>
      <c r="M4915" s="622"/>
    </row>
    <row r="4916" spans="2:13" s="322" customFormat="1" x14ac:dyDescent="0.2">
      <c r="B4916" s="602"/>
      <c r="C4916" s="602"/>
      <c r="D4916" s="602"/>
      <c r="E4916" s="602"/>
      <c r="F4916" s="602"/>
      <c r="G4916" s="602"/>
      <c r="H4916" s="602"/>
      <c r="I4916" s="602"/>
      <c r="J4916" s="602"/>
      <c r="K4916" s="602"/>
      <c r="L4916" s="602"/>
      <c r="M4916" s="622"/>
    </row>
    <row r="4917" spans="2:13" s="322" customFormat="1" x14ac:dyDescent="0.2">
      <c r="B4917" s="602"/>
      <c r="C4917" s="602"/>
      <c r="D4917" s="602"/>
      <c r="E4917" s="602"/>
      <c r="F4917" s="602"/>
      <c r="G4917" s="602"/>
      <c r="H4917" s="602"/>
      <c r="I4917" s="602"/>
      <c r="J4917" s="602"/>
      <c r="K4917" s="602"/>
      <c r="L4917" s="602"/>
      <c r="M4917" s="622"/>
    </row>
    <row r="4918" spans="2:13" s="322" customFormat="1" x14ac:dyDescent="0.2">
      <c r="B4918" s="602"/>
      <c r="C4918" s="602"/>
      <c r="D4918" s="602"/>
      <c r="E4918" s="602"/>
      <c r="F4918" s="602"/>
      <c r="G4918" s="602"/>
      <c r="H4918" s="602"/>
      <c r="I4918" s="602"/>
      <c r="J4918" s="602"/>
      <c r="K4918" s="602"/>
      <c r="L4918" s="602"/>
      <c r="M4918" s="622"/>
    </row>
    <row r="4919" spans="2:13" s="322" customFormat="1" x14ac:dyDescent="0.2">
      <c r="B4919" s="602"/>
      <c r="C4919" s="602"/>
      <c r="D4919" s="602"/>
      <c r="E4919" s="602"/>
      <c r="F4919" s="602"/>
      <c r="G4919" s="602"/>
      <c r="H4919" s="602"/>
      <c r="I4919" s="602"/>
      <c r="J4919" s="602"/>
      <c r="K4919" s="602"/>
      <c r="L4919" s="602"/>
      <c r="M4919" s="622"/>
    </row>
    <row r="4920" spans="2:13" s="322" customFormat="1" x14ac:dyDescent="0.2">
      <c r="B4920" s="602"/>
      <c r="C4920" s="602"/>
      <c r="D4920" s="602"/>
      <c r="E4920" s="602"/>
      <c r="F4920" s="602"/>
      <c r="G4920" s="602"/>
      <c r="H4920" s="602"/>
      <c r="I4920" s="602"/>
      <c r="J4920" s="602"/>
      <c r="K4920" s="602"/>
      <c r="L4920" s="602"/>
      <c r="M4920" s="622"/>
    </row>
    <row r="4921" spans="2:13" s="322" customFormat="1" x14ac:dyDescent="0.2">
      <c r="B4921" s="602"/>
      <c r="C4921" s="602"/>
      <c r="D4921" s="602"/>
      <c r="E4921" s="602"/>
      <c r="F4921" s="602"/>
      <c r="G4921" s="602"/>
      <c r="H4921" s="602"/>
      <c r="I4921" s="602"/>
      <c r="J4921" s="602"/>
      <c r="K4921" s="602"/>
      <c r="L4921" s="602"/>
      <c r="M4921" s="622"/>
    </row>
    <row r="4922" spans="2:13" s="322" customFormat="1" x14ac:dyDescent="0.2">
      <c r="B4922" s="602"/>
      <c r="C4922" s="602"/>
      <c r="D4922" s="602"/>
      <c r="E4922" s="602"/>
      <c r="F4922" s="602"/>
      <c r="G4922" s="602"/>
      <c r="H4922" s="602"/>
      <c r="I4922" s="602"/>
      <c r="J4922" s="602"/>
      <c r="K4922" s="602"/>
      <c r="L4922" s="602"/>
      <c r="M4922" s="622"/>
    </row>
    <row r="4923" spans="2:13" s="322" customFormat="1" x14ac:dyDescent="0.2">
      <c r="B4923" s="602"/>
      <c r="C4923" s="602"/>
      <c r="D4923" s="602"/>
      <c r="E4923" s="602"/>
      <c r="F4923" s="602"/>
      <c r="G4923" s="602"/>
      <c r="H4923" s="602"/>
      <c r="I4923" s="602"/>
      <c r="J4923" s="602"/>
      <c r="K4923" s="602"/>
      <c r="L4923" s="602"/>
      <c r="M4923" s="622"/>
    </row>
    <row r="4924" spans="2:13" s="322" customFormat="1" x14ac:dyDescent="0.2">
      <c r="B4924" s="602"/>
      <c r="C4924" s="602"/>
      <c r="D4924" s="602"/>
      <c r="E4924" s="602"/>
      <c r="F4924" s="602"/>
      <c r="G4924" s="602"/>
      <c r="H4924" s="602"/>
      <c r="I4924" s="602"/>
      <c r="J4924" s="602"/>
      <c r="K4924" s="602"/>
      <c r="L4924" s="602"/>
      <c r="M4924" s="622"/>
    </row>
    <row r="4925" spans="2:13" s="322" customFormat="1" x14ac:dyDescent="0.2">
      <c r="B4925" s="602"/>
      <c r="C4925" s="602"/>
      <c r="D4925" s="602"/>
      <c r="E4925" s="602"/>
      <c r="F4925" s="602"/>
      <c r="G4925" s="602"/>
      <c r="H4925" s="602"/>
      <c r="I4925" s="602"/>
      <c r="J4925" s="602"/>
      <c r="K4925" s="602"/>
      <c r="L4925" s="602"/>
      <c r="M4925" s="622"/>
    </row>
    <row r="4926" spans="2:13" s="322" customFormat="1" x14ac:dyDescent="0.2">
      <c r="B4926" s="602"/>
      <c r="C4926" s="602"/>
      <c r="D4926" s="602"/>
      <c r="E4926" s="602"/>
      <c r="F4926" s="602"/>
      <c r="G4926" s="602"/>
      <c r="H4926" s="602"/>
      <c r="I4926" s="602"/>
      <c r="J4926" s="602"/>
      <c r="K4926" s="602"/>
      <c r="L4926" s="602"/>
      <c r="M4926" s="622"/>
    </row>
    <row r="4927" spans="2:13" s="322" customFormat="1" x14ac:dyDescent="0.2">
      <c r="B4927" s="602"/>
      <c r="C4927" s="602"/>
      <c r="D4927" s="602"/>
      <c r="E4927" s="602"/>
      <c r="F4927" s="602"/>
      <c r="G4927" s="602"/>
      <c r="H4927" s="602"/>
      <c r="I4927" s="602"/>
      <c r="J4927" s="602"/>
      <c r="K4927" s="602"/>
      <c r="L4927" s="602"/>
      <c r="M4927" s="622"/>
    </row>
    <row r="4928" spans="2:13" s="322" customFormat="1" x14ac:dyDescent="0.2">
      <c r="B4928" s="602"/>
      <c r="C4928" s="602"/>
      <c r="D4928" s="602"/>
      <c r="E4928" s="602"/>
      <c r="F4928" s="602"/>
      <c r="G4928" s="602"/>
      <c r="H4928" s="602"/>
      <c r="I4928" s="602"/>
      <c r="J4928" s="602"/>
      <c r="K4928" s="602"/>
      <c r="L4928" s="602"/>
      <c r="M4928" s="622"/>
    </row>
    <row r="4929" spans="2:13" s="322" customFormat="1" x14ac:dyDescent="0.2">
      <c r="B4929" s="602"/>
      <c r="C4929" s="602"/>
      <c r="D4929" s="602"/>
      <c r="E4929" s="602"/>
      <c r="F4929" s="602"/>
      <c r="G4929" s="602"/>
      <c r="H4929" s="602"/>
      <c r="I4929" s="602"/>
      <c r="J4929" s="602"/>
      <c r="K4929" s="602"/>
      <c r="L4929" s="602"/>
      <c r="M4929" s="622"/>
    </row>
    <row r="4930" spans="2:13" s="322" customFormat="1" x14ac:dyDescent="0.2">
      <c r="B4930" s="602"/>
      <c r="C4930" s="602"/>
      <c r="D4930" s="602"/>
      <c r="E4930" s="602"/>
      <c r="F4930" s="602"/>
      <c r="G4930" s="602"/>
      <c r="H4930" s="602"/>
      <c r="I4930" s="602"/>
      <c r="J4930" s="602"/>
      <c r="K4930" s="602"/>
      <c r="L4930" s="602"/>
      <c r="M4930" s="622"/>
    </row>
    <row r="4931" spans="2:13" s="322" customFormat="1" x14ac:dyDescent="0.2">
      <c r="B4931" s="602"/>
      <c r="C4931" s="602"/>
      <c r="D4931" s="602"/>
      <c r="E4931" s="602"/>
      <c r="F4931" s="602"/>
      <c r="G4931" s="602"/>
      <c r="H4931" s="602"/>
      <c r="I4931" s="602"/>
      <c r="J4931" s="602"/>
      <c r="K4931" s="602"/>
      <c r="L4931" s="602"/>
      <c r="M4931" s="622"/>
    </row>
    <row r="4932" spans="2:13" s="322" customFormat="1" x14ac:dyDescent="0.2">
      <c r="B4932" s="602"/>
      <c r="C4932" s="602"/>
      <c r="D4932" s="602"/>
      <c r="E4932" s="602"/>
      <c r="F4932" s="602"/>
      <c r="G4932" s="602"/>
      <c r="H4932" s="602"/>
      <c r="I4932" s="602"/>
      <c r="J4932" s="602"/>
      <c r="K4932" s="602"/>
      <c r="L4932" s="602"/>
      <c r="M4932" s="622"/>
    </row>
    <row r="4933" spans="2:13" s="322" customFormat="1" x14ac:dyDescent="0.2">
      <c r="B4933" s="602"/>
      <c r="C4933" s="602"/>
      <c r="D4933" s="602"/>
      <c r="E4933" s="602"/>
      <c r="F4933" s="602"/>
      <c r="G4933" s="602"/>
      <c r="H4933" s="602"/>
      <c r="I4933" s="602"/>
      <c r="J4933" s="602"/>
      <c r="K4933" s="602"/>
      <c r="L4933" s="602"/>
      <c r="M4933" s="622"/>
    </row>
    <row r="4934" spans="2:13" s="322" customFormat="1" x14ac:dyDescent="0.2">
      <c r="B4934" s="602"/>
      <c r="C4934" s="602"/>
      <c r="D4934" s="602"/>
      <c r="E4934" s="602"/>
      <c r="F4934" s="602"/>
      <c r="G4934" s="602"/>
      <c r="H4934" s="602"/>
      <c r="I4934" s="602"/>
      <c r="J4934" s="602"/>
      <c r="K4934" s="602"/>
      <c r="L4934" s="602"/>
      <c r="M4934" s="622"/>
    </row>
    <row r="4935" spans="2:13" s="322" customFormat="1" x14ac:dyDescent="0.2">
      <c r="B4935" s="602"/>
      <c r="C4935" s="602"/>
      <c r="D4935" s="602"/>
      <c r="E4935" s="602"/>
      <c r="F4935" s="602"/>
      <c r="G4935" s="602"/>
      <c r="H4935" s="602"/>
      <c r="I4935" s="602"/>
      <c r="J4935" s="602"/>
      <c r="K4935" s="602"/>
      <c r="L4935" s="602"/>
      <c r="M4935" s="622"/>
    </row>
    <row r="4936" spans="2:13" s="322" customFormat="1" x14ac:dyDescent="0.2">
      <c r="B4936" s="602"/>
      <c r="C4936" s="602"/>
      <c r="D4936" s="602"/>
      <c r="E4936" s="602"/>
      <c r="F4936" s="602"/>
      <c r="G4936" s="602"/>
      <c r="H4936" s="602"/>
      <c r="I4936" s="602"/>
      <c r="J4936" s="602"/>
      <c r="K4936" s="602"/>
      <c r="L4936" s="602"/>
      <c r="M4936" s="622"/>
    </row>
    <row r="4937" spans="2:13" s="322" customFormat="1" x14ac:dyDescent="0.2">
      <c r="B4937" s="602"/>
      <c r="C4937" s="602"/>
      <c r="D4937" s="602"/>
      <c r="E4937" s="602"/>
      <c r="F4937" s="602"/>
      <c r="G4937" s="602"/>
      <c r="H4937" s="602"/>
      <c r="I4937" s="602"/>
      <c r="J4937" s="602"/>
      <c r="K4937" s="602"/>
      <c r="L4937" s="602"/>
      <c r="M4937" s="622"/>
    </row>
    <row r="4938" spans="2:13" s="322" customFormat="1" x14ac:dyDescent="0.2">
      <c r="B4938" s="602"/>
      <c r="C4938" s="602"/>
      <c r="D4938" s="602"/>
      <c r="E4938" s="602"/>
      <c r="F4938" s="602"/>
      <c r="G4938" s="602"/>
      <c r="H4938" s="602"/>
      <c r="I4938" s="602"/>
      <c r="J4938" s="602"/>
      <c r="K4938" s="602"/>
      <c r="L4938" s="602"/>
      <c r="M4938" s="622"/>
    </row>
    <row r="4939" spans="2:13" s="322" customFormat="1" x14ac:dyDescent="0.2">
      <c r="B4939" s="602"/>
      <c r="C4939" s="602"/>
      <c r="D4939" s="602"/>
      <c r="E4939" s="602"/>
      <c r="F4939" s="602"/>
      <c r="G4939" s="602"/>
      <c r="H4939" s="602"/>
      <c r="I4939" s="602"/>
      <c r="J4939" s="602"/>
      <c r="K4939" s="602"/>
      <c r="L4939" s="602"/>
      <c r="M4939" s="622"/>
    </row>
    <row r="4940" spans="2:13" s="322" customFormat="1" x14ac:dyDescent="0.2">
      <c r="B4940" s="602"/>
      <c r="C4940" s="602"/>
      <c r="D4940" s="602"/>
      <c r="E4940" s="602"/>
      <c r="F4940" s="602"/>
      <c r="G4940" s="602"/>
      <c r="H4940" s="602"/>
      <c r="I4940" s="602"/>
      <c r="J4940" s="602"/>
      <c r="K4940" s="602"/>
      <c r="L4940" s="602"/>
      <c r="M4940" s="622"/>
    </row>
    <row r="4941" spans="2:13" s="322" customFormat="1" x14ac:dyDescent="0.2">
      <c r="B4941" s="602"/>
      <c r="C4941" s="602"/>
      <c r="D4941" s="602"/>
      <c r="E4941" s="602"/>
      <c r="F4941" s="602"/>
      <c r="G4941" s="602"/>
      <c r="H4941" s="602"/>
      <c r="I4941" s="602"/>
      <c r="J4941" s="602"/>
      <c r="K4941" s="602"/>
      <c r="L4941" s="602"/>
      <c r="M4941" s="622"/>
    </row>
    <row r="4942" spans="2:13" s="322" customFormat="1" x14ac:dyDescent="0.2">
      <c r="B4942" s="602"/>
      <c r="C4942" s="602"/>
      <c r="D4942" s="602"/>
      <c r="E4942" s="602"/>
      <c r="F4942" s="602"/>
      <c r="G4942" s="602"/>
      <c r="H4942" s="602"/>
      <c r="I4942" s="602"/>
      <c r="J4942" s="602"/>
      <c r="K4942" s="602"/>
      <c r="L4942" s="602"/>
      <c r="M4942" s="622"/>
    </row>
    <row r="4943" spans="2:13" s="322" customFormat="1" x14ac:dyDescent="0.2">
      <c r="B4943" s="602"/>
      <c r="C4943" s="602"/>
      <c r="D4943" s="602"/>
      <c r="E4943" s="602"/>
      <c r="F4943" s="602"/>
      <c r="G4943" s="602"/>
      <c r="H4943" s="602"/>
      <c r="I4943" s="602"/>
      <c r="J4943" s="602"/>
      <c r="K4943" s="602"/>
      <c r="L4943" s="602"/>
      <c r="M4943" s="622"/>
    </row>
    <row r="4944" spans="2:13" s="322" customFormat="1" x14ac:dyDescent="0.2">
      <c r="B4944" s="602"/>
      <c r="C4944" s="602"/>
      <c r="D4944" s="602"/>
      <c r="E4944" s="602"/>
      <c r="F4944" s="602"/>
      <c r="G4944" s="602"/>
      <c r="H4944" s="602"/>
      <c r="I4944" s="602"/>
      <c r="J4944" s="602"/>
      <c r="K4944" s="602"/>
      <c r="L4944" s="602"/>
      <c r="M4944" s="622"/>
    </row>
    <row r="4945" spans="2:13" s="322" customFormat="1" x14ac:dyDescent="0.2">
      <c r="B4945" s="602"/>
      <c r="C4945" s="602"/>
      <c r="D4945" s="602"/>
      <c r="E4945" s="602"/>
      <c r="F4945" s="602"/>
      <c r="G4945" s="602"/>
      <c r="H4945" s="602"/>
      <c r="I4945" s="602"/>
      <c r="J4945" s="602"/>
      <c r="K4945" s="602"/>
      <c r="L4945" s="602"/>
      <c r="M4945" s="622"/>
    </row>
    <row r="4946" spans="2:13" s="322" customFormat="1" x14ac:dyDescent="0.2">
      <c r="B4946" s="602"/>
      <c r="C4946" s="602"/>
      <c r="D4946" s="602"/>
      <c r="E4946" s="602"/>
      <c r="F4946" s="602"/>
      <c r="G4946" s="602"/>
      <c r="H4946" s="602"/>
      <c r="I4946" s="602"/>
      <c r="J4946" s="602"/>
      <c r="K4946" s="602"/>
      <c r="L4946" s="602"/>
      <c r="M4946" s="622"/>
    </row>
    <row r="4947" spans="2:13" s="322" customFormat="1" x14ac:dyDescent="0.2">
      <c r="B4947" s="602"/>
      <c r="C4947" s="602"/>
      <c r="D4947" s="602"/>
      <c r="E4947" s="602"/>
      <c r="F4947" s="602"/>
      <c r="G4947" s="602"/>
      <c r="H4947" s="602"/>
      <c r="I4947" s="602"/>
      <c r="J4947" s="602"/>
      <c r="K4947" s="602"/>
      <c r="L4947" s="602"/>
      <c r="M4947" s="622"/>
    </row>
    <row r="4948" spans="2:13" s="322" customFormat="1" x14ac:dyDescent="0.2">
      <c r="B4948" s="602"/>
      <c r="C4948" s="602"/>
      <c r="D4948" s="602"/>
      <c r="E4948" s="602"/>
      <c r="F4948" s="602"/>
      <c r="G4948" s="602"/>
      <c r="H4948" s="602"/>
      <c r="I4948" s="602"/>
      <c r="J4948" s="602"/>
      <c r="K4948" s="602"/>
      <c r="L4948" s="602"/>
      <c r="M4948" s="622"/>
    </row>
    <row r="4949" spans="2:13" s="322" customFormat="1" x14ac:dyDescent="0.2">
      <c r="B4949" s="602"/>
      <c r="C4949" s="602"/>
      <c r="D4949" s="602"/>
      <c r="E4949" s="602"/>
      <c r="F4949" s="602"/>
      <c r="G4949" s="602"/>
      <c r="H4949" s="602"/>
      <c r="I4949" s="602"/>
      <c r="J4949" s="602"/>
      <c r="K4949" s="602"/>
      <c r="L4949" s="602"/>
      <c r="M4949" s="622"/>
    </row>
    <row r="4950" spans="2:13" s="322" customFormat="1" x14ac:dyDescent="0.2">
      <c r="B4950" s="602"/>
      <c r="C4950" s="602"/>
      <c r="D4950" s="602"/>
      <c r="E4950" s="602"/>
      <c r="F4950" s="602"/>
      <c r="G4950" s="602"/>
      <c r="H4950" s="602"/>
      <c r="I4950" s="602"/>
      <c r="J4950" s="602"/>
      <c r="K4950" s="602"/>
      <c r="L4950" s="602"/>
      <c r="M4950" s="622"/>
    </row>
    <row r="4951" spans="2:13" s="322" customFormat="1" x14ac:dyDescent="0.2">
      <c r="B4951" s="602"/>
      <c r="C4951" s="602"/>
      <c r="D4951" s="602"/>
      <c r="E4951" s="602"/>
      <c r="F4951" s="602"/>
      <c r="G4951" s="602"/>
      <c r="H4951" s="602"/>
      <c r="I4951" s="602"/>
      <c r="J4951" s="602"/>
      <c r="K4951" s="602"/>
      <c r="L4951" s="602"/>
      <c r="M4951" s="622"/>
    </row>
    <row r="4952" spans="2:13" s="322" customFormat="1" x14ac:dyDescent="0.2">
      <c r="B4952" s="602"/>
      <c r="C4952" s="602"/>
      <c r="D4952" s="602"/>
      <c r="E4952" s="602"/>
      <c r="F4952" s="602"/>
      <c r="G4952" s="602"/>
      <c r="H4952" s="602"/>
      <c r="I4952" s="602"/>
      <c r="J4952" s="602"/>
      <c r="K4952" s="602"/>
      <c r="L4952" s="602"/>
      <c r="M4952" s="622"/>
    </row>
    <row r="4953" spans="2:13" s="322" customFormat="1" x14ac:dyDescent="0.2">
      <c r="B4953" s="602"/>
      <c r="C4953" s="602"/>
      <c r="D4953" s="602"/>
      <c r="E4953" s="602"/>
      <c r="F4953" s="602"/>
      <c r="G4953" s="602"/>
      <c r="H4953" s="602"/>
      <c r="I4953" s="602"/>
      <c r="J4953" s="602"/>
      <c r="K4953" s="602"/>
      <c r="L4953" s="602"/>
      <c r="M4953" s="622"/>
    </row>
    <row r="4954" spans="2:13" s="322" customFormat="1" x14ac:dyDescent="0.2">
      <c r="B4954" s="602"/>
      <c r="C4954" s="602"/>
      <c r="D4954" s="602"/>
      <c r="E4954" s="602"/>
      <c r="F4954" s="602"/>
      <c r="G4954" s="602"/>
      <c r="H4954" s="602"/>
      <c r="I4954" s="602"/>
      <c r="J4954" s="602"/>
      <c r="K4954" s="602"/>
      <c r="L4954" s="602"/>
      <c r="M4954" s="622"/>
    </row>
    <row r="4955" spans="2:13" s="322" customFormat="1" x14ac:dyDescent="0.2">
      <c r="B4955" s="602"/>
      <c r="C4955" s="602"/>
      <c r="D4955" s="602"/>
      <c r="E4955" s="602"/>
      <c r="F4955" s="602"/>
      <c r="G4955" s="602"/>
      <c r="H4955" s="602"/>
      <c r="I4955" s="602"/>
      <c r="J4955" s="602"/>
      <c r="K4955" s="602"/>
      <c r="L4955" s="602"/>
      <c r="M4955" s="622"/>
    </row>
    <row r="4956" spans="2:13" s="322" customFormat="1" x14ac:dyDescent="0.2">
      <c r="B4956" s="602"/>
      <c r="C4956" s="602"/>
      <c r="D4956" s="602"/>
      <c r="E4956" s="602"/>
      <c r="F4956" s="602"/>
      <c r="G4956" s="602"/>
      <c r="H4956" s="602"/>
      <c r="I4956" s="602"/>
      <c r="J4956" s="602"/>
      <c r="K4956" s="602"/>
      <c r="L4956" s="602"/>
      <c r="M4956" s="622"/>
    </row>
    <row r="4957" spans="2:13" s="322" customFormat="1" x14ac:dyDescent="0.2">
      <c r="B4957" s="602"/>
      <c r="C4957" s="602"/>
      <c r="D4957" s="602"/>
      <c r="E4957" s="602"/>
      <c r="F4957" s="602"/>
      <c r="G4957" s="602"/>
      <c r="H4957" s="602"/>
      <c r="I4957" s="602"/>
      <c r="J4957" s="602"/>
      <c r="K4957" s="602"/>
      <c r="L4957" s="602"/>
      <c r="M4957" s="622"/>
    </row>
    <row r="4958" spans="2:13" s="322" customFormat="1" x14ac:dyDescent="0.2">
      <c r="B4958" s="602"/>
      <c r="C4958" s="602"/>
      <c r="D4958" s="602"/>
      <c r="E4958" s="602"/>
      <c r="F4958" s="602"/>
      <c r="G4958" s="602"/>
      <c r="H4958" s="602"/>
      <c r="I4958" s="602"/>
      <c r="J4958" s="602"/>
      <c r="K4958" s="602"/>
      <c r="L4958" s="602"/>
      <c r="M4958" s="622"/>
    </row>
    <row r="4959" spans="2:13" s="322" customFormat="1" x14ac:dyDescent="0.2">
      <c r="B4959" s="602"/>
      <c r="C4959" s="602"/>
      <c r="D4959" s="602"/>
      <c r="E4959" s="602"/>
      <c r="F4959" s="602"/>
      <c r="G4959" s="602"/>
      <c r="H4959" s="602"/>
      <c r="I4959" s="602"/>
      <c r="J4959" s="602"/>
      <c r="K4959" s="602"/>
      <c r="L4959" s="602"/>
      <c r="M4959" s="622"/>
    </row>
    <row r="4960" spans="2:13" s="322" customFormat="1" x14ac:dyDescent="0.2">
      <c r="B4960" s="602"/>
      <c r="C4960" s="602"/>
      <c r="D4960" s="602"/>
      <c r="E4960" s="602"/>
      <c r="F4960" s="602"/>
      <c r="G4960" s="602"/>
      <c r="H4960" s="602"/>
      <c r="I4960" s="602"/>
      <c r="J4960" s="602"/>
      <c r="K4960" s="602"/>
      <c r="L4960" s="602"/>
      <c r="M4960" s="622"/>
    </row>
    <row r="4961" spans="2:13" s="322" customFormat="1" x14ac:dyDescent="0.2">
      <c r="B4961" s="602"/>
      <c r="C4961" s="602"/>
      <c r="D4961" s="602"/>
      <c r="E4961" s="602"/>
      <c r="F4961" s="602"/>
      <c r="G4961" s="602"/>
      <c r="H4961" s="602"/>
      <c r="I4961" s="602"/>
      <c r="J4961" s="602"/>
      <c r="K4961" s="602"/>
      <c r="L4961" s="602"/>
      <c r="M4961" s="622"/>
    </row>
    <row r="4962" spans="2:13" s="322" customFormat="1" x14ac:dyDescent="0.2">
      <c r="B4962" s="602"/>
      <c r="C4962" s="602"/>
      <c r="D4962" s="602"/>
      <c r="E4962" s="602"/>
      <c r="F4962" s="602"/>
      <c r="G4962" s="602"/>
      <c r="H4962" s="602"/>
      <c r="I4962" s="602"/>
      <c r="J4962" s="602"/>
      <c r="K4962" s="602"/>
      <c r="L4962" s="602"/>
      <c r="M4962" s="622"/>
    </row>
    <row r="4963" spans="2:13" s="322" customFormat="1" x14ac:dyDescent="0.2">
      <c r="B4963" s="602"/>
      <c r="C4963" s="602"/>
      <c r="D4963" s="602"/>
      <c r="E4963" s="602"/>
      <c r="F4963" s="602"/>
      <c r="G4963" s="602"/>
      <c r="H4963" s="602"/>
      <c r="I4963" s="602"/>
      <c r="J4963" s="602"/>
      <c r="K4963" s="602"/>
      <c r="L4963" s="602"/>
      <c r="M4963" s="622"/>
    </row>
    <row r="4964" spans="2:13" s="322" customFormat="1" x14ac:dyDescent="0.2">
      <c r="B4964" s="602"/>
      <c r="C4964" s="602"/>
      <c r="D4964" s="602"/>
      <c r="E4964" s="602"/>
      <c r="F4964" s="602"/>
      <c r="G4964" s="602"/>
      <c r="H4964" s="602"/>
      <c r="I4964" s="602"/>
      <c r="J4964" s="602"/>
      <c r="K4964" s="602"/>
      <c r="L4964" s="602"/>
      <c r="M4964" s="622"/>
    </row>
    <row r="4965" spans="2:13" s="322" customFormat="1" x14ac:dyDescent="0.2">
      <c r="B4965" s="602"/>
      <c r="C4965" s="602"/>
      <c r="D4965" s="602"/>
      <c r="E4965" s="602"/>
      <c r="F4965" s="602"/>
      <c r="G4965" s="602"/>
      <c r="H4965" s="602"/>
      <c r="I4965" s="602"/>
      <c r="J4965" s="602"/>
      <c r="K4965" s="602"/>
      <c r="L4965" s="602"/>
      <c r="M4965" s="622"/>
    </row>
    <row r="4966" spans="2:13" s="322" customFormat="1" x14ac:dyDescent="0.2">
      <c r="B4966" s="602"/>
      <c r="C4966" s="602"/>
      <c r="D4966" s="602"/>
      <c r="E4966" s="602"/>
      <c r="F4966" s="602"/>
      <c r="G4966" s="602"/>
      <c r="H4966" s="602"/>
      <c r="I4966" s="602"/>
      <c r="J4966" s="602"/>
      <c r="K4966" s="602"/>
      <c r="L4966" s="602"/>
      <c r="M4966" s="622"/>
    </row>
    <row r="4967" spans="2:13" s="322" customFormat="1" x14ac:dyDescent="0.2">
      <c r="B4967" s="602"/>
      <c r="C4967" s="602"/>
      <c r="D4967" s="602"/>
      <c r="E4967" s="602"/>
      <c r="F4967" s="602"/>
      <c r="G4967" s="602"/>
      <c r="H4967" s="602"/>
      <c r="I4967" s="602"/>
      <c r="J4967" s="602"/>
      <c r="K4967" s="602"/>
      <c r="L4967" s="602"/>
      <c r="M4967" s="622"/>
    </row>
    <row r="4968" spans="2:13" s="322" customFormat="1" x14ac:dyDescent="0.2">
      <c r="B4968" s="602"/>
      <c r="C4968" s="602"/>
      <c r="D4968" s="602"/>
      <c r="E4968" s="602"/>
      <c r="F4968" s="602"/>
      <c r="G4968" s="602"/>
      <c r="H4968" s="602"/>
      <c r="I4968" s="602"/>
      <c r="J4968" s="602"/>
      <c r="K4968" s="602"/>
      <c r="L4968" s="602"/>
      <c r="M4968" s="622"/>
    </row>
    <row r="4969" spans="2:13" s="322" customFormat="1" x14ac:dyDescent="0.2">
      <c r="B4969" s="602"/>
      <c r="C4969" s="602"/>
      <c r="D4969" s="602"/>
      <c r="E4969" s="602"/>
      <c r="F4969" s="602"/>
      <c r="G4969" s="602"/>
      <c r="H4969" s="602"/>
      <c r="I4969" s="602"/>
      <c r="J4969" s="602"/>
      <c r="K4969" s="602"/>
      <c r="L4969" s="602"/>
      <c r="M4969" s="622"/>
    </row>
    <row r="4970" spans="2:13" s="322" customFormat="1" x14ac:dyDescent="0.2">
      <c r="B4970" s="602"/>
      <c r="C4970" s="602"/>
      <c r="D4970" s="602"/>
      <c r="E4970" s="602"/>
      <c r="F4970" s="602"/>
      <c r="G4970" s="602"/>
      <c r="H4970" s="602"/>
      <c r="I4970" s="602"/>
      <c r="J4970" s="602"/>
      <c r="K4970" s="602"/>
      <c r="L4970" s="602"/>
      <c r="M4970" s="622"/>
    </row>
    <row r="4971" spans="2:13" s="322" customFormat="1" x14ac:dyDescent="0.2">
      <c r="B4971" s="602"/>
      <c r="C4971" s="602"/>
      <c r="D4971" s="602"/>
      <c r="E4971" s="602"/>
      <c r="F4971" s="602"/>
      <c r="G4971" s="602"/>
      <c r="H4971" s="602"/>
      <c r="I4971" s="602"/>
      <c r="J4971" s="602"/>
      <c r="K4971" s="602"/>
      <c r="L4971" s="602"/>
      <c r="M4971" s="622"/>
    </row>
    <row r="4972" spans="2:13" s="322" customFormat="1" x14ac:dyDescent="0.2">
      <c r="B4972" s="602"/>
      <c r="C4972" s="602"/>
      <c r="D4972" s="602"/>
      <c r="E4972" s="602"/>
      <c r="F4972" s="602"/>
      <c r="G4972" s="602"/>
      <c r="H4972" s="602"/>
      <c r="I4972" s="602"/>
      <c r="J4972" s="602"/>
      <c r="K4972" s="602"/>
      <c r="L4972" s="602"/>
      <c r="M4972" s="622"/>
    </row>
    <row r="4973" spans="2:13" s="322" customFormat="1" x14ac:dyDescent="0.2">
      <c r="B4973" s="602"/>
      <c r="C4973" s="602"/>
      <c r="D4973" s="602"/>
      <c r="E4973" s="602"/>
      <c r="F4973" s="602"/>
      <c r="G4973" s="602"/>
      <c r="H4973" s="602"/>
      <c r="I4973" s="602"/>
      <c r="J4973" s="602"/>
      <c r="K4973" s="602"/>
      <c r="L4973" s="602"/>
      <c r="M4973" s="622"/>
    </row>
    <row r="4974" spans="2:13" s="322" customFormat="1" x14ac:dyDescent="0.2">
      <c r="B4974" s="602"/>
      <c r="C4974" s="602"/>
      <c r="D4974" s="602"/>
      <c r="E4974" s="602"/>
      <c r="F4974" s="602"/>
      <c r="G4974" s="602"/>
      <c r="H4974" s="602"/>
      <c r="I4974" s="602"/>
      <c r="J4974" s="602"/>
      <c r="K4974" s="602"/>
      <c r="L4974" s="602"/>
      <c r="M4974" s="622"/>
    </row>
    <row r="4975" spans="2:13" s="322" customFormat="1" x14ac:dyDescent="0.2">
      <c r="B4975" s="602"/>
      <c r="C4975" s="602"/>
      <c r="D4975" s="602"/>
      <c r="E4975" s="602"/>
      <c r="F4975" s="602"/>
      <c r="G4975" s="602"/>
      <c r="H4975" s="602"/>
      <c r="I4975" s="602"/>
      <c r="J4975" s="602"/>
      <c r="K4975" s="602"/>
      <c r="L4975" s="602"/>
      <c r="M4975" s="622"/>
    </row>
    <row r="4976" spans="2:13" s="322" customFormat="1" x14ac:dyDescent="0.2">
      <c r="B4976" s="602"/>
      <c r="C4976" s="602"/>
      <c r="D4976" s="602"/>
      <c r="E4976" s="602"/>
      <c r="F4976" s="602"/>
      <c r="G4976" s="602"/>
      <c r="H4976" s="602"/>
      <c r="I4976" s="602"/>
      <c r="J4976" s="602"/>
      <c r="K4976" s="602"/>
      <c r="L4976" s="602"/>
      <c r="M4976" s="622"/>
    </row>
    <row r="4977" spans="2:13" s="322" customFormat="1" x14ac:dyDescent="0.2">
      <c r="B4977" s="602"/>
      <c r="C4977" s="602"/>
      <c r="D4977" s="602"/>
      <c r="E4977" s="602"/>
      <c r="F4977" s="602"/>
      <c r="G4977" s="602"/>
      <c r="H4977" s="602"/>
      <c r="I4977" s="602"/>
      <c r="J4977" s="602"/>
      <c r="K4977" s="602"/>
      <c r="L4977" s="602"/>
      <c r="M4977" s="622"/>
    </row>
    <row r="4978" spans="2:13" s="322" customFormat="1" x14ac:dyDescent="0.2">
      <c r="B4978" s="602"/>
      <c r="C4978" s="602"/>
      <c r="D4978" s="602"/>
      <c r="E4978" s="602"/>
      <c r="F4978" s="602"/>
      <c r="G4978" s="602"/>
      <c r="H4978" s="602"/>
      <c r="I4978" s="602"/>
      <c r="J4978" s="602"/>
      <c r="K4978" s="602"/>
      <c r="L4978" s="602"/>
      <c r="M4978" s="622"/>
    </row>
    <row r="4979" spans="2:13" s="322" customFormat="1" x14ac:dyDescent="0.2">
      <c r="B4979" s="602"/>
      <c r="C4979" s="602"/>
      <c r="D4979" s="602"/>
      <c r="E4979" s="602"/>
      <c r="F4979" s="602"/>
      <c r="G4979" s="602"/>
      <c r="H4979" s="602"/>
      <c r="I4979" s="602"/>
      <c r="J4979" s="602"/>
      <c r="K4979" s="602"/>
      <c r="L4979" s="602"/>
      <c r="M4979" s="622"/>
    </row>
    <row r="4980" spans="2:13" s="322" customFormat="1" x14ac:dyDescent="0.2">
      <c r="B4980" s="602"/>
      <c r="C4980" s="602"/>
      <c r="D4980" s="602"/>
      <c r="E4980" s="602"/>
      <c r="F4980" s="602"/>
      <c r="G4980" s="602"/>
      <c r="H4980" s="602"/>
      <c r="I4980" s="602"/>
      <c r="J4980" s="602"/>
      <c r="K4980" s="602"/>
      <c r="L4980" s="602"/>
      <c r="M4980" s="622"/>
    </row>
    <row r="4981" spans="2:13" s="322" customFormat="1" x14ac:dyDescent="0.2">
      <c r="B4981" s="602"/>
      <c r="C4981" s="602"/>
      <c r="D4981" s="602"/>
      <c r="E4981" s="602"/>
      <c r="F4981" s="602"/>
      <c r="G4981" s="602"/>
      <c r="H4981" s="602"/>
      <c r="I4981" s="602"/>
      <c r="J4981" s="602"/>
      <c r="K4981" s="602"/>
      <c r="L4981" s="602"/>
      <c r="M4981" s="622"/>
    </row>
    <row r="4982" spans="2:13" s="322" customFormat="1" x14ac:dyDescent="0.2">
      <c r="B4982" s="602"/>
      <c r="C4982" s="602"/>
      <c r="D4982" s="602"/>
      <c r="E4982" s="602"/>
      <c r="F4982" s="602"/>
      <c r="G4982" s="602"/>
      <c r="H4982" s="602"/>
      <c r="I4982" s="602"/>
      <c r="J4982" s="602"/>
      <c r="K4982" s="602"/>
      <c r="L4982" s="602"/>
      <c r="M4982" s="622"/>
    </row>
    <row r="4983" spans="2:13" s="322" customFormat="1" x14ac:dyDescent="0.2">
      <c r="B4983" s="602"/>
      <c r="C4983" s="602"/>
      <c r="D4983" s="602"/>
      <c r="E4983" s="602"/>
      <c r="F4983" s="602"/>
      <c r="G4983" s="602"/>
      <c r="H4983" s="602"/>
      <c r="I4983" s="602"/>
      <c r="J4983" s="602"/>
      <c r="K4983" s="602"/>
      <c r="L4983" s="602"/>
      <c r="M4983" s="622"/>
    </row>
    <row r="4984" spans="2:13" s="322" customFormat="1" x14ac:dyDescent="0.2">
      <c r="B4984" s="602"/>
      <c r="C4984" s="602"/>
      <c r="D4984" s="602"/>
      <c r="E4984" s="602"/>
      <c r="F4984" s="602"/>
      <c r="G4984" s="602"/>
      <c r="H4984" s="602"/>
      <c r="I4984" s="602"/>
      <c r="J4984" s="602"/>
      <c r="K4984" s="602"/>
      <c r="L4984" s="602"/>
      <c r="M4984" s="622"/>
    </row>
    <row r="4985" spans="2:13" s="322" customFormat="1" x14ac:dyDescent="0.2">
      <c r="B4985" s="602"/>
      <c r="C4985" s="602"/>
      <c r="D4985" s="602"/>
      <c r="E4985" s="602"/>
      <c r="F4985" s="602"/>
      <c r="G4985" s="602"/>
      <c r="H4985" s="602"/>
      <c r="I4985" s="602"/>
      <c r="J4985" s="602"/>
      <c r="K4985" s="602"/>
      <c r="L4985" s="602"/>
      <c r="M4985" s="622"/>
    </row>
    <row r="4986" spans="2:13" s="322" customFormat="1" x14ac:dyDescent="0.2">
      <c r="B4986" s="602"/>
      <c r="C4986" s="602"/>
      <c r="D4986" s="602"/>
      <c r="E4986" s="602"/>
      <c r="F4986" s="602"/>
      <c r="G4986" s="602"/>
      <c r="H4986" s="602"/>
      <c r="I4986" s="602"/>
      <c r="J4986" s="602"/>
      <c r="K4986" s="602"/>
      <c r="L4986" s="602"/>
      <c r="M4986" s="622"/>
    </row>
    <row r="4987" spans="2:13" s="322" customFormat="1" x14ac:dyDescent="0.2">
      <c r="B4987" s="602"/>
      <c r="C4987" s="602"/>
      <c r="D4987" s="602"/>
      <c r="E4987" s="602"/>
      <c r="F4987" s="602"/>
      <c r="G4987" s="602"/>
      <c r="H4987" s="602"/>
      <c r="I4987" s="602"/>
      <c r="J4987" s="602"/>
      <c r="K4987" s="602"/>
      <c r="L4987" s="602"/>
      <c r="M4987" s="622"/>
    </row>
    <row r="4988" spans="2:13" s="322" customFormat="1" x14ac:dyDescent="0.2">
      <c r="B4988" s="602"/>
      <c r="C4988" s="602"/>
      <c r="D4988" s="602"/>
      <c r="E4988" s="602"/>
      <c r="F4988" s="602"/>
      <c r="G4988" s="602"/>
      <c r="H4988" s="602"/>
      <c r="I4988" s="602"/>
      <c r="J4988" s="602"/>
      <c r="K4988" s="602"/>
      <c r="L4988" s="602"/>
      <c r="M4988" s="622"/>
    </row>
    <row r="4989" spans="2:13" s="322" customFormat="1" x14ac:dyDescent="0.2">
      <c r="B4989" s="602"/>
      <c r="C4989" s="602"/>
      <c r="D4989" s="602"/>
      <c r="E4989" s="602"/>
      <c r="F4989" s="602"/>
      <c r="G4989" s="602"/>
      <c r="H4989" s="602"/>
      <c r="I4989" s="602"/>
      <c r="J4989" s="602"/>
      <c r="K4989" s="602"/>
      <c r="L4989" s="602"/>
      <c r="M4989" s="622"/>
    </row>
    <row r="4990" spans="2:13" s="322" customFormat="1" x14ac:dyDescent="0.2">
      <c r="B4990" s="602"/>
      <c r="C4990" s="602"/>
      <c r="D4990" s="602"/>
      <c r="E4990" s="602"/>
      <c r="F4990" s="602"/>
      <c r="G4990" s="602"/>
      <c r="H4990" s="602"/>
      <c r="I4990" s="602"/>
      <c r="J4990" s="602"/>
      <c r="K4990" s="602"/>
      <c r="L4990" s="602"/>
      <c r="M4990" s="622"/>
    </row>
    <row r="4991" spans="2:13" s="322" customFormat="1" x14ac:dyDescent="0.2">
      <c r="B4991" s="602"/>
      <c r="C4991" s="602"/>
      <c r="D4991" s="602"/>
      <c r="E4991" s="602"/>
      <c r="F4991" s="602"/>
      <c r="G4991" s="602"/>
      <c r="H4991" s="602"/>
      <c r="I4991" s="602"/>
      <c r="J4991" s="602"/>
      <c r="K4991" s="602"/>
      <c r="L4991" s="602"/>
      <c r="M4991" s="622"/>
    </row>
    <row r="4992" spans="2:13" s="322" customFormat="1" x14ac:dyDescent="0.2">
      <c r="B4992" s="602"/>
      <c r="C4992" s="602"/>
      <c r="D4992" s="602"/>
      <c r="E4992" s="602"/>
      <c r="F4992" s="602"/>
      <c r="G4992" s="602"/>
      <c r="H4992" s="602"/>
      <c r="I4992" s="602"/>
      <c r="J4992" s="602"/>
      <c r="K4992" s="602"/>
      <c r="L4992" s="602"/>
      <c r="M4992" s="622"/>
    </row>
    <row r="4993" spans="2:13" s="322" customFormat="1" x14ac:dyDescent="0.2">
      <c r="B4993" s="602"/>
      <c r="C4993" s="602"/>
      <c r="D4993" s="602"/>
      <c r="E4993" s="602"/>
      <c r="F4993" s="602"/>
      <c r="G4993" s="602"/>
      <c r="H4993" s="602"/>
      <c r="I4993" s="602"/>
      <c r="J4993" s="602"/>
      <c r="K4993" s="602"/>
      <c r="L4993" s="602"/>
      <c r="M4993" s="622"/>
    </row>
    <row r="4994" spans="2:13" s="322" customFormat="1" x14ac:dyDescent="0.2">
      <c r="B4994" s="602"/>
      <c r="C4994" s="602"/>
      <c r="D4994" s="602"/>
      <c r="E4994" s="602"/>
      <c r="F4994" s="602"/>
      <c r="G4994" s="602"/>
      <c r="H4994" s="602"/>
      <c r="I4994" s="602"/>
      <c r="J4994" s="602"/>
      <c r="K4994" s="602"/>
      <c r="L4994" s="602"/>
      <c r="M4994" s="622"/>
    </row>
    <row r="4995" spans="2:13" s="322" customFormat="1" x14ac:dyDescent="0.2">
      <c r="B4995" s="602"/>
      <c r="C4995" s="602"/>
      <c r="D4995" s="602"/>
      <c r="E4995" s="602"/>
      <c r="F4995" s="602"/>
      <c r="G4995" s="602"/>
      <c r="H4995" s="602"/>
      <c r="I4995" s="602"/>
      <c r="J4995" s="602"/>
      <c r="K4995" s="602"/>
      <c r="L4995" s="602"/>
      <c r="M4995" s="622"/>
    </row>
    <row r="4996" spans="2:13" s="322" customFormat="1" x14ac:dyDescent="0.2">
      <c r="B4996" s="602"/>
      <c r="C4996" s="602"/>
      <c r="D4996" s="602"/>
      <c r="E4996" s="602"/>
      <c r="F4996" s="602"/>
      <c r="G4996" s="602"/>
      <c r="H4996" s="602"/>
      <c r="I4996" s="602"/>
      <c r="J4996" s="602"/>
      <c r="K4996" s="602"/>
      <c r="L4996" s="602"/>
      <c r="M4996" s="622"/>
    </row>
    <row r="4997" spans="2:13" s="322" customFormat="1" x14ac:dyDescent="0.2">
      <c r="B4997" s="602"/>
      <c r="C4997" s="602"/>
      <c r="D4997" s="602"/>
      <c r="E4997" s="602"/>
      <c r="F4997" s="602"/>
      <c r="G4997" s="602"/>
      <c r="H4997" s="602"/>
      <c r="I4997" s="602"/>
      <c r="J4997" s="602"/>
      <c r="K4997" s="602"/>
      <c r="L4997" s="602"/>
      <c r="M4997" s="622"/>
    </row>
    <row r="4998" spans="2:13" s="322" customFormat="1" x14ac:dyDescent="0.2">
      <c r="B4998" s="602"/>
      <c r="C4998" s="602"/>
      <c r="D4998" s="602"/>
      <c r="E4998" s="602"/>
      <c r="F4998" s="602"/>
      <c r="G4998" s="602"/>
      <c r="H4998" s="602"/>
      <c r="I4998" s="602"/>
      <c r="J4998" s="602"/>
      <c r="K4998" s="602"/>
      <c r="L4998" s="602"/>
      <c r="M4998" s="622"/>
    </row>
    <row r="4999" spans="2:13" s="322" customFormat="1" x14ac:dyDescent="0.2">
      <c r="B4999" s="602"/>
      <c r="C4999" s="602"/>
      <c r="D4999" s="602"/>
      <c r="E4999" s="602"/>
      <c r="F4999" s="602"/>
      <c r="G4999" s="602"/>
      <c r="H4999" s="602"/>
      <c r="I4999" s="602"/>
      <c r="J4999" s="602"/>
      <c r="K4999" s="602"/>
      <c r="L4999" s="602"/>
      <c r="M4999" s="622"/>
    </row>
    <row r="5000" spans="2:13" s="322" customFormat="1" x14ac:dyDescent="0.2">
      <c r="B5000" s="602"/>
      <c r="C5000" s="602"/>
      <c r="D5000" s="602"/>
      <c r="E5000" s="602"/>
      <c r="F5000" s="602"/>
      <c r="G5000" s="602"/>
      <c r="H5000" s="602"/>
      <c r="I5000" s="602"/>
      <c r="J5000" s="602"/>
      <c r="K5000" s="602"/>
      <c r="L5000" s="602"/>
      <c r="M5000" s="622"/>
    </row>
    <row r="5001" spans="2:13" s="322" customFormat="1" x14ac:dyDescent="0.2">
      <c r="B5001" s="602"/>
      <c r="C5001" s="602"/>
      <c r="D5001" s="602"/>
      <c r="E5001" s="602"/>
      <c r="F5001" s="602"/>
      <c r="G5001" s="602"/>
      <c r="H5001" s="602"/>
      <c r="I5001" s="602"/>
      <c r="J5001" s="602"/>
      <c r="K5001" s="602"/>
      <c r="L5001" s="602"/>
      <c r="M5001" s="622"/>
    </row>
    <row r="5002" spans="2:13" s="322" customFormat="1" x14ac:dyDescent="0.2">
      <c r="B5002" s="602"/>
      <c r="C5002" s="602"/>
      <c r="D5002" s="602"/>
      <c r="E5002" s="602"/>
      <c r="F5002" s="602"/>
      <c r="G5002" s="602"/>
      <c r="H5002" s="602"/>
      <c r="I5002" s="602"/>
      <c r="J5002" s="602"/>
      <c r="K5002" s="602"/>
      <c r="L5002" s="602"/>
      <c r="M5002" s="622"/>
    </row>
    <row r="5003" spans="2:13" s="322" customFormat="1" x14ac:dyDescent="0.2">
      <c r="B5003" s="602"/>
      <c r="C5003" s="602"/>
      <c r="D5003" s="602"/>
      <c r="E5003" s="602"/>
      <c r="F5003" s="602"/>
      <c r="G5003" s="602"/>
      <c r="H5003" s="602"/>
      <c r="I5003" s="602"/>
      <c r="J5003" s="602"/>
      <c r="K5003" s="602"/>
      <c r="L5003" s="602"/>
      <c r="M5003" s="622"/>
    </row>
    <row r="5004" spans="2:13" s="322" customFormat="1" x14ac:dyDescent="0.2">
      <c r="B5004" s="602"/>
      <c r="C5004" s="602"/>
      <c r="D5004" s="602"/>
      <c r="E5004" s="602"/>
      <c r="F5004" s="602"/>
      <c r="G5004" s="602"/>
      <c r="H5004" s="602"/>
      <c r="I5004" s="602"/>
      <c r="J5004" s="602"/>
      <c r="K5004" s="602"/>
      <c r="L5004" s="602"/>
      <c r="M5004" s="622"/>
    </row>
    <row r="5005" spans="2:13" s="322" customFormat="1" x14ac:dyDescent="0.2">
      <c r="B5005" s="602"/>
      <c r="C5005" s="602"/>
      <c r="D5005" s="602"/>
      <c r="E5005" s="602"/>
      <c r="F5005" s="602"/>
      <c r="G5005" s="602"/>
      <c r="H5005" s="602"/>
      <c r="I5005" s="602"/>
      <c r="J5005" s="602"/>
      <c r="K5005" s="602"/>
      <c r="L5005" s="602"/>
      <c r="M5005" s="622"/>
    </row>
    <row r="5006" spans="2:13" s="322" customFormat="1" x14ac:dyDescent="0.2">
      <c r="B5006" s="602"/>
      <c r="C5006" s="602"/>
      <c r="D5006" s="602"/>
      <c r="E5006" s="602"/>
      <c r="F5006" s="602"/>
      <c r="G5006" s="602"/>
      <c r="H5006" s="602"/>
      <c r="I5006" s="602"/>
      <c r="J5006" s="602"/>
      <c r="K5006" s="602"/>
      <c r="L5006" s="602"/>
      <c r="M5006" s="622"/>
    </row>
    <row r="5007" spans="2:13" s="322" customFormat="1" x14ac:dyDescent="0.2">
      <c r="B5007" s="602"/>
      <c r="C5007" s="602"/>
      <c r="D5007" s="602"/>
      <c r="E5007" s="602"/>
      <c r="F5007" s="602"/>
      <c r="G5007" s="602"/>
      <c r="H5007" s="602"/>
      <c r="I5007" s="602"/>
      <c r="J5007" s="602"/>
      <c r="K5007" s="602"/>
      <c r="L5007" s="602"/>
      <c r="M5007" s="622"/>
    </row>
    <row r="5008" spans="2:13" s="322" customFormat="1" x14ac:dyDescent="0.2">
      <c r="B5008" s="602"/>
      <c r="C5008" s="602"/>
      <c r="D5008" s="602"/>
      <c r="E5008" s="602"/>
      <c r="F5008" s="602"/>
      <c r="G5008" s="602"/>
      <c r="H5008" s="602"/>
      <c r="I5008" s="602"/>
      <c r="J5008" s="602"/>
      <c r="K5008" s="602"/>
      <c r="L5008" s="602"/>
      <c r="M5008" s="622"/>
    </row>
    <row r="5009" spans="2:13" s="322" customFormat="1" x14ac:dyDescent="0.2">
      <c r="B5009" s="602"/>
      <c r="C5009" s="602"/>
      <c r="D5009" s="602"/>
      <c r="E5009" s="602"/>
      <c r="F5009" s="602"/>
      <c r="G5009" s="602"/>
      <c r="H5009" s="602"/>
      <c r="I5009" s="602"/>
      <c r="J5009" s="602"/>
      <c r="K5009" s="602"/>
      <c r="L5009" s="602"/>
      <c r="M5009" s="622"/>
    </row>
    <row r="5010" spans="2:13" s="322" customFormat="1" x14ac:dyDescent="0.2">
      <c r="B5010" s="602"/>
      <c r="C5010" s="602"/>
      <c r="D5010" s="602"/>
      <c r="E5010" s="602"/>
      <c r="F5010" s="602"/>
      <c r="G5010" s="602"/>
      <c r="H5010" s="602"/>
      <c r="I5010" s="602"/>
      <c r="J5010" s="602"/>
      <c r="K5010" s="602"/>
      <c r="L5010" s="602"/>
      <c r="M5010" s="622"/>
    </row>
    <row r="5011" spans="2:13" s="322" customFormat="1" x14ac:dyDescent="0.2">
      <c r="B5011" s="602"/>
      <c r="C5011" s="602"/>
      <c r="D5011" s="602"/>
      <c r="E5011" s="602"/>
      <c r="F5011" s="602"/>
      <c r="G5011" s="602"/>
      <c r="H5011" s="602"/>
      <c r="I5011" s="602"/>
      <c r="J5011" s="602"/>
      <c r="K5011" s="602"/>
      <c r="L5011" s="602"/>
      <c r="M5011" s="622"/>
    </row>
    <row r="5012" spans="2:13" s="322" customFormat="1" x14ac:dyDescent="0.2">
      <c r="B5012" s="602"/>
      <c r="C5012" s="602"/>
      <c r="D5012" s="602"/>
      <c r="E5012" s="602"/>
      <c r="F5012" s="602"/>
      <c r="G5012" s="602"/>
      <c r="H5012" s="602"/>
      <c r="I5012" s="602"/>
      <c r="J5012" s="602"/>
      <c r="K5012" s="602"/>
      <c r="L5012" s="602"/>
      <c r="M5012" s="622"/>
    </row>
    <row r="5013" spans="2:13" s="322" customFormat="1" x14ac:dyDescent="0.2">
      <c r="B5013" s="602"/>
      <c r="C5013" s="602"/>
      <c r="D5013" s="602"/>
      <c r="E5013" s="602"/>
      <c r="F5013" s="602"/>
      <c r="G5013" s="602"/>
      <c r="H5013" s="602"/>
      <c r="I5013" s="602"/>
      <c r="J5013" s="602"/>
      <c r="K5013" s="602"/>
      <c r="L5013" s="602"/>
      <c r="M5013" s="622"/>
    </row>
    <row r="5014" spans="2:13" s="322" customFormat="1" x14ac:dyDescent="0.2">
      <c r="B5014" s="602"/>
      <c r="C5014" s="602"/>
      <c r="D5014" s="602"/>
      <c r="E5014" s="602"/>
      <c r="F5014" s="602"/>
      <c r="G5014" s="602"/>
      <c r="H5014" s="602"/>
      <c r="I5014" s="602"/>
      <c r="J5014" s="602"/>
      <c r="K5014" s="602"/>
      <c r="L5014" s="602"/>
      <c r="M5014" s="622"/>
    </row>
    <row r="5015" spans="2:13" s="322" customFormat="1" x14ac:dyDescent="0.2">
      <c r="B5015" s="602"/>
      <c r="C5015" s="602"/>
      <c r="D5015" s="602"/>
      <c r="E5015" s="602"/>
      <c r="F5015" s="602"/>
      <c r="G5015" s="602"/>
      <c r="H5015" s="602"/>
      <c r="I5015" s="602"/>
      <c r="J5015" s="602"/>
      <c r="K5015" s="602"/>
      <c r="L5015" s="602"/>
      <c r="M5015" s="622"/>
    </row>
    <row r="5016" spans="2:13" s="322" customFormat="1" x14ac:dyDescent="0.2">
      <c r="B5016" s="602"/>
      <c r="C5016" s="602"/>
      <c r="D5016" s="602"/>
      <c r="E5016" s="602"/>
      <c r="F5016" s="602"/>
      <c r="G5016" s="602"/>
      <c r="H5016" s="602"/>
      <c r="I5016" s="602"/>
      <c r="J5016" s="602"/>
      <c r="K5016" s="602"/>
      <c r="L5016" s="602"/>
      <c r="M5016" s="622"/>
    </row>
    <row r="5017" spans="2:13" s="322" customFormat="1" x14ac:dyDescent="0.2">
      <c r="B5017" s="602"/>
      <c r="C5017" s="602"/>
      <c r="D5017" s="602"/>
      <c r="E5017" s="602"/>
      <c r="F5017" s="602"/>
      <c r="G5017" s="602"/>
      <c r="H5017" s="602"/>
      <c r="I5017" s="602"/>
      <c r="J5017" s="602"/>
      <c r="K5017" s="602"/>
      <c r="L5017" s="602"/>
      <c r="M5017" s="622"/>
    </row>
    <row r="5018" spans="2:13" s="322" customFormat="1" x14ac:dyDescent="0.2">
      <c r="B5018" s="602"/>
      <c r="C5018" s="602"/>
      <c r="D5018" s="602"/>
      <c r="E5018" s="602"/>
      <c r="F5018" s="602"/>
      <c r="G5018" s="602"/>
      <c r="H5018" s="602"/>
      <c r="I5018" s="602"/>
      <c r="J5018" s="602"/>
      <c r="K5018" s="602"/>
      <c r="L5018" s="602"/>
      <c r="M5018" s="622"/>
    </row>
    <row r="5019" spans="2:13" s="322" customFormat="1" x14ac:dyDescent="0.2">
      <c r="B5019" s="602"/>
      <c r="C5019" s="602"/>
      <c r="D5019" s="602"/>
      <c r="E5019" s="602"/>
      <c r="F5019" s="602"/>
      <c r="G5019" s="602"/>
      <c r="H5019" s="602"/>
      <c r="I5019" s="602"/>
      <c r="J5019" s="602"/>
      <c r="K5019" s="602"/>
      <c r="L5019" s="602"/>
      <c r="M5019" s="622"/>
    </row>
    <row r="5020" spans="2:13" s="322" customFormat="1" x14ac:dyDescent="0.2">
      <c r="B5020" s="602"/>
      <c r="C5020" s="602"/>
      <c r="D5020" s="602"/>
      <c r="E5020" s="602"/>
      <c r="F5020" s="602"/>
      <c r="G5020" s="602"/>
      <c r="H5020" s="602"/>
      <c r="I5020" s="602"/>
      <c r="J5020" s="602"/>
      <c r="K5020" s="602"/>
      <c r="L5020" s="602"/>
      <c r="M5020" s="622"/>
    </row>
    <row r="5021" spans="2:13" s="322" customFormat="1" x14ac:dyDescent="0.2">
      <c r="B5021" s="602"/>
      <c r="C5021" s="602"/>
      <c r="D5021" s="602"/>
      <c r="E5021" s="602"/>
      <c r="F5021" s="602"/>
      <c r="G5021" s="602"/>
      <c r="H5021" s="602"/>
      <c r="I5021" s="602"/>
      <c r="J5021" s="602"/>
      <c r="K5021" s="602"/>
      <c r="L5021" s="602"/>
      <c r="M5021" s="622"/>
    </row>
    <row r="5022" spans="2:13" s="322" customFormat="1" x14ac:dyDescent="0.2">
      <c r="B5022" s="602"/>
      <c r="C5022" s="602"/>
      <c r="D5022" s="602"/>
      <c r="E5022" s="602"/>
      <c r="F5022" s="602"/>
      <c r="G5022" s="602"/>
      <c r="H5022" s="602"/>
      <c r="I5022" s="602"/>
      <c r="J5022" s="602"/>
      <c r="K5022" s="602"/>
      <c r="L5022" s="602"/>
      <c r="M5022" s="622"/>
    </row>
    <row r="5023" spans="2:13" s="322" customFormat="1" x14ac:dyDescent="0.2">
      <c r="B5023" s="602"/>
      <c r="C5023" s="602"/>
      <c r="D5023" s="602"/>
      <c r="E5023" s="602"/>
      <c r="F5023" s="602"/>
      <c r="G5023" s="602"/>
      <c r="H5023" s="602"/>
      <c r="I5023" s="602"/>
      <c r="J5023" s="602"/>
      <c r="K5023" s="602"/>
      <c r="L5023" s="602"/>
      <c r="M5023" s="622"/>
    </row>
    <row r="5024" spans="2:13" s="322" customFormat="1" x14ac:dyDescent="0.2">
      <c r="B5024" s="602"/>
      <c r="C5024" s="602"/>
      <c r="D5024" s="602"/>
      <c r="E5024" s="602"/>
      <c r="F5024" s="602"/>
      <c r="G5024" s="602"/>
      <c r="H5024" s="602"/>
      <c r="I5024" s="602"/>
      <c r="J5024" s="602"/>
      <c r="K5024" s="602"/>
      <c r="L5024" s="602"/>
      <c r="M5024" s="622"/>
    </row>
    <row r="5025" spans="2:13" s="322" customFormat="1" x14ac:dyDescent="0.2">
      <c r="B5025" s="602"/>
      <c r="C5025" s="602"/>
      <c r="D5025" s="602"/>
      <c r="E5025" s="602"/>
      <c r="F5025" s="602"/>
      <c r="G5025" s="602"/>
      <c r="H5025" s="602"/>
      <c r="I5025" s="602"/>
      <c r="J5025" s="602"/>
      <c r="K5025" s="602"/>
      <c r="L5025" s="602"/>
      <c r="M5025" s="622"/>
    </row>
    <row r="5026" spans="2:13" s="322" customFormat="1" x14ac:dyDescent="0.2">
      <c r="B5026" s="602"/>
      <c r="C5026" s="602"/>
      <c r="D5026" s="602"/>
      <c r="E5026" s="602"/>
      <c r="F5026" s="602"/>
      <c r="G5026" s="602"/>
      <c r="H5026" s="602"/>
      <c r="I5026" s="602"/>
      <c r="J5026" s="602"/>
      <c r="K5026" s="602"/>
      <c r="L5026" s="602"/>
      <c r="M5026" s="622"/>
    </row>
    <row r="5027" spans="2:13" s="322" customFormat="1" x14ac:dyDescent="0.2">
      <c r="B5027" s="602"/>
      <c r="C5027" s="602"/>
      <c r="D5027" s="602"/>
      <c r="E5027" s="602"/>
      <c r="F5027" s="602"/>
      <c r="G5027" s="602"/>
      <c r="H5027" s="602"/>
      <c r="I5027" s="602"/>
      <c r="J5027" s="602"/>
      <c r="K5027" s="602"/>
      <c r="L5027" s="602"/>
      <c r="M5027" s="622"/>
    </row>
    <row r="5028" spans="2:13" s="322" customFormat="1" x14ac:dyDescent="0.2">
      <c r="B5028" s="602"/>
      <c r="C5028" s="602"/>
      <c r="D5028" s="602"/>
      <c r="E5028" s="602"/>
      <c r="F5028" s="602"/>
      <c r="G5028" s="602"/>
      <c r="H5028" s="602"/>
      <c r="I5028" s="602"/>
      <c r="J5028" s="602"/>
      <c r="K5028" s="602"/>
      <c r="L5028" s="602"/>
      <c r="M5028" s="622"/>
    </row>
    <row r="5029" spans="2:13" s="322" customFormat="1" x14ac:dyDescent="0.2">
      <c r="B5029" s="602"/>
      <c r="C5029" s="602"/>
      <c r="D5029" s="602"/>
      <c r="E5029" s="602"/>
      <c r="F5029" s="602"/>
      <c r="G5029" s="602"/>
      <c r="H5029" s="602"/>
      <c r="I5029" s="602"/>
      <c r="J5029" s="602"/>
      <c r="K5029" s="602"/>
      <c r="L5029" s="602"/>
      <c r="M5029" s="622"/>
    </row>
    <row r="5030" spans="2:13" s="322" customFormat="1" x14ac:dyDescent="0.2">
      <c r="B5030" s="602"/>
      <c r="C5030" s="602"/>
      <c r="D5030" s="602"/>
      <c r="E5030" s="602"/>
      <c r="F5030" s="602"/>
      <c r="G5030" s="602"/>
      <c r="H5030" s="602"/>
      <c r="I5030" s="602"/>
      <c r="J5030" s="602"/>
      <c r="K5030" s="602"/>
      <c r="L5030" s="602"/>
      <c r="M5030" s="622"/>
    </row>
    <row r="5031" spans="2:13" s="322" customFormat="1" x14ac:dyDescent="0.2">
      <c r="B5031" s="602"/>
      <c r="C5031" s="602"/>
      <c r="D5031" s="602"/>
      <c r="E5031" s="602"/>
      <c r="F5031" s="602"/>
      <c r="G5031" s="602"/>
      <c r="H5031" s="602"/>
      <c r="I5031" s="602"/>
      <c r="J5031" s="602"/>
      <c r="K5031" s="602"/>
      <c r="L5031" s="602"/>
      <c r="M5031" s="622"/>
    </row>
    <row r="5032" spans="2:13" s="322" customFormat="1" x14ac:dyDescent="0.2">
      <c r="B5032" s="602"/>
      <c r="C5032" s="602"/>
      <c r="D5032" s="602"/>
      <c r="E5032" s="602"/>
      <c r="F5032" s="602"/>
      <c r="G5032" s="602"/>
      <c r="H5032" s="602"/>
      <c r="I5032" s="602"/>
      <c r="J5032" s="602"/>
      <c r="K5032" s="602"/>
      <c r="L5032" s="602"/>
      <c r="M5032" s="622"/>
    </row>
    <row r="5033" spans="2:13" s="322" customFormat="1" x14ac:dyDescent="0.2">
      <c r="B5033" s="602"/>
      <c r="C5033" s="602"/>
      <c r="D5033" s="602"/>
      <c r="E5033" s="602"/>
      <c r="F5033" s="602"/>
      <c r="G5033" s="602"/>
      <c r="H5033" s="602"/>
      <c r="I5033" s="602"/>
      <c r="J5033" s="602"/>
      <c r="K5033" s="602"/>
      <c r="L5033" s="602"/>
      <c r="M5033" s="622"/>
    </row>
    <row r="5034" spans="2:13" s="322" customFormat="1" x14ac:dyDescent="0.2">
      <c r="B5034" s="602"/>
      <c r="C5034" s="602"/>
      <c r="D5034" s="602"/>
      <c r="E5034" s="602"/>
      <c r="F5034" s="602"/>
      <c r="G5034" s="602"/>
      <c r="H5034" s="602"/>
      <c r="I5034" s="602"/>
      <c r="J5034" s="602"/>
      <c r="K5034" s="602"/>
      <c r="L5034" s="602"/>
      <c r="M5034" s="622"/>
    </row>
    <row r="5035" spans="2:13" s="322" customFormat="1" x14ac:dyDescent="0.2">
      <c r="B5035" s="602"/>
      <c r="C5035" s="602"/>
      <c r="D5035" s="602"/>
      <c r="E5035" s="602"/>
      <c r="F5035" s="602"/>
      <c r="G5035" s="602"/>
      <c r="H5035" s="602"/>
      <c r="I5035" s="602"/>
      <c r="J5035" s="602"/>
      <c r="K5035" s="602"/>
      <c r="L5035" s="602"/>
      <c r="M5035" s="622"/>
    </row>
    <row r="5036" spans="2:13" s="322" customFormat="1" x14ac:dyDescent="0.2">
      <c r="B5036" s="602"/>
      <c r="C5036" s="602"/>
      <c r="D5036" s="602"/>
      <c r="E5036" s="602"/>
      <c r="F5036" s="602"/>
      <c r="G5036" s="602"/>
      <c r="H5036" s="602"/>
      <c r="I5036" s="602"/>
      <c r="J5036" s="602"/>
      <c r="K5036" s="602"/>
      <c r="L5036" s="602"/>
      <c r="M5036" s="622"/>
    </row>
    <row r="5037" spans="2:13" s="322" customFormat="1" x14ac:dyDescent="0.2">
      <c r="B5037" s="602"/>
      <c r="C5037" s="602"/>
      <c r="D5037" s="602"/>
      <c r="E5037" s="602"/>
      <c r="F5037" s="602"/>
      <c r="G5037" s="602"/>
      <c r="H5037" s="602"/>
      <c r="I5037" s="602"/>
      <c r="J5037" s="602"/>
      <c r="K5037" s="602"/>
      <c r="L5037" s="602"/>
      <c r="M5037" s="622"/>
    </row>
    <row r="5038" spans="2:13" s="322" customFormat="1" x14ac:dyDescent="0.2">
      <c r="B5038" s="602"/>
      <c r="C5038" s="602"/>
      <c r="D5038" s="602"/>
      <c r="E5038" s="602"/>
      <c r="F5038" s="602"/>
      <c r="G5038" s="602"/>
      <c r="H5038" s="602"/>
      <c r="I5038" s="602"/>
      <c r="J5038" s="602"/>
      <c r="K5038" s="602"/>
      <c r="L5038" s="602"/>
      <c r="M5038" s="622"/>
    </row>
    <row r="5039" spans="2:13" s="322" customFormat="1" x14ac:dyDescent="0.2">
      <c r="B5039" s="602"/>
      <c r="C5039" s="602"/>
      <c r="D5039" s="602"/>
      <c r="E5039" s="602"/>
      <c r="F5039" s="602"/>
      <c r="G5039" s="602"/>
      <c r="H5039" s="602"/>
      <c r="I5039" s="602"/>
      <c r="J5039" s="602"/>
      <c r="K5039" s="602"/>
      <c r="L5039" s="602"/>
      <c r="M5039" s="622"/>
    </row>
    <row r="5040" spans="2:13" s="322" customFormat="1" x14ac:dyDescent="0.2">
      <c r="B5040" s="602"/>
      <c r="C5040" s="602"/>
      <c r="D5040" s="602"/>
      <c r="E5040" s="602"/>
      <c r="F5040" s="602"/>
      <c r="G5040" s="602"/>
      <c r="H5040" s="602"/>
      <c r="I5040" s="602"/>
      <c r="J5040" s="602"/>
      <c r="K5040" s="602"/>
      <c r="L5040" s="602"/>
      <c r="M5040" s="622"/>
    </row>
    <row r="5041" spans="2:13" s="322" customFormat="1" x14ac:dyDescent="0.2">
      <c r="B5041" s="602"/>
      <c r="C5041" s="602"/>
      <c r="D5041" s="602"/>
      <c r="E5041" s="602"/>
      <c r="F5041" s="602"/>
      <c r="G5041" s="602"/>
      <c r="H5041" s="602"/>
      <c r="I5041" s="602"/>
      <c r="J5041" s="602"/>
      <c r="K5041" s="602"/>
      <c r="L5041" s="602"/>
      <c r="M5041" s="622"/>
    </row>
    <row r="5042" spans="2:13" s="322" customFormat="1" x14ac:dyDescent="0.2">
      <c r="B5042" s="602"/>
      <c r="C5042" s="602"/>
      <c r="D5042" s="602"/>
      <c r="E5042" s="602"/>
      <c r="F5042" s="602"/>
      <c r="G5042" s="602"/>
      <c r="H5042" s="602"/>
      <c r="I5042" s="602"/>
      <c r="J5042" s="602"/>
      <c r="K5042" s="602"/>
      <c r="L5042" s="602"/>
      <c r="M5042" s="622"/>
    </row>
    <row r="5043" spans="2:13" s="322" customFormat="1" x14ac:dyDescent="0.2">
      <c r="B5043" s="602"/>
      <c r="C5043" s="602"/>
      <c r="D5043" s="602"/>
      <c r="E5043" s="602"/>
      <c r="F5043" s="602"/>
      <c r="G5043" s="602"/>
      <c r="H5043" s="602"/>
      <c r="I5043" s="602"/>
      <c r="J5043" s="602"/>
      <c r="K5043" s="602"/>
      <c r="L5043" s="602"/>
      <c r="M5043" s="622"/>
    </row>
    <row r="5044" spans="2:13" s="322" customFormat="1" x14ac:dyDescent="0.2">
      <c r="B5044" s="602"/>
      <c r="C5044" s="602"/>
      <c r="D5044" s="602"/>
      <c r="E5044" s="602"/>
      <c r="F5044" s="602"/>
      <c r="G5044" s="602"/>
      <c r="H5044" s="602"/>
      <c r="I5044" s="602"/>
      <c r="J5044" s="602"/>
      <c r="K5044" s="602"/>
      <c r="L5044" s="602"/>
      <c r="M5044" s="622"/>
    </row>
    <row r="5045" spans="2:13" s="322" customFormat="1" x14ac:dyDescent="0.2">
      <c r="B5045" s="602"/>
      <c r="C5045" s="602"/>
      <c r="D5045" s="602"/>
      <c r="E5045" s="602"/>
      <c r="F5045" s="602"/>
      <c r="G5045" s="602"/>
      <c r="H5045" s="602"/>
      <c r="I5045" s="602"/>
      <c r="J5045" s="602"/>
      <c r="K5045" s="602"/>
      <c r="L5045" s="602"/>
      <c r="M5045" s="622"/>
    </row>
    <row r="5046" spans="2:13" s="322" customFormat="1" x14ac:dyDescent="0.2">
      <c r="B5046" s="602"/>
      <c r="C5046" s="602"/>
      <c r="D5046" s="602"/>
      <c r="E5046" s="602"/>
      <c r="F5046" s="602"/>
      <c r="G5046" s="602"/>
      <c r="H5046" s="602"/>
      <c r="I5046" s="602"/>
      <c r="J5046" s="602"/>
      <c r="K5046" s="602"/>
      <c r="L5046" s="602"/>
      <c r="M5046" s="622"/>
    </row>
    <row r="5047" spans="2:13" s="322" customFormat="1" x14ac:dyDescent="0.2">
      <c r="B5047" s="602"/>
      <c r="C5047" s="602"/>
      <c r="D5047" s="602"/>
      <c r="E5047" s="602"/>
      <c r="F5047" s="602"/>
      <c r="G5047" s="602"/>
      <c r="H5047" s="602"/>
      <c r="I5047" s="602"/>
      <c r="J5047" s="602"/>
      <c r="K5047" s="602"/>
      <c r="L5047" s="602"/>
      <c r="M5047" s="622"/>
    </row>
    <row r="5048" spans="2:13" s="322" customFormat="1" x14ac:dyDescent="0.2">
      <c r="B5048" s="602"/>
      <c r="C5048" s="602"/>
      <c r="D5048" s="602"/>
      <c r="E5048" s="602"/>
      <c r="F5048" s="602"/>
      <c r="G5048" s="602"/>
      <c r="H5048" s="602"/>
      <c r="I5048" s="602"/>
      <c r="J5048" s="602"/>
      <c r="K5048" s="602"/>
      <c r="L5048" s="602"/>
      <c r="M5048" s="622"/>
    </row>
    <row r="5049" spans="2:13" s="322" customFormat="1" x14ac:dyDescent="0.2">
      <c r="B5049" s="602"/>
      <c r="C5049" s="602"/>
      <c r="D5049" s="602"/>
      <c r="E5049" s="602"/>
      <c r="F5049" s="602"/>
      <c r="G5049" s="602"/>
      <c r="H5049" s="602"/>
      <c r="I5049" s="602"/>
      <c r="J5049" s="602"/>
      <c r="K5049" s="602"/>
      <c r="L5049" s="602"/>
      <c r="M5049" s="622"/>
    </row>
    <row r="5050" spans="2:13" s="322" customFormat="1" x14ac:dyDescent="0.2">
      <c r="B5050" s="602"/>
      <c r="C5050" s="602"/>
      <c r="D5050" s="602"/>
      <c r="E5050" s="602"/>
      <c r="F5050" s="602"/>
      <c r="G5050" s="602"/>
      <c r="H5050" s="602"/>
      <c r="I5050" s="602"/>
      <c r="J5050" s="602"/>
      <c r="K5050" s="602"/>
      <c r="L5050" s="602"/>
      <c r="M5050" s="622"/>
    </row>
    <row r="5051" spans="2:13" s="322" customFormat="1" x14ac:dyDescent="0.2">
      <c r="B5051" s="602"/>
      <c r="C5051" s="602"/>
      <c r="D5051" s="602"/>
      <c r="E5051" s="602"/>
      <c r="F5051" s="602"/>
      <c r="G5051" s="602"/>
      <c r="H5051" s="602"/>
      <c r="I5051" s="602"/>
      <c r="J5051" s="602"/>
      <c r="K5051" s="602"/>
      <c r="L5051" s="602"/>
      <c r="M5051" s="622"/>
    </row>
    <row r="5052" spans="2:13" s="322" customFormat="1" x14ac:dyDescent="0.2">
      <c r="B5052" s="602"/>
      <c r="C5052" s="602"/>
      <c r="D5052" s="602"/>
      <c r="E5052" s="602"/>
      <c r="F5052" s="602"/>
      <c r="G5052" s="602"/>
      <c r="H5052" s="602"/>
      <c r="I5052" s="602"/>
      <c r="J5052" s="602"/>
      <c r="K5052" s="602"/>
      <c r="L5052" s="602"/>
      <c r="M5052" s="622"/>
    </row>
    <row r="5053" spans="2:13" s="322" customFormat="1" x14ac:dyDescent="0.2">
      <c r="B5053" s="602"/>
      <c r="C5053" s="602"/>
      <c r="D5053" s="602"/>
      <c r="E5053" s="602"/>
      <c r="F5053" s="602"/>
      <c r="G5053" s="602"/>
      <c r="H5053" s="602"/>
      <c r="I5053" s="602"/>
      <c r="J5053" s="602"/>
      <c r="K5053" s="602"/>
      <c r="L5053" s="602"/>
      <c r="M5053" s="622"/>
    </row>
    <row r="5054" spans="2:13" s="322" customFormat="1" x14ac:dyDescent="0.2">
      <c r="B5054" s="602"/>
      <c r="C5054" s="602"/>
      <c r="D5054" s="602"/>
      <c r="E5054" s="602"/>
      <c r="F5054" s="602"/>
      <c r="G5054" s="602"/>
      <c r="H5054" s="602"/>
      <c r="I5054" s="602"/>
      <c r="J5054" s="602"/>
      <c r="K5054" s="602"/>
      <c r="L5054" s="602"/>
      <c r="M5054" s="622"/>
    </row>
    <row r="5055" spans="2:13" s="322" customFormat="1" x14ac:dyDescent="0.2">
      <c r="B5055" s="602"/>
      <c r="C5055" s="602"/>
      <c r="D5055" s="602"/>
      <c r="E5055" s="602"/>
      <c r="F5055" s="602"/>
      <c r="G5055" s="602"/>
      <c r="H5055" s="602"/>
      <c r="I5055" s="602"/>
      <c r="J5055" s="602"/>
      <c r="K5055" s="602"/>
      <c r="L5055" s="602"/>
      <c r="M5055" s="622"/>
    </row>
    <row r="5056" spans="2:13" s="322" customFormat="1" x14ac:dyDescent="0.2">
      <c r="B5056" s="602"/>
      <c r="C5056" s="602"/>
      <c r="D5056" s="602"/>
      <c r="E5056" s="602"/>
      <c r="F5056" s="602"/>
      <c r="G5056" s="602"/>
      <c r="H5056" s="602"/>
      <c r="I5056" s="602"/>
      <c r="J5056" s="602"/>
      <c r="K5056" s="602"/>
      <c r="L5056" s="602"/>
      <c r="M5056" s="622"/>
    </row>
    <row r="5057" spans="2:13" s="322" customFormat="1" x14ac:dyDescent="0.2">
      <c r="B5057" s="602"/>
      <c r="C5057" s="602"/>
      <c r="D5057" s="602"/>
      <c r="E5057" s="602"/>
      <c r="F5057" s="602"/>
      <c r="G5057" s="602"/>
      <c r="H5057" s="602"/>
      <c r="I5057" s="602"/>
      <c r="J5057" s="602"/>
      <c r="K5057" s="602"/>
      <c r="L5057" s="602"/>
      <c r="M5057" s="622"/>
    </row>
    <row r="5058" spans="2:13" s="322" customFormat="1" x14ac:dyDescent="0.2">
      <c r="B5058" s="602"/>
      <c r="C5058" s="602"/>
      <c r="D5058" s="602"/>
      <c r="E5058" s="602"/>
      <c r="F5058" s="602"/>
      <c r="G5058" s="602"/>
      <c r="H5058" s="602"/>
      <c r="I5058" s="602"/>
      <c r="J5058" s="602"/>
      <c r="K5058" s="602"/>
      <c r="L5058" s="602"/>
      <c r="M5058" s="622"/>
    </row>
    <row r="5059" spans="2:13" s="322" customFormat="1" x14ac:dyDescent="0.2">
      <c r="B5059" s="602"/>
      <c r="C5059" s="602"/>
      <c r="D5059" s="602"/>
      <c r="E5059" s="602"/>
      <c r="F5059" s="602"/>
      <c r="G5059" s="602"/>
      <c r="H5059" s="602"/>
      <c r="I5059" s="602"/>
      <c r="J5059" s="602"/>
      <c r="K5059" s="602"/>
      <c r="L5059" s="602"/>
      <c r="M5059" s="622"/>
    </row>
    <row r="5060" spans="2:13" s="322" customFormat="1" x14ac:dyDescent="0.2">
      <c r="B5060" s="602"/>
      <c r="C5060" s="602"/>
      <c r="D5060" s="602"/>
      <c r="E5060" s="602"/>
      <c r="F5060" s="602"/>
      <c r="G5060" s="602"/>
      <c r="H5060" s="602"/>
      <c r="I5060" s="602"/>
      <c r="J5060" s="602"/>
      <c r="K5060" s="602"/>
      <c r="L5060" s="602"/>
      <c r="M5060" s="622"/>
    </row>
    <row r="5061" spans="2:13" s="322" customFormat="1" x14ac:dyDescent="0.2">
      <c r="B5061" s="602"/>
      <c r="C5061" s="602"/>
      <c r="D5061" s="602"/>
      <c r="E5061" s="602"/>
      <c r="F5061" s="602"/>
      <c r="G5061" s="602"/>
      <c r="H5061" s="602"/>
      <c r="I5061" s="602"/>
      <c r="J5061" s="602"/>
      <c r="K5061" s="602"/>
      <c r="L5061" s="602"/>
      <c r="M5061" s="622"/>
    </row>
    <row r="5062" spans="2:13" s="322" customFormat="1" x14ac:dyDescent="0.2">
      <c r="B5062" s="602"/>
      <c r="C5062" s="602"/>
      <c r="D5062" s="602"/>
      <c r="E5062" s="602"/>
      <c r="F5062" s="602"/>
      <c r="G5062" s="602"/>
      <c r="H5062" s="602"/>
      <c r="I5062" s="602"/>
      <c r="J5062" s="602"/>
      <c r="K5062" s="602"/>
      <c r="L5062" s="602"/>
      <c r="M5062" s="622"/>
    </row>
    <row r="5063" spans="2:13" s="322" customFormat="1" x14ac:dyDescent="0.2">
      <c r="B5063" s="602"/>
      <c r="C5063" s="602"/>
      <c r="D5063" s="602"/>
      <c r="E5063" s="602"/>
      <c r="F5063" s="602"/>
      <c r="G5063" s="602"/>
      <c r="H5063" s="602"/>
      <c r="I5063" s="602"/>
      <c r="J5063" s="602"/>
      <c r="K5063" s="602"/>
      <c r="L5063" s="602"/>
      <c r="M5063" s="622"/>
    </row>
    <row r="5064" spans="2:13" s="322" customFormat="1" x14ac:dyDescent="0.2">
      <c r="B5064" s="602"/>
      <c r="C5064" s="602"/>
      <c r="D5064" s="602"/>
      <c r="E5064" s="602"/>
      <c r="F5064" s="602"/>
      <c r="G5064" s="602"/>
      <c r="H5064" s="602"/>
      <c r="I5064" s="602"/>
      <c r="J5064" s="602"/>
      <c r="K5064" s="602"/>
      <c r="L5064" s="602"/>
      <c r="M5064" s="622"/>
    </row>
    <row r="5065" spans="2:13" s="322" customFormat="1" x14ac:dyDescent="0.2">
      <c r="B5065" s="602"/>
      <c r="C5065" s="602"/>
      <c r="D5065" s="602"/>
      <c r="E5065" s="602"/>
      <c r="F5065" s="602"/>
      <c r="G5065" s="602"/>
      <c r="H5065" s="602"/>
      <c r="I5065" s="602"/>
      <c r="J5065" s="602"/>
      <c r="K5065" s="602"/>
      <c r="L5065" s="602"/>
      <c r="M5065" s="622"/>
    </row>
    <row r="5066" spans="2:13" s="322" customFormat="1" x14ac:dyDescent="0.2">
      <c r="B5066" s="602"/>
      <c r="C5066" s="602"/>
      <c r="D5066" s="602"/>
      <c r="E5066" s="602"/>
      <c r="F5066" s="602"/>
      <c r="G5066" s="602"/>
      <c r="H5066" s="602"/>
      <c r="I5066" s="602"/>
      <c r="J5066" s="602"/>
      <c r="K5066" s="602"/>
      <c r="L5066" s="602"/>
      <c r="M5066" s="622"/>
    </row>
    <row r="5067" spans="2:13" s="322" customFormat="1" x14ac:dyDescent="0.2">
      <c r="B5067" s="602"/>
      <c r="C5067" s="602"/>
      <c r="D5067" s="602"/>
      <c r="E5067" s="602"/>
      <c r="F5067" s="602"/>
      <c r="G5067" s="602"/>
      <c r="H5067" s="602"/>
      <c r="I5067" s="602"/>
      <c r="J5067" s="602"/>
      <c r="K5067" s="602"/>
      <c r="L5067" s="602"/>
      <c r="M5067" s="622"/>
    </row>
    <row r="5068" spans="2:13" s="322" customFormat="1" x14ac:dyDescent="0.2">
      <c r="B5068" s="602"/>
      <c r="C5068" s="602"/>
      <c r="D5068" s="602"/>
      <c r="E5068" s="602"/>
      <c r="F5068" s="602"/>
      <c r="G5068" s="602"/>
      <c r="H5068" s="602"/>
      <c r="I5068" s="602"/>
      <c r="J5068" s="602"/>
      <c r="K5068" s="602"/>
      <c r="L5068" s="602"/>
      <c r="M5068" s="622"/>
    </row>
    <row r="5069" spans="2:13" s="322" customFormat="1" x14ac:dyDescent="0.2">
      <c r="B5069" s="602"/>
      <c r="C5069" s="602"/>
      <c r="D5069" s="602"/>
      <c r="E5069" s="602"/>
      <c r="F5069" s="602"/>
      <c r="G5069" s="602"/>
      <c r="H5069" s="602"/>
      <c r="I5069" s="602"/>
      <c r="J5069" s="602"/>
      <c r="K5069" s="602"/>
      <c r="L5069" s="602"/>
      <c r="M5069" s="622"/>
    </row>
    <row r="5070" spans="2:13" s="322" customFormat="1" x14ac:dyDescent="0.2">
      <c r="B5070" s="602"/>
      <c r="C5070" s="602"/>
      <c r="D5070" s="602"/>
      <c r="E5070" s="602"/>
      <c r="F5070" s="602"/>
      <c r="G5070" s="602"/>
      <c r="H5070" s="602"/>
      <c r="I5070" s="602"/>
      <c r="J5070" s="602"/>
      <c r="K5070" s="602"/>
      <c r="L5070" s="602"/>
      <c r="M5070" s="622"/>
    </row>
    <row r="5071" spans="2:13" s="322" customFormat="1" x14ac:dyDescent="0.2">
      <c r="B5071" s="602"/>
      <c r="C5071" s="602"/>
      <c r="D5071" s="602"/>
      <c r="E5071" s="602"/>
      <c r="F5071" s="602"/>
      <c r="G5071" s="602"/>
      <c r="H5071" s="602"/>
      <c r="I5071" s="602"/>
      <c r="J5071" s="602"/>
      <c r="K5071" s="602"/>
      <c r="L5071" s="602"/>
      <c r="M5071" s="622"/>
    </row>
    <row r="5072" spans="2:13" s="322" customFormat="1" x14ac:dyDescent="0.2">
      <c r="B5072" s="602"/>
      <c r="C5072" s="602"/>
      <c r="D5072" s="602"/>
      <c r="E5072" s="602"/>
      <c r="F5072" s="602"/>
      <c r="G5072" s="602"/>
      <c r="H5072" s="602"/>
      <c r="I5072" s="602"/>
      <c r="J5072" s="602"/>
      <c r="K5072" s="602"/>
      <c r="L5072" s="602"/>
      <c r="M5072" s="622"/>
    </row>
    <row r="5073" spans="2:13" s="322" customFormat="1" x14ac:dyDescent="0.2">
      <c r="B5073" s="602"/>
      <c r="C5073" s="602"/>
      <c r="D5073" s="602"/>
      <c r="E5073" s="602"/>
      <c r="F5073" s="602"/>
      <c r="G5073" s="602"/>
      <c r="H5073" s="602"/>
      <c r="I5073" s="602"/>
      <c r="J5073" s="602"/>
      <c r="K5073" s="602"/>
      <c r="L5073" s="602"/>
      <c r="M5073" s="622"/>
    </row>
    <row r="5074" spans="2:13" s="322" customFormat="1" x14ac:dyDescent="0.2">
      <c r="B5074" s="602"/>
      <c r="C5074" s="602"/>
      <c r="D5074" s="602"/>
      <c r="E5074" s="602"/>
      <c r="F5074" s="602"/>
      <c r="G5074" s="602"/>
      <c r="H5074" s="602"/>
      <c r="I5074" s="602"/>
      <c r="J5074" s="602"/>
      <c r="K5074" s="602"/>
      <c r="L5074" s="602"/>
      <c r="M5074" s="622"/>
    </row>
    <row r="5075" spans="2:13" s="322" customFormat="1" x14ac:dyDescent="0.2">
      <c r="B5075" s="602"/>
      <c r="C5075" s="602"/>
      <c r="D5075" s="602"/>
      <c r="E5075" s="602"/>
      <c r="F5075" s="602"/>
      <c r="G5075" s="602"/>
      <c r="H5075" s="602"/>
      <c r="I5075" s="602"/>
      <c r="J5075" s="602"/>
      <c r="K5075" s="602"/>
      <c r="L5075" s="602"/>
      <c r="M5075" s="622"/>
    </row>
    <row r="5076" spans="2:13" s="322" customFormat="1" x14ac:dyDescent="0.2">
      <c r="B5076" s="602"/>
      <c r="C5076" s="602"/>
      <c r="D5076" s="602"/>
      <c r="E5076" s="602"/>
      <c r="F5076" s="602"/>
      <c r="G5076" s="602"/>
      <c r="H5076" s="602"/>
      <c r="I5076" s="602"/>
      <c r="J5076" s="602"/>
      <c r="K5076" s="602"/>
      <c r="L5076" s="602"/>
      <c r="M5076" s="622"/>
    </row>
    <row r="5077" spans="2:13" s="322" customFormat="1" x14ac:dyDescent="0.2">
      <c r="B5077" s="602"/>
      <c r="C5077" s="602"/>
      <c r="D5077" s="602"/>
      <c r="E5077" s="602"/>
      <c r="F5077" s="602"/>
      <c r="G5077" s="602"/>
      <c r="H5077" s="602"/>
      <c r="I5077" s="602"/>
      <c r="J5077" s="602"/>
      <c r="K5077" s="602"/>
      <c r="L5077" s="602"/>
      <c r="M5077" s="622"/>
    </row>
    <row r="5078" spans="2:13" s="322" customFormat="1" x14ac:dyDescent="0.2">
      <c r="B5078" s="602"/>
      <c r="C5078" s="602"/>
      <c r="D5078" s="602"/>
      <c r="E5078" s="602"/>
      <c r="F5078" s="602"/>
      <c r="G5078" s="602"/>
      <c r="H5078" s="602"/>
      <c r="I5078" s="602"/>
      <c r="J5078" s="602"/>
      <c r="K5078" s="602"/>
      <c r="L5078" s="602"/>
      <c r="M5078" s="622"/>
    </row>
    <row r="5079" spans="2:13" s="322" customFormat="1" x14ac:dyDescent="0.2">
      <c r="B5079" s="602"/>
      <c r="C5079" s="602"/>
      <c r="D5079" s="602"/>
      <c r="E5079" s="602"/>
      <c r="F5079" s="602"/>
      <c r="G5079" s="602"/>
      <c r="H5079" s="602"/>
      <c r="I5079" s="602"/>
      <c r="J5079" s="602"/>
      <c r="K5079" s="602"/>
      <c r="L5079" s="602"/>
      <c r="M5079" s="622"/>
    </row>
    <row r="5080" spans="2:13" s="322" customFormat="1" x14ac:dyDescent="0.2">
      <c r="B5080" s="602"/>
      <c r="C5080" s="602"/>
      <c r="D5080" s="602"/>
      <c r="E5080" s="602"/>
      <c r="F5080" s="602"/>
      <c r="G5080" s="602"/>
      <c r="H5080" s="602"/>
      <c r="I5080" s="602"/>
      <c r="J5080" s="602"/>
      <c r="K5080" s="602"/>
      <c r="L5080" s="602"/>
      <c r="M5080" s="622"/>
    </row>
    <row r="5081" spans="2:13" s="322" customFormat="1" x14ac:dyDescent="0.2">
      <c r="B5081" s="602"/>
      <c r="C5081" s="602"/>
      <c r="D5081" s="602"/>
      <c r="E5081" s="602"/>
      <c r="F5081" s="602"/>
      <c r="G5081" s="602"/>
      <c r="H5081" s="602"/>
      <c r="I5081" s="602"/>
      <c r="J5081" s="602"/>
      <c r="K5081" s="602"/>
      <c r="L5081" s="602"/>
      <c r="M5081" s="622"/>
    </row>
    <row r="5082" spans="2:13" s="322" customFormat="1" x14ac:dyDescent="0.2">
      <c r="B5082" s="602"/>
      <c r="C5082" s="602"/>
      <c r="D5082" s="602"/>
      <c r="E5082" s="602"/>
      <c r="F5082" s="602"/>
      <c r="G5082" s="602"/>
      <c r="H5082" s="602"/>
      <c r="I5082" s="602"/>
      <c r="J5082" s="602"/>
      <c r="K5082" s="602"/>
      <c r="L5082" s="602"/>
      <c r="M5082" s="622"/>
    </row>
    <row r="5083" spans="2:13" s="322" customFormat="1" x14ac:dyDescent="0.2">
      <c r="B5083" s="602"/>
      <c r="C5083" s="602"/>
      <c r="D5083" s="602"/>
      <c r="E5083" s="602"/>
      <c r="F5083" s="602"/>
      <c r="G5083" s="602"/>
      <c r="H5083" s="602"/>
      <c r="I5083" s="602"/>
      <c r="J5083" s="602"/>
      <c r="K5083" s="602"/>
      <c r="L5083" s="602"/>
      <c r="M5083" s="622"/>
    </row>
    <row r="5084" spans="2:13" s="322" customFormat="1" x14ac:dyDescent="0.2">
      <c r="B5084" s="602"/>
      <c r="C5084" s="602"/>
      <c r="D5084" s="602"/>
      <c r="E5084" s="602"/>
      <c r="F5084" s="602"/>
      <c r="G5084" s="602"/>
      <c r="H5084" s="602"/>
      <c r="I5084" s="602"/>
      <c r="J5084" s="602"/>
      <c r="K5084" s="602"/>
      <c r="L5084" s="602"/>
      <c r="M5084" s="622"/>
    </row>
    <row r="5085" spans="2:13" s="322" customFormat="1" x14ac:dyDescent="0.2">
      <c r="B5085" s="602"/>
      <c r="C5085" s="602"/>
      <c r="D5085" s="602"/>
      <c r="E5085" s="602"/>
      <c r="F5085" s="602"/>
      <c r="G5085" s="602"/>
      <c r="H5085" s="602"/>
      <c r="I5085" s="602"/>
      <c r="J5085" s="602"/>
      <c r="K5085" s="602"/>
      <c r="L5085" s="602"/>
      <c r="M5085" s="622"/>
    </row>
    <row r="5086" spans="2:13" s="322" customFormat="1" x14ac:dyDescent="0.2">
      <c r="B5086" s="602"/>
      <c r="C5086" s="602"/>
      <c r="D5086" s="602"/>
      <c r="E5086" s="602"/>
      <c r="F5086" s="602"/>
      <c r="G5086" s="602"/>
      <c r="H5086" s="602"/>
      <c r="I5086" s="602"/>
      <c r="J5086" s="602"/>
      <c r="K5086" s="602"/>
      <c r="L5086" s="602"/>
      <c r="M5086" s="622"/>
    </row>
    <row r="5087" spans="2:13" s="322" customFormat="1" x14ac:dyDescent="0.2">
      <c r="B5087" s="602"/>
      <c r="C5087" s="602"/>
      <c r="D5087" s="602"/>
      <c r="E5087" s="602"/>
      <c r="F5087" s="602"/>
      <c r="G5087" s="602"/>
      <c r="H5087" s="602"/>
      <c r="I5087" s="602"/>
      <c r="J5087" s="602"/>
      <c r="K5087" s="602"/>
      <c r="L5087" s="602"/>
      <c r="M5087" s="622"/>
    </row>
    <row r="5088" spans="2:13" s="322" customFormat="1" x14ac:dyDescent="0.2">
      <c r="B5088" s="602"/>
      <c r="C5088" s="602"/>
      <c r="D5088" s="602"/>
      <c r="E5088" s="602"/>
      <c r="F5088" s="602"/>
      <c r="G5088" s="602"/>
      <c r="H5088" s="602"/>
      <c r="I5088" s="602"/>
      <c r="J5088" s="602"/>
      <c r="K5088" s="602"/>
      <c r="L5088" s="602"/>
      <c r="M5088" s="622"/>
    </row>
    <row r="5089" spans="2:13" s="322" customFormat="1" x14ac:dyDescent="0.2">
      <c r="B5089" s="602"/>
      <c r="C5089" s="602"/>
      <c r="D5089" s="602"/>
      <c r="E5089" s="602"/>
      <c r="F5089" s="602"/>
      <c r="G5089" s="602"/>
      <c r="H5089" s="602"/>
      <c r="I5089" s="602"/>
      <c r="J5089" s="602"/>
      <c r="K5089" s="602"/>
      <c r="L5089" s="602"/>
      <c r="M5089" s="622"/>
    </row>
    <row r="5090" spans="2:13" s="322" customFormat="1" x14ac:dyDescent="0.2">
      <c r="B5090" s="602"/>
      <c r="C5090" s="602"/>
      <c r="D5090" s="602"/>
      <c r="E5090" s="602"/>
      <c r="F5090" s="602"/>
      <c r="G5090" s="602"/>
      <c r="H5090" s="602"/>
      <c r="I5090" s="602"/>
      <c r="J5090" s="602"/>
      <c r="K5090" s="602"/>
      <c r="L5090" s="602"/>
      <c r="M5090" s="622"/>
    </row>
    <row r="5091" spans="2:13" s="322" customFormat="1" x14ac:dyDescent="0.2">
      <c r="B5091" s="602"/>
      <c r="C5091" s="602"/>
      <c r="D5091" s="602"/>
      <c r="E5091" s="602"/>
      <c r="F5091" s="602"/>
      <c r="G5091" s="602"/>
      <c r="H5091" s="602"/>
      <c r="I5091" s="602"/>
      <c r="J5091" s="602"/>
      <c r="K5091" s="602"/>
      <c r="L5091" s="602"/>
      <c r="M5091" s="622"/>
    </row>
    <row r="5092" spans="2:13" s="322" customFormat="1" x14ac:dyDescent="0.2">
      <c r="B5092" s="602"/>
      <c r="C5092" s="602"/>
      <c r="D5092" s="602"/>
      <c r="E5092" s="602"/>
      <c r="F5092" s="602"/>
      <c r="G5092" s="602"/>
      <c r="H5092" s="602"/>
      <c r="I5092" s="602"/>
      <c r="J5092" s="602"/>
      <c r="K5092" s="602"/>
      <c r="L5092" s="602"/>
      <c r="M5092" s="622"/>
    </row>
    <row r="5093" spans="2:13" s="322" customFormat="1" x14ac:dyDescent="0.2">
      <c r="B5093" s="602"/>
      <c r="C5093" s="602"/>
      <c r="D5093" s="602"/>
      <c r="E5093" s="602"/>
      <c r="F5093" s="602"/>
      <c r="G5093" s="602"/>
      <c r="H5093" s="602"/>
      <c r="I5093" s="602"/>
      <c r="J5093" s="602"/>
      <c r="K5093" s="602"/>
      <c r="L5093" s="602"/>
      <c r="M5093" s="622"/>
    </row>
    <row r="5094" spans="2:13" s="322" customFormat="1" x14ac:dyDescent="0.2">
      <c r="B5094" s="602"/>
      <c r="C5094" s="602"/>
      <c r="D5094" s="602"/>
      <c r="E5094" s="602"/>
      <c r="F5094" s="602"/>
      <c r="G5094" s="602"/>
      <c r="H5094" s="602"/>
      <c r="I5094" s="602"/>
      <c r="J5094" s="602"/>
      <c r="K5094" s="602"/>
      <c r="L5094" s="602"/>
      <c r="M5094" s="622"/>
    </row>
    <row r="5095" spans="2:13" s="322" customFormat="1" x14ac:dyDescent="0.2">
      <c r="B5095" s="602"/>
      <c r="C5095" s="602"/>
      <c r="D5095" s="602"/>
      <c r="E5095" s="602"/>
      <c r="F5095" s="602"/>
      <c r="G5095" s="602"/>
      <c r="H5095" s="602"/>
      <c r="I5095" s="602"/>
      <c r="J5095" s="602"/>
      <c r="K5095" s="602"/>
      <c r="L5095" s="602"/>
      <c r="M5095" s="622"/>
    </row>
    <row r="5096" spans="2:13" s="322" customFormat="1" x14ac:dyDescent="0.2">
      <c r="B5096" s="602"/>
      <c r="C5096" s="602"/>
      <c r="D5096" s="602"/>
      <c r="E5096" s="602"/>
      <c r="F5096" s="602"/>
      <c r="G5096" s="602"/>
      <c r="H5096" s="602"/>
      <c r="I5096" s="602"/>
      <c r="J5096" s="602"/>
      <c r="K5096" s="602"/>
      <c r="L5096" s="602"/>
      <c r="M5096" s="622"/>
    </row>
    <row r="5097" spans="2:13" s="322" customFormat="1" x14ac:dyDescent="0.2">
      <c r="B5097" s="602"/>
      <c r="C5097" s="602"/>
      <c r="D5097" s="602"/>
      <c r="E5097" s="602"/>
      <c r="F5097" s="602"/>
      <c r="G5097" s="602"/>
      <c r="H5097" s="602"/>
      <c r="I5097" s="602"/>
      <c r="J5097" s="602"/>
      <c r="K5097" s="602"/>
      <c r="L5097" s="602"/>
      <c r="M5097" s="622"/>
    </row>
    <row r="5098" spans="2:13" s="322" customFormat="1" x14ac:dyDescent="0.2">
      <c r="B5098" s="602"/>
      <c r="C5098" s="602"/>
      <c r="D5098" s="602"/>
      <c r="E5098" s="602"/>
      <c r="F5098" s="602"/>
      <c r="G5098" s="602"/>
      <c r="H5098" s="602"/>
      <c r="I5098" s="602"/>
      <c r="J5098" s="602"/>
      <c r="K5098" s="602"/>
      <c r="L5098" s="602"/>
      <c r="M5098" s="622"/>
    </row>
    <row r="5099" spans="2:13" s="322" customFormat="1" x14ac:dyDescent="0.2">
      <c r="B5099" s="602"/>
      <c r="C5099" s="602"/>
      <c r="D5099" s="602"/>
      <c r="E5099" s="602"/>
      <c r="F5099" s="602"/>
      <c r="G5099" s="602"/>
      <c r="H5099" s="602"/>
      <c r="I5099" s="602"/>
      <c r="J5099" s="602"/>
      <c r="K5099" s="602"/>
      <c r="L5099" s="602"/>
      <c r="M5099" s="622"/>
    </row>
    <row r="5100" spans="2:13" s="322" customFormat="1" x14ac:dyDescent="0.2">
      <c r="B5100" s="602"/>
      <c r="C5100" s="602"/>
      <c r="D5100" s="602"/>
      <c r="E5100" s="602"/>
      <c r="F5100" s="602"/>
      <c r="G5100" s="602"/>
      <c r="H5100" s="602"/>
      <c r="I5100" s="602"/>
      <c r="J5100" s="602"/>
      <c r="K5100" s="602"/>
      <c r="L5100" s="602"/>
      <c r="M5100" s="622"/>
    </row>
    <row r="5101" spans="2:13" s="322" customFormat="1" x14ac:dyDescent="0.2">
      <c r="B5101" s="602"/>
      <c r="C5101" s="602"/>
      <c r="D5101" s="602"/>
      <c r="E5101" s="602"/>
      <c r="F5101" s="602"/>
      <c r="G5101" s="602"/>
      <c r="H5101" s="602"/>
      <c r="I5101" s="602"/>
      <c r="J5101" s="602"/>
      <c r="K5101" s="602"/>
      <c r="L5101" s="602"/>
      <c r="M5101" s="622"/>
    </row>
    <row r="5102" spans="2:13" s="322" customFormat="1" x14ac:dyDescent="0.2">
      <c r="B5102" s="602"/>
      <c r="C5102" s="602"/>
      <c r="D5102" s="602"/>
      <c r="E5102" s="602"/>
      <c r="F5102" s="602"/>
      <c r="G5102" s="602"/>
      <c r="H5102" s="602"/>
      <c r="I5102" s="602"/>
      <c r="J5102" s="602"/>
      <c r="K5102" s="602"/>
      <c r="L5102" s="602"/>
      <c r="M5102" s="622"/>
    </row>
    <row r="5103" spans="2:13" s="322" customFormat="1" x14ac:dyDescent="0.2">
      <c r="B5103" s="602"/>
      <c r="C5103" s="602"/>
      <c r="D5103" s="602"/>
      <c r="E5103" s="602"/>
      <c r="F5103" s="602"/>
      <c r="G5103" s="602"/>
      <c r="H5103" s="602"/>
      <c r="I5103" s="602"/>
      <c r="J5103" s="602"/>
      <c r="K5103" s="602"/>
      <c r="L5103" s="602"/>
      <c r="M5103" s="622"/>
    </row>
    <row r="5104" spans="2:13" s="322" customFormat="1" x14ac:dyDescent="0.2">
      <c r="B5104" s="602"/>
      <c r="C5104" s="602"/>
      <c r="D5104" s="602"/>
      <c r="E5104" s="602"/>
      <c r="F5104" s="602"/>
      <c r="G5104" s="602"/>
      <c r="H5104" s="602"/>
      <c r="I5104" s="602"/>
      <c r="J5104" s="602"/>
      <c r="K5104" s="602"/>
      <c r="L5104" s="602"/>
      <c r="M5104" s="622"/>
    </row>
    <row r="5105" spans="2:13" s="322" customFormat="1" x14ac:dyDescent="0.2">
      <c r="B5105" s="602"/>
      <c r="C5105" s="602"/>
      <c r="D5105" s="602"/>
      <c r="E5105" s="602"/>
      <c r="F5105" s="602"/>
      <c r="G5105" s="602"/>
      <c r="H5105" s="602"/>
      <c r="I5105" s="602"/>
      <c r="J5105" s="602"/>
      <c r="K5105" s="602"/>
      <c r="L5105" s="602"/>
      <c r="M5105" s="622"/>
    </row>
    <row r="5106" spans="2:13" s="322" customFormat="1" x14ac:dyDescent="0.2">
      <c r="B5106" s="602"/>
      <c r="C5106" s="602"/>
      <c r="D5106" s="602"/>
      <c r="E5106" s="602"/>
      <c r="F5106" s="602"/>
      <c r="G5106" s="602"/>
      <c r="H5106" s="602"/>
      <c r="I5106" s="602"/>
      <c r="J5106" s="602"/>
      <c r="K5106" s="602"/>
      <c r="L5106" s="602"/>
      <c r="M5106" s="622"/>
    </row>
    <row r="5107" spans="2:13" s="322" customFormat="1" x14ac:dyDescent="0.2">
      <c r="B5107" s="602"/>
      <c r="C5107" s="602"/>
      <c r="D5107" s="602"/>
      <c r="E5107" s="602"/>
      <c r="F5107" s="602"/>
      <c r="G5107" s="602"/>
      <c r="H5107" s="602"/>
      <c r="I5107" s="602"/>
      <c r="J5107" s="602"/>
      <c r="K5107" s="602"/>
      <c r="L5107" s="602"/>
      <c r="M5107" s="622"/>
    </row>
    <row r="5108" spans="2:13" s="322" customFormat="1" x14ac:dyDescent="0.2">
      <c r="B5108" s="602"/>
      <c r="C5108" s="602"/>
      <c r="D5108" s="602"/>
      <c r="E5108" s="602"/>
      <c r="F5108" s="602"/>
      <c r="G5108" s="602"/>
      <c r="H5108" s="602"/>
      <c r="I5108" s="602"/>
      <c r="J5108" s="602"/>
      <c r="K5108" s="602"/>
      <c r="L5108" s="602"/>
      <c r="M5108" s="622"/>
    </row>
    <row r="5109" spans="2:13" s="322" customFormat="1" x14ac:dyDescent="0.2">
      <c r="B5109" s="602"/>
      <c r="C5109" s="602"/>
      <c r="D5109" s="602"/>
      <c r="E5109" s="602"/>
      <c r="F5109" s="602"/>
      <c r="G5109" s="602"/>
      <c r="H5109" s="602"/>
      <c r="I5109" s="602"/>
      <c r="J5109" s="602"/>
      <c r="K5109" s="602"/>
      <c r="L5109" s="602"/>
      <c r="M5109" s="622"/>
    </row>
    <row r="5110" spans="2:13" s="322" customFormat="1" x14ac:dyDescent="0.2">
      <c r="B5110" s="602"/>
      <c r="C5110" s="602"/>
      <c r="D5110" s="602"/>
      <c r="E5110" s="602"/>
      <c r="F5110" s="602"/>
      <c r="G5110" s="602"/>
      <c r="H5110" s="602"/>
      <c r="I5110" s="602"/>
      <c r="J5110" s="602"/>
      <c r="K5110" s="602"/>
      <c r="L5110" s="602"/>
      <c r="M5110" s="622"/>
    </row>
    <row r="5111" spans="2:13" s="322" customFormat="1" x14ac:dyDescent="0.2">
      <c r="B5111" s="602"/>
      <c r="C5111" s="602"/>
      <c r="D5111" s="602"/>
      <c r="E5111" s="602"/>
      <c r="F5111" s="602"/>
      <c r="G5111" s="602"/>
      <c r="H5111" s="602"/>
      <c r="I5111" s="602"/>
      <c r="J5111" s="602"/>
      <c r="K5111" s="602"/>
      <c r="L5111" s="602"/>
      <c r="M5111" s="622"/>
    </row>
    <row r="5112" spans="2:13" s="322" customFormat="1" x14ac:dyDescent="0.2">
      <c r="B5112" s="602"/>
      <c r="C5112" s="602"/>
      <c r="D5112" s="602"/>
      <c r="E5112" s="602"/>
      <c r="F5112" s="602"/>
      <c r="G5112" s="602"/>
      <c r="H5112" s="602"/>
      <c r="I5112" s="602"/>
      <c r="J5112" s="602"/>
      <c r="K5112" s="602"/>
      <c r="L5112" s="602"/>
      <c r="M5112" s="622"/>
    </row>
    <row r="5113" spans="2:13" s="322" customFormat="1" x14ac:dyDescent="0.2">
      <c r="B5113" s="602"/>
      <c r="C5113" s="602"/>
      <c r="D5113" s="602"/>
      <c r="E5113" s="602"/>
      <c r="F5113" s="602"/>
      <c r="G5113" s="602"/>
      <c r="H5113" s="602"/>
      <c r="I5113" s="602"/>
      <c r="J5113" s="602"/>
      <c r="K5113" s="602"/>
      <c r="L5113" s="602"/>
      <c r="M5113" s="622"/>
    </row>
    <row r="5114" spans="2:13" s="322" customFormat="1" x14ac:dyDescent="0.2">
      <c r="B5114" s="602"/>
      <c r="C5114" s="602"/>
      <c r="D5114" s="602"/>
      <c r="E5114" s="602"/>
      <c r="F5114" s="602"/>
      <c r="G5114" s="602"/>
      <c r="H5114" s="602"/>
      <c r="I5114" s="602"/>
      <c r="J5114" s="602"/>
      <c r="K5114" s="602"/>
      <c r="L5114" s="602"/>
      <c r="M5114" s="622"/>
    </row>
    <row r="5115" spans="2:13" s="322" customFormat="1" x14ac:dyDescent="0.2">
      <c r="B5115" s="602"/>
      <c r="C5115" s="602"/>
      <c r="D5115" s="602"/>
      <c r="E5115" s="602"/>
      <c r="F5115" s="602"/>
      <c r="G5115" s="602"/>
      <c r="H5115" s="602"/>
      <c r="I5115" s="602"/>
      <c r="J5115" s="602"/>
      <c r="K5115" s="602"/>
      <c r="L5115" s="602"/>
      <c r="M5115" s="622"/>
    </row>
    <row r="5116" spans="2:13" s="322" customFormat="1" x14ac:dyDescent="0.2">
      <c r="B5116" s="602"/>
      <c r="C5116" s="602"/>
      <c r="D5116" s="602"/>
      <c r="E5116" s="602"/>
      <c r="F5116" s="602"/>
      <c r="G5116" s="602"/>
      <c r="H5116" s="602"/>
      <c r="I5116" s="602"/>
      <c r="J5116" s="602"/>
      <c r="K5116" s="602"/>
      <c r="L5116" s="602"/>
      <c r="M5116" s="622"/>
    </row>
    <row r="5117" spans="2:13" s="322" customFormat="1" x14ac:dyDescent="0.2">
      <c r="B5117" s="602"/>
      <c r="C5117" s="602"/>
      <c r="D5117" s="602"/>
      <c r="E5117" s="602"/>
      <c r="F5117" s="602"/>
      <c r="G5117" s="602"/>
      <c r="H5117" s="602"/>
      <c r="I5117" s="602"/>
      <c r="J5117" s="602"/>
      <c r="K5117" s="602"/>
      <c r="L5117" s="602"/>
      <c r="M5117" s="622"/>
    </row>
    <row r="5118" spans="2:13" s="322" customFormat="1" x14ac:dyDescent="0.2">
      <c r="B5118" s="602"/>
      <c r="C5118" s="602"/>
      <c r="D5118" s="602"/>
      <c r="E5118" s="602"/>
      <c r="F5118" s="602"/>
      <c r="G5118" s="602"/>
      <c r="H5118" s="602"/>
      <c r="I5118" s="602"/>
      <c r="J5118" s="602"/>
      <c r="K5118" s="602"/>
      <c r="L5118" s="602"/>
      <c r="M5118" s="622"/>
    </row>
    <row r="5119" spans="2:13" s="322" customFormat="1" x14ac:dyDescent="0.2">
      <c r="B5119" s="602"/>
      <c r="C5119" s="602"/>
      <c r="D5119" s="602"/>
      <c r="E5119" s="602"/>
      <c r="F5119" s="602"/>
      <c r="G5119" s="602"/>
      <c r="H5119" s="602"/>
      <c r="I5119" s="602"/>
      <c r="J5119" s="602"/>
      <c r="K5119" s="602"/>
      <c r="L5119" s="602"/>
      <c r="M5119" s="622"/>
    </row>
    <row r="5120" spans="2:13" s="322" customFormat="1" x14ac:dyDescent="0.2">
      <c r="B5120" s="602"/>
      <c r="C5120" s="602"/>
      <c r="D5120" s="602"/>
      <c r="E5120" s="602"/>
      <c r="F5120" s="602"/>
      <c r="G5120" s="602"/>
      <c r="H5120" s="602"/>
      <c r="I5120" s="602"/>
      <c r="J5120" s="602"/>
      <c r="K5120" s="602"/>
      <c r="L5120" s="602"/>
      <c r="M5120" s="622"/>
    </row>
    <row r="5121" spans="2:13" s="322" customFormat="1" x14ac:dyDescent="0.2">
      <c r="B5121" s="602"/>
      <c r="C5121" s="602"/>
      <c r="D5121" s="602"/>
      <c r="E5121" s="602"/>
      <c r="F5121" s="602"/>
      <c r="G5121" s="602"/>
      <c r="H5121" s="602"/>
      <c r="I5121" s="602"/>
      <c r="J5121" s="602"/>
      <c r="K5121" s="602"/>
      <c r="L5121" s="602"/>
      <c r="M5121" s="622"/>
    </row>
    <row r="5122" spans="2:13" s="322" customFormat="1" x14ac:dyDescent="0.2">
      <c r="B5122" s="602"/>
      <c r="C5122" s="602"/>
      <c r="D5122" s="602"/>
      <c r="E5122" s="602"/>
      <c r="F5122" s="602"/>
      <c r="G5122" s="602"/>
      <c r="H5122" s="602"/>
      <c r="I5122" s="602"/>
      <c r="J5122" s="602"/>
      <c r="K5122" s="602"/>
      <c r="L5122" s="602"/>
      <c r="M5122" s="622"/>
    </row>
    <row r="5123" spans="2:13" s="322" customFormat="1" x14ac:dyDescent="0.2">
      <c r="B5123" s="602"/>
      <c r="C5123" s="602"/>
      <c r="D5123" s="602"/>
      <c r="E5123" s="602"/>
      <c r="F5123" s="602"/>
      <c r="G5123" s="602"/>
      <c r="H5123" s="602"/>
      <c r="I5123" s="602"/>
      <c r="J5123" s="602"/>
      <c r="K5123" s="602"/>
      <c r="L5123" s="602"/>
      <c r="M5123" s="622"/>
    </row>
    <row r="5124" spans="2:13" s="322" customFormat="1" x14ac:dyDescent="0.2">
      <c r="B5124" s="602"/>
      <c r="C5124" s="602"/>
      <c r="D5124" s="602"/>
      <c r="E5124" s="602"/>
      <c r="F5124" s="602"/>
      <c r="G5124" s="602"/>
      <c r="H5124" s="602"/>
      <c r="I5124" s="602"/>
      <c r="J5124" s="602"/>
      <c r="K5124" s="602"/>
      <c r="L5124" s="602"/>
      <c r="M5124" s="622"/>
    </row>
    <row r="5125" spans="2:13" s="322" customFormat="1" x14ac:dyDescent="0.2">
      <c r="B5125" s="602"/>
      <c r="C5125" s="602"/>
      <c r="D5125" s="602"/>
      <c r="E5125" s="602"/>
      <c r="F5125" s="602"/>
      <c r="G5125" s="602"/>
      <c r="H5125" s="602"/>
      <c r="I5125" s="602"/>
      <c r="J5125" s="602"/>
      <c r="K5125" s="602"/>
      <c r="L5125" s="602"/>
      <c r="M5125" s="622"/>
    </row>
    <row r="5126" spans="2:13" s="322" customFormat="1" x14ac:dyDescent="0.2">
      <c r="B5126" s="602"/>
      <c r="C5126" s="602"/>
      <c r="D5126" s="602"/>
      <c r="E5126" s="602"/>
      <c r="F5126" s="602"/>
      <c r="G5126" s="602"/>
      <c r="H5126" s="602"/>
      <c r="I5126" s="602"/>
      <c r="J5126" s="602"/>
      <c r="K5126" s="602"/>
      <c r="L5126" s="602"/>
      <c r="M5126" s="622"/>
    </row>
    <row r="5127" spans="2:13" s="322" customFormat="1" x14ac:dyDescent="0.2">
      <c r="B5127" s="602"/>
      <c r="C5127" s="602"/>
      <c r="D5127" s="602"/>
      <c r="E5127" s="602"/>
      <c r="F5127" s="602"/>
      <c r="G5127" s="602"/>
      <c r="H5127" s="602"/>
      <c r="I5127" s="602"/>
      <c r="J5127" s="602"/>
      <c r="K5127" s="602"/>
      <c r="L5127" s="602"/>
      <c r="M5127" s="622"/>
    </row>
    <row r="5128" spans="2:13" s="322" customFormat="1" x14ac:dyDescent="0.2">
      <c r="B5128" s="602"/>
      <c r="C5128" s="602"/>
      <c r="D5128" s="602"/>
      <c r="E5128" s="602"/>
      <c r="F5128" s="602"/>
      <c r="G5128" s="602"/>
      <c r="H5128" s="602"/>
      <c r="I5128" s="602"/>
      <c r="J5128" s="602"/>
      <c r="K5128" s="602"/>
      <c r="L5128" s="602"/>
      <c r="M5128" s="622"/>
    </row>
    <row r="5129" spans="2:13" s="322" customFormat="1" x14ac:dyDescent="0.2">
      <c r="B5129" s="602"/>
      <c r="C5129" s="602"/>
      <c r="D5129" s="602"/>
      <c r="E5129" s="602"/>
      <c r="F5129" s="602"/>
      <c r="G5129" s="602"/>
      <c r="H5129" s="602"/>
      <c r="I5129" s="602"/>
      <c r="J5129" s="602"/>
      <c r="K5129" s="602"/>
      <c r="L5129" s="602"/>
      <c r="M5129" s="622"/>
    </row>
    <row r="5130" spans="2:13" s="322" customFormat="1" x14ac:dyDescent="0.2">
      <c r="B5130" s="602"/>
      <c r="C5130" s="602"/>
      <c r="D5130" s="602"/>
      <c r="E5130" s="602"/>
      <c r="F5130" s="602"/>
      <c r="G5130" s="602"/>
      <c r="H5130" s="602"/>
      <c r="I5130" s="602"/>
      <c r="J5130" s="602"/>
      <c r="K5130" s="602"/>
      <c r="L5130" s="602"/>
      <c r="M5130" s="622"/>
    </row>
    <row r="5131" spans="2:13" s="322" customFormat="1" x14ac:dyDescent="0.2">
      <c r="B5131" s="602"/>
      <c r="C5131" s="602"/>
      <c r="D5131" s="602"/>
      <c r="E5131" s="602"/>
      <c r="F5131" s="602"/>
      <c r="G5131" s="602"/>
      <c r="H5131" s="602"/>
      <c r="I5131" s="602"/>
      <c r="J5131" s="602"/>
      <c r="K5131" s="602"/>
      <c r="L5131" s="602"/>
      <c r="M5131" s="622"/>
    </row>
    <row r="5132" spans="2:13" s="322" customFormat="1" x14ac:dyDescent="0.2">
      <c r="B5132" s="602"/>
      <c r="C5132" s="602"/>
      <c r="D5132" s="602"/>
      <c r="E5132" s="602"/>
      <c r="F5132" s="602"/>
      <c r="G5132" s="602"/>
      <c r="H5132" s="602"/>
      <c r="I5132" s="602"/>
      <c r="J5132" s="602"/>
      <c r="K5132" s="602"/>
      <c r="L5132" s="602"/>
      <c r="M5132" s="622"/>
    </row>
    <row r="5133" spans="2:13" s="322" customFormat="1" x14ac:dyDescent="0.2">
      <c r="B5133" s="602"/>
      <c r="C5133" s="602"/>
      <c r="D5133" s="602"/>
      <c r="E5133" s="602"/>
      <c r="F5133" s="602"/>
      <c r="G5133" s="602"/>
      <c r="H5133" s="602"/>
      <c r="I5133" s="602"/>
      <c r="J5133" s="602"/>
      <c r="K5133" s="602"/>
      <c r="L5133" s="602"/>
      <c r="M5133" s="622"/>
    </row>
    <row r="5134" spans="2:13" s="322" customFormat="1" x14ac:dyDescent="0.2">
      <c r="B5134" s="602"/>
      <c r="C5134" s="602"/>
      <c r="D5134" s="602"/>
      <c r="E5134" s="602"/>
      <c r="F5134" s="602"/>
      <c r="G5134" s="602"/>
      <c r="H5134" s="602"/>
      <c r="I5134" s="602"/>
      <c r="J5134" s="602"/>
      <c r="K5134" s="602"/>
      <c r="L5134" s="602"/>
      <c r="M5134" s="622"/>
    </row>
    <row r="5135" spans="2:13" s="322" customFormat="1" x14ac:dyDescent="0.2">
      <c r="B5135" s="602"/>
      <c r="C5135" s="602"/>
      <c r="D5135" s="602"/>
      <c r="E5135" s="602"/>
      <c r="F5135" s="602"/>
      <c r="G5135" s="602"/>
      <c r="H5135" s="602"/>
      <c r="I5135" s="602"/>
      <c r="J5135" s="602"/>
      <c r="K5135" s="602"/>
      <c r="L5135" s="602"/>
      <c r="M5135" s="622"/>
    </row>
    <row r="5136" spans="2:13" s="322" customFormat="1" x14ac:dyDescent="0.2">
      <c r="B5136" s="602"/>
      <c r="C5136" s="602"/>
      <c r="D5136" s="602"/>
      <c r="E5136" s="602"/>
      <c r="F5136" s="602"/>
      <c r="G5136" s="602"/>
      <c r="H5136" s="602"/>
      <c r="I5136" s="602"/>
      <c r="J5136" s="602"/>
      <c r="K5136" s="602"/>
      <c r="L5136" s="602"/>
      <c r="M5136" s="622"/>
    </row>
    <row r="5137" spans="2:13" s="322" customFormat="1" x14ac:dyDescent="0.2">
      <c r="B5137" s="602"/>
      <c r="C5137" s="602"/>
      <c r="D5137" s="602"/>
      <c r="E5137" s="602"/>
      <c r="F5137" s="602"/>
      <c r="G5137" s="602"/>
      <c r="H5137" s="602"/>
      <c r="I5137" s="602"/>
      <c r="J5137" s="602"/>
      <c r="K5137" s="602"/>
      <c r="L5137" s="602"/>
      <c r="M5137" s="622"/>
    </row>
    <row r="5138" spans="2:13" s="322" customFormat="1" x14ac:dyDescent="0.2">
      <c r="B5138" s="602"/>
      <c r="C5138" s="602"/>
      <c r="D5138" s="602"/>
      <c r="E5138" s="602"/>
      <c r="F5138" s="602"/>
      <c r="G5138" s="602"/>
      <c r="H5138" s="602"/>
      <c r="I5138" s="602"/>
      <c r="J5138" s="602"/>
      <c r="K5138" s="602"/>
      <c r="L5138" s="602"/>
      <c r="M5138" s="622"/>
    </row>
    <row r="5139" spans="2:13" s="322" customFormat="1" x14ac:dyDescent="0.2">
      <c r="B5139" s="602"/>
      <c r="C5139" s="602"/>
      <c r="D5139" s="602"/>
      <c r="E5139" s="602"/>
      <c r="F5139" s="602"/>
      <c r="G5139" s="602"/>
      <c r="H5139" s="602"/>
      <c r="I5139" s="602"/>
      <c r="J5139" s="602"/>
      <c r="K5139" s="602"/>
      <c r="L5139" s="602"/>
      <c r="M5139" s="622"/>
    </row>
    <row r="5140" spans="2:13" s="322" customFormat="1" x14ac:dyDescent="0.2">
      <c r="B5140" s="602"/>
      <c r="C5140" s="602"/>
      <c r="D5140" s="602"/>
      <c r="E5140" s="602"/>
      <c r="F5140" s="602"/>
      <c r="G5140" s="602"/>
      <c r="H5140" s="602"/>
      <c r="I5140" s="602"/>
      <c r="J5140" s="602"/>
      <c r="K5140" s="602"/>
      <c r="L5140" s="602"/>
      <c r="M5140" s="622"/>
    </row>
    <row r="5141" spans="2:13" s="322" customFormat="1" x14ac:dyDescent="0.2">
      <c r="B5141" s="602"/>
      <c r="C5141" s="602"/>
      <c r="D5141" s="602"/>
      <c r="E5141" s="602"/>
      <c r="F5141" s="602"/>
      <c r="G5141" s="602"/>
      <c r="H5141" s="602"/>
      <c r="I5141" s="602"/>
      <c r="J5141" s="602"/>
      <c r="K5141" s="602"/>
      <c r="L5141" s="602"/>
      <c r="M5141" s="622"/>
    </row>
    <row r="5142" spans="2:13" s="322" customFormat="1" x14ac:dyDescent="0.2">
      <c r="B5142" s="602"/>
      <c r="C5142" s="602"/>
      <c r="D5142" s="602"/>
      <c r="E5142" s="602"/>
      <c r="F5142" s="602"/>
      <c r="G5142" s="602"/>
      <c r="H5142" s="602"/>
      <c r="I5142" s="602"/>
      <c r="J5142" s="602"/>
      <c r="K5142" s="602"/>
      <c r="L5142" s="602"/>
      <c r="M5142" s="622"/>
    </row>
    <row r="5143" spans="2:13" s="322" customFormat="1" x14ac:dyDescent="0.2">
      <c r="B5143" s="602"/>
      <c r="C5143" s="602"/>
      <c r="D5143" s="602"/>
      <c r="E5143" s="602"/>
      <c r="F5143" s="602"/>
      <c r="G5143" s="602"/>
      <c r="H5143" s="602"/>
      <c r="I5143" s="602"/>
      <c r="J5143" s="602"/>
      <c r="K5143" s="602"/>
      <c r="L5143" s="602"/>
      <c r="M5143" s="622"/>
    </row>
    <row r="5144" spans="2:13" s="322" customFormat="1" x14ac:dyDescent="0.2">
      <c r="B5144" s="602"/>
      <c r="C5144" s="602"/>
      <c r="D5144" s="602"/>
      <c r="E5144" s="602"/>
      <c r="F5144" s="602"/>
      <c r="G5144" s="602"/>
      <c r="H5144" s="602"/>
      <c r="I5144" s="602"/>
      <c r="J5144" s="602"/>
      <c r="K5144" s="602"/>
      <c r="L5144" s="602"/>
      <c r="M5144" s="622"/>
    </row>
    <row r="5145" spans="2:13" s="322" customFormat="1" x14ac:dyDescent="0.2">
      <c r="B5145" s="602"/>
      <c r="C5145" s="602"/>
      <c r="D5145" s="602"/>
      <c r="E5145" s="602"/>
      <c r="F5145" s="602"/>
      <c r="G5145" s="602"/>
      <c r="H5145" s="602"/>
      <c r="I5145" s="602"/>
      <c r="J5145" s="602"/>
      <c r="K5145" s="602"/>
      <c r="L5145" s="602"/>
      <c r="M5145" s="622"/>
    </row>
    <row r="5146" spans="2:13" s="322" customFormat="1" x14ac:dyDescent="0.2">
      <c r="B5146" s="602"/>
      <c r="C5146" s="602"/>
      <c r="D5146" s="602"/>
      <c r="E5146" s="602"/>
      <c r="F5146" s="602"/>
      <c r="G5146" s="602"/>
      <c r="H5146" s="602"/>
      <c r="I5146" s="602"/>
      <c r="J5146" s="602"/>
      <c r="K5146" s="602"/>
      <c r="L5146" s="602"/>
      <c r="M5146" s="622"/>
    </row>
    <row r="5147" spans="2:13" s="322" customFormat="1" x14ac:dyDescent="0.2">
      <c r="B5147" s="602"/>
      <c r="C5147" s="602"/>
      <c r="D5147" s="602"/>
      <c r="E5147" s="602"/>
      <c r="F5147" s="602"/>
      <c r="G5147" s="602"/>
      <c r="H5147" s="602"/>
      <c r="I5147" s="602"/>
      <c r="J5147" s="602"/>
      <c r="K5147" s="602"/>
      <c r="L5147" s="602"/>
      <c r="M5147" s="622"/>
    </row>
    <row r="5148" spans="2:13" s="322" customFormat="1" x14ac:dyDescent="0.2">
      <c r="B5148" s="602"/>
      <c r="C5148" s="602"/>
      <c r="D5148" s="602"/>
      <c r="E5148" s="602"/>
      <c r="F5148" s="602"/>
      <c r="G5148" s="602"/>
      <c r="H5148" s="602"/>
      <c r="I5148" s="602"/>
      <c r="J5148" s="602"/>
      <c r="K5148" s="602"/>
      <c r="L5148" s="602"/>
      <c r="M5148" s="622"/>
    </row>
    <row r="5149" spans="2:13" s="322" customFormat="1" x14ac:dyDescent="0.2">
      <c r="B5149" s="602"/>
      <c r="C5149" s="602"/>
      <c r="D5149" s="602"/>
      <c r="E5149" s="602"/>
      <c r="F5149" s="602"/>
      <c r="G5149" s="602"/>
      <c r="H5149" s="602"/>
      <c r="I5149" s="602"/>
      <c r="J5149" s="602"/>
      <c r="K5149" s="602"/>
      <c r="L5149" s="602"/>
      <c r="M5149" s="622"/>
    </row>
    <row r="5150" spans="2:13" s="322" customFormat="1" x14ac:dyDescent="0.2">
      <c r="B5150" s="602"/>
      <c r="C5150" s="602"/>
      <c r="D5150" s="602"/>
      <c r="E5150" s="602"/>
      <c r="F5150" s="602"/>
      <c r="G5150" s="602"/>
      <c r="H5150" s="602"/>
      <c r="I5150" s="602"/>
      <c r="J5150" s="602"/>
      <c r="K5150" s="602"/>
      <c r="L5150" s="602"/>
      <c r="M5150" s="622"/>
    </row>
    <row r="5151" spans="2:13" s="322" customFormat="1" x14ac:dyDescent="0.2">
      <c r="B5151" s="602"/>
      <c r="C5151" s="602"/>
      <c r="D5151" s="602"/>
      <c r="E5151" s="602"/>
      <c r="F5151" s="602"/>
      <c r="G5151" s="602"/>
      <c r="H5151" s="602"/>
      <c r="I5151" s="602"/>
      <c r="J5151" s="602"/>
      <c r="K5151" s="602"/>
      <c r="L5151" s="602"/>
      <c r="M5151" s="622"/>
    </row>
    <row r="5152" spans="2:13" s="322" customFormat="1" x14ac:dyDescent="0.2">
      <c r="B5152" s="602"/>
      <c r="C5152" s="602"/>
      <c r="D5152" s="602"/>
      <c r="E5152" s="602"/>
      <c r="F5152" s="602"/>
      <c r="G5152" s="602"/>
      <c r="H5152" s="602"/>
      <c r="I5152" s="602"/>
      <c r="J5152" s="602"/>
      <c r="K5152" s="602"/>
      <c r="L5152" s="602"/>
      <c r="M5152" s="622"/>
    </row>
    <row r="5153" spans="2:13" s="322" customFormat="1" x14ac:dyDescent="0.2">
      <c r="B5153" s="602"/>
      <c r="C5153" s="602"/>
      <c r="D5153" s="602"/>
      <c r="E5153" s="602"/>
      <c r="F5153" s="602"/>
      <c r="G5153" s="602"/>
      <c r="H5153" s="602"/>
      <c r="I5153" s="602"/>
      <c r="J5153" s="602"/>
      <c r="K5153" s="602"/>
      <c r="L5153" s="602"/>
      <c r="M5153" s="622"/>
    </row>
    <row r="5154" spans="2:13" s="322" customFormat="1" x14ac:dyDescent="0.2">
      <c r="B5154" s="602"/>
      <c r="C5154" s="602"/>
      <c r="D5154" s="602"/>
      <c r="E5154" s="602"/>
      <c r="F5154" s="602"/>
      <c r="G5154" s="602"/>
      <c r="H5154" s="602"/>
      <c r="I5154" s="602"/>
      <c r="J5154" s="602"/>
      <c r="K5154" s="602"/>
      <c r="L5154" s="602"/>
      <c r="M5154" s="622"/>
    </row>
    <row r="5155" spans="2:13" s="322" customFormat="1" x14ac:dyDescent="0.2">
      <c r="B5155" s="602"/>
      <c r="C5155" s="602"/>
      <c r="D5155" s="602"/>
      <c r="E5155" s="602"/>
      <c r="F5155" s="602"/>
      <c r="G5155" s="602"/>
      <c r="H5155" s="602"/>
      <c r="I5155" s="602"/>
      <c r="J5155" s="602"/>
      <c r="K5155" s="602"/>
      <c r="L5155" s="602"/>
      <c r="M5155" s="622"/>
    </row>
    <row r="5156" spans="2:13" s="322" customFormat="1" x14ac:dyDescent="0.2">
      <c r="B5156" s="602"/>
      <c r="C5156" s="602"/>
      <c r="D5156" s="602"/>
      <c r="E5156" s="602"/>
      <c r="F5156" s="602"/>
      <c r="G5156" s="602"/>
      <c r="H5156" s="602"/>
      <c r="I5156" s="602"/>
      <c r="J5156" s="602"/>
      <c r="K5156" s="602"/>
      <c r="L5156" s="602"/>
      <c r="M5156" s="622"/>
    </row>
    <row r="5157" spans="2:13" s="322" customFormat="1" x14ac:dyDescent="0.2">
      <c r="B5157" s="602"/>
      <c r="C5157" s="602"/>
      <c r="D5157" s="602"/>
      <c r="E5157" s="602"/>
      <c r="F5157" s="602"/>
      <c r="G5157" s="602"/>
      <c r="H5157" s="602"/>
      <c r="I5157" s="602"/>
      <c r="J5157" s="602"/>
      <c r="K5157" s="602"/>
      <c r="L5157" s="602"/>
      <c r="M5157" s="622"/>
    </row>
    <row r="5158" spans="2:13" s="322" customFormat="1" x14ac:dyDescent="0.2">
      <c r="B5158" s="602"/>
      <c r="C5158" s="602"/>
      <c r="D5158" s="602"/>
      <c r="E5158" s="602"/>
      <c r="F5158" s="602"/>
      <c r="G5158" s="602"/>
      <c r="H5158" s="602"/>
      <c r="I5158" s="602"/>
      <c r="J5158" s="602"/>
      <c r="K5158" s="602"/>
      <c r="L5158" s="602"/>
      <c r="M5158" s="622"/>
    </row>
    <row r="5159" spans="2:13" s="322" customFormat="1" x14ac:dyDescent="0.2">
      <c r="B5159" s="602"/>
      <c r="C5159" s="602"/>
      <c r="D5159" s="602"/>
      <c r="E5159" s="602"/>
      <c r="F5159" s="602"/>
      <c r="G5159" s="602"/>
      <c r="H5159" s="602"/>
      <c r="I5159" s="602"/>
      <c r="J5159" s="602"/>
      <c r="K5159" s="602"/>
      <c r="L5159" s="602"/>
      <c r="M5159" s="622"/>
    </row>
    <row r="5160" spans="2:13" s="322" customFormat="1" x14ac:dyDescent="0.2">
      <c r="B5160" s="602"/>
      <c r="C5160" s="602"/>
      <c r="D5160" s="602"/>
      <c r="E5160" s="602"/>
      <c r="F5160" s="602"/>
      <c r="G5160" s="602"/>
      <c r="H5160" s="602"/>
      <c r="I5160" s="602"/>
      <c r="J5160" s="602"/>
      <c r="K5160" s="602"/>
      <c r="L5160" s="602"/>
      <c r="M5160" s="622"/>
    </row>
    <row r="5161" spans="2:13" s="322" customFormat="1" x14ac:dyDescent="0.2">
      <c r="B5161" s="602"/>
      <c r="C5161" s="602"/>
      <c r="D5161" s="602"/>
      <c r="E5161" s="602"/>
      <c r="F5161" s="602"/>
      <c r="G5161" s="602"/>
      <c r="H5161" s="602"/>
      <c r="I5161" s="602"/>
      <c r="J5161" s="602"/>
      <c r="K5161" s="602"/>
      <c r="L5161" s="602"/>
      <c r="M5161" s="622"/>
    </row>
    <row r="5162" spans="2:13" s="322" customFormat="1" x14ac:dyDescent="0.2">
      <c r="B5162" s="602"/>
      <c r="C5162" s="602"/>
      <c r="D5162" s="602"/>
      <c r="E5162" s="602"/>
      <c r="F5162" s="602"/>
      <c r="G5162" s="602"/>
      <c r="H5162" s="602"/>
      <c r="I5162" s="602"/>
      <c r="J5162" s="602"/>
      <c r="K5162" s="602"/>
      <c r="L5162" s="602"/>
      <c r="M5162" s="622"/>
    </row>
    <row r="5163" spans="2:13" s="322" customFormat="1" x14ac:dyDescent="0.2">
      <c r="B5163" s="602"/>
      <c r="C5163" s="602"/>
      <c r="D5163" s="602"/>
      <c r="E5163" s="602"/>
      <c r="F5163" s="602"/>
      <c r="G5163" s="602"/>
      <c r="H5163" s="602"/>
      <c r="I5163" s="602"/>
      <c r="J5163" s="602"/>
      <c r="K5163" s="602"/>
      <c r="L5163" s="602"/>
      <c r="M5163" s="622"/>
    </row>
    <row r="5164" spans="2:13" s="322" customFormat="1" x14ac:dyDescent="0.2">
      <c r="B5164" s="602"/>
      <c r="C5164" s="602"/>
      <c r="D5164" s="602"/>
      <c r="E5164" s="602"/>
      <c r="F5164" s="602"/>
      <c r="G5164" s="602"/>
      <c r="H5164" s="602"/>
      <c r="I5164" s="602"/>
      <c r="J5164" s="602"/>
      <c r="K5164" s="602"/>
      <c r="L5164" s="602"/>
      <c r="M5164" s="622"/>
    </row>
    <row r="5165" spans="2:13" s="322" customFormat="1" x14ac:dyDescent="0.2">
      <c r="B5165" s="602"/>
      <c r="C5165" s="602"/>
      <c r="D5165" s="602"/>
      <c r="E5165" s="602"/>
      <c r="F5165" s="602"/>
      <c r="G5165" s="602"/>
      <c r="H5165" s="602"/>
      <c r="I5165" s="602"/>
      <c r="J5165" s="602"/>
      <c r="K5165" s="602"/>
      <c r="L5165" s="602"/>
      <c r="M5165" s="622"/>
    </row>
    <row r="5166" spans="2:13" s="322" customFormat="1" x14ac:dyDescent="0.2">
      <c r="B5166" s="602"/>
      <c r="C5166" s="602"/>
      <c r="D5166" s="602"/>
      <c r="E5166" s="602"/>
      <c r="F5166" s="602"/>
      <c r="G5166" s="602"/>
      <c r="H5166" s="602"/>
      <c r="I5166" s="602"/>
      <c r="J5166" s="602"/>
      <c r="K5166" s="602"/>
      <c r="L5166" s="602"/>
      <c r="M5166" s="622"/>
    </row>
    <row r="5167" spans="2:13" s="322" customFormat="1" x14ac:dyDescent="0.2">
      <c r="B5167" s="602"/>
      <c r="C5167" s="602"/>
      <c r="D5167" s="602"/>
      <c r="E5167" s="602"/>
      <c r="F5167" s="602"/>
      <c r="G5167" s="602"/>
      <c r="H5167" s="602"/>
      <c r="I5167" s="602"/>
      <c r="J5167" s="602"/>
      <c r="K5167" s="602"/>
      <c r="L5167" s="602"/>
      <c r="M5167" s="622"/>
    </row>
    <row r="5168" spans="2:13" s="322" customFormat="1" x14ac:dyDescent="0.2">
      <c r="B5168" s="602"/>
      <c r="C5168" s="602"/>
      <c r="D5168" s="602"/>
      <c r="E5168" s="602"/>
      <c r="F5168" s="602"/>
      <c r="G5168" s="602"/>
      <c r="H5168" s="602"/>
      <c r="I5168" s="602"/>
      <c r="J5168" s="602"/>
      <c r="K5168" s="602"/>
      <c r="L5168" s="602"/>
      <c r="M5168" s="622"/>
    </row>
    <row r="5169" spans="2:13" s="322" customFormat="1" x14ac:dyDescent="0.2">
      <c r="B5169" s="602"/>
      <c r="C5169" s="602"/>
      <c r="D5169" s="602"/>
      <c r="E5169" s="602"/>
      <c r="F5169" s="602"/>
      <c r="G5169" s="602"/>
      <c r="H5169" s="602"/>
      <c r="I5169" s="602"/>
      <c r="J5169" s="602"/>
      <c r="K5169" s="602"/>
      <c r="L5169" s="602"/>
      <c r="M5169" s="622"/>
    </row>
    <row r="5170" spans="2:13" s="322" customFormat="1" x14ac:dyDescent="0.2">
      <c r="B5170" s="602"/>
      <c r="C5170" s="602"/>
      <c r="D5170" s="602"/>
      <c r="E5170" s="602"/>
      <c r="F5170" s="602"/>
      <c r="G5170" s="602"/>
      <c r="H5170" s="602"/>
      <c r="I5170" s="602"/>
      <c r="J5170" s="602"/>
      <c r="K5170" s="602"/>
      <c r="L5170" s="602"/>
      <c r="M5170" s="622"/>
    </row>
    <row r="5171" spans="2:13" s="322" customFormat="1" x14ac:dyDescent="0.2">
      <c r="B5171" s="602"/>
      <c r="C5171" s="602"/>
      <c r="D5171" s="602"/>
      <c r="E5171" s="602"/>
      <c r="F5171" s="602"/>
      <c r="G5171" s="602"/>
      <c r="H5171" s="602"/>
      <c r="I5171" s="602"/>
      <c r="J5171" s="602"/>
      <c r="K5171" s="602"/>
      <c r="L5171" s="602"/>
      <c r="M5171" s="622"/>
    </row>
    <row r="5172" spans="2:13" s="322" customFormat="1" x14ac:dyDescent="0.2">
      <c r="B5172" s="602"/>
      <c r="C5172" s="602"/>
      <c r="D5172" s="602"/>
      <c r="E5172" s="602"/>
      <c r="F5172" s="602"/>
      <c r="G5172" s="602"/>
      <c r="H5172" s="602"/>
      <c r="I5172" s="602"/>
      <c r="J5172" s="602"/>
      <c r="K5172" s="602"/>
      <c r="L5172" s="602"/>
      <c r="M5172" s="622"/>
    </row>
    <row r="5173" spans="2:13" s="322" customFormat="1" x14ac:dyDescent="0.2">
      <c r="B5173" s="602"/>
      <c r="C5173" s="602"/>
      <c r="D5173" s="602"/>
      <c r="E5173" s="602"/>
      <c r="F5173" s="602"/>
      <c r="G5173" s="602"/>
      <c r="H5173" s="602"/>
      <c r="I5173" s="602"/>
      <c r="J5173" s="602"/>
      <c r="K5173" s="602"/>
      <c r="L5173" s="602"/>
      <c r="M5173" s="622"/>
    </row>
    <row r="5174" spans="2:13" s="322" customFormat="1" x14ac:dyDescent="0.2">
      <c r="B5174" s="602"/>
      <c r="C5174" s="602"/>
      <c r="D5174" s="602"/>
      <c r="E5174" s="602"/>
      <c r="F5174" s="602"/>
      <c r="G5174" s="602"/>
      <c r="H5174" s="602"/>
      <c r="I5174" s="602"/>
      <c r="J5174" s="602"/>
      <c r="K5174" s="602"/>
      <c r="L5174" s="602"/>
      <c r="M5174" s="622"/>
    </row>
    <row r="5175" spans="2:13" s="322" customFormat="1" x14ac:dyDescent="0.2">
      <c r="B5175" s="602"/>
      <c r="C5175" s="602"/>
      <c r="D5175" s="602"/>
      <c r="E5175" s="602"/>
      <c r="F5175" s="602"/>
      <c r="G5175" s="602"/>
      <c r="H5175" s="602"/>
      <c r="I5175" s="602"/>
      <c r="J5175" s="602"/>
      <c r="K5175" s="602"/>
      <c r="L5175" s="602"/>
      <c r="M5175" s="622"/>
    </row>
    <row r="5176" spans="2:13" s="322" customFormat="1" x14ac:dyDescent="0.2">
      <c r="B5176" s="602"/>
      <c r="C5176" s="602"/>
      <c r="D5176" s="602"/>
      <c r="E5176" s="602"/>
      <c r="F5176" s="602"/>
      <c r="G5176" s="602"/>
      <c r="H5176" s="602"/>
      <c r="I5176" s="602"/>
      <c r="J5176" s="602"/>
      <c r="K5176" s="602"/>
      <c r="L5176" s="602"/>
      <c r="M5176" s="622"/>
    </row>
    <row r="5177" spans="2:13" s="322" customFormat="1" x14ac:dyDescent="0.2">
      <c r="B5177" s="602"/>
      <c r="C5177" s="602"/>
      <c r="D5177" s="602"/>
      <c r="E5177" s="602"/>
      <c r="F5177" s="602"/>
      <c r="G5177" s="602"/>
      <c r="H5177" s="602"/>
      <c r="I5177" s="602"/>
      <c r="J5177" s="602"/>
      <c r="K5177" s="602"/>
      <c r="L5177" s="602"/>
      <c r="M5177" s="622"/>
    </row>
    <row r="5178" spans="2:13" s="322" customFormat="1" x14ac:dyDescent="0.2">
      <c r="B5178" s="602"/>
      <c r="C5178" s="602"/>
      <c r="D5178" s="602"/>
      <c r="E5178" s="602"/>
      <c r="F5178" s="602"/>
      <c r="G5178" s="602"/>
      <c r="H5178" s="602"/>
      <c r="I5178" s="602"/>
      <c r="J5178" s="602"/>
      <c r="K5178" s="602"/>
      <c r="L5178" s="602"/>
      <c r="M5178" s="622"/>
    </row>
    <row r="5179" spans="2:13" s="322" customFormat="1" x14ac:dyDescent="0.2">
      <c r="B5179" s="602"/>
      <c r="C5179" s="602"/>
      <c r="D5179" s="602"/>
      <c r="E5179" s="602"/>
      <c r="F5179" s="602"/>
      <c r="G5179" s="602"/>
      <c r="H5179" s="602"/>
      <c r="I5179" s="602"/>
      <c r="J5179" s="602"/>
      <c r="K5179" s="602"/>
      <c r="L5179" s="602"/>
      <c r="M5179" s="622"/>
    </row>
    <row r="5180" spans="2:13" s="322" customFormat="1" x14ac:dyDescent="0.2">
      <c r="B5180" s="602"/>
      <c r="C5180" s="602"/>
      <c r="D5180" s="602"/>
      <c r="E5180" s="602"/>
      <c r="F5180" s="602"/>
      <c r="G5180" s="602"/>
      <c r="H5180" s="602"/>
      <c r="I5180" s="602"/>
      <c r="J5180" s="602"/>
      <c r="K5180" s="602"/>
      <c r="L5180" s="602"/>
      <c r="M5180" s="622"/>
    </row>
    <row r="5181" spans="2:13" s="322" customFormat="1" x14ac:dyDescent="0.2">
      <c r="B5181" s="602"/>
      <c r="C5181" s="602"/>
      <c r="D5181" s="602"/>
      <c r="E5181" s="602"/>
      <c r="F5181" s="602"/>
      <c r="G5181" s="602"/>
      <c r="H5181" s="602"/>
      <c r="I5181" s="602"/>
      <c r="J5181" s="602"/>
      <c r="K5181" s="602"/>
      <c r="L5181" s="602"/>
      <c r="M5181" s="622"/>
    </row>
    <row r="5182" spans="2:13" s="322" customFormat="1" x14ac:dyDescent="0.2">
      <c r="B5182" s="602"/>
      <c r="C5182" s="602"/>
      <c r="D5182" s="602"/>
      <c r="E5182" s="602"/>
      <c r="F5182" s="602"/>
      <c r="G5182" s="602"/>
      <c r="H5182" s="602"/>
      <c r="I5182" s="602"/>
      <c r="J5182" s="602"/>
      <c r="K5182" s="602"/>
      <c r="L5182" s="602"/>
      <c r="M5182" s="622"/>
    </row>
    <row r="5183" spans="2:13" s="322" customFormat="1" x14ac:dyDescent="0.2">
      <c r="B5183" s="602"/>
      <c r="C5183" s="602"/>
      <c r="D5183" s="602"/>
      <c r="E5183" s="602"/>
      <c r="F5183" s="602"/>
      <c r="G5183" s="602"/>
      <c r="H5183" s="602"/>
      <c r="I5183" s="602"/>
      <c r="J5183" s="602"/>
      <c r="K5183" s="602"/>
      <c r="L5183" s="602"/>
      <c r="M5183" s="622"/>
    </row>
    <row r="5184" spans="2:13" s="322" customFormat="1" x14ac:dyDescent="0.2">
      <c r="B5184" s="602"/>
      <c r="C5184" s="602"/>
      <c r="D5184" s="602"/>
      <c r="E5184" s="602"/>
      <c r="F5184" s="602"/>
      <c r="G5184" s="602"/>
      <c r="H5184" s="602"/>
      <c r="I5184" s="602"/>
      <c r="J5184" s="602"/>
      <c r="K5184" s="602"/>
      <c r="L5184" s="602"/>
      <c r="M5184" s="622"/>
    </row>
    <row r="5185" spans="2:13" s="322" customFormat="1" x14ac:dyDescent="0.2">
      <c r="B5185" s="602"/>
      <c r="C5185" s="602"/>
      <c r="D5185" s="602"/>
      <c r="E5185" s="602"/>
      <c r="F5185" s="602"/>
      <c r="G5185" s="602"/>
      <c r="H5185" s="602"/>
      <c r="I5185" s="602"/>
      <c r="J5185" s="602"/>
      <c r="K5185" s="602"/>
      <c r="L5185" s="602"/>
      <c r="M5185" s="622"/>
    </row>
    <row r="5186" spans="2:13" s="322" customFormat="1" x14ac:dyDescent="0.2">
      <c r="B5186" s="602"/>
      <c r="C5186" s="602"/>
      <c r="D5186" s="602"/>
      <c r="E5186" s="602"/>
      <c r="F5186" s="602"/>
      <c r="G5186" s="602"/>
      <c r="H5186" s="602"/>
      <c r="I5186" s="602"/>
      <c r="J5186" s="602"/>
      <c r="K5186" s="602"/>
      <c r="L5186" s="602"/>
      <c r="M5186" s="622"/>
    </row>
    <row r="5187" spans="2:13" s="322" customFormat="1" x14ac:dyDescent="0.2">
      <c r="B5187" s="602"/>
      <c r="C5187" s="602"/>
      <c r="D5187" s="602"/>
      <c r="E5187" s="602"/>
      <c r="F5187" s="602"/>
      <c r="G5187" s="602"/>
      <c r="H5187" s="602"/>
      <c r="I5187" s="602"/>
      <c r="J5187" s="602"/>
      <c r="K5187" s="602"/>
      <c r="L5187" s="602"/>
      <c r="M5187" s="622"/>
    </row>
    <row r="5188" spans="2:13" s="322" customFormat="1" x14ac:dyDescent="0.2">
      <c r="B5188" s="602"/>
      <c r="C5188" s="602"/>
      <c r="D5188" s="602"/>
      <c r="E5188" s="602"/>
      <c r="F5188" s="602"/>
      <c r="G5188" s="602"/>
      <c r="H5188" s="602"/>
      <c r="I5188" s="602"/>
      <c r="J5188" s="602"/>
      <c r="K5188" s="602"/>
      <c r="L5188" s="602"/>
      <c r="M5188" s="622"/>
    </row>
    <row r="5189" spans="2:13" s="322" customFormat="1" x14ac:dyDescent="0.2">
      <c r="B5189" s="602"/>
      <c r="C5189" s="602"/>
      <c r="D5189" s="602"/>
      <c r="E5189" s="602"/>
      <c r="F5189" s="602"/>
      <c r="G5189" s="602"/>
      <c r="H5189" s="602"/>
      <c r="I5189" s="602"/>
      <c r="J5189" s="602"/>
      <c r="K5189" s="602"/>
      <c r="L5189" s="602"/>
      <c r="M5189" s="622"/>
    </row>
    <row r="5190" spans="2:13" s="322" customFormat="1" x14ac:dyDescent="0.2">
      <c r="B5190" s="602"/>
      <c r="C5190" s="602"/>
      <c r="D5190" s="602"/>
      <c r="E5190" s="602"/>
      <c r="F5190" s="602"/>
      <c r="G5190" s="602"/>
      <c r="H5190" s="602"/>
      <c r="I5190" s="602"/>
      <c r="J5190" s="602"/>
      <c r="K5190" s="602"/>
      <c r="L5190" s="602"/>
      <c r="M5190" s="622"/>
    </row>
    <row r="5191" spans="2:13" s="322" customFormat="1" x14ac:dyDescent="0.2">
      <c r="B5191" s="602"/>
      <c r="C5191" s="602"/>
      <c r="D5191" s="602"/>
      <c r="E5191" s="602"/>
      <c r="F5191" s="602"/>
      <c r="G5191" s="602"/>
      <c r="H5191" s="602"/>
      <c r="I5191" s="602"/>
      <c r="J5191" s="602"/>
      <c r="K5191" s="602"/>
      <c r="L5191" s="602"/>
      <c r="M5191" s="622"/>
    </row>
    <row r="5192" spans="2:13" s="322" customFormat="1" x14ac:dyDescent="0.2">
      <c r="B5192" s="602"/>
      <c r="C5192" s="602"/>
      <c r="D5192" s="602"/>
      <c r="E5192" s="602"/>
      <c r="F5192" s="602"/>
      <c r="G5192" s="602"/>
      <c r="H5192" s="602"/>
      <c r="I5192" s="602"/>
      <c r="J5192" s="602"/>
      <c r="K5192" s="602"/>
      <c r="L5192" s="602"/>
      <c r="M5192" s="622"/>
    </row>
    <row r="5193" spans="2:13" s="322" customFormat="1" x14ac:dyDescent="0.2">
      <c r="B5193" s="602"/>
      <c r="C5193" s="602"/>
      <c r="D5193" s="602"/>
      <c r="E5193" s="602"/>
      <c r="F5193" s="602"/>
      <c r="G5193" s="602"/>
      <c r="H5193" s="602"/>
      <c r="I5193" s="602"/>
      <c r="J5193" s="602"/>
      <c r="K5193" s="602"/>
      <c r="L5193" s="602"/>
      <c r="M5193" s="622"/>
    </row>
    <row r="5194" spans="2:13" s="322" customFormat="1" x14ac:dyDescent="0.2">
      <c r="B5194" s="602"/>
      <c r="C5194" s="602"/>
      <c r="D5194" s="602"/>
      <c r="E5194" s="602"/>
      <c r="F5194" s="602"/>
      <c r="G5194" s="602"/>
      <c r="H5194" s="602"/>
      <c r="I5194" s="602"/>
      <c r="J5194" s="602"/>
      <c r="K5194" s="602"/>
      <c r="L5194" s="602"/>
      <c r="M5194" s="622"/>
    </row>
    <row r="5195" spans="2:13" s="322" customFormat="1" x14ac:dyDescent="0.2">
      <c r="B5195" s="602"/>
      <c r="C5195" s="602"/>
      <c r="D5195" s="602"/>
      <c r="E5195" s="602"/>
      <c r="F5195" s="602"/>
      <c r="G5195" s="602"/>
      <c r="H5195" s="602"/>
      <c r="I5195" s="602"/>
      <c r="J5195" s="602"/>
      <c r="K5195" s="602"/>
      <c r="L5195" s="602"/>
      <c r="M5195" s="622"/>
    </row>
    <row r="5196" spans="2:13" s="322" customFormat="1" x14ac:dyDescent="0.2">
      <c r="B5196" s="602"/>
      <c r="C5196" s="602"/>
      <c r="D5196" s="602"/>
      <c r="E5196" s="602"/>
      <c r="F5196" s="602"/>
      <c r="G5196" s="602"/>
      <c r="H5196" s="602"/>
      <c r="I5196" s="602"/>
      <c r="J5196" s="602"/>
      <c r="K5196" s="602"/>
      <c r="L5196" s="602"/>
      <c r="M5196" s="622"/>
    </row>
    <row r="5197" spans="2:13" s="322" customFormat="1" x14ac:dyDescent="0.2">
      <c r="B5197" s="602"/>
      <c r="C5197" s="602"/>
      <c r="D5197" s="602"/>
      <c r="E5197" s="602"/>
      <c r="F5197" s="602"/>
      <c r="G5197" s="602"/>
      <c r="H5197" s="602"/>
      <c r="I5197" s="602"/>
      <c r="J5197" s="602"/>
      <c r="K5197" s="602"/>
      <c r="L5197" s="602"/>
      <c r="M5197" s="622"/>
    </row>
    <row r="5198" spans="2:13" s="322" customFormat="1" x14ac:dyDescent="0.2">
      <c r="B5198" s="602"/>
      <c r="C5198" s="602"/>
      <c r="D5198" s="602"/>
      <c r="E5198" s="602"/>
      <c r="F5198" s="602"/>
      <c r="G5198" s="602"/>
      <c r="H5198" s="602"/>
      <c r="I5198" s="602"/>
      <c r="J5198" s="602"/>
      <c r="K5198" s="602"/>
      <c r="L5198" s="602"/>
      <c r="M5198" s="622"/>
    </row>
    <row r="5199" spans="2:13" s="322" customFormat="1" x14ac:dyDescent="0.2">
      <c r="B5199" s="602"/>
      <c r="C5199" s="602"/>
      <c r="D5199" s="602"/>
      <c r="E5199" s="602"/>
      <c r="F5199" s="602"/>
      <c r="G5199" s="602"/>
      <c r="H5199" s="602"/>
      <c r="I5199" s="602"/>
      <c r="J5199" s="602"/>
      <c r="K5199" s="602"/>
      <c r="L5199" s="602"/>
      <c r="M5199" s="622"/>
    </row>
    <row r="5200" spans="2:13" s="322" customFormat="1" x14ac:dyDescent="0.2">
      <c r="B5200" s="602"/>
      <c r="C5200" s="602"/>
      <c r="D5200" s="602"/>
      <c r="E5200" s="602"/>
      <c r="F5200" s="602"/>
      <c r="G5200" s="602"/>
      <c r="H5200" s="602"/>
      <c r="I5200" s="602"/>
      <c r="J5200" s="602"/>
      <c r="K5200" s="602"/>
      <c r="L5200" s="602"/>
      <c r="M5200" s="622"/>
    </row>
    <row r="5201" spans="2:13" s="322" customFormat="1" x14ac:dyDescent="0.2">
      <c r="B5201" s="602"/>
      <c r="C5201" s="602"/>
      <c r="D5201" s="602"/>
      <c r="E5201" s="602"/>
      <c r="F5201" s="602"/>
      <c r="G5201" s="602"/>
      <c r="H5201" s="602"/>
      <c r="I5201" s="602"/>
      <c r="J5201" s="602"/>
      <c r="K5201" s="602"/>
      <c r="L5201" s="602"/>
      <c r="M5201" s="622"/>
    </row>
    <row r="5202" spans="2:13" s="322" customFormat="1" x14ac:dyDescent="0.2">
      <c r="B5202" s="602"/>
      <c r="C5202" s="602"/>
      <c r="D5202" s="602"/>
      <c r="E5202" s="602"/>
      <c r="F5202" s="602"/>
      <c r="G5202" s="602"/>
      <c r="H5202" s="602"/>
      <c r="I5202" s="602"/>
      <c r="J5202" s="602"/>
      <c r="K5202" s="602"/>
      <c r="L5202" s="602"/>
      <c r="M5202" s="622"/>
    </row>
    <row r="5203" spans="2:13" s="322" customFormat="1" x14ac:dyDescent="0.2">
      <c r="B5203" s="602"/>
      <c r="C5203" s="602"/>
      <c r="D5203" s="602"/>
      <c r="E5203" s="602"/>
      <c r="F5203" s="602"/>
      <c r="G5203" s="602"/>
      <c r="H5203" s="602"/>
      <c r="I5203" s="602"/>
      <c r="J5203" s="602"/>
      <c r="K5203" s="602"/>
      <c r="L5203" s="602"/>
      <c r="M5203" s="622"/>
    </row>
    <row r="5204" spans="2:13" s="322" customFormat="1" x14ac:dyDescent="0.2">
      <c r="B5204" s="602"/>
      <c r="C5204" s="602"/>
      <c r="D5204" s="602"/>
      <c r="E5204" s="602"/>
      <c r="F5204" s="602"/>
      <c r="G5204" s="602"/>
      <c r="H5204" s="602"/>
      <c r="I5204" s="602"/>
      <c r="J5204" s="602"/>
      <c r="K5204" s="602"/>
      <c r="L5204" s="602"/>
      <c r="M5204" s="622"/>
    </row>
    <row r="5205" spans="2:13" s="322" customFormat="1" x14ac:dyDescent="0.2">
      <c r="B5205" s="602"/>
      <c r="C5205" s="602"/>
      <c r="D5205" s="602"/>
      <c r="E5205" s="602"/>
      <c r="F5205" s="602"/>
      <c r="G5205" s="602"/>
      <c r="H5205" s="602"/>
      <c r="I5205" s="602"/>
      <c r="J5205" s="602"/>
      <c r="K5205" s="602"/>
      <c r="L5205" s="602"/>
      <c r="M5205" s="622"/>
    </row>
    <row r="5206" spans="2:13" s="322" customFormat="1" x14ac:dyDescent="0.2">
      <c r="B5206" s="602"/>
      <c r="C5206" s="602"/>
      <c r="D5206" s="602"/>
      <c r="E5206" s="602"/>
      <c r="F5206" s="602"/>
      <c r="G5206" s="602"/>
      <c r="H5206" s="602"/>
      <c r="I5206" s="602"/>
      <c r="J5206" s="602"/>
      <c r="K5206" s="602"/>
      <c r="L5206" s="602"/>
      <c r="M5206" s="622"/>
    </row>
    <row r="5207" spans="2:13" s="322" customFormat="1" x14ac:dyDescent="0.2">
      <c r="B5207" s="602"/>
      <c r="C5207" s="602"/>
      <c r="D5207" s="602"/>
      <c r="E5207" s="602"/>
      <c r="F5207" s="602"/>
      <c r="G5207" s="602"/>
      <c r="H5207" s="602"/>
      <c r="I5207" s="602"/>
      <c r="J5207" s="602"/>
      <c r="K5207" s="602"/>
      <c r="L5207" s="602"/>
      <c r="M5207" s="622"/>
    </row>
    <row r="5208" spans="2:13" s="322" customFormat="1" x14ac:dyDescent="0.2">
      <c r="B5208" s="602"/>
      <c r="C5208" s="602"/>
      <c r="D5208" s="602"/>
      <c r="E5208" s="602"/>
      <c r="F5208" s="602"/>
      <c r="G5208" s="602"/>
      <c r="H5208" s="602"/>
      <c r="I5208" s="602"/>
      <c r="J5208" s="602"/>
      <c r="K5208" s="602"/>
      <c r="L5208" s="602"/>
      <c r="M5208" s="622"/>
    </row>
    <row r="5209" spans="2:13" s="322" customFormat="1" x14ac:dyDescent="0.2">
      <c r="B5209" s="602"/>
      <c r="C5209" s="602"/>
      <c r="D5209" s="602"/>
      <c r="E5209" s="602"/>
      <c r="F5209" s="602"/>
      <c r="G5209" s="602"/>
      <c r="H5209" s="602"/>
      <c r="I5209" s="602"/>
      <c r="J5209" s="602"/>
      <c r="K5209" s="602"/>
      <c r="L5209" s="602"/>
      <c r="M5209" s="622"/>
    </row>
    <row r="5210" spans="2:13" s="322" customFormat="1" x14ac:dyDescent="0.2">
      <c r="B5210" s="602"/>
      <c r="C5210" s="602"/>
      <c r="D5210" s="602"/>
      <c r="E5210" s="602"/>
      <c r="F5210" s="602"/>
      <c r="G5210" s="602"/>
      <c r="H5210" s="602"/>
      <c r="I5210" s="602"/>
      <c r="J5210" s="602"/>
      <c r="K5210" s="602"/>
      <c r="L5210" s="602"/>
      <c r="M5210" s="622"/>
    </row>
    <row r="5211" spans="2:13" s="322" customFormat="1" x14ac:dyDescent="0.2">
      <c r="B5211" s="602"/>
      <c r="C5211" s="602"/>
      <c r="D5211" s="602"/>
      <c r="E5211" s="602"/>
      <c r="F5211" s="602"/>
      <c r="G5211" s="602"/>
      <c r="H5211" s="602"/>
      <c r="I5211" s="602"/>
      <c r="J5211" s="602"/>
      <c r="K5211" s="602"/>
      <c r="L5211" s="602"/>
      <c r="M5211" s="622"/>
    </row>
    <row r="5212" spans="2:13" s="322" customFormat="1" x14ac:dyDescent="0.2">
      <c r="B5212" s="602"/>
      <c r="C5212" s="602"/>
      <c r="D5212" s="602"/>
      <c r="E5212" s="602"/>
      <c r="F5212" s="602"/>
      <c r="G5212" s="602"/>
      <c r="H5212" s="602"/>
      <c r="I5212" s="602"/>
      <c r="J5212" s="602"/>
      <c r="K5212" s="602"/>
      <c r="L5212" s="602"/>
      <c r="M5212" s="622"/>
    </row>
    <row r="5213" spans="2:13" s="322" customFormat="1" x14ac:dyDescent="0.2">
      <c r="B5213" s="602"/>
      <c r="C5213" s="602"/>
      <c r="D5213" s="602"/>
      <c r="E5213" s="602"/>
      <c r="F5213" s="602"/>
      <c r="G5213" s="602"/>
      <c r="H5213" s="602"/>
      <c r="I5213" s="602"/>
      <c r="J5213" s="602"/>
      <c r="K5213" s="602"/>
      <c r="L5213" s="602"/>
      <c r="M5213" s="622"/>
    </row>
    <row r="5214" spans="2:13" s="322" customFormat="1" x14ac:dyDescent="0.2">
      <c r="B5214" s="602"/>
      <c r="C5214" s="602"/>
      <c r="D5214" s="602"/>
      <c r="E5214" s="602"/>
      <c r="F5214" s="602"/>
      <c r="G5214" s="602"/>
      <c r="H5214" s="602"/>
      <c r="I5214" s="602"/>
      <c r="J5214" s="602"/>
      <c r="K5214" s="602"/>
      <c r="L5214" s="602"/>
      <c r="M5214" s="622"/>
    </row>
    <row r="5215" spans="2:13" s="322" customFormat="1" x14ac:dyDescent="0.2">
      <c r="B5215" s="602"/>
      <c r="C5215" s="602"/>
      <c r="D5215" s="602"/>
      <c r="E5215" s="602"/>
      <c r="F5215" s="602"/>
      <c r="G5215" s="602"/>
      <c r="H5215" s="602"/>
      <c r="I5215" s="602"/>
      <c r="J5215" s="602"/>
      <c r="K5215" s="602"/>
      <c r="L5215" s="602"/>
      <c r="M5215" s="622"/>
    </row>
    <row r="5216" spans="2:13" s="322" customFormat="1" x14ac:dyDescent="0.2">
      <c r="B5216" s="602"/>
      <c r="C5216" s="602"/>
      <c r="D5216" s="602"/>
      <c r="E5216" s="602"/>
      <c r="F5216" s="602"/>
      <c r="G5216" s="602"/>
      <c r="H5216" s="602"/>
      <c r="I5216" s="602"/>
      <c r="J5216" s="602"/>
      <c r="K5216" s="602"/>
      <c r="L5216" s="602"/>
      <c r="M5216" s="622"/>
    </row>
    <row r="5217" spans="2:13" s="322" customFormat="1" x14ac:dyDescent="0.2">
      <c r="B5217" s="602"/>
      <c r="C5217" s="602"/>
      <c r="D5217" s="602"/>
      <c r="E5217" s="602"/>
      <c r="F5217" s="602"/>
      <c r="G5217" s="602"/>
      <c r="H5217" s="602"/>
      <c r="I5217" s="602"/>
      <c r="J5217" s="602"/>
      <c r="K5217" s="602"/>
      <c r="L5217" s="602"/>
      <c r="M5217" s="622"/>
    </row>
    <row r="5218" spans="2:13" s="322" customFormat="1" x14ac:dyDescent="0.2">
      <c r="B5218" s="602"/>
      <c r="C5218" s="602"/>
      <c r="D5218" s="602"/>
      <c r="E5218" s="602"/>
      <c r="F5218" s="602"/>
      <c r="G5218" s="602"/>
      <c r="H5218" s="602"/>
      <c r="I5218" s="602"/>
      <c r="J5218" s="602"/>
      <c r="K5218" s="602"/>
      <c r="L5218" s="602"/>
      <c r="M5218" s="622"/>
    </row>
    <row r="5219" spans="2:13" s="322" customFormat="1" x14ac:dyDescent="0.2">
      <c r="B5219" s="602"/>
      <c r="C5219" s="602"/>
      <c r="D5219" s="602"/>
      <c r="E5219" s="602"/>
      <c r="F5219" s="602"/>
      <c r="G5219" s="602"/>
      <c r="H5219" s="602"/>
      <c r="I5219" s="602"/>
      <c r="J5219" s="602"/>
      <c r="K5219" s="602"/>
      <c r="L5219" s="602"/>
      <c r="M5219" s="622"/>
    </row>
    <row r="5220" spans="2:13" s="322" customFormat="1" x14ac:dyDescent="0.2">
      <c r="B5220" s="602"/>
      <c r="C5220" s="602"/>
      <c r="D5220" s="602"/>
      <c r="E5220" s="602"/>
      <c r="F5220" s="602"/>
      <c r="G5220" s="602"/>
      <c r="H5220" s="602"/>
      <c r="I5220" s="602"/>
      <c r="J5220" s="602"/>
      <c r="K5220" s="602"/>
      <c r="L5220" s="602"/>
      <c r="M5220" s="622"/>
    </row>
    <row r="5221" spans="2:13" s="322" customFormat="1" x14ac:dyDescent="0.2">
      <c r="B5221" s="602"/>
      <c r="C5221" s="602"/>
      <c r="D5221" s="602"/>
      <c r="E5221" s="602"/>
      <c r="F5221" s="602"/>
      <c r="G5221" s="602"/>
      <c r="H5221" s="602"/>
      <c r="I5221" s="602"/>
      <c r="J5221" s="602"/>
      <c r="K5221" s="602"/>
      <c r="L5221" s="602"/>
      <c r="M5221" s="622"/>
    </row>
    <row r="5222" spans="2:13" s="322" customFormat="1" x14ac:dyDescent="0.2">
      <c r="B5222" s="602"/>
      <c r="C5222" s="602"/>
      <c r="D5222" s="602"/>
      <c r="E5222" s="602"/>
      <c r="F5222" s="602"/>
      <c r="G5222" s="602"/>
      <c r="H5222" s="602"/>
      <c r="I5222" s="602"/>
      <c r="J5222" s="602"/>
      <c r="K5222" s="602"/>
      <c r="L5222" s="602"/>
      <c r="M5222" s="622"/>
    </row>
    <row r="5223" spans="2:13" s="322" customFormat="1" x14ac:dyDescent="0.2">
      <c r="B5223" s="602"/>
      <c r="C5223" s="602"/>
      <c r="D5223" s="602"/>
      <c r="E5223" s="602"/>
      <c r="F5223" s="602"/>
      <c r="G5223" s="602"/>
      <c r="H5223" s="602"/>
      <c r="I5223" s="602"/>
      <c r="J5223" s="602"/>
      <c r="K5223" s="602"/>
      <c r="L5223" s="602"/>
      <c r="M5223" s="622"/>
    </row>
    <row r="5224" spans="2:13" s="322" customFormat="1" x14ac:dyDescent="0.2">
      <c r="B5224" s="602"/>
      <c r="C5224" s="602"/>
      <c r="D5224" s="602"/>
      <c r="E5224" s="602"/>
      <c r="F5224" s="602"/>
      <c r="G5224" s="602"/>
      <c r="H5224" s="602"/>
      <c r="I5224" s="602"/>
      <c r="J5224" s="602"/>
      <c r="K5224" s="602"/>
      <c r="L5224" s="602"/>
      <c r="M5224" s="622"/>
    </row>
    <row r="5225" spans="2:13" s="322" customFormat="1" x14ac:dyDescent="0.2">
      <c r="B5225" s="602"/>
      <c r="C5225" s="602"/>
      <c r="D5225" s="602"/>
      <c r="E5225" s="602"/>
      <c r="F5225" s="602"/>
      <c r="G5225" s="602"/>
      <c r="H5225" s="602"/>
      <c r="I5225" s="602"/>
      <c r="J5225" s="602"/>
      <c r="K5225" s="602"/>
      <c r="L5225" s="602"/>
      <c r="M5225" s="622"/>
    </row>
    <row r="5226" spans="2:13" s="322" customFormat="1" x14ac:dyDescent="0.2">
      <c r="B5226" s="602"/>
      <c r="C5226" s="602"/>
      <c r="D5226" s="602"/>
      <c r="E5226" s="602"/>
      <c r="F5226" s="602"/>
      <c r="G5226" s="602"/>
      <c r="H5226" s="602"/>
      <c r="I5226" s="602"/>
      <c r="J5226" s="602"/>
      <c r="K5226" s="602"/>
      <c r="L5226" s="602"/>
      <c r="M5226" s="622"/>
    </row>
    <row r="5227" spans="2:13" s="322" customFormat="1" x14ac:dyDescent="0.2">
      <c r="B5227" s="602"/>
      <c r="C5227" s="602"/>
      <c r="D5227" s="602"/>
      <c r="E5227" s="602"/>
      <c r="F5227" s="602"/>
      <c r="G5227" s="602"/>
      <c r="H5227" s="602"/>
      <c r="I5227" s="602"/>
      <c r="J5227" s="602"/>
      <c r="K5227" s="602"/>
      <c r="L5227" s="602"/>
      <c r="M5227" s="622"/>
    </row>
    <row r="5228" spans="2:13" s="322" customFormat="1" x14ac:dyDescent="0.2">
      <c r="B5228" s="602"/>
      <c r="C5228" s="602"/>
      <c r="D5228" s="602"/>
      <c r="E5228" s="602"/>
      <c r="F5228" s="602"/>
      <c r="G5228" s="602"/>
      <c r="H5228" s="602"/>
      <c r="I5228" s="602"/>
      <c r="J5228" s="602"/>
      <c r="K5228" s="602"/>
      <c r="L5228" s="602"/>
      <c r="M5228" s="622"/>
    </row>
    <row r="5229" spans="2:13" s="322" customFormat="1" x14ac:dyDescent="0.2">
      <c r="B5229" s="602"/>
      <c r="C5229" s="602"/>
      <c r="D5229" s="602"/>
      <c r="E5229" s="602"/>
      <c r="F5229" s="602"/>
      <c r="G5229" s="602"/>
      <c r="H5229" s="602"/>
      <c r="I5229" s="602"/>
      <c r="J5229" s="602"/>
      <c r="K5229" s="602"/>
      <c r="L5229" s="602"/>
      <c r="M5229" s="622"/>
    </row>
    <row r="5230" spans="2:13" s="322" customFormat="1" x14ac:dyDescent="0.2">
      <c r="B5230" s="602"/>
      <c r="C5230" s="602"/>
      <c r="D5230" s="602"/>
      <c r="E5230" s="602"/>
      <c r="F5230" s="602"/>
      <c r="G5230" s="602"/>
      <c r="H5230" s="602"/>
      <c r="I5230" s="602"/>
      <c r="J5230" s="602"/>
      <c r="K5230" s="602"/>
      <c r="L5230" s="602"/>
      <c r="M5230" s="622"/>
    </row>
    <row r="5231" spans="2:13" s="322" customFormat="1" x14ac:dyDescent="0.2">
      <c r="B5231" s="602"/>
      <c r="C5231" s="602"/>
      <c r="D5231" s="602"/>
      <c r="E5231" s="602"/>
      <c r="F5231" s="602"/>
      <c r="G5231" s="602"/>
      <c r="H5231" s="602"/>
      <c r="I5231" s="602"/>
      <c r="J5231" s="602"/>
      <c r="K5231" s="602"/>
      <c r="L5231" s="602"/>
      <c r="M5231" s="622"/>
    </row>
    <row r="5232" spans="2:13" s="322" customFormat="1" x14ac:dyDescent="0.2">
      <c r="B5232" s="602"/>
      <c r="C5232" s="602"/>
      <c r="D5232" s="602"/>
      <c r="E5232" s="602"/>
      <c r="F5232" s="602"/>
      <c r="G5232" s="602"/>
      <c r="H5232" s="602"/>
      <c r="I5232" s="602"/>
      <c r="J5232" s="602"/>
      <c r="K5232" s="602"/>
      <c r="L5232" s="602"/>
      <c r="M5232" s="622"/>
    </row>
    <row r="5233" spans="2:13" s="322" customFormat="1" x14ac:dyDescent="0.2">
      <c r="B5233" s="602"/>
      <c r="C5233" s="602"/>
      <c r="D5233" s="602"/>
      <c r="E5233" s="602"/>
      <c r="F5233" s="602"/>
      <c r="G5233" s="602"/>
      <c r="H5233" s="602"/>
      <c r="I5233" s="602"/>
      <c r="J5233" s="602"/>
      <c r="K5233" s="602"/>
      <c r="L5233" s="602"/>
      <c r="M5233" s="622"/>
    </row>
    <row r="5234" spans="2:13" s="322" customFormat="1" x14ac:dyDescent="0.2">
      <c r="B5234" s="602"/>
      <c r="C5234" s="602"/>
      <c r="D5234" s="602"/>
      <c r="E5234" s="602"/>
      <c r="F5234" s="602"/>
      <c r="G5234" s="602"/>
      <c r="H5234" s="602"/>
      <c r="I5234" s="602"/>
      <c r="J5234" s="602"/>
      <c r="K5234" s="602"/>
      <c r="L5234" s="602"/>
      <c r="M5234" s="622"/>
    </row>
    <row r="5235" spans="2:13" s="322" customFormat="1" x14ac:dyDescent="0.2">
      <c r="B5235" s="602"/>
      <c r="C5235" s="602"/>
      <c r="D5235" s="602"/>
      <c r="E5235" s="602"/>
      <c r="F5235" s="602"/>
      <c r="G5235" s="602"/>
      <c r="H5235" s="602"/>
      <c r="I5235" s="602"/>
      <c r="J5235" s="602"/>
      <c r="K5235" s="602"/>
      <c r="L5235" s="602"/>
      <c r="M5235" s="622"/>
    </row>
    <row r="5236" spans="2:13" s="322" customFormat="1" x14ac:dyDescent="0.2">
      <c r="B5236" s="602"/>
      <c r="C5236" s="602"/>
      <c r="D5236" s="602"/>
      <c r="E5236" s="602"/>
      <c r="F5236" s="602"/>
      <c r="G5236" s="602"/>
      <c r="H5236" s="602"/>
      <c r="I5236" s="602"/>
      <c r="J5236" s="602"/>
      <c r="K5236" s="602"/>
      <c r="L5236" s="602"/>
      <c r="M5236" s="622"/>
    </row>
    <row r="5237" spans="2:13" s="322" customFormat="1" x14ac:dyDescent="0.2">
      <c r="B5237" s="602"/>
      <c r="C5237" s="602"/>
      <c r="D5237" s="602"/>
      <c r="E5237" s="602"/>
      <c r="F5237" s="602"/>
      <c r="G5237" s="602"/>
      <c r="H5237" s="602"/>
      <c r="I5237" s="602"/>
      <c r="J5237" s="602"/>
      <c r="K5237" s="602"/>
      <c r="L5237" s="602"/>
      <c r="M5237" s="622"/>
    </row>
    <row r="5238" spans="2:13" s="322" customFormat="1" x14ac:dyDescent="0.2">
      <c r="B5238" s="602"/>
      <c r="C5238" s="602"/>
      <c r="D5238" s="602"/>
      <c r="E5238" s="602"/>
      <c r="F5238" s="602"/>
      <c r="G5238" s="602"/>
      <c r="H5238" s="602"/>
      <c r="I5238" s="602"/>
      <c r="J5238" s="602"/>
      <c r="K5238" s="602"/>
      <c r="L5238" s="602"/>
      <c r="M5238" s="622"/>
    </row>
    <row r="5239" spans="2:13" s="322" customFormat="1" x14ac:dyDescent="0.2">
      <c r="B5239" s="602"/>
      <c r="C5239" s="602"/>
      <c r="D5239" s="602"/>
      <c r="E5239" s="602"/>
      <c r="F5239" s="602"/>
      <c r="G5239" s="602"/>
      <c r="H5239" s="602"/>
      <c r="I5239" s="602"/>
      <c r="J5239" s="602"/>
      <c r="K5239" s="602"/>
      <c r="L5239" s="602"/>
      <c r="M5239" s="622"/>
    </row>
    <row r="5240" spans="2:13" s="322" customFormat="1" x14ac:dyDescent="0.2">
      <c r="B5240" s="602"/>
      <c r="C5240" s="602"/>
      <c r="D5240" s="602"/>
      <c r="E5240" s="602"/>
      <c r="F5240" s="602"/>
      <c r="G5240" s="602"/>
      <c r="H5240" s="602"/>
      <c r="I5240" s="602"/>
      <c r="J5240" s="602"/>
      <c r="K5240" s="602"/>
      <c r="L5240" s="602"/>
      <c r="M5240" s="622"/>
    </row>
    <row r="5241" spans="2:13" s="322" customFormat="1" x14ac:dyDescent="0.2">
      <c r="B5241" s="602"/>
      <c r="C5241" s="602"/>
      <c r="D5241" s="602"/>
      <c r="E5241" s="602"/>
      <c r="F5241" s="602"/>
      <c r="G5241" s="602"/>
      <c r="H5241" s="602"/>
      <c r="I5241" s="602"/>
      <c r="J5241" s="602"/>
      <c r="K5241" s="602"/>
      <c r="L5241" s="602"/>
      <c r="M5241" s="622"/>
    </row>
    <row r="5242" spans="2:13" s="322" customFormat="1" x14ac:dyDescent="0.2">
      <c r="B5242" s="602"/>
      <c r="C5242" s="602"/>
      <c r="D5242" s="602"/>
      <c r="E5242" s="602"/>
      <c r="F5242" s="602"/>
      <c r="G5242" s="602"/>
      <c r="H5242" s="602"/>
      <c r="I5242" s="602"/>
      <c r="J5242" s="602"/>
      <c r="K5242" s="602"/>
      <c r="L5242" s="602"/>
      <c r="M5242" s="622"/>
    </row>
    <row r="5243" spans="2:13" s="322" customFormat="1" x14ac:dyDescent="0.2">
      <c r="B5243" s="602"/>
      <c r="C5243" s="602"/>
      <c r="D5243" s="602"/>
      <c r="E5243" s="602"/>
      <c r="F5243" s="602"/>
      <c r="G5243" s="602"/>
      <c r="H5243" s="602"/>
      <c r="I5243" s="602"/>
      <c r="J5243" s="602"/>
      <c r="K5243" s="602"/>
      <c r="L5243" s="602"/>
      <c r="M5243" s="622"/>
    </row>
    <row r="5244" spans="2:13" s="322" customFormat="1" x14ac:dyDescent="0.2">
      <c r="B5244" s="602"/>
      <c r="C5244" s="602"/>
      <c r="D5244" s="602"/>
      <c r="E5244" s="602"/>
      <c r="F5244" s="602"/>
      <c r="G5244" s="602"/>
      <c r="H5244" s="602"/>
      <c r="I5244" s="602"/>
      <c r="J5244" s="602"/>
      <c r="K5244" s="602"/>
      <c r="L5244" s="602"/>
      <c r="M5244" s="622"/>
    </row>
    <row r="5245" spans="2:13" s="322" customFormat="1" x14ac:dyDescent="0.2">
      <c r="B5245" s="602"/>
      <c r="C5245" s="602"/>
      <c r="D5245" s="602"/>
      <c r="E5245" s="602"/>
      <c r="F5245" s="602"/>
      <c r="G5245" s="602"/>
      <c r="H5245" s="602"/>
      <c r="I5245" s="602"/>
      <c r="J5245" s="602"/>
      <c r="K5245" s="602"/>
      <c r="L5245" s="602"/>
      <c r="M5245" s="622"/>
    </row>
    <row r="5246" spans="2:13" s="322" customFormat="1" x14ac:dyDescent="0.2">
      <c r="B5246" s="602"/>
      <c r="C5246" s="602"/>
      <c r="D5246" s="602"/>
      <c r="E5246" s="602"/>
      <c r="F5246" s="602"/>
      <c r="G5246" s="602"/>
      <c r="H5246" s="602"/>
      <c r="I5246" s="602"/>
      <c r="J5246" s="602"/>
      <c r="K5246" s="602"/>
      <c r="L5246" s="602"/>
      <c r="M5246" s="622"/>
    </row>
    <row r="5247" spans="2:13" s="322" customFormat="1" x14ac:dyDescent="0.2">
      <c r="B5247" s="602"/>
      <c r="C5247" s="602"/>
      <c r="D5247" s="602"/>
      <c r="E5247" s="602"/>
      <c r="F5247" s="602"/>
      <c r="G5247" s="602"/>
      <c r="H5247" s="602"/>
      <c r="I5247" s="602"/>
      <c r="J5247" s="602"/>
      <c r="K5247" s="602"/>
      <c r="L5247" s="602"/>
      <c r="M5247" s="622"/>
    </row>
    <row r="5248" spans="2:13" s="322" customFormat="1" x14ac:dyDescent="0.2">
      <c r="B5248" s="602"/>
      <c r="C5248" s="602"/>
      <c r="D5248" s="602"/>
      <c r="E5248" s="602"/>
      <c r="F5248" s="602"/>
      <c r="G5248" s="602"/>
      <c r="H5248" s="602"/>
      <c r="I5248" s="602"/>
      <c r="J5248" s="602"/>
      <c r="K5248" s="602"/>
      <c r="L5248" s="602"/>
      <c r="M5248" s="622"/>
    </row>
    <row r="5249" spans="2:13" s="322" customFormat="1" x14ac:dyDescent="0.2">
      <c r="B5249" s="602"/>
      <c r="C5249" s="602"/>
      <c r="D5249" s="602"/>
      <c r="E5249" s="602"/>
      <c r="F5249" s="602"/>
      <c r="G5249" s="602"/>
      <c r="H5249" s="602"/>
      <c r="I5249" s="602"/>
      <c r="J5249" s="602"/>
      <c r="K5249" s="602"/>
      <c r="L5249" s="602"/>
      <c r="M5249" s="622"/>
    </row>
    <row r="5250" spans="2:13" s="322" customFormat="1" x14ac:dyDescent="0.2">
      <c r="B5250" s="602"/>
      <c r="C5250" s="602"/>
      <c r="D5250" s="602"/>
      <c r="E5250" s="602"/>
      <c r="F5250" s="602"/>
      <c r="G5250" s="602"/>
      <c r="H5250" s="602"/>
      <c r="I5250" s="602"/>
      <c r="J5250" s="602"/>
      <c r="K5250" s="602"/>
      <c r="L5250" s="602"/>
      <c r="M5250" s="622"/>
    </row>
    <row r="5251" spans="2:13" s="322" customFormat="1" x14ac:dyDescent="0.2">
      <c r="B5251" s="602"/>
      <c r="C5251" s="602"/>
      <c r="D5251" s="602"/>
      <c r="E5251" s="602"/>
      <c r="F5251" s="602"/>
      <c r="G5251" s="602"/>
      <c r="H5251" s="602"/>
      <c r="I5251" s="602"/>
      <c r="J5251" s="602"/>
      <c r="K5251" s="602"/>
      <c r="L5251" s="602"/>
      <c r="M5251" s="622"/>
    </row>
    <row r="5252" spans="2:13" s="322" customFormat="1" x14ac:dyDescent="0.2">
      <c r="B5252" s="602"/>
      <c r="C5252" s="602"/>
      <c r="D5252" s="602"/>
      <c r="E5252" s="602"/>
      <c r="F5252" s="602"/>
      <c r="G5252" s="602"/>
      <c r="H5252" s="602"/>
      <c r="I5252" s="602"/>
      <c r="J5252" s="602"/>
      <c r="K5252" s="602"/>
      <c r="L5252" s="602"/>
      <c r="M5252" s="622"/>
    </row>
    <row r="5253" spans="2:13" s="322" customFormat="1" x14ac:dyDescent="0.2">
      <c r="B5253" s="602"/>
      <c r="C5253" s="602"/>
      <c r="D5253" s="602"/>
      <c r="E5253" s="602"/>
      <c r="F5253" s="602"/>
      <c r="G5253" s="602"/>
      <c r="H5253" s="602"/>
      <c r="I5253" s="602"/>
      <c r="J5253" s="602"/>
      <c r="K5253" s="602"/>
      <c r="L5253" s="602"/>
      <c r="M5253" s="622"/>
    </row>
    <row r="5254" spans="2:13" s="322" customFormat="1" x14ac:dyDescent="0.2">
      <c r="B5254" s="602"/>
      <c r="C5254" s="602"/>
      <c r="D5254" s="602"/>
      <c r="E5254" s="602"/>
      <c r="F5254" s="602"/>
      <c r="G5254" s="602"/>
      <c r="H5254" s="602"/>
      <c r="I5254" s="602"/>
      <c r="J5254" s="602"/>
      <c r="K5254" s="602"/>
      <c r="L5254" s="602"/>
      <c r="M5254" s="622"/>
    </row>
    <row r="5255" spans="2:13" s="322" customFormat="1" x14ac:dyDescent="0.2">
      <c r="B5255" s="602"/>
      <c r="C5255" s="602"/>
      <c r="D5255" s="602"/>
      <c r="E5255" s="602"/>
      <c r="F5255" s="602"/>
      <c r="G5255" s="602"/>
      <c r="H5255" s="602"/>
      <c r="I5255" s="602"/>
      <c r="J5255" s="602"/>
      <c r="K5255" s="602"/>
      <c r="L5255" s="602"/>
      <c r="M5255" s="622"/>
    </row>
    <row r="5256" spans="2:13" s="322" customFormat="1" x14ac:dyDescent="0.2">
      <c r="B5256" s="602"/>
      <c r="C5256" s="602"/>
      <c r="D5256" s="602"/>
      <c r="E5256" s="602"/>
      <c r="F5256" s="602"/>
      <c r="G5256" s="602"/>
      <c r="H5256" s="602"/>
      <c r="I5256" s="602"/>
      <c r="J5256" s="602"/>
      <c r="K5256" s="602"/>
      <c r="L5256" s="602"/>
      <c r="M5256" s="622"/>
    </row>
    <row r="5257" spans="2:13" s="322" customFormat="1" x14ac:dyDescent="0.2">
      <c r="B5257" s="602"/>
      <c r="C5257" s="602"/>
      <c r="D5257" s="602"/>
      <c r="E5257" s="602"/>
      <c r="F5257" s="602"/>
      <c r="G5257" s="602"/>
      <c r="H5257" s="602"/>
      <c r="I5257" s="602"/>
      <c r="J5257" s="602"/>
      <c r="K5257" s="602"/>
      <c r="L5257" s="602"/>
      <c r="M5257" s="622"/>
    </row>
    <row r="5258" spans="2:13" s="322" customFormat="1" x14ac:dyDescent="0.2">
      <c r="B5258" s="602"/>
      <c r="C5258" s="602"/>
      <c r="D5258" s="602"/>
      <c r="E5258" s="602"/>
      <c r="F5258" s="602"/>
      <c r="G5258" s="602"/>
      <c r="H5258" s="602"/>
      <c r="I5258" s="602"/>
      <c r="J5258" s="602"/>
      <c r="K5258" s="602"/>
      <c r="L5258" s="602"/>
      <c r="M5258" s="622"/>
    </row>
    <row r="5259" spans="2:13" s="322" customFormat="1" x14ac:dyDescent="0.2">
      <c r="B5259" s="602"/>
      <c r="C5259" s="602"/>
      <c r="D5259" s="602"/>
      <c r="E5259" s="602"/>
      <c r="F5259" s="602"/>
      <c r="G5259" s="602"/>
      <c r="H5259" s="602"/>
      <c r="I5259" s="602"/>
      <c r="J5259" s="602"/>
      <c r="K5259" s="602"/>
      <c r="L5259" s="602"/>
      <c r="M5259" s="622"/>
    </row>
    <row r="5260" spans="2:13" s="322" customFormat="1" x14ac:dyDescent="0.2">
      <c r="B5260" s="602"/>
      <c r="C5260" s="602"/>
      <c r="D5260" s="602"/>
      <c r="E5260" s="602"/>
      <c r="F5260" s="602"/>
      <c r="G5260" s="602"/>
      <c r="H5260" s="602"/>
      <c r="I5260" s="602"/>
      <c r="J5260" s="602"/>
      <c r="K5260" s="602"/>
      <c r="L5260" s="602"/>
      <c r="M5260" s="622"/>
    </row>
    <row r="5261" spans="2:13" s="322" customFormat="1" x14ac:dyDescent="0.2">
      <c r="B5261" s="602"/>
      <c r="C5261" s="602"/>
      <c r="D5261" s="602"/>
      <c r="E5261" s="602"/>
      <c r="F5261" s="602"/>
      <c r="G5261" s="602"/>
      <c r="H5261" s="602"/>
      <c r="I5261" s="602"/>
      <c r="J5261" s="602"/>
      <c r="K5261" s="602"/>
      <c r="L5261" s="602"/>
      <c r="M5261" s="622"/>
    </row>
    <row r="5262" spans="2:13" s="322" customFormat="1" x14ac:dyDescent="0.2">
      <c r="B5262" s="602"/>
      <c r="C5262" s="602"/>
      <c r="D5262" s="602"/>
      <c r="E5262" s="602"/>
      <c r="F5262" s="602"/>
      <c r="G5262" s="602"/>
      <c r="H5262" s="602"/>
      <c r="I5262" s="602"/>
      <c r="J5262" s="602"/>
      <c r="K5262" s="602"/>
      <c r="L5262" s="602"/>
      <c r="M5262" s="622"/>
    </row>
    <row r="5263" spans="2:13" s="322" customFormat="1" x14ac:dyDescent="0.2">
      <c r="B5263" s="602"/>
      <c r="C5263" s="602"/>
      <c r="D5263" s="602"/>
      <c r="E5263" s="602"/>
      <c r="F5263" s="602"/>
      <c r="G5263" s="602"/>
      <c r="H5263" s="602"/>
      <c r="I5263" s="602"/>
      <c r="J5263" s="602"/>
      <c r="K5263" s="602"/>
      <c r="L5263" s="602"/>
      <c r="M5263" s="622"/>
    </row>
    <row r="5264" spans="2:13" s="322" customFormat="1" x14ac:dyDescent="0.2">
      <c r="B5264" s="602"/>
      <c r="C5264" s="602"/>
      <c r="D5264" s="602"/>
      <c r="E5264" s="602"/>
      <c r="F5264" s="602"/>
      <c r="G5264" s="602"/>
      <c r="H5264" s="602"/>
      <c r="I5264" s="602"/>
      <c r="J5264" s="602"/>
      <c r="K5264" s="602"/>
      <c r="L5264" s="602"/>
      <c r="M5264" s="622"/>
    </row>
    <row r="5265" spans="2:13" s="322" customFormat="1" x14ac:dyDescent="0.2">
      <c r="B5265" s="602"/>
      <c r="C5265" s="602"/>
      <c r="D5265" s="602"/>
      <c r="E5265" s="602"/>
      <c r="F5265" s="602"/>
      <c r="G5265" s="602"/>
      <c r="H5265" s="602"/>
      <c r="I5265" s="602"/>
      <c r="J5265" s="602"/>
      <c r="K5265" s="602"/>
      <c r="L5265" s="602"/>
      <c r="M5265" s="622"/>
    </row>
    <row r="5266" spans="2:13" s="322" customFormat="1" x14ac:dyDescent="0.2">
      <c r="B5266" s="602"/>
      <c r="C5266" s="602"/>
      <c r="D5266" s="602"/>
      <c r="E5266" s="602"/>
      <c r="F5266" s="602"/>
      <c r="G5266" s="602"/>
      <c r="H5266" s="602"/>
      <c r="I5266" s="602"/>
      <c r="J5266" s="602"/>
      <c r="K5266" s="602"/>
      <c r="L5266" s="602"/>
      <c r="M5266" s="622"/>
    </row>
    <row r="5267" spans="2:13" s="322" customFormat="1" x14ac:dyDescent="0.2">
      <c r="B5267" s="602"/>
      <c r="C5267" s="602"/>
      <c r="D5267" s="602"/>
      <c r="E5267" s="602"/>
      <c r="F5267" s="602"/>
      <c r="G5267" s="602"/>
      <c r="H5267" s="602"/>
      <c r="I5267" s="602"/>
      <c r="J5267" s="602"/>
      <c r="K5267" s="602"/>
      <c r="L5267" s="602"/>
      <c r="M5267" s="622"/>
    </row>
    <row r="5268" spans="2:13" s="322" customFormat="1" x14ac:dyDescent="0.2">
      <c r="B5268" s="602"/>
      <c r="C5268" s="602"/>
      <c r="D5268" s="602"/>
      <c r="E5268" s="602"/>
      <c r="F5268" s="602"/>
      <c r="G5268" s="602"/>
      <c r="H5268" s="602"/>
      <c r="I5268" s="602"/>
      <c r="J5268" s="602"/>
      <c r="K5268" s="602"/>
      <c r="L5268" s="602"/>
      <c r="M5268" s="622"/>
    </row>
    <row r="5269" spans="2:13" s="322" customFormat="1" x14ac:dyDescent="0.2">
      <c r="B5269" s="602"/>
      <c r="C5269" s="602"/>
      <c r="D5269" s="602"/>
      <c r="E5269" s="602"/>
      <c r="F5269" s="602"/>
      <c r="G5269" s="602"/>
      <c r="H5269" s="602"/>
      <c r="I5269" s="602"/>
      <c r="J5269" s="602"/>
      <c r="K5269" s="602"/>
      <c r="L5269" s="602"/>
      <c r="M5269" s="622"/>
    </row>
    <row r="5270" spans="2:13" s="322" customFormat="1" x14ac:dyDescent="0.2">
      <c r="B5270" s="602"/>
      <c r="C5270" s="602"/>
      <c r="D5270" s="602"/>
      <c r="E5270" s="602"/>
      <c r="F5270" s="602"/>
      <c r="G5270" s="602"/>
      <c r="H5270" s="602"/>
      <c r="I5270" s="602"/>
      <c r="J5270" s="602"/>
      <c r="K5270" s="602"/>
      <c r="L5270" s="602"/>
      <c r="M5270" s="622"/>
    </row>
    <row r="5271" spans="2:13" s="322" customFormat="1" x14ac:dyDescent="0.2">
      <c r="B5271" s="602"/>
      <c r="C5271" s="602"/>
      <c r="D5271" s="602"/>
      <c r="E5271" s="602"/>
      <c r="F5271" s="602"/>
      <c r="G5271" s="602"/>
      <c r="H5271" s="602"/>
      <c r="I5271" s="602"/>
      <c r="J5271" s="602"/>
      <c r="K5271" s="602"/>
      <c r="L5271" s="602"/>
      <c r="M5271" s="622"/>
    </row>
    <row r="5272" spans="2:13" s="322" customFormat="1" x14ac:dyDescent="0.2">
      <c r="B5272" s="602"/>
      <c r="C5272" s="602"/>
      <c r="D5272" s="602"/>
      <c r="E5272" s="602"/>
      <c r="F5272" s="602"/>
      <c r="G5272" s="602"/>
      <c r="H5272" s="602"/>
      <c r="I5272" s="602"/>
      <c r="J5272" s="602"/>
      <c r="K5272" s="602"/>
      <c r="L5272" s="602"/>
      <c r="M5272" s="622"/>
    </row>
    <row r="5273" spans="2:13" s="322" customFormat="1" x14ac:dyDescent="0.2">
      <c r="B5273" s="602"/>
      <c r="C5273" s="602"/>
      <c r="D5273" s="602"/>
      <c r="E5273" s="602"/>
      <c r="F5273" s="602"/>
      <c r="G5273" s="602"/>
      <c r="H5273" s="602"/>
      <c r="I5273" s="602"/>
      <c r="J5273" s="602"/>
      <c r="K5273" s="602"/>
      <c r="L5273" s="602"/>
      <c r="M5273" s="622"/>
    </row>
    <row r="5274" spans="2:13" s="322" customFormat="1" x14ac:dyDescent="0.2">
      <c r="B5274" s="602"/>
      <c r="C5274" s="602"/>
      <c r="D5274" s="602"/>
      <c r="E5274" s="602"/>
      <c r="F5274" s="602"/>
      <c r="G5274" s="602"/>
      <c r="H5274" s="602"/>
      <c r="I5274" s="602"/>
      <c r="J5274" s="602"/>
      <c r="K5274" s="602"/>
      <c r="L5274" s="602"/>
      <c r="M5274" s="622"/>
    </row>
    <row r="5275" spans="2:13" s="322" customFormat="1" x14ac:dyDescent="0.2">
      <c r="B5275" s="602"/>
      <c r="C5275" s="602"/>
      <c r="D5275" s="602"/>
      <c r="E5275" s="602"/>
      <c r="F5275" s="602"/>
      <c r="G5275" s="602"/>
      <c r="H5275" s="602"/>
      <c r="I5275" s="602"/>
      <c r="J5275" s="602"/>
      <c r="K5275" s="602"/>
      <c r="L5275" s="602"/>
      <c r="M5275" s="622"/>
    </row>
    <row r="5276" spans="2:13" s="322" customFormat="1" x14ac:dyDescent="0.2">
      <c r="B5276" s="602"/>
      <c r="C5276" s="602"/>
      <c r="D5276" s="602"/>
      <c r="E5276" s="602"/>
      <c r="F5276" s="602"/>
      <c r="G5276" s="602"/>
      <c r="H5276" s="602"/>
      <c r="I5276" s="602"/>
      <c r="J5276" s="602"/>
      <c r="K5276" s="602"/>
      <c r="L5276" s="602"/>
      <c r="M5276" s="622"/>
    </row>
    <row r="5277" spans="2:13" s="322" customFormat="1" x14ac:dyDescent="0.2">
      <c r="B5277" s="602"/>
      <c r="C5277" s="602"/>
      <c r="D5277" s="602"/>
      <c r="E5277" s="602"/>
      <c r="F5277" s="602"/>
      <c r="G5277" s="602"/>
      <c r="H5277" s="602"/>
      <c r="I5277" s="602"/>
      <c r="J5277" s="602"/>
      <c r="K5277" s="602"/>
      <c r="L5277" s="602"/>
      <c r="M5277" s="622"/>
    </row>
    <row r="5278" spans="2:13" s="322" customFormat="1" x14ac:dyDescent="0.2">
      <c r="B5278" s="602"/>
      <c r="C5278" s="602"/>
      <c r="D5278" s="602"/>
      <c r="E5278" s="602"/>
      <c r="F5278" s="602"/>
      <c r="G5278" s="602"/>
      <c r="H5278" s="602"/>
      <c r="I5278" s="602"/>
      <c r="J5278" s="602"/>
      <c r="K5278" s="602"/>
      <c r="L5278" s="602"/>
      <c r="M5278" s="622"/>
    </row>
    <row r="5279" spans="2:13" s="322" customFormat="1" x14ac:dyDescent="0.2">
      <c r="B5279" s="602"/>
      <c r="C5279" s="602"/>
      <c r="D5279" s="602"/>
      <c r="E5279" s="602"/>
      <c r="F5279" s="602"/>
      <c r="G5279" s="602"/>
      <c r="H5279" s="602"/>
      <c r="I5279" s="602"/>
      <c r="J5279" s="602"/>
      <c r="K5279" s="602"/>
      <c r="L5279" s="602"/>
      <c r="M5279" s="622"/>
    </row>
    <row r="5280" spans="2:13" s="322" customFormat="1" x14ac:dyDescent="0.2">
      <c r="B5280" s="602"/>
      <c r="C5280" s="602"/>
      <c r="D5280" s="602"/>
      <c r="E5280" s="602"/>
      <c r="F5280" s="602"/>
      <c r="G5280" s="602"/>
      <c r="H5280" s="602"/>
      <c r="I5280" s="602"/>
      <c r="J5280" s="602"/>
      <c r="K5280" s="602"/>
      <c r="L5280" s="602"/>
      <c r="M5280" s="622"/>
    </row>
    <row r="5281" spans="2:13" s="322" customFormat="1" x14ac:dyDescent="0.2">
      <c r="B5281" s="602"/>
      <c r="C5281" s="602"/>
      <c r="D5281" s="602"/>
      <c r="E5281" s="602"/>
      <c r="F5281" s="602"/>
      <c r="G5281" s="602"/>
      <c r="H5281" s="602"/>
      <c r="I5281" s="602"/>
      <c r="J5281" s="602"/>
      <c r="K5281" s="602"/>
      <c r="L5281" s="602"/>
      <c r="M5281" s="622"/>
    </row>
    <row r="5282" spans="2:13" s="322" customFormat="1" x14ac:dyDescent="0.2">
      <c r="B5282" s="602"/>
      <c r="C5282" s="602"/>
      <c r="D5282" s="602"/>
      <c r="E5282" s="602"/>
      <c r="F5282" s="602"/>
      <c r="G5282" s="602"/>
      <c r="H5282" s="602"/>
      <c r="I5282" s="602"/>
      <c r="J5282" s="602"/>
      <c r="K5282" s="602"/>
      <c r="L5282" s="602"/>
      <c r="M5282" s="622"/>
    </row>
    <row r="5283" spans="2:13" s="322" customFormat="1" x14ac:dyDescent="0.2">
      <c r="B5283" s="602"/>
      <c r="C5283" s="602"/>
      <c r="D5283" s="602"/>
      <c r="E5283" s="602"/>
      <c r="F5283" s="602"/>
      <c r="G5283" s="602"/>
      <c r="H5283" s="602"/>
      <c r="I5283" s="602"/>
      <c r="J5283" s="602"/>
      <c r="K5283" s="602"/>
      <c r="L5283" s="602"/>
      <c r="M5283" s="622"/>
    </row>
    <row r="5284" spans="2:13" s="322" customFormat="1" x14ac:dyDescent="0.2">
      <c r="B5284" s="602"/>
      <c r="C5284" s="602"/>
      <c r="D5284" s="602"/>
      <c r="E5284" s="602"/>
      <c r="F5284" s="602"/>
      <c r="G5284" s="602"/>
      <c r="H5284" s="602"/>
      <c r="I5284" s="602"/>
      <c r="J5284" s="602"/>
      <c r="K5284" s="602"/>
      <c r="L5284" s="602"/>
      <c r="M5284" s="622"/>
    </row>
    <row r="5285" spans="2:13" s="322" customFormat="1" x14ac:dyDescent="0.2">
      <c r="B5285" s="602"/>
      <c r="C5285" s="602"/>
      <c r="D5285" s="602"/>
      <c r="E5285" s="602"/>
      <c r="F5285" s="602"/>
      <c r="G5285" s="602"/>
      <c r="H5285" s="602"/>
      <c r="I5285" s="602"/>
      <c r="J5285" s="602"/>
      <c r="K5285" s="602"/>
      <c r="L5285" s="602"/>
      <c r="M5285" s="622"/>
    </row>
    <row r="5286" spans="2:13" s="322" customFormat="1" x14ac:dyDescent="0.2">
      <c r="B5286" s="602"/>
      <c r="C5286" s="602"/>
      <c r="D5286" s="602"/>
      <c r="E5286" s="602"/>
      <c r="F5286" s="602"/>
      <c r="G5286" s="602"/>
      <c r="H5286" s="602"/>
      <c r="I5286" s="602"/>
      <c r="J5286" s="602"/>
      <c r="K5286" s="602"/>
      <c r="L5286" s="602"/>
      <c r="M5286" s="622"/>
    </row>
    <row r="5287" spans="2:13" s="322" customFormat="1" x14ac:dyDescent="0.2">
      <c r="B5287" s="602"/>
      <c r="C5287" s="602"/>
      <c r="D5287" s="602"/>
      <c r="E5287" s="602"/>
      <c r="F5287" s="602"/>
      <c r="G5287" s="602"/>
      <c r="H5287" s="602"/>
      <c r="I5287" s="602"/>
      <c r="J5287" s="602"/>
      <c r="K5287" s="602"/>
      <c r="L5287" s="602"/>
      <c r="M5287" s="622"/>
    </row>
    <row r="5288" spans="2:13" s="322" customFormat="1" x14ac:dyDescent="0.2">
      <c r="B5288" s="602"/>
      <c r="C5288" s="602"/>
      <c r="D5288" s="602"/>
      <c r="E5288" s="602"/>
      <c r="F5288" s="602"/>
      <c r="G5288" s="602"/>
      <c r="H5288" s="602"/>
      <c r="I5288" s="602"/>
      <c r="J5288" s="602"/>
      <c r="K5288" s="602"/>
      <c r="L5288" s="602"/>
      <c r="M5288" s="622"/>
    </row>
    <row r="5289" spans="2:13" s="322" customFormat="1" x14ac:dyDescent="0.2">
      <c r="B5289" s="602"/>
      <c r="C5289" s="602"/>
      <c r="D5289" s="602"/>
      <c r="E5289" s="602"/>
      <c r="F5289" s="602"/>
      <c r="G5289" s="602"/>
      <c r="H5289" s="602"/>
      <c r="I5289" s="602"/>
      <c r="J5289" s="602"/>
      <c r="K5289" s="602"/>
      <c r="L5289" s="602"/>
      <c r="M5289" s="622"/>
    </row>
    <row r="5290" spans="2:13" s="322" customFormat="1" x14ac:dyDescent="0.2">
      <c r="B5290" s="602"/>
      <c r="C5290" s="602"/>
      <c r="D5290" s="602"/>
      <c r="E5290" s="602"/>
      <c r="F5290" s="602"/>
      <c r="G5290" s="602"/>
      <c r="H5290" s="602"/>
      <c r="I5290" s="602"/>
      <c r="J5290" s="602"/>
      <c r="K5290" s="602"/>
      <c r="L5290" s="602"/>
      <c r="M5290" s="622"/>
    </row>
    <row r="5291" spans="2:13" s="322" customFormat="1" x14ac:dyDescent="0.2">
      <c r="B5291" s="602"/>
      <c r="C5291" s="602"/>
      <c r="D5291" s="602"/>
      <c r="E5291" s="602"/>
      <c r="F5291" s="602"/>
      <c r="G5291" s="602"/>
      <c r="H5291" s="602"/>
      <c r="I5291" s="602"/>
      <c r="J5291" s="602"/>
      <c r="K5291" s="602"/>
      <c r="L5291" s="602"/>
      <c r="M5291" s="622"/>
    </row>
    <row r="5292" spans="2:13" s="322" customFormat="1" x14ac:dyDescent="0.2">
      <c r="B5292" s="602"/>
      <c r="C5292" s="602"/>
      <c r="D5292" s="602"/>
      <c r="E5292" s="602"/>
      <c r="F5292" s="602"/>
      <c r="G5292" s="602"/>
      <c r="H5292" s="602"/>
      <c r="I5292" s="602"/>
      <c r="J5292" s="602"/>
      <c r="K5292" s="602"/>
      <c r="L5292" s="602"/>
      <c r="M5292" s="622"/>
    </row>
    <row r="5293" spans="2:13" s="322" customFormat="1" x14ac:dyDescent="0.2">
      <c r="B5293" s="602"/>
      <c r="C5293" s="602"/>
      <c r="D5293" s="602"/>
      <c r="E5293" s="602"/>
      <c r="F5293" s="602"/>
      <c r="G5293" s="602"/>
      <c r="H5293" s="602"/>
      <c r="I5293" s="602"/>
      <c r="J5293" s="602"/>
      <c r="K5293" s="602"/>
      <c r="L5293" s="602"/>
      <c r="M5293" s="622"/>
    </row>
    <row r="5294" spans="2:13" s="322" customFormat="1" x14ac:dyDescent="0.2">
      <c r="B5294" s="602"/>
      <c r="C5294" s="602"/>
      <c r="D5294" s="602"/>
      <c r="E5294" s="602"/>
      <c r="F5294" s="602"/>
      <c r="G5294" s="602"/>
      <c r="H5294" s="602"/>
      <c r="I5294" s="602"/>
      <c r="J5294" s="602"/>
      <c r="K5294" s="602"/>
      <c r="L5294" s="602"/>
      <c r="M5294" s="622"/>
    </row>
    <row r="5295" spans="2:13" s="322" customFormat="1" x14ac:dyDescent="0.2">
      <c r="B5295" s="602"/>
      <c r="C5295" s="602"/>
      <c r="D5295" s="602"/>
      <c r="E5295" s="602"/>
      <c r="F5295" s="602"/>
      <c r="G5295" s="602"/>
      <c r="H5295" s="602"/>
      <c r="I5295" s="602"/>
      <c r="J5295" s="602"/>
      <c r="K5295" s="602"/>
      <c r="L5295" s="602"/>
      <c r="M5295" s="622"/>
    </row>
    <row r="5296" spans="2:13" s="322" customFormat="1" x14ac:dyDescent="0.2">
      <c r="B5296" s="602"/>
      <c r="C5296" s="602"/>
      <c r="D5296" s="602"/>
      <c r="E5296" s="602"/>
      <c r="F5296" s="602"/>
      <c r="G5296" s="602"/>
      <c r="H5296" s="602"/>
      <c r="I5296" s="602"/>
      <c r="J5296" s="602"/>
      <c r="K5296" s="602"/>
      <c r="L5296" s="602"/>
      <c r="M5296" s="622"/>
    </row>
    <row r="5297" spans="2:13" s="322" customFormat="1" x14ac:dyDescent="0.2">
      <c r="B5297" s="602"/>
      <c r="C5297" s="602"/>
      <c r="D5297" s="602"/>
      <c r="E5297" s="602"/>
      <c r="F5297" s="602"/>
      <c r="G5297" s="602"/>
      <c r="H5297" s="602"/>
      <c r="I5297" s="602"/>
      <c r="J5297" s="602"/>
      <c r="K5297" s="602"/>
      <c r="L5297" s="602"/>
      <c r="M5297" s="622"/>
    </row>
    <row r="5298" spans="2:13" s="322" customFormat="1" x14ac:dyDescent="0.2">
      <c r="B5298" s="602"/>
      <c r="C5298" s="602"/>
      <c r="D5298" s="602"/>
      <c r="E5298" s="602"/>
      <c r="F5298" s="602"/>
      <c r="G5298" s="602"/>
      <c r="H5298" s="602"/>
      <c r="I5298" s="602"/>
      <c r="J5298" s="602"/>
      <c r="K5298" s="602"/>
      <c r="L5298" s="602"/>
      <c r="M5298" s="622"/>
    </row>
    <row r="5299" spans="2:13" s="322" customFormat="1" x14ac:dyDescent="0.2">
      <c r="B5299" s="602"/>
      <c r="C5299" s="602"/>
      <c r="D5299" s="602"/>
      <c r="E5299" s="602"/>
      <c r="F5299" s="602"/>
      <c r="G5299" s="602"/>
      <c r="H5299" s="602"/>
      <c r="I5299" s="602"/>
      <c r="J5299" s="602"/>
      <c r="K5299" s="602"/>
      <c r="L5299" s="602"/>
      <c r="M5299" s="622"/>
    </row>
    <row r="5300" spans="2:13" s="322" customFormat="1" x14ac:dyDescent="0.2">
      <c r="B5300" s="602"/>
      <c r="C5300" s="602"/>
      <c r="D5300" s="602"/>
      <c r="E5300" s="602"/>
      <c r="F5300" s="602"/>
      <c r="G5300" s="602"/>
      <c r="H5300" s="602"/>
      <c r="I5300" s="602"/>
      <c r="J5300" s="602"/>
      <c r="K5300" s="602"/>
      <c r="L5300" s="602"/>
      <c r="M5300" s="622"/>
    </row>
    <row r="5301" spans="2:13" s="322" customFormat="1" x14ac:dyDescent="0.2">
      <c r="B5301" s="602"/>
      <c r="C5301" s="602"/>
      <c r="D5301" s="602"/>
      <c r="E5301" s="602"/>
      <c r="F5301" s="602"/>
      <c r="G5301" s="602"/>
      <c r="H5301" s="602"/>
      <c r="I5301" s="602"/>
      <c r="J5301" s="602"/>
      <c r="K5301" s="602"/>
      <c r="L5301" s="602"/>
      <c r="M5301" s="622"/>
    </row>
    <row r="5302" spans="2:13" s="322" customFormat="1" x14ac:dyDescent="0.2">
      <c r="B5302" s="602"/>
      <c r="C5302" s="602"/>
      <c r="D5302" s="602"/>
      <c r="E5302" s="602"/>
      <c r="F5302" s="602"/>
      <c r="G5302" s="602"/>
      <c r="H5302" s="602"/>
      <c r="I5302" s="602"/>
      <c r="J5302" s="602"/>
      <c r="K5302" s="602"/>
      <c r="L5302" s="602"/>
      <c r="M5302" s="622"/>
    </row>
    <row r="5303" spans="2:13" s="322" customFormat="1" x14ac:dyDescent="0.2">
      <c r="B5303" s="602"/>
      <c r="C5303" s="602"/>
      <c r="D5303" s="602"/>
      <c r="E5303" s="602"/>
      <c r="F5303" s="602"/>
      <c r="G5303" s="602"/>
      <c r="H5303" s="602"/>
      <c r="I5303" s="602"/>
      <c r="J5303" s="602"/>
      <c r="K5303" s="602"/>
      <c r="L5303" s="602"/>
      <c r="M5303" s="622"/>
    </row>
    <row r="5304" spans="2:13" s="322" customFormat="1" x14ac:dyDescent="0.2">
      <c r="B5304" s="602"/>
      <c r="C5304" s="602"/>
      <c r="D5304" s="602"/>
      <c r="E5304" s="602"/>
      <c r="F5304" s="602"/>
      <c r="G5304" s="602"/>
      <c r="H5304" s="602"/>
      <c r="I5304" s="602"/>
      <c r="J5304" s="602"/>
      <c r="K5304" s="602"/>
      <c r="L5304" s="602"/>
      <c r="M5304" s="622"/>
    </row>
    <row r="5305" spans="2:13" s="322" customFormat="1" x14ac:dyDescent="0.2">
      <c r="B5305" s="602"/>
      <c r="C5305" s="602"/>
      <c r="D5305" s="602"/>
      <c r="E5305" s="602"/>
      <c r="F5305" s="602"/>
      <c r="G5305" s="602"/>
      <c r="H5305" s="602"/>
      <c r="I5305" s="602"/>
      <c r="J5305" s="602"/>
      <c r="K5305" s="602"/>
      <c r="L5305" s="602"/>
      <c r="M5305" s="622"/>
    </row>
    <row r="5306" spans="2:13" s="322" customFormat="1" x14ac:dyDescent="0.2">
      <c r="B5306" s="602"/>
      <c r="C5306" s="602"/>
      <c r="D5306" s="602"/>
      <c r="E5306" s="602"/>
      <c r="F5306" s="602"/>
      <c r="G5306" s="602"/>
      <c r="H5306" s="602"/>
      <c r="I5306" s="602"/>
      <c r="J5306" s="602"/>
      <c r="K5306" s="602"/>
      <c r="L5306" s="602"/>
      <c r="M5306" s="622"/>
    </row>
    <row r="5307" spans="2:13" s="322" customFormat="1" x14ac:dyDescent="0.2">
      <c r="B5307" s="602"/>
      <c r="C5307" s="602"/>
      <c r="D5307" s="602"/>
      <c r="E5307" s="602"/>
      <c r="F5307" s="602"/>
      <c r="G5307" s="602"/>
      <c r="H5307" s="602"/>
      <c r="I5307" s="602"/>
      <c r="J5307" s="602"/>
      <c r="K5307" s="602"/>
      <c r="L5307" s="602"/>
      <c r="M5307" s="622"/>
    </row>
    <row r="5308" spans="2:13" s="322" customFormat="1" x14ac:dyDescent="0.2">
      <c r="B5308" s="602"/>
      <c r="C5308" s="602"/>
      <c r="D5308" s="602"/>
      <c r="E5308" s="602"/>
      <c r="F5308" s="602"/>
      <c r="G5308" s="602"/>
      <c r="H5308" s="602"/>
      <c r="I5308" s="602"/>
      <c r="J5308" s="602"/>
      <c r="K5308" s="602"/>
      <c r="L5308" s="602"/>
      <c r="M5308" s="622"/>
    </row>
    <row r="5309" spans="2:13" s="322" customFormat="1" x14ac:dyDescent="0.2">
      <c r="B5309" s="602"/>
      <c r="C5309" s="602"/>
      <c r="D5309" s="602"/>
      <c r="E5309" s="602"/>
      <c r="F5309" s="602"/>
      <c r="G5309" s="602"/>
      <c r="H5309" s="602"/>
      <c r="I5309" s="602"/>
      <c r="J5309" s="602"/>
      <c r="K5309" s="602"/>
      <c r="L5309" s="602"/>
      <c r="M5309" s="622"/>
    </row>
    <row r="5310" spans="2:13" s="322" customFormat="1" x14ac:dyDescent="0.2">
      <c r="B5310" s="602"/>
      <c r="C5310" s="602"/>
      <c r="D5310" s="602"/>
      <c r="E5310" s="602"/>
      <c r="F5310" s="602"/>
      <c r="G5310" s="602"/>
      <c r="H5310" s="602"/>
      <c r="I5310" s="602"/>
      <c r="J5310" s="602"/>
      <c r="K5310" s="602"/>
      <c r="L5310" s="602"/>
      <c r="M5310" s="622"/>
    </row>
    <row r="5311" spans="2:13" s="322" customFormat="1" x14ac:dyDescent="0.2">
      <c r="B5311" s="602"/>
      <c r="C5311" s="602"/>
      <c r="D5311" s="602"/>
      <c r="E5311" s="602"/>
      <c r="F5311" s="602"/>
      <c r="G5311" s="602"/>
      <c r="H5311" s="602"/>
      <c r="I5311" s="602"/>
      <c r="J5311" s="602"/>
      <c r="K5311" s="602"/>
      <c r="L5311" s="602"/>
      <c r="M5311" s="622"/>
    </row>
    <row r="5312" spans="2:13" s="322" customFormat="1" x14ac:dyDescent="0.2">
      <c r="B5312" s="602"/>
      <c r="C5312" s="602"/>
      <c r="D5312" s="602"/>
      <c r="E5312" s="602"/>
      <c r="F5312" s="602"/>
      <c r="G5312" s="602"/>
      <c r="H5312" s="602"/>
      <c r="I5312" s="602"/>
      <c r="J5312" s="602"/>
      <c r="K5312" s="602"/>
      <c r="L5312" s="602"/>
      <c r="M5312" s="622"/>
    </row>
    <row r="5313" spans="2:13" s="322" customFormat="1" x14ac:dyDescent="0.2">
      <c r="B5313" s="602"/>
      <c r="C5313" s="602"/>
      <c r="D5313" s="602"/>
      <c r="E5313" s="602"/>
      <c r="F5313" s="602"/>
      <c r="G5313" s="602"/>
      <c r="H5313" s="602"/>
      <c r="I5313" s="602"/>
      <c r="J5313" s="602"/>
      <c r="K5313" s="602"/>
      <c r="L5313" s="602"/>
      <c r="M5313" s="622"/>
    </row>
    <row r="5314" spans="2:13" s="322" customFormat="1" x14ac:dyDescent="0.2">
      <c r="B5314" s="602"/>
      <c r="C5314" s="602"/>
      <c r="D5314" s="602"/>
      <c r="E5314" s="602"/>
      <c r="F5314" s="602"/>
      <c r="G5314" s="602"/>
      <c r="H5314" s="602"/>
      <c r="I5314" s="602"/>
      <c r="J5314" s="602"/>
      <c r="K5314" s="602"/>
      <c r="L5314" s="602"/>
      <c r="M5314" s="622"/>
    </row>
    <row r="5315" spans="2:13" s="322" customFormat="1" x14ac:dyDescent="0.2">
      <c r="B5315" s="602"/>
      <c r="C5315" s="602"/>
      <c r="D5315" s="602"/>
      <c r="E5315" s="602"/>
      <c r="F5315" s="602"/>
      <c r="G5315" s="602"/>
      <c r="H5315" s="602"/>
      <c r="I5315" s="602"/>
      <c r="J5315" s="602"/>
      <c r="K5315" s="602"/>
      <c r="L5315" s="602"/>
      <c r="M5315" s="622"/>
    </row>
    <row r="5316" spans="2:13" s="322" customFormat="1" x14ac:dyDescent="0.2">
      <c r="B5316" s="602"/>
      <c r="C5316" s="602"/>
      <c r="D5316" s="602"/>
      <c r="E5316" s="602"/>
      <c r="F5316" s="602"/>
      <c r="G5316" s="602"/>
      <c r="H5316" s="602"/>
      <c r="I5316" s="602"/>
      <c r="J5316" s="602"/>
      <c r="K5316" s="602"/>
      <c r="L5316" s="602"/>
      <c r="M5316" s="622"/>
    </row>
    <row r="5317" spans="2:13" s="322" customFormat="1" x14ac:dyDescent="0.2">
      <c r="B5317" s="602"/>
      <c r="C5317" s="602"/>
      <c r="D5317" s="602"/>
      <c r="E5317" s="602"/>
      <c r="F5317" s="602"/>
      <c r="G5317" s="602"/>
      <c r="H5317" s="602"/>
      <c r="I5317" s="602"/>
      <c r="J5317" s="602"/>
      <c r="K5317" s="602"/>
      <c r="L5317" s="602"/>
      <c r="M5317" s="622"/>
    </row>
    <row r="5318" spans="2:13" s="322" customFormat="1" x14ac:dyDescent="0.2">
      <c r="B5318" s="602"/>
      <c r="C5318" s="602"/>
      <c r="D5318" s="602"/>
      <c r="E5318" s="602"/>
      <c r="F5318" s="602"/>
      <c r="G5318" s="602"/>
      <c r="H5318" s="602"/>
      <c r="I5318" s="602"/>
      <c r="J5318" s="602"/>
      <c r="K5318" s="602"/>
      <c r="L5318" s="602"/>
      <c r="M5318" s="622"/>
    </row>
    <row r="5319" spans="2:13" s="322" customFormat="1" x14ac:dyDescent="0.2">
      <c r="B5319" s="602"/>
      <c r="C5319" s="602"/>
      <c r="D5319" s="602"/>
      <c r="E5319" s="602"/>
      <c r="F5319" s="602"/>
      <c r="G5319" s="602"/>
      <c r="H5319" s="602"/>
      <c r="I5319" s="602"/>
      <c r="J5319" s="602"/>
      <c r="K5319" s="602"/>
      <c r="L5319" s="602"/>
      <c r="M5319" s="622"/>
    </row>
    <row r="5320" spans="2:13" s="322" customFormat="1" x14ac:dyDescent="0.2">
      <c r="B5320" s="602"/>
      <c r="C5320" s="602"/>
      <c r="D5320" s="602"/>
      <c r="E5320" s="602"/>
      <c r="F5320" s="602"/>
      <c r="G5320" s="602"/>
      <c r="H5320" s="602"/>
      <c r="I5320" s="602"/>
      <c r="J5320" s="602"/>
      <c r="K5320" s="602"/>
      <c r="L5320" s="602"/>
      <c r="M5320" s="622"/>
    </row>
    <row r="5321" spans="2:13" s="322" customFormat="1" x14ac:dyDescent="0.2">
      <c r="B5321" s="602"/>
      <c r="C5321" s="602"/>
      <c r="D5321" s="602"/>
      <c r="E5321" s="602"/>
      <c r="F5321" s="602"/>
      <c r="G5321" s="602"/>
      <c r="H5321" s="602"/>
      <c r="I5321" s="602"/>
      <c r="J5321" s="602"/>
      <c r="K5321" s="602"/>
      <c r="L5321" s="602"/>
      <c r="M5321" s="622"/>
    </row>
    <row r="5322" spans="2:13" s="322" customFormat="1" x14ac:dyDescent="0.2">
      <c r="B5322" s="602"/>
      <c r="C5322" s="602"/>
      <c r="D5322" s="602"/>
      <c r="E5322" s="602"/>
      <c r="F5322" s="602"/>
      <c r="G5322" s="602"/>
      <c r="H5322" s="602"/>
      <c r="I5322" s="602"/>
      <c r="J5322" s="602"/>
      <c r="K5322" s="602"/>
      <c r="L5322" s="602"/>
      <c r="M5322" s="622"/>
    </row>
    <row r="5323" spans="2:13" s="322" customFormat="1" x14ac:dyDescent="0.2">
      <c r="B5323" s="602"/>
      <c r="C5323" s="602"/>
      <c r="D5323" s="602"/>
      <c r="E5323" s="602"/>
      <c r="F5323" s="602"/>
      <c r="G5323" s="602"/>
      <c r="H5323" s="602"/>
      <c r="I5323" s="602"/>
      <c r="J5323" s="602"/>
      <c r="K5323" s="602"/>
      <c r="L5323" s="602"/>
      <c r="M5323" s="622"/>
    </row>
    <row r="5324" spans="2:13" s="322" customFormat="1" x14ac:dyDescent="0.2">
      <c r="B5324" s="602"/>
      <c r="C5324" s="602"/>
      <c r="D5324" s="602"/>
      <c r="E5324" s="602"/>
      <c r="F5324" s="602"/>
      <c r="G5324" s="602"/>
      <c r="H5324" s="602"/>
      <c r="I5324" s="602"/>
      <c r="J5324" s="602"/>
      <c r="K5324" s="602"/>
      <c r="L5324" s="602"/>
      <c r="M5324" s="622"/>
    </row>
    <row r="5325" spans="2:13" s="322" customFormat="1" x14ac:dyDescent="0.2">
      <c r="B5325" s="602"/>
      <c r="C5325" s="602"/>
      <c r="D5325" s="602"/>
      <c r="E5325" s="602"/>
      <c r="F5325" s="602"/>
      <c r="G5325" s="602"/>
      <c r="H5325" s="602"/>
      <c r="I5325" s="602"/>
      <c r="J5325" s="602"/>
      <c r="K5325" s="602"/>
      <c r="L5325" s="602"/>
      <c r="M5325" s="622"/>
    </row>
    <row r="5326" spans="2:13" s="322" customFormat="1" x14ac:dyDescent="0.2">
      <c r="B5326" s="602"/>
      <c r="C5326" s="602"/>
      <c r="D5326" s="602"/>
      <c r="E5326" s="602"/>
      <c r="F5326" s="602"/>
      <c r="G5326" s="602"/>
      <c r="H5326" s="602"/>
      <c r="I5326" s="602"/>
      <c r="J5326" s="602"/>
      <c r="K5326" s="602"/>
      <c r="L5326" s="602"/>
      <c r="M5326" s="622"/>
    </row>
    <row r="5327" spans="2:13" s="322" customFormat="1" x14ac:dyDescent="0.2">
      <c r="B5327" s="602"/>
      <c r="C5327" s="602"/>
      <c r="D5327" s="602"/>
      <c r="E5327" s="602"/>
      <c r="F5327" s="602"/>
      <c r="G5327" s="602"/>
      <c r="H5327" s="602"/>
      <c r="I5327" s="602"/>
      <c r="J5327" s="602"/>
      <c r="K5327" s="602"/>
      <c r="L5327" s="602"/>
      <c r="M5327" s="622"/>
    </row>
    <row r="5328" spans="2:13" s="322" customFormat="1" x14ac:dyDescent="0.2">
      <c r="B5328" s="602"/>
      <c r="C5328" s="602"/>
      <c r="D5328" s="602"/>
      <c r="E5328" s="602"/>
      <c r="F5328" s="602"/>
      <c r="G5328" s="602"/>
      <c r="H5328" s="602"/>
      <c r="I5328" s="602"/>
      <c r="J5328" s="602"/>
      <c r="K5328" s="602"/>
      <c r="L5328" s="602"/>
      <c r="M5328" s="622"/>
    </row>
    <row r="5329" spans="2:13" s="322" customFormat="1" x14ac:dyDescent="0.2">
      <c r="B5329" s="602"/>
      <c r="C5329" s="602"/>
      <c r="D5329" s="602"/>
      <c r="E5329" s="602"/>
      <c r="F5329" s="602"/>
      <c r="G5329" s="602"/>
      <c r="H5329" s="602"/>
      <c r="I5329" s="602"/>
      <c r="J5329" s="602"/>
      <c r="K5329" s="602"/>
      <c r="L5329" s="602"/>
      <c r="M5329" s="622"/>
    </row>
    <row r="5330" spans="2:13" s="322" customFormat="1" x14ac:dyDescent="0.2">
      <c r="B5330" s="602"/>
      <c r="C5330" s="602"/>
      <c r="D5330" s="602"/>
      <c r="E5330" s="602"/>
      <c r="F5330" s="602"/>
      <c r="G5330" s="602"/>
      <c r="H5330" s="602"/>
      <c r="I5330" s="602"/>
      <c r="J5330" s="602"/>
      <c r="K5330" s="602"/>
      <c r="L5330" s="602"/>
      <c r="M5330" s="622"/>
    </row>
    <row r="5331" spans="2:13" s="322" customFormat="1" x14ac:dyDescent="0.2">
      <c r="B5331" s="602"/>
      <c r="C5331" s="602"/>
      <c r="D5331" s="602"/>
      <c r="E5331" s="602"/>
      <c r="F5331" s="602"/>
      <c r="G5331" s="602"/>
      <c r="H5331" s="602"/>
      <c r="I5331" s="602"/>
      <c r="J5331" s="602"/>
      <c r="K5331" s="602"/>
      <c r="L5331" s="602"/>
      <c r="M5331" s="622"/>
    </row>
    <row r="5332" spans="2:13" s="322" customFormat="1" x14ac:dyDescent="0.2">
      <c r="B5332" s="602"/>
      <c r="C5332" s="602"/>
      <c r="D5332" s="602"/>
      <c r="E5332" s="602"/>
      <c r="F5332" s="602"/>
      <c r="G5332" s="602"/>
      <c r="H5332" s="602"/>
      <c r="I5332" s="602"/>
      <c r="J5332" s="602"/>
      <c r="K5332" s="602"/>
      <c r="L5332" s="602"/>
      <c r="M5332" s="622"/>
    </row>
    <row r="5333" spans="2:13" s="322" customFormat="1" x14ac:dyDescent="0.2">
      <c r="B5333" s="602"/>
      <c r="C5333" s="602"/>
      <c r="D5333" s="602"/>
      <c r="E5333" s="602"/>
      <c r="F5333" s="602"/>
      <c r="G5333" s="602"/>
      <c r="H5333" s="602"/>
      <c r="I5333" s="602"/>
      <c r="J5333" s="602"/>
      <c r="K5333" s="602"/>
      <c r="L5333" s="602"/>
      <c r="M5333" s="622"/>
    </row>
    <row r="5334" spans="2:13" s="322" customFormat="1" x14ac:dyDescent="0.2">
      <c r="B5334" s="602"/>
      <c r="C5334" s="602"/>
      <c r="D5334" s="602"/>
      <c r="E5334" s="602"/>
      <c r="F5334" s="602"/>
      <c r="G5334" s="602"/>
      <c r="H5334" s="602"/>
      <c r="I5334" s="602"/>
      <c r="J5334" s="602"/>
      <c r="K5334" s="602"/>
      <c r="L5334" s="602"/>
      <c r="M5334" s="622"/>
    </row>
    <row r="5335" spans="2:13" s="322" customFormat="1" x14ac:dyDescent="0.2">
      <c r="B5335" s="602"/>
      <c r="C5335" s="602"/>
      <c r="D5335" s="602"/>
      <c r="E5335" s="602"/>
      <c r="F5335" s="602"/>
      <c r="G5335" s="602"/>
      <c r="H5335" s="602"/>
      <c r="I5335" s="602"/>
      <c r="J5335" s="602"/>
      <c r="K5335" s="602"/>
      <c r="L5335" s="602"/>
      <c r="M5335" s="622"/>
    </row>
    <row r="5336" spans="2:13" s="322" customFormat="1" x14ac:dyDescent="0.2">
      <c r="B5336" s="602"/>
      <c r="C5336" s="602"/>
      <c r="D5336" s="602"/>
      <c r="E5336" s="602"/>
      <c r="F5336" s="602"/>
      <c r="G5336" s="602"/>
      <c r="H5336" s="602"/>
      <c r="I5336" s="602"/>
      <c r="J5336" s="602"/>
      <c r="K5336" s="602"/>
      <c r="L5336" s="602"/>
      <c r="M5336" s="622"/>
    </row>
    <row r="5337" spans="2:13" s="322" customFormat="1" x14ac:dyDescent="0.2">
      <c r="B5337" s="602"/>
      <c r="C5337" s="602"/>
      <c r="D5337" s="602"/>
      <c r="E5337" s="602"/>
      <c r="F5337" s="602"/>
      <c r="G5337" s="602"/>
      <c r="H5337" s="602"/>
      <c r="I5337" s="602"/>
      <c r="J5337" s="602"/>
      <c r="K5337" s="602"/>
      <c r="L5337" s="602"/>
      <c r="M5337" s="622"/>
    </row>
    <row r="5338" spans="2:13" s="322" customFormat="1" x14ac:dyDescent="0.2">
      <c r="B5338" s="602"/>
      <c r="C5338" s="602"/>
      <c r="D5338" s="602"/>
      <c r="E5338" s="602"/>
      <c r="F5338" s="602"/>
      <c r="G5338" s="602"/>
      <c r="H5338" s="602"/>
      <c r="I5338" s="602"/>
      <c r="J5338" s="602"/>
      <c r="K5338" s="602"/>
      <c r="L5338" s="602"/>
      <c r="M5338" s="622"/>
    </row>
    <row r="5339" spans="2:13" s="322" customFormat="1" x14ac:dyDescent="0.2">
      <c r="B5339" s="602"/>
      <c r="C5339" s="602"/>
      <c r="D5339" s="602"/>
      <c r="E5339" s="602"/>
      <c r="F5339" s="602"/>
      <c r="G5339" s="602"/>
      <c r="H5339" s="602"/>
      <c r="I5339" s="602"/>
      <c r="J5339" s="602"/>
      <c r="K5339" s="602"/>
      <c r="L5339" s="602"/>
      <c r="M5339" s="622"/>
    </row>
    <row r="5340" spans="2:13" s="322" customFormat="1" x14ac:dyDescent="0.2">
      <c r="B5340" s="602"/>
      <c r="C5340" s="602"/>
      <c r="D5340" s="602"/>
      <c r="E5340" s="602"/>
      <c r="F5340" s="602"/>
      <c r="G5340" s="602"/>
      <c r="H5340" s="602"/>
      <c r="I5340" s="602"/>
      <c r="J5340" s="602"/>
      <c r="K5340" s="602"/>
      <c r="L5340" s="602"/>
      <c r="M5340" s="622"/>
    </row>
    <row r="5341" spans="2:13" s="322" customFormat="1" x14ac:dyDescent="0.2">
      <c r="B5341" s="602"/>
      <c r="C5341" s="602"/>
      <c r="D5341" s="602"/>
      <c r="E5341" s="602"/>
      <c r="F5341" s="602"/>
      <c r="G5341" s="602"/>
      <c r="H5341" s="602"/>
      <c r="I5341" s="602"/>
      <c r="J5341" s="602"/>
      <c r="K5341" s="602"/>
      <c r="L5341" s="602"/>
      <c r="M5341" s="622"/>
    </row>
    <row r="5342" spans="2:13" s="322" customFormat="1" x14ac:dyDescent="0.2">
      <c r="B5342" s="602"/>
      <c r="C5342" s="602"/>
      <c r="D5342" s="602"/>
      <c r="E5342" s="602"/>
      <c r="F5342" s="602"/>
      <c r="G5342" s="602"/>
      <c r="H5342" s="602"/>
      <c r="I5342" s="602"/>
      <c r="J5342" s="602"/>
      <c r="K5342" s="602"/>
      <c r="L5342" s="602"/>
      <c r="M5342" s="622"/>
    </row>
    <row r="5343" spans="2:13" s="322" customFormat="1" x14ac:dyDescent="0.2">
      <c r="B5343" s="602"/>
      <c r="C5343" s="602"/>
      <c r="D5343" s="602"/>
      <c r="E5343" s="602"/>
      <c r="F5343" s="602"/>
      <c r="G5343" s="602"/>
      <c r="H5343" s="602"/>
      <c r="I5343" s="602"/>
      <c r="J5343" s="602"/>
      <c r="K5343" s="602"/>
      <c r="L5343" s="602"/>
      <c r="M5343" s="622"/>
    </row>
    <row r="5344" spans="2:13" s="322" customFormat="1" x14ac:dyDescent="0.2">
      <c r="B5344" s="602"/>
      <c r="C5344" s="602"/>
      <c r="D5344" s="602"/>
      <c r="E5344" s="602"/>
      <c r="F5344" s="602"/>
      <c r="G5344" s="602"/>
      <c r="H5344" s="602"/>
      <c r="I5344" s="602"/>
      <c r="J5344" s="602"/>
      <c r="K5344" s="602"/>
      <c r="L5344" s="602"/>
      <c r="M5344" s="622"/>
    </row>
    <row r="5345" spans="2:13" s="322" customFormat="1" x14ac:dyDescent="0.2">
      <c r="B5345" s="602"/>
      <c r="C5345" s="602"/>
      <c r="D5345" s="602"/>
      <c r="E5345" s="602"/>
      <c r="F5345" s="602"/>
      <c r="G5345" s="602"/>
      <c r="H5345" s="602"/>
      <c r="I5345" s="602"/>
      <c r="J5345" s="602"/>
      <c r="K5345" s="602"/>
      <c r="L5345" s="602"/>
      <c r="M5345" s="622"/>
    </row>
    <row r="5346" spans="2:13" s="322" customFormat="1" x14ac:dyDescent="0.2">
      <c r="B5346" s="602"/>
      <c r="C5346" s="602"/>
      <c r="D5346" s="602"/>
      <c r="E5346" s="602"/>
      <c r="F5346" s="602"/>
      <c r="G5346" s="602"/>
      <c r="H5346" s="602"/>
      <c r="I5346" s="602"/>
      <c r="J5346" s="602"/>
      <c r="K5346" s="602"/>
      <c r="L5346" s="602"/>
      <c r="M5346" s="622"/>
    </row>
    <row r="5347" spans="2:13" s="322" customFormat="1" x14ac:dyDescent="0.2">
      <c r="B5347" s="602"/>
      <c r="C5347" s="602"/>
      <c r="D5347" s="602"/>
      <c r="E5347" s="602"/>
      <c r="F5347" s="602"/>
      <c r="G5347" s="602"/>
      <c r="H5347" s="602"/>
      <c r="I5347" s="602"/>
      <c r="J5347" s="602"/>
      <c r="K5347" s="602"/>
      <c r="L5347" s="602"/>
      <c r="M5347" s="622"/>
    </row>
    <row r="5348" spans="2:13" s="322" customFormat="1" x14ac:dyDescent="0.2">
      <c r="B5348" s="602"/>
      <c r="C5348" s="602"/>
      <c r="D5348" s="602"/>
      <c r="E5348" s="602"/>
      <c r="F5348" s="602"/>
      <c r="G5348" s="602"/>
      <c r="H5348" s="602"/>
      <c r="I5348" s="602"/>
      <c r="J5348" s="602"/>
      <c r="K5348" s="602"/>
      <c r="L5348" s="602"/>
      <c r="M5348" s="622"/>
    </row>
    <row r="5349" spans="2:13" s="322" customFormat="1" x14ac:dyDescent="0.2">
      <c r="B5349" s="602"/>
      <c r="C5349" s="602"/>
      <c r="D5349" s="602"/>
      <c r="E5349" s="602"/>
      <c r="F5349" s="602"/>
      <c r="G5349" s="602"/>
      <c r="H5349" s="602"/>
      <c r="I5349" s="602"/>
      <c r="J5349" s="602"/>
      <c r="K5349" s="602"/>
      <c r="L5349" s="602"/>
      <c r="M5349" s="622"/>
    </row>
    <row r="5350" spans="2:13" s="322" customFormat="1" x14ac:dyDescent="0.2">
      <c r="B5350" s="602"/>
      <c r="C5350" s="602"/>
      <c r="D5350" s="602"/>
      <c r="E5350" s="602"/>
      <c r="F5350" s="602"/>
      <c r="G5350" s="602"/>
      <c r="H5350" s="602"/>
      <c r="I5350" s="602"/>
      <c r="J5350" s="602"/>
      <c r="K5350" s="602"/>
      <c r="L5350" s="602"/>
      <c r="M5350" s="622"/>
    </row>
    <row r="5351" spans="2:13" s="322" customFormat="1" x14ac:dyDescent="0.2">
      <c r="B5351" s="602"/>
      <c r="C5351" s="602"/>
      <c r="D5351" s="602"/>
      <c r="E5351" s="602"/>
      <c r="F5351" s="602"/>
      <c r="G5351" s="602"/>
      <c r="H5351" s="602"/>
      <c r="I5351" s="602"/>
      <c r="J5351" s="602"/>
      <c r="K5351" s="602"/>
      <c r="L5351" s="602"/>
      <c r="M5351" s="622"/>
    </row>
    <row r="5352" spans="2:13" s="322" customFormat="1" x14ac:dyDescent="0.2">
      <c r="B5352" s="602"/>
      <c r="C5352" s="602"/>
      <c r="D5352" s="602"/>
      <c r="E5352" s="602"/>
      <c r="F5352" s="602"/>
      <c r="G5352" s="602"/>
      <c r="H5352" s="602"/>
      <c r="I5352" s="602"/>
      <c r="J5352" s="602"/>
      <c r="K5352" s="602"/>
      <c r="L5352" s="602"/>
      <c r="M5352" s="622"/>
    </row>
    <row r="5353" spans="2:13" s="322" customFormat="1" x14ac:dyDescent="0.2">
      <c r="B5353" s="602"/>
      <c r="C5353" s="602"/>
      <c r="D5353" s="602"/>
      <c r="E5353" s="602"/>
      <c r="F5353" s="602"/>
      <c r="G5353" s="602"/>
      <c r="H5353" s="602"/>
      <c r="I5353" s="602"/>
      <c r="J5353" s="602"/>
      <c r="K5353" s="602"/>
      <c r="L5353" s="602"/>
      <c r="M5353" s="622"/>
    </row>
    <row r="5354" spans="2:13" s="322" customFormat="1" x14ac:dyDescent="0.2">
      <c r="B5354" s="602"/>
      <c r="C5354" s="602"/>
      <c r="D5354" s="602"/>
      <c r="E5354" s="602"/>
      <c r="F5354" s="602"/>
      <c r="G5354" s="602"/>
      <c r="H5354" s="602"/>
      <c r="I5354" s="602"/>
      <c r="J5354" s="602"/>
      <c r="K5354" s="602"/>
      <c r="L5354" s="602"/>
      <c r="M5354" s="622"/>
    </row>
    <row r="5355" spans="2:13" s="322" customFormat="1" x14ac:dyDescent="0.2">
      <c r="B5355" s="602"/>
      <c r="C5355" s="602"/>
      <c r="D5355" s="602"/>
      <c r="E5355" s="602"/>
      <c r="F5355" s="602"/>
      <c r="G5355" s="602"/>
      <c r="H5355" s="602"/>
      <c r="I5355" s="602"/>
      <c r="J5355" s="602"/>
      <c r="K5355" s="602"/>
      <c r="L5355" s="602"/>
      <c r="M5355" s="622"/>
    </row>
    <row r="5356" spans="2:13" s="322" customFormat="1" x14ac:dyDescent="0.2">
      <c r="B5356" s="602"/>
      <c r="C5356" s="602"/>
      <c r="D5356" s="602"/>
      <c r="E5356" s="602"/>
      <c r="F5356" s="602"/>
      <c r="G5356" s="602"/>
      <c r="H5356" s="602"/>
      <c r="I5356" s="602"/>
      <c r="J5356" s="602"/>
      <c r="K5356" s="602"/>
      <c r="L5356" s="602"/>
      <c r="M5356" s="622"/>
    </row>
    <row r="5357" spans="2:13" s="322" customFormat="1" x14ac:dyDescent="0.2">
      <c r="B5357" s="602"/>
      <c r="C5357" s="602"/>
      <c r="D5357" s="602"/>
      <c r="E5357" s="602"/>
      <c r="F5357" s="602"/>
      <c r="G5357" s="602"/>
      <c r="H5357" s="602"/>
      <c r="I5357" s="602"/>
      <c r="J5357" s="602"/>
      <c r="K5357" s="602"/>
      <c r="L5357" s="602"/>
      <c r="M5357" s="622"/>
    </row>
    <row r="5358" spans="2:13" s="322" customFormat="1" x14ac:dyDescent="0.2">
      <c r="B5358" s="602"/>
      <c r="C5358" s="602"/>
      <c r="D5358" s="602"/>
      <c r="E5358" s="602"/>
      <c r="F5358" s="602"/>
      <c r="G5358" s="602"/>
      <c r="H5358" s="602"/>
      <c r="I5358" s="602"/>
      <c r="J5358" s="602"/>
      <c r="K5358" s="602"/>
      <c r="L5358" s="602"/>
      <c r="M5358" s="622"/>
    </row>
    <row r="5359" spans="2:13" s="322" customFormat="1" x14ac:dyDescent="0.2">
      <c r="B5359" s="602"/>
      <c r="C5359" s="602"/>
      <c r="D5359" s="602"/>
      <c r="E5359" s="602"/>
      <c r="F5359" s="602"/>
      <c r="G5359" s="602"/>
      <c r="H5359" s="602"/>
      <c r="I5359" s="602"/>
      <c r="J5359" s="602"/>
      <c r="K5359" s="602"/>
      <c r="L5359" s="602"/>
      <c r="M5359" s="622"/>
    </row>
    <row r="5360" spans="2:13" s="322" customFormat="1" x14ac:dyDescent="0.2">
      <c r="B5360" s="602"/>
      <c r="C5360" s="602"/>
      <c r="D5360" s="602"/>
      <c r="E5360" s="602"/>
      <c r="F5360" s="602"/>
      <c r="G5360" s="602"/>
      <c r="H5360" s="602"/>
      <c r="I5360" s="602"/>
      <c r="J5360" s="602"/>
      <c r="K5360" s="602"/>
      <c r="L5360" s="602"/>
      <c r="M5360" s="622"/>
    </row>
    <row r="5361" spans="2:13" s="322" customFormat="1" x14ac:dyDescent="0.2">
      <c r="B5361" s="602"/>
      <c r="C5361" s="602"/>
      <c r="D5361" s="602"/>
      <c r="E5361" s="602"/>
      <c r="F5361" s="602"/>
      <c r="G5361" s="602"/>
      <c r="H5361" s="602"/>
      <c r="I5361" s="602"/>
      <c r="J5361" s="602"/>
      <c r="K5361" s="602"/>
      <c r="L5361" s="602"/>
      <c r="M5361" s="622"/>
    </row>
    <row r="5362" spans="2:13" s="322" customFormat="1" x14ac:dyDescent="0.2">
      <c r="B5362" s="602"/>
      <c r="C5362" s="602"/>
      <c r="D5362" s="602"/>
      <c r="E5362" s="602"/>
      <c r="F5362" s="602"/>
      <c r="G5362" s="602"/>
      <c r="H5362" s="602"/>
      <c r="I5362" s="602"/>
      <c r="J5362" s="602"/>
      <c r="K5362" s="602"/>
      <c r="L5362" s="602"/>
      <c r="M5362" s="622"/>
    </row>
    <row r="5363" spans="2:13" s="322" customFormat="1" x14ac:dyDescent="0.2">
      <c r="B5363" s="602"/>
      <c r="C5363" s="602"/>
      <c r="D5363" s="602"/>
      <c r="E5363" s="602"/>
      <c r="F5363" s="602"/>
      <c r="G5363" s="602"/>
      <c r="H5363" s="602"/>
      <c r="I5363" s="602"/>
      <c r="J5363" s="602"/>
      <c r="K5363" s="602"/>
      <c r="L5363" s="602"/>
      <c r="M5363" s="622"/>
    </row>
    <row r="5364" spans="2:13" s="322" customFormat="1" x14ac:dyDescent="0.2">
      <c r="B5364" s="602"/>
      <c r="C5364" s="602"/>
      <c r="D5364" s="602"/>
      <c r="E5364" s="602"/>
      <c r="F5364" s="602"/>
      <c r="G5364" s="602"/>
      <c r="H5364" s="602"/>
      <c r="I5364" s="602"/>
      <c r="J5364" s="602"/>
      <c r="K5364" s="602"/>
      <c r="L5364" s="602"/>
      <c r="M5364" s="622"/>
    </row>
    <row r="5365" spans="2:13" s="322" customFormat="1" x14ac:dyDescent="0.2">
      <c r="B5365" s="602"/>
      <c r="C5365" s="602"/>
      <c r="D5365" s="602"/>
      <c r="E5365" s="602"/>
      <c r="F5365" s="602"/>
      <c r="G5365" s="602"/>
      <c r="H5365" s="602"/>
      <c r="I5365" s="602"/>
      <c r="J5365" s="602"/>
      <c r="K5365" s="602"/>
      <c r="L5365" s="602"/>
      <c r="M5365" s="622"/>
    </row>
    <row r="5366" spans="2:13" s="322" customFormat="1" x14ac:dyDescent="0.2">
      <c r="B5366" s="602"/>
      <c r="C5366" s="602"/>
      <c r="D5366" s="602"/>
      <c r="E5366" s="602"/>
      <c r="F5366" s="602"/>
      <c r="G5366" s="602"/>
      <c r="H5366" s="602"/>
      <c r="I5366" s="602"/>
      <c r="J5366" s="602"/>
      <c r="K5366" s="602"/>
      <c r="L5366" s="602"/>
      <c r="M5366" s="622"/>
    </row>
    <row r="5367" spans="2:13" s="322" customFormat="1" x14ac:dyDescent="0.2">
      <c r="B5367" s="602"/>
      <c r="C5367" s="602"/>
      <c r="D5367" s="602"/>
      <c r="E5367" s="602"/>
      <c r="F5367" s="602"/>
      <c r="G5367" s="602"/>
      <c r="H5367" s="602"/>
      <c r="I5367" s="602"/>
      <c r="J5367" s="602"/>
      <c r="K5367" s="602"/>
      <c r="L5367" s="602"/>
      <c r="M5367" s="622"/>
    </row>
    <row r="5368" spans="2:13" s="322" customFormat="1" x14ac:dyDescent="0.2">
      <c r="B5368" s="602"/>
      <c r="C5368" s="602"/>
      <c r="D5368" s="602"/>
      <c r="E5368" s="602"/>
      <c r="F5368" s="602"/>
      <c r="G5368" s="602"/>
      <c r="H5368" s="602"/>
      <c r="I5368" s="602"/>
      <c r="J5368" s="602"/>
      <c r="K5368" s="602"/>
      <c r="L5368" s="602"/>
      <c r="M5368" s="622"/>
    </row>
    <row r="5369" spans="2:13" s="322" customFormat="1" x14ac:dyDescent="0.2">
      <c r="B5369" s="602"/>
      <c r="C5369" s="602"/>
      <c r="D5369" s="602"/>
      <c r="E5369" s="602"/>
      <c r="F5369" s="602"/>
      <c r="G5369" s="602"/>
      <c r="H5369" s="602"/>
      <c r="I5369" s="602"/>
      <c r="J5369" s="602"/>
      <c r="K5369" s="602"/>
      <c r="L5369" s="602"/>
      <c r="M5369" s="622"/>
    </row>
    <row r="5370" spans="2:13" s="322" customFormat="1" x14ac:dyDescent="0.2">
      <c r="B5370" s="602"/>
      <c r="C5370" s="602"/>
      <c r="D5370" s="602"/>
      <c r="E5370" s="602"/>
      <c r="F5370" s="602"/>
      <c r="G5370" s="602"/>
      <c r="H5370" s="602"/>
      <c r="I5370" s="602"/>
      <c r="J5370" s="602"/>
      <c r="K5370" s="602"/>
      <c r="L5370" s="602"/>
      <c r="M5370" s="622"/>
    </row>
    <row r="5371" spans="2:13" s="322" customFormat="1" x14ac:dyDescent="0.2">
      <c r="B5371" s="602"/>
      <c r="C5371" s="602"/>
      <c r="D5371" s="602"/>
      <c r="E5371" s="602"/>
      <c r="F5371" s="602"/>
      <c r="G5371" s="602"/>
      <c r="H5371" s="602"/>
      <c r="I5371" s="602"/>
      <c r="J5371" s="602"/>
      <c r="K5371" s="602"/>
      <c r="L5371" s="602"/>
      <c r="M5371" s="622"/>
    </row>
    <row r="5372" spans="2:13" s="322" customFormat="1" x14ac:dyDescent="0.2">
      <c r="B5372" s="602"/>
      <c r="C5372" s="602"/>
      <c r="D5372" s="602"/>
      <c r="E5372" s="602"/>
      <c r="F5372" s="602"/>
      <c r="G5372" s="602"/>
      <c r="H5372" s="602"/>
      <c r="I5372" s="602"/>
      <c r="J5372" s="602"/>
      <c r="K5372" s="602"/>
      <c r="L5372" s="602"/>
      <c r="M5372" s="622"/>
    </row>
    <row r="5373" spans="2:13" s="322" customFormat="1" x14ac:dyDescent="0.2">
      <c r="B5373" s="602"/>
      <c r="C5373" s="602"/>
      <c r="D5373" s="602"/>
      <c r="E5373" s="602"/>
      <c r="F5373" s="602"/>
      <c r="G5373" s="602"/>
      <c r="H5373" s="602"/>
      <c r="I5373" s="602"/>
      <c r="J5373" s="602"/>
      <c r="K5373" s="602"/>
      <c r="L5373" s="602"/>
      <c r="M5373" s="622"/>
    </row>
    <row r="5374" spans="2:13" s="322" customFormat="1" x14ac:dyDescent="0.2">
      <c r="B5374" s="602"/>
      <c r="C5374" s="602"/>
      <c r="D5374" s="602"/>
      <c r="E5374" s="602"/>
      <c r="F5374" s="602"/>
      <c r="G5374" s="602"/>
      <c r="H5374" s="602"/>
      <c r="I5374" s="602"/>
      <c r="J5374" s="602"/>
      <c r="K5374" s="602"/>
      <c r="L5374" s="602"/>
      <c r="M5374" s="622"/>
    </row>
    <row r="5375" spans="2:13" s="322" customFormat="1" x14ac:dyDescent="0.2">
      <c r="B5375" s="602"/>
      <c r="C5375" s="602"/>
      <c r="D5375" s="602"/>
      <c r="E5375" s="602"/>
      <c r="F5375" s="602"/>
      <c r="G5375" s="602"/>
      <c r="H5375" s="602"/>
      <c r="I5375" s="602"/>
      <c r="J5375" s="602"/>
      <c r="K5375" s="602"/>
      <c r="L5375" s="602"/>
      <c r="M5375" s="622"/>
    </row>
    <row r="5376" spans="2:13" s="322" customFormat="1" x14ac:dyDescent="0.2">
      <c r="B5376" s="602"/>
      <c r="C5376" s="602"/>
      <c r="D5376" s="602"/>
      <c r="E5376" s="602"/>
      <c r="F5376" s="602"/>
      <c r="G5376" s="602"/>
      <c r="H5376" s="602"/>
      <c r="I5376" s="602"/>
      <c r="J5376" s="602"/>
      <c r="K5376" s="602"/>
      <c r="L5376" s="602"/>
      <c r="M5376" s="622"/>
    </row>
    <row r="5377" spans="2:13" s="322" customFormat="1" x14ac:dyDescent="0.2">
      <c r="B5377" s="602"/>
      <c r="C5377" s="602"/>
      <c r="D5377" s="602"/>
      <c r="E5377" s="602"/>
      <c r="F5377" s="602"/>
      <c r="G5377" s="602"/>
      <c r="H5377" s="602"/>
      <c r="I5377" s="602"/>
      <c r="J5377" s="602"/>
      <c r="K5377" s="602"/>
      <c r="L5377" s="602"/>
      <c r="M5377" s="622"/>
    </row>
    <row r="5378" spans="2:13" s="322" customFormat="1" x14ac:dyDescent="0.2">
      <c r="B5378" s="602"/>
      <c r="C5378" s="602"/>
      <c r="D5378" s="602"/>
      <c r="E5378" s="602"/>
      <c r="F5378" s="602"/>
      <c r="G5378" s="602"/>
      <c r="H5378" s="602"/>
      <c r="I5378" s="602"/>
      <c r="J5378" s="602"/>
      <c r="K5378" s="602"/>
      <c r="L5378" s="602"/>
      <c r="M5378" s="622"/>
    </row>
    <row r="5379" spans="2:13" s="322" customFormat="1" x14ac:dyDescent="0.2">
      <c r="B5379" s="602"/>
      <c r="C5379" s="602"/>
      <c r="D5379" s="602"/>
      <c r="E5379" s="602"/>
      <c r="F5379" s="602"/>
      <c r="G5379" s="602"/>
      <c r="H5379" s="602"/>
      <c r="I5379" s="602"/>
      <c r="J5379" s="602"/>
      <c r="K5379" s="602"/>
      <c r="L5379" s="602"/>
      <c r="M5379" s="622"/>
    </row>
    <row r="5380" spans="2:13" s="322" customFormat="1" x14ac:dyDescent="0.2">
      <c r="B5380" s="602"/>
      <c r="C5380" s="602"/>
      <c r="D5380" s="602"/>
      <c r="E5380" s="602"/>
      <c r="F5380" s="602"/>
      <c r="G5380" s="602"/>
      <c r="H5380" s="602"/>
      <c r="I5380" s="602"/>
      <c r="J5380" s="602"/>
      <c r="K5380" s="602"/>
      <c r="L5380" s="602"/>
      <c r="M5380" s="622"/>
    </row>
    <row r="5381" spans="2:13" s="322" customFormat="1" x14ac:dyDescent="0.2">
      <c r="B5381" s="602"/>
      <c r="C5381" s="602"/>
      <c r="D5381" s="602"/>
      <c r="E5381" s="602"/>
      <c r="F5381" s="602"/>
      <c r="G5381" s="602"/>
      <c r="H5381" s="602"/>
      <c r="I5381" s="602"/>
      <c r="J5381" s="602"/>
      <c r="K5381" s="602"/>
      <c r="L5381" s="602"/>
      <c r="M5381" s="622"/>
    </row>
    <row r="5382" spans="2:13" s="322" customFormat="1" x14ac:dyDescent="0.2">
      <c r="B5382" s="602"/>
      <c r="C5382" s="602"/>
      <c r="D5382" s="602"/>
      <c r="E5382" s="602"/>
      <c r="F5382" s="602"/>
      <c r="G5382" s="602"/>
      <c r="H5382" s="602"/>
      <c r="I5382" s="602"/>
      <c r="J5382" s="602"/>
      <c r="K5382" s="602"/>
      <c r="L5382" s="602"/>
      <c r="M5382" s="622"/>
    </row>
    <row r="5383" spans="2:13" s="322" customFormat="1" x14ac:dyDescent="0.2">
      <c r="B5383" s="602"/>
      <c r="C5383" s="602"/>
      <c r="D5383" s="602"/>
      <c r="E5383" s="602"/>
      <c r="F5383" s="602"/>
      <c r="G5383" s="602"/>
      <c r="H5383" s="602"/>
      <c r="I5383" s="602"/>
      <c r="J5383" s="602"/>
      <c r="K5383" s="602"/>
      <c r="L5383" s="602"/>
      <c r="M5383" s="622"/>
    </row>
    <row r="5384" spans="2:13" s="322" customFormat="1" x14ac:dyDescent="0.2">
      <c r="B5384" s="602"/>
      <c r="C5384" s="602"/>
      <c r="D5384" s="602"/>
      <c r="E5384" s="602"/>
      <c r="F5384" s="602"/>
      <c r="G5384" s="602"/>
      <c r="H5384" s="602"/>
      <c r="I5384" s="602"/>
      <c r="J5384" s="602"/>
      <c r="K5384" s="602"/>
      <c r="L5384" s="602"/>
      <c r="M5384" s="622"/>
    </row>
    <row r="5385" spans="2:13" s="322" customFormat="1" x14ac:dyDescent="0.2">
      <c r="B5385" s="602"/>
      <c r="C5385" s="602"/>
      <c r="D5385" s="602"/>
      <c r="E5385" s="602"/>
      <c r="F5385" s="602"/>
      <c r="G5385" s="602"/>
      <c r="H5385" s="602"/>
      <c r="I5385" s="602"/>
      <c r="J5385" s="602"/>
      <c r="K5385" s="602"/>
      <c r="L5385" s="602"/>
      <c r="M5385" s="622"/>
    </row>
    <row r="5386" spans="2:13" s="322" customFormat="1" x14ac:dyDescent="0.2">
      <c r="B5386" s="602"/>
      <c r="C5386" s="602"/>
      <c r="D5386" s="602"/>
      <c r="E5386" s="602"/>
      <c r="F5386" s="602"/>
      <c r="G5386" s="602"/>
      <c r="H5386" s="602"/>
      <c r="I5386" s="602"/>
      <c r="J5386" s="602"/>
      <c r="K5386" s="602"/>
      <c r="L5386" s="602"/>
      <c r="M5386" s="622"/>
    </row>
    <row r="5387" spans="2:13" s="322" customFormat="1" x14ac:dyDescent="0.2">
      <c r="B5387" s="602"/>
      <c r="C5387" s="602"/>
      <c r="D5387" s="602"/>
      <c r="E5387" s="602"/>
      <c r="F5387" s="602"/>
      <c r="G5387" s="602"/>
      <c r="H5387" s="602"/>
      <c r="I5387" s="602"/>
      <c r="J5387" s="602"/>
      <c r="K5387" s="602"/>
      <c r="L5387" s="602"/>
      <c r="M5387" s="622"/>
    </row>
    <row r="5388" spans="2:13" s="322" customFormat="1" x14ac:dyDescent="0.2">
      <c r="B5388" s="602"/>
      <c r="C5388" s="602"/>
      <c r="D5388" s="602"/>
      <c r="E5388" s="602"/>
      <c r="F5388" s="602"/>
      <c r="G5388" s="602"/>
      <c r="H5388" s="602"/>
      <c r="I5388" s="602"/>
      <c r="J5388" s="602"/>
      <c r="K5388" s="602"/>
      <c r="L5388" s="602"/>
      <c r="M5388" s="622"/>
    </row>
    <row r="5389" spans="2:13" s="322" customFormat="1" x14ac:dyDescent="0.2">
      <c r="B5389" s="602"/>
      <c r="C5389" s="602"/>
      <c r="D5389" s="602"/>
      <c r="E5389" s="602"/>
      <c r="F5389" s="602"/>
      <c r="G5389" s="602"/>
      <c r="H5389" s="602"/>
      <c r="I5389" s="602"/>
      <c r="J5389" s="602"/>
      <c r="K5389" s="602"/>
      <c r="L5389" s="602"/>
      <c r="M5389" s="622"/>
    </row>
    <row r="5390" spans="2:13" s="322" customFormat="1" x14ac:dyDescent="0.2">
      <c r="B5390" s="602"/>
      <c r="C5390" s="602"/>
      <c r="D5390" s="602"/>
      <c r="E5390" s="602"/>
      <c r="F5390" s="602"/>
      <c r="G5390" s="602"/>
      <c r="H5390" s="602"/>
      <c r="I5390" s="602"/>
      <c r="J5390" s="602"/>
      <c r="K5390" s="602"/>
      <c r="L5390" s="602"/>
      <c r="M5390" s="622"/>
    </row>
    <row r="5391" spans="2:13" s="322" customFormat="1" x14ac:dyDescent="0.2">
      <c r="B5391" s="602"/>
      <c r="C5391" s="602"/>
      <c r="D5391" s="602"/>
      <c r="E5391" s="602"/>
      <c r="F5391" s="602"/>
      <c r="G5391" s="602"/>
      <c r="H5391" s="602"/>
      <c r="I5391" s="602"/>
      <c r="J5391" s="602"/>
      <c r="K5391" s="602"/>
      <c r="L5391" s="602"/>
      <c r="M5391" s="622"/>
    </row>
    <row r="5392" spans="2:13" s="322" customFormat="1" x14ac:dyDescent="0.2">
      <c r="B5392" s="602"/>
      <c r="C5392" s="602"/>
      <c r="D5392" s="602"/>
      <c r="E5392" s="602"/>
      <c r="F5392" s="602"/>
      <c r="G5392" s="602"/>
      <c r="H5392" s="602"/>
      <c r="I5392" s="602"/>
      <c r="J5392" s="602"/>
      <c r="K5392" s="602"/>
      <c r="L5392" s="602"/>
      <c r="M5392" s="622"/>
    </row>
    <row r="5393" spans="2:13" s="322" customFormat="1" x14ac:dyDescent="0.2">
      <c r="B5393" s="602"/>
      <c r="C5393" s="602"/>
      <c r="D5393" s="602"/>
      <c r="E5393" s="602"/>
      <c r="F5393" s="602"/>
      <c r="G5393" s="602"/>
      <c r="H5393" s="602"/>
      <c r="I5393" s="602"/>
      <c r="J5393" s="602"/>
      <c r="K5393" s="602"/>
      <c r="L5393" s="602"/>
      <c r="M5393" s="622"/>
    </row>
    <row r="5394" spans="2:13" s="322" customFormat="1" x14ac:dyDescent="0.2">
      <c r="B5394" s="602"/>
      <c r="C5394" s="602"/>
      <c r="D5394" s="602"/>
      <c r="E5394" s="602"/>
      <c r="F5394" s="602"/>
      <c r="G5394" s="602"/>
      <c r="H5394" s="602"/>
      <c r="I5394" s="602"/>
      <c r="J5394" s="602"/>
      <c r="K5394" s="602"/>
      <c r="L5394" s="602"/>
      <c r="M5394" s="622"/>
    </row>
    <row r="5395" spans="2:13" s="322" customFormat="1" x14ac:dyDescent="0.2">
      <c r="B5395" s="602"/>
      <c r="C5395" s="602"/>
      <c r="D5395" s="602"/>
      <c r="E5395" s="602"/>
      <c r="F5395" s="602"/>
      <c r="G5395" s="602"/>
      <c r="H5395" s="602"/>
      <c r="I5395" s="602"/>
      <c r="J5395" s="602"/>
      <c r="K5395" s="602"/>
      <c r="L5395" s="602"/>
      <c r="M5395" s="622"/>
    </row>
    <row r="5396" spans="2:13" s="322" customFormat="1" x14ac:dyDescent="0.2">
      <c r="B5396" s="602"/>
      <c r="C5396" s="602"/>
      <c r="D5396" s="602"/>
      <c r="E5396" s="602"/>
      <c r="F5396" s="602"/>
      <c r="G5396" s="602"/>
      <c r="H5396" s="602"/>
      <c r="I5396" s="602"/>
      <c r="J5396" s="602"/>
      <c r="K5396" s="602"/>
      <c r="L5396" s="602"/>
      <c r="M5396" s="622"/>
    </row>
    <row r="5397" spans="2:13" s="322" customFormat="1" x14ac:dyDescent="0.2">
      <c r="B5397" s="602"/>
      <c r="C5397" s="602"/>
      <c r="D5397" s="602"/>
      <c r="E5397" s="602"/>
      <c r="F5397" s="602"/>
      <c r="G5397" s="602"/>
      <c r="H5397" s="602"/>
      <c r="I5397" s="602"/>
      <c r="J5397" s="602"/>
      <c r="K5397" s="602"/>
      <c r="L5397" s="602"/>
      <c r="M5397" s="622"/>
    </row>
    <row r="5398" spans="2:13" s="322" customFormat="1" x14ac:dyDescent="0.2">
      <c r="B5398" s="602"/>
      <c r="C5398" s="602"/>
      <c r="D5398" s="602"/>
      <c r="E5398" s="602"/>
      <c r="F5398" s="602"/>
      <c r="G5398" s="602"/>
      <c r="H5398" s="602"/>
      <c r="I5398" s="602"/>
      <c r="J5398" s="602"/>
      <c r="K5398" s="602"/>
      <c r="L5398" s="602"/>
      <c r="M5398" s="622"/>
    </row>
    <row r="5399" spans="2:13" s="322" customFormat="1" x14ac:dyDescent="0.2">
      <c r="B5399" s="602"/>
      <c r="C5399" s="602"/>
      <c r="D5399" s="602"/>
      <c r="E5399" s="602"/>
      <c r="F5399" s="602"/>
      <c r="G5399" s="602"/>
      <c r="H5399" s="602"/>
      <c r="I5399" s="602"/>
      <c r="J5399" s="602"/>
      <c r="K5399" s="602"/>
      <c r="L5399" s="602"/>
      <c r="M5399" s="622"/>
    </row>
    <row r="5400" spans="2:13" s="322" customFormat="1" x14ac:dyDescent="0.2">
      <c r="B5400" s="602"/>
      <c r="C5400" s="602"/>
      <c r="D5400" s="602"/>
      <c r="E5400" s="602"/>
      <c r="F5400" s="602"/>
      <c r="G5400" s="602"/>
      <c r="H5400" s="602"/>
      <c r="I5400" s="602"/>
      <c r="J5400" s="602"/>
      <c r="K5400" s="602"/>
      <c r="L5400" s="602"/>
      <c r="M5400" s="622"/>
    </row>
    <row r="5401" spans="2:13" s="322" customFormat="1" x14ac:dyDescent="0.2">
      <c r="B5401" s="602"/>
      <c r="C5401" s="602"/>
      <c r="D5401" s="602"/>
      <c r="E5401" s="602"/>
      <c r="F5401" s="602"/>
      <c r="G5401" s="602"/>
      <c r="H5401" s="602"/>
      <c r="I5401" s="602"/>
      <c r="J5401" s="602"/>
      <c r="K5401" s="602"/>
      <c r="L5401" s="602"/>
      <c r="M5401" s="622"/>
    </row>
    <row r="5402" spans="2:13" s="322" customFormat="1" x14ac:dyDescent="0.2">
      <c r="B5402" s="602"/>
      <c r="C5402" s="602"/>
      <c r="D5402" s="602"/>
      <c r="E5402" s="602"/>
      <c r="F5402" s="602"/>
      <c r="G5402" s="602"/>
      <c r="H5402" s="602"/>
      <c r="I5402" s="602"/>
      <c r="J5402" s="602"/>
      <c r="K5402" s="602"/>
      <c r="L5402" s="602"/>
      <c r="M5402" s="622"/>
    </row>
    <row r="5403" spans="2:13" s="322" customFormat="1" x14ac:dyDescent="0.2">
      <c r="B5403" s="602"/>
      <c r="C5403" s="602"/>
      <c r="D5403" s="602"/>
      <c r="E5403" s="602"/>
      <c r="F5403" s="602"/>
      <c r="G5403" s="602"/>
      <c r="H5403" s="602"/>
      <c r="I5403" s="602"/>
      <c r="J5403" s="602"/>
      <c r="K5403" s="602"/>
      <c r="L5403" s="602"/>
      <c r="M5403" s="622"/>
    </row>
    <row r="5404" spans="2:13" s="322" customFormat="1" x14ac:dyDescent="0.2">
      <c r="B5404" s="602"/>
      <c r="C5404" s="602"/>
      <c r="D5404" s="602"/>
      <c r="E5404" s="602"/>
      <c r="F5404" s="602"/>
      <c r="G5404" s="602"/>
      <c r="H5404" s="602"/>
      <c r="I5404" s="602"/>
      <c r="J5404" s="602"/>
      <c r="K5404" s="602"/>
      <c r="L5404" s="602"/>
      <c r="M5404" s="622"/>
    </row>
    <row r="5405" spans="2:13" s="322" customFormat="1" x14ac:dyDescent="0.2">
      <c r="B5405" s="602"/>
      <c r="C5405" s="602"/>
      <c r="D5405" s="602"/>
      <c r="E5405" s="602"/>
      <c r="F5405" s="602"/>
      <c r="G5405" s="602"/>
      <c r="H5405" s="602"/>
      <c r="I5405" s="602"/>
      <c r="J5405" s="602"/>
      <c r="K5405" s="602"/>
      <c r="L5405" s="602"/>
      <c r="M5405" s="622"/>
    </row>
    <row r="5406" spans="2:13" s="322" customFormat="1" x14ac:dyDescent="0.2">
      <c r="B5406" s="602"/>
      <c r="C5406" s="602"/>
      <c r="D5406" s="602"/>
      <c r="E5406" s="602"/>
      <c r="F5406" s="602"/>
      <c r="G5406" s="602"/>
      <c r="H5406" s="602"/>
      <c r="I5406" s="602"/>
      <c r="J5406" s="602"/>
      <c r="K5406" s="602"/>
      <c r="L5406" s="602"/>
      <c r="M5406" s="622"/>
    </row>
    <row r="5407" spans="2:13" s="322" customFormat="1" x14ac:dyDescent="0.2">
      <c r="B5407" s="602"/>
      <c r="C5407" s="602"/>
      <c r="D5407" s="602"/>
      <c r="E5407" s="602"/>
      <c r="F5407" s="602"/>
      <c r="G5407" s="602"/>
      <c r="H5407" s="602"/>
      <c r="I5407" s="602"/>
      <c r="J5407" s="602"/>
      <c r="K5407" s="602"/>
      <c r="L5407" s="602"/>
      <c r="M5407" s="622"/>
    </row>
    <row r="5408" spans="2:13" s="322" customFormat="1" x14ac:dyDescent="0.2">
      <c r="B5408" s="602"/>
      <c r="C5408" s="602"/>
      <c r="D5408" s="602"/>
      <c r="E5408" s="602"/>
      <c r="F5408" s="602"/>
      <c r="G5408" s="602"/>
      <c r="H5408" s="602"/>
      <c r="I5408" s="602"/>
      <c r="J5408" s="602"/>
      <c r="K5408" s="602"/>
      <c r="L5408" s="602"/>
      <c r="M5408" s="622"/>
    </row>
    <row r="5409" spans="2:13" s="322" customFormat="1" x14ac:dyDescent="0.2">
      <c r="B5409" s="602"/>
      <c r="C5409" s="602"/>
      <c r="D5409" s="602"/>
      <c r="E5409" s="602"/>
      <c r="F5409" s="602"/>
      <c r="G5409" s="602"/>
      <c r="H5409" s="602"/>
      <c r="I5409" s="602"/>
      <c r="J5409" s="602"/>
      <c r="K5409" s="602"/>
      <c r="L5409" s="602"/>
      <c r="M5409" s="622"/>
    </row>
    <row r="5410" spans="2:13" s="322" customFormat="1" x14ac:dyDescent="0.2">
      <c r="B5410" s="602"/>
      <c r="C5410" s="602"/>
      <c r="D5410" s="602"/>
      <c r="E5410" s="602"/>
      <c r="F5410" s="602"/>
      <c r="G5410" s="602"/>
      <c r="H5410" s="602"/>
      <c r="I5410" s="602"/>
      <c r="J5410" s="602"/>
      <c r="K5410" s="602"/>
      <c r="L5410" s="602"/>
      <c r="M5410" s="622"/>
    </row>
    <row r="5411" spans="2:13" s="322" customFormat="1" x14ac:dyDescent="0.2">
      <c r="B5411" s="602"/>
      <c r="C5411" s="602"/>
      <c r="D5411" s="602"/>
      <c r="E5411" s="602"/>
      <c r="F5411" s="602"/>
      <c r="G5411" s="602"/>
      <c r="H5411" s="602"/>
      <c r="I5411" s="602"/>
      <c r="J5411" s="602"/>
      <c r="K5411" s="602"/>
      <c r="L5411" s="602"/>
      <c r="M5411" s="622"/>
    </row>
    <row r="5412" spans="2:13" s="322" customFormat="1" x14ac:dyDescent="0.2">
      <c r="B5412" s="602"/>
      <c r="C5412" s="602"/>
      <c r="D5412" s="602"/>
      <c r="E5412" s="602"/>
      <c r="F5412" s="602"/>
      <c r="G5412" s="602"/>
      <c r="H5412" s="602"/>
      <c r="I5412" s="602"/>
      <c r="J5412" s="602"/>
      <c r="K5412" s="602"/>
      <c r="L5412" s="602"/>
      <c r="M5412" s="622"/>
    </row>
    <row r="5413" spans="2:13" s="322" customFormat="1" x14ac:dyDescent="0.2">
      <c r="B5413" s="602"/>
      <c r="C5413" s="602"/>
      <c r="D5413" s="602"/>
      <c r="E5413" s="602"/>
      <c r="F5413" s="602"/>
      <c r="G5413" s="602"/>
      <c r="H5413" s="602"/>
      <c r="I5413" s="602"/>
      <c r="J5413" s="602"/>
      <c r="K5413" s="602"/>
      <c r="L5413" s="602"/>
      <c r="M5413" s="622"/>
    </row>
    <row r="5414" spans="2:13" s="322" customFormat="1" x14ac:dyDescent="0.2">
      <c r="B5414" s="602"/>
      <c r="C5414" s="602"/>
      <c r="D5414" s="602"/>
      <c r="E5414" s="602"/>
      <c r="F5414" s="602"/>
      <c r="G5414" s="602"/>
      <c r="H5414" s="602"/>
      <c r="I5414" s="602"/>
      <c r="J5414" s="602"/>
      <c r="K5414" s="602"/>
      <c r="L5414" s="602"/>
      <c r="M5414" s="622"/>
    </row>
    <row r="5415" spans="2:13" s="322" customFormat="1" x14ac:dyDescent="0.2">
      <c r="B5415" s="602"/>
      <c r="C5415" s="602"/>
      <c r="D5415" s="602"/>
      <c r="E5415" s="602"/>
      <c r="F5415" s="602"/>
      <c r="G5415" s="602"/>
      <c r="H5415" s="602"/>
      <c r="I5415" s="602"/>
      <c r="J5415" s="602"/>
      <c r="K5415" s="602"/>
      <c r="L5415" s="602"/>
      <c r="M5415" s="622"/>
    </row>
    <row r="5416" spans="2:13" s="322" customFormat="1" x14ac:dyDescent="0.2">
      <c r="B5416" s="602"/>
      <c r="C5416" s="602"/>
      <c r="D5416" s="602"/>
      <c r="E5416" s="602"/>
      <c r="F5416" s="602"/>
      <c r="G5416" s="602"/>
      <c r="H5416" s="602"/>
      <c r="I5416" s="602"/>
      <c r="J5416" s="602"/>
      <c r="K5416" s="602"/>
      <c r="L5416" s="602"/>
      <c r="M5416" s="622"/>
    </row>
    <row r="5417" spans="2:13" s="322" customFormat="1" x14ac:dyDescent="0.2">
      <c r="B5417" s="602"/>
      <c r="C5417" s="602"/>
      <c r="D5417" s="602"/>
      <c r="E5417" s="602"/>
      <c r="F5417" s="602"/>
      <c r="G5417" s="602"/>
      <c r="H5417" s="602"/>
      <c r="I5417" s="602"/>
      <c r="J5417" s="602"/>
      <c r="K5417" s="602"/>
      <c r="L5417" s="602"/>
      <c r="M5417" s="622"/>
    </row>
    <row r="5418" spans="2:13" s="322" customFormat="1" x14ac:dyDescent="0.2">
      <c r="B5418" s="602"/>
      <c r="C5418" s="602"/>
      <c r="D5418" s="602"/>
      <c r="E5418" s="602"/>
      <c r="F5418" s="602"/>
      <c r="G5418" s="602"/>
      <c r="H5418" s="602"/>
      <c r="I5418" s="602"/>
      <c r="J5418" s="602"/>
      <c r="K5418" s="602"/>
      <c r="L5418" s="602"/>
      <c r="M5418" s="622"/>
    </row>
    <row r="5419" spans="2:13" s="322" customFormat="1" x14ac:dyDescent="0.2">
      <c r="B5419" s="602"/>
      <c r="C5419" s="602"/>
      <c r="D5419" s="602"/>
      <c r="E5419" s="602"/>
      <c r="F5419" s="602"/>
      <c r="G5419" s="602"/>
      <c r="H5419" s="602"/>
      <c r="I5419" s="602"/>
      <c r="J5419" s="602"/>
      <c r="K5419" s="602"/>
      <c r="L5419" s="602"/>
      <c r="M5419" s="622"/>
    </row>
    <row r="5420" spans="2:13" s="322" customFormat="1" x14ac:dyDescent="0.2">
      <c r="B5420" s="602"/>
      <c r="C5420" s="602"/>
      <c r="D5420" s="602"/>
      <c r="E5420" s="602"/>
      <c r="F5420" s="602"/>
      <c r="G5420" s="602"/>
      <c r="H5420" s="602"/>
      <c r="I5420" s="602"/>
      <c r="J5420" s="602"/>
      <c r="K5420" s="602"/>
      <c r="L5420" s="602"/>
      <c r="M5420" s="622"/>
    </row>
    <row r="5421" spans="2:13" s="322" customFormat="1" x14ac:dyDescent="0.2">
      <c r="B5421" s="602"/>
      <c r="C5421" s="602"/>
      <c r="D5421" s="602"/>
      <c r="E5421" s="602"/>
      <c r="F5421" s="602"/>
      <c r="G5421" s="602"/>
      <c r="H5421" s="602"/>
      <c r="I5421" s="602"/>
      <c r="J5421" s="602"/>
      <c r="K5421" s="602"/>
      <c r="L5421" s="602"/>
      <c r="M5421" s="622"/>
    </row>
    <row r="5422" spans="2:13" s="322" customFormat="1" x14ac:dyDescent="0.2">
      <c r="B5422" s="602"/>
      <c r="C5422" s="602"/>
      <c r="D5422" s="602"/>
      <c r="E5422" s="602"/>
      <c r="F5422" s="602"/>
      <c r="G5422" s="602"/>
      <c r="H5422" s="602"/>
      <c r="I5422" s="602"/>
      <c r="J5422" s="602"/>
      <c r="K5422" s="602"/>
      <c r="L5422" s="602"/>
      <c r="M5422" s="622"/>
    </row>
    <row r="5423" spans="2:13" s="322" customFormat="1" x14ac:dyDescent="0.2">
      <c r="B5423" s="602"/>
      <c r="C5423" s="602"/>
      <c r="D5423" s="602"/>
      <c r="E5423" s="602"/>
      <c r="F5423" s="602"/>
      <c r="G5423" s="602"/>
      <c r="H5423" s="602"/>
      <c r="I5423" s="602"/>
      <c r="J5423" s="602"/>
      <c r="K5423" s="602"/>
      <c r="L5423" s="602"/>
      <c r="M5423" s="622"/>
    </row>
    <row r="5424" spans="2:13" s="322" customFormat="1" x14ac:dyDescent="0.2">
      <c r="B5424" s="602"/>
      <c r="C5424" s="602"/>
      <c r="D5424" s="602"/>
      <c r="E5424" s="602"/>
      <c r="F5424" s="602"/>
      <c r="G5424" s="602"/>
      <c r="H5424" s="602"/>
      <c r="I5424" s="602"/>
      <c r="J5424" s="602"/>
      <c r="K5424" s="602"/>
      <c r="L5424" s="602"/>
      <c r="M5424" s="622"/>
    </row>
    <row r="5425" spans="2:13" s="322" customFormat="1" x14ac:dyDescent="0.2">
      <c r="B5425" s="602"/>
      <c r="C5425" s="602"/>
      <c r="D5425" s="602"/>
      <c r="E5425" s="602"/>
      <c r="F5425" s="602"/>
      <c r="G5425" s="602"/>
      <c r="H5425" s="602"/>
      <c r="I5425" s="602"/>
      <c r="J5425" s="602"/>
      <c r="K5425" s="602"/>
      <c r="L5425" s="602"/>
      <c r="M5425" s="622"/>
    </row>
    <row r="5426" spans="2:13" s="322" customFormat="1" x14ac:dyDescent="0.2">
      <c r="B5426" s="602"/>
      <c r="C5426" s="602"/>
      <c r="D5426" s="602"/>
      <c r="E5426" s="602"/>
      <c r="F5426" s="602"/>
      <c r="G5426" s="602"/>
      <c r="H5426" s="602"/>
      <c r="I5426" s="602"/>
      <c r="J5426" s="602"/>
      <c r="K5426" s="602"/>
      <c r="L5426" s="602"/>
      <c r="M5426" s="622"/>
    </row>
    <row r="5427" spans="2:13" s="322" customFormat="1" x14ac:dyDescent="0.2">
      <c r="B5427" s="602"/>
      <c r="C5427" s="602"/>
      <c r="D5427" s="602"/>
      <c r="E5427" s="602"/>
      <c r="F5427" s="602"/>
      <c r="G5427" s="602"/>
      <c r="H5427" s="602"/>
      <c r="I5427" s="602"/>
      <c r="J5427" s="602"/>
      <c r="K5427" s="602"/>
      <c r="L5427" s="602"/>
      <c r="M5427" s="622"/>
    </row>
    <row r="5428" spans="2:13" s="322" customFormat="1" x14ac:dyDescent="0.2">
      <c r="B5428" s="602"/>
      <c r="C5428" s="602"/>
      <c r="D5428" s="602"/>
      <c r="E5428" s="602"/>
      <c r="F5428" s="602"/>
      <c r="G5428" s="602"/>
      <c r="H5428" s="602"/>
      <c r="I5428" s="602"/>
      <c r="J5428" s="602"/>
      <c r="K5428" s="602"/>
      <c r="L5428" s="602"/>
      <c r="M5428" s="622"/>
    </row>
    <row r="5429" spans="2:13" s="322" customFormat="1" x14ac:dyDescent="0.2">
      <c r="B5429" s="602"/>
      <c r="C5429" s="602"/>
      <c r="D5429" s="602"/>
      <c r="E5429" s="602"/>
      <c r="F5429" s="602"/>
      <c r="G5429" s="602"/>
      <c r="H5429" s="602"/>
      <c r="I5429" s="602"/>
      <c r="J5429" s="602"/>
      <c r="K5429" s="602"/>
      <c r="L5429" s="602"/>
      <c r="M5429" s="622"/>
    </row>
    <row r="5430" spans="2:13" s="322" customFormat="1" x14ac:dyDescent="0.2">
      <c r="B5430" s="602"/>
      <c r="C5430" s="602"/>
      <c r="D5430" s="602"/>
      <c r="E5430" s="602"/>
      <c r="F5430" s="602"/>
      <c r="G5430" s="602"/>
      <c r="H5430" s="602"/>
      <c r="I5430" s="602"/>
      <c r="J5430" s="602"/>
      <c r="K5430" s="602"/>
      <c r="L5430" s="602"/>
      <c r="M5430" s="622"/>
    </row>
    <row r="5431" spans="2:13" s="322" customFormat="1" x14ac:dyDescent="0.2">
      <c r="B5431" s="602"/>
      <c r="C5431" s="602"/>
      <c r="D5431" s="602"/>
      <c r="E5431" s="602"/>
      <c r="F5431" s="602"/>
      <c r="G5431" s="602"/>
      <c r="H5431" s="602"/>
      <c r="I5431" s="602"/>
      <c r="J5431" s="602"/>
      <c r="K5431" s="602"/>
      <c r="L5431" s="602"/>
      <c r="M5431" s="622"/>
    </row>
    <row r="5432" spans="2:13" s="322" customFormat="1" x14ac:dyDescent="0.2">
      <c r="B5432" s="602"/>
      <c r="C5432" s="602"/>
      <c r="D5432" s="602"/>
      <c r="E5432" s="602"/>
      <c r="F5432" s="602"/>
      <c r="G5432" s="602"/>
      <c r="H5432" s="602"/>
      <c r="I5432" s="602"/>
      <c r="J5432" s="602"/>
      <c r="K5432" s="602"/>
      <c r="L5432" s="602"/>
      <c r="M5432" s="622"/>
    </row>
    <row r="5433" spans="2:13" s="322" customFormat="1" x14ac:dyDescent="0.2">
      <c r="B5433" s="602"/>
      <c r="C5433" s="602"/>
      <c r="D5433" s="602"/>
      <c r="E5433" s="602"/>
      <c r="F5433" s="602"/>
      <c r="G5433" s="602"/>
      <c r="H5433" s="602"/>
      <c r="I5433" s="602"/>
      <c r="J5433" s="602"/>
      <c r="K5433" s="602"/>
      <c r="L5433" s="602"/>
      <c r="M5433" s="622"/>
    </row>
    <row r="5434" spans="2:13" s="322" customFormat="1" x14ac:dyDescent="0.2">
      <c r="B5434" s="602"/>
      <c r="C5434" s="602"/>
      <c r="D5434" s="602"/>
      <c r="E5434" s="602"/>
      <c r="F5434" s="602"/>
      <c r="G5434" s="602"/>
      <c r="H5434" s="602"/>
      <c r="I5434" s="602"/>
      <c r="J5434" s="602"/>
      <c r="K5434" s="602"/>
      <c r="L5434" s="602"/>
      <c r="M5434" s="622"/>
    </row>
    <row r="5435" spans="2:13" s="322" customFormat="1" x14ac:dyDescent="0.2">
      <c r="B5435" s="602"/>
      <c r="C5435" s="602"/>
      <c r="D5435" s="602"/>
      <c r="E5435" s="602"/>
      <c r="F5435" s="602"/>
      <c r="G5435" s="602"/>
      <c r="H5435" s="602"/>
      <c r="I5435" s="602"/>
      <c r="J5435" s="602"/>
      <c r="K5435" s="602"/>
      <c r="L5435" s="602"/>
      <c r="M5435" s="622"/>
    </row>
    <row r="5436" spans="2:13" s="322" customFormat="1" x14ac:dyDescent="0.2">
      <c r="B5436" s="602"/>
      <c r="C5436" s="602"/>
      <c r="D5436" s="602"/>
      <c r="E5436" s="602"/>
      <c r="F5436" s="602"/>
      <c r="G5436" s="602"/>
      <c r="H5436" s="602"/>
      <c r="I5436" s="602"/>
      <c r="J5436" s="602"/>
      <c r="K5436" s="602"/>
      <c r="L5436" s="602"/>
      <c r="M5436" s="622"/>
    </row>
    <row r="5437" spans="2:13" s="322" customFormat="1" x14ac:dyDescent="0.2">
      <c r="B5437" s="602"/>
      <c r="C5437" s="602"/>
      <c r="D5437" s="602"/>
      <c r="E5437" s="602"/>
      <c r="F5437" s="602"/>
      <c r="G5437" s="602"/>
      <c r="H5437" s="602"/>
      <c r="I5437" s="602"/>
      <c r="J5437" s="602"/>
      <c r="K5437" s="602"/>
      <c r="L5437" s="602"/>
      <c r="M5437" s="622"/>
    </row>
    <row r="5438" spans="2:13" s="322" customFormat="1" x14ac:dyDescent="0.2">
      <c r="B5438" s="602"/>
      <c r="C5438" s="602"/>
      <c r="D5438" s="602"/>
      <c r="E5438" s="602"/>
      <c r="F5438" s="602"/>
      <c r="G5438" s="602"/>
      <c r="H5438" s="602"/>
      <c r="I5438" s="602"/>
      <c r="J5438" s="602"/>
      <c r="K5438" s="602"/>
      <c r="L5438" s="602"/>
      <c r="M5438" s="622"/>
    </row>
    <row r="5439" spans="2:13" s="322" customFormat="1" x14ac:dyDescent="0.2">
      <c r="B5439" s="602"/>
      <c r="C5439" s="602"/>
      <c r="D5439" s="602"/>
      <c r="E5439" s="602"/>
      <c r="F5439" s="602"/>
      <c r="G5439" s="602"/>
      <c r="H5439" s="602"/>
      <c r="I5439" s="602"/>
      <c r="J5439" s="602"/>
      <c r="K5439" s="602"/>
      <c r="L5439" s="602"/>
      <c r="M5439" s="622"/>
    </row>
    <row r="5440" spans="2:13" s="322" customFormat="1" x14ac:dyDescent="0.2">
      <c r="B5440" s="602"/>
      <c r="C5440" s="602"/>
      <c r="D5440" s="602"/>
      <c r="E5440" s="602"/>
      <c r="F5440" s="602"/>
      <c r="G5440" s="602"/>
      <c r="H5440" s="602"/>
      <c r="I5440" s="602"/>
      <c r="J5440" s="602"/>
      <c r="K5440" s="602"/>
      <c r="L5440" s="602"/>
      <c r="M5440" s="622"/>
    </row>
    <row r="5441" spans="2:13" s="322" customFormat="1" x14ac:dyDescent="0.2">
      <c r="B5441" s="602"/>
      <c r="C5441" s="602"/>
      <c r="D5441" s="602"/>
      <c r="E5441" s="602"/>
      <c r="F5441" s="602"/>
      <c r="G5441" s="602"/>
      <c r="H5441" s="602"/>
      <c r="I5441" s="602"/>
      <c r="J5441" s="602"/>
      <c r="K5441" s="602"/>
      <c r="L5441" s="602"/>
      <c r="M5441" s="622"/>
    </row>
    <row r="5442" spans="2:13" s="322" customFormat="1" x14ac:dyDescent="0.2">
      <c r="B5442" s="602"/>
      <c r="C5442" s="602"/>
      <c r="D5442" s="602"/>
      <c r="E5442" s="602"/>
      <c r="F5442" s="602"/>
      <c r="G5442" s="602"/>
      <c r="H5442" s="602"/>
      <c r="I5442" s="602"/>
      <c r="J5442" s="602"/>
      <c r="K5442" s="602"/>
      <c r="L5442" s="602"/>
      <c r="M5442" s="622"/>
    </row>
    <row r="5443" spans="2:13" s="322" customFormat="1" x14ac:dyDescent="0.2">
      <c r="B5443" s="602"/>
      <c r="C5443" s="602"/>
      <c r="D5443" s="602"/>
      <c r="E5443" s="602"/>
      <c r="F5443" s="602"/>
      <c r="G5443" s="602"/>
      <c r="H5443" s="602"/>
      <c r="I5443" s="602"/>
      <c r="J5443" s="602"/>
      <c r="K5443" s="602"/>
      <c r="L5443" s="602"/>
      <c r="M5443" s="622"/>
    </row>
    <row r="5444" spans="2:13" s="322" customFormat="1" x14ac:dyDescent="0.2">
      <c r="B5444" s="602"/>
      <c r="C5444" s="602"/>
      <c r="D5444" s="602"/>
      <c r="E5444" s="602"/>
      <c r="F5444" s="602"/>
      <c r="G5444" s="602"/>
      <c r="H5444" s="602"/>
      <c r="I5444" s="602"/>
      <c r="J5444" s="602"/>
      <c r="K5444" s="602"/>
      <c r="L5444" s="602"/>
      <c r="M5444" s="622"/>
    </row>
    <row r="5445" spans="2:13" s="322" customFormat="1" x14ac:dyDescent="0.2">
      <c r="B5445" s="602"/>
      <c r="C5445" s="602"/>
      <c r="D5445" s="602"/>
      <c r="E5445" s="602"/>
      <c r="F5445" s="602"/>
      <c r="G5445" s="602"/>
      <c r="H5445" s="602"/>
      <c r="I5445" s="602"/>
      <c r="J5445" s="602"/>
      <c r="K5445" s="602"/>
      <c r="L5445" s="602"/>
      <c r="M5445" s="622"/>
    </row>
    <row r="5446" spans="2:13" s="322" customFormat="1" x14ac:dyDescent="0.2">
      <c r="B5446" s="602"/>
      <c r="C5446" s="602"/>
      <c r="D5446" s="602"/>
      <c r="E5446" s="602"/>
      <c r="F5446" s="602"/>
      <c r="G5446" s="602"/>
      <c r="H5446" s="602"/>
      <c r="I5446" s="602"/>
      <c r="J5446" s="602"/>
      <c r="K5446" s="602"/>
      <c r="L5446" s="602"/>
      <c r="M5446" s="622"/>
    </row>
    <row r="5447" spans="2:13" s="322" customFormat="1" x14ac:dyDescent="0.2">
      <c r="B5447" s="602"/>
      <c r="C5447" s="602"/>
      <c r="D5447" s="602"/>
      <c r="E5447" s="602"/>
      <c r="F5447" s="602"/>
      <c r="G5447" s="602"/>
      <c r="H5447" s="602"/>
      <c r="I5447" s="602"/>
      <c r="J5447" s="602"/>
      <c r="K5447" s="602"/>
      <c r="L5447" s="602"/>
      <c r="M5447" s="622"/>
    </row>
    <row r="5448" spans="2:13" s="322" customFormat="1" x14ac:dyDescent="0.2">
      <c r="B5448" s="602"/>
      <c r="C5448" s="602"/>
      <c r="D5448" s="602"/>
      <c r="E5448" s="602"/>
      <c r="F5448" s="602"/>
      <c r="G5448" s="602"/>
      <c r="H5448" s="602"/>
      <c r="I5448" s="602"/>
      <c r="J5448" s="602"/>
      <c r="K5448" s="602"/>
      <c r="L5448" s="602"/>
      <c r="M5448" s="622"/>
    </row>
    <row r="5449" spans="2:13" s="322" customFormat="1" x14ac:dyDescent="0.2">
      <c r="B5449" s="602"/>
      <c r="C5449" s="602"/>
      <c r="D5449" s="602"/>
      <c r="E5449" s="602"/>
      <c r="F5449" s="602"/>
      <c r="G5449" s="602"/>
      <c r="H5449" s="602"/>
      <c r="I5449" s="602"/>
      <c r="J5449" s="602"/>
      <c r="K5449" s="602"/>
      <c r="L5449" s="602"/>
      <c r="M5449" s="622"/>
    </row>
    <row r="5450" spans="2:13" s="322" customFormat="1" x14ac:dyDescent="0.2">
      <c r="B5450" s="602"/>
      <c r="C5450" s="602"/>
      <c r="D5450" s="602"/>
      <c r="E5450" s="602"/>
      <c r="F5450" s="602"/>
      <c r="G5450" s="602"/>
      <c r="H5450" s="602"/>
      <c r="I5450" s="602"/>
      <c r="J5450" s="602"/>
      <c r="K5450" s="602"/>
      <c r="L5450" s="602"/>
      <c r="M5450" s="622"/>
    </row>
    <row r="5451" spans="2:13" s="322" customFormat="1" x14ac:dyDescent="0.2">
      <c r="B5451" s="602"/>
      <c r="C5451" s="602"/>
      <c r="D5451" s="602"/>
      <c r="E5451" s="602"/>
      <c r="F5451" s="602"/>
      <c r="G5451" s="602"/>
      <c r="H5451" s="602"/>
      <c r="I5451" s="602"/>
      <c r="J5451" s="602"/>
      <c r="K5451" s="602"/>
      <c r="L5451" s="602"/>
      <c r="M5451" s="622"/>
    </row>
    <row r="5452" spans="2:13" s="322" customFormat="1" x14ac:dyDescent="0.2">
      <c r="B5452" s="602"/>
      <c r="C5452" s="602"/>
      <c r="D5452" s="602"/>
      <c r="E5452" s="602"/>
      <c r="F5452" s="602"/>
      <c r="G5452" s="602"/>
      <c r="H5452" s="602"/>
      <c r="I5452" s="602"/>
      <c r="J5452" s="602"/>
      <c r="K5452" s="602"/>
      <c r="L5452" s="602"/>
      <c r="M5452" s="622"/>
    </row>
    <row r="5453" spans="2:13" s="322" customFormat="1" x14ac:dyDescent="0.2">
      <c r="B5453" s="602"/>
      <c r="C5453" s="602"/>
      <c r="D5453" s="602"/>
      <c r="E5453" s="602"/>
      <c r="F5453" s="602"/>
      <c r="G5453" s="602"/>
      <c r="H5453" s="602"/>
      <c r="I5453" s="602"/>
      <c r="J5453" s="602"/>
      <c r="K5453" s="602"/>
      <c r="L5453" s="602"/>
      <c r="M5453" s="622"/>
    </row>
    <row r="5454" spans="2:13" s="322" customFormat="1" x14ac:dyDescent="0.2">
      <c r="B5454" s="602"/>
      <c r="C5454" s="602"/>
      <c r="D5454" s="602"/>
      <c r="E5454" s="602"/>
      <c r="F5454" s="602"/>
      <c r="G5454" s="602"/>
      <c r="H5454" s="602"/>
      <c r="I5454" s="602"/>
      <c r="J5454" s="602"/>
      <c r="K5454" s="602"/>
      <c r="L5454" s="602"/>
      <c r="M5454" s="622"/>
    </row>
    <row r="5455" spans="2:13" s="322" customFormat="1" x14ac:dyDescent="0.2">
      <c r="B5455" s="602"/>
      <c r="C5455" s="602"/>
      <c r="D5455" s="602"/>
      <c r="E5455" s="602"/>
      <c r="F5455" s="602"/>
      <c r="G5455" s="602"/>
      <c r="H5455" s="602"/>
      <c r="I5455" s="602"/>
      <c r="J5455" s="602"/>
      <c r="K5455" s="602"/>
      <c r="L5455" s="602"/>
      <c r="M5455" s="622"/>
    </row>
    <row r="5456" spans="2:13" s="322" customFormat="1" x14ac:dyDescent="0.2">
      <c r="B5456" s="602"/>
      <c r="C5456" s="602"/>
      <c r="D5456" s="602"/>
      <c r="E5456" s="602"/>
      <c r="F5456" s="602"/>
      <c r="G5456" s="602"/>
      <c r="H5456" s="602"/>
      <c r="I5456" s="602"/>
      <c r="J5456" s="602"/>
      <c r="K5456" s="602"/>
      <c r="L5456" s="602"/>
      <c r="M5456" s="622"/>
    </row>
    <row r="5457" spans="2:13" s="322" customFormat="1" x14ac:dyDescent="0.2">
      <c r="B5457" s="602"/>
      <c r="C5457" s="602"/>
      <c r="D5457" s="602"/>
      <c r="E5457" s="602"/>
      <c r="F5457" s="602"/>
      <c r="G5457" s="602"/>
      <c r="H5457" s="602"/>
      <c r="I5457" s="602"/>
      <c r="J5457" s="602"/>
      <c r="K5457" s="602"/>
      <c r="L5457" s="602"/>
      <c r="M5457" s="622"/>
    </row>
    <row r="5458" spans="2:13" s="322" customFormat="1" x14ac:dyDescent="0.2">
      <c r="B5458" s="602"/>
      <c r="C5458" s="602"/>
      <c r="D5458" s="602"/>
      <c r="E5458" s="602"/>
      <c r="F5458" s="602"/>
      <c r="G5458" s="602"/>
      <c r="H5458" s="602"/>
      <c r="I5458" s="602"/>
      <c r="J5458" s="602"/>
      <c r="K5458" s="602"/>
      <c r="L5458" s="602"/>
      <c r="M5458" s="622"/>
    </row>
    <row r="5459" spans="2:13" s="322" customFormat="1" x14ac:dyDescent="0.2">
      <c r="B5459" s="602"/>
      <c r="C5459" s="602"/>
      <c r="D5459" s="602"/>
      <c r="E5459" s="602"/>
      <c r="F5459" s="602"/>
      <c r="G5459" s="602"/>
      <c r="H5459" s="602"/>
      <c r="I5459" s="602"/>
      <c r="J5459" s="602"/>
      <c r="K5459" s="602"/>
      <c r="L5459" s="602"/>
      <c r="M5459" s="622"/>
    </row>
    <row r="5460" spans="2:13" s="322" customFormat="1" x14ac:dyDescent="0.2">
      <c r="B5460" s="602"/>
      <c r="C5460" s="602"/>
      <c r="D5460" s="602"/>
      <c r="E5460" s="602"/>
      <c r="F5460" s="602"/>
      <c r="G5460" s="602"/>
      <c r="H5460" s="602"/>
      <c r="I5460" s="602"/>
      <c r="J5460" s="602"/>
      <c r="K5460" s="602"/>
      <c r="L5460" s="602"/>
      <c r="M5460" s="622"/>
    </row>
    <row r="5461" spans="2:13" s="322" customFormat="1" x14ac:dyDescent="0.2">
      <c r="B5461" s="602"/>
      <c r="C5461" s="602"/>
      <c r="D5461" s="602"/>
      <c r="E5461" s="602"/>
      <c r="F5461" s="602"/>
      <c r="G5461" s="602"/>
      <c r="H5461" s="602"/>
      <c r="I5461" s="602"/>
      <c r="J5461" s="602"/>
      <c r="K5461" s="602"/>
      <c r="L5461" s="602"/>
      <c r="M5461" s="622"/>
    </row>
    <row r="5462" spans="2:13" s="322" customFormat="1" x14ac:dyDescent="0.2">
      <c r="B5462" s="602"/>
      <c r="C5462" s="602"/>
      <c r="D5462" s="602"/>
      <c r="E5462" s="602"/>
      <c r="F5462" s="602"/>
      <c r="G5462" s="602"/>
      <c r="H5462" s="602"/>
      <c r="I5462" s="602"/>
      <c r="J5462" s="602"/>
      <c r="K5462" s="602"/>
      <c r="L5462" s="602"/>
      <c r="M5462" s="622"/>
    </row>
    <row r="5463" spans="2:13" s="322" customFormat="1" x14ac:dyDescent="0.2">
      <c r="B5463" s="602"/>
      <c r="C5463" s="602"/>
      <c r="D5463" s="602"/>
      <c r="E5463" s="602"/>
      <c r="F5463" s="602"/>
      <c r="G5463" s="602"/>
      <c r="H5463" s="602"/>
      <c r="I5463" s="602"/>
      <c r="J5463" s="602"/>
      <c r="K5463" s="602"/>
      <c r="L5463" s="602"/>
      <c r="M5463" s="622"/>
    </row>
    <row r="5464" spans="2:13" s="322" customFormat="1" x14ac:dyDescent="0.2">
      <c r="B5464" s="602"/>
      <c r="C5464" s="602"/>
      <c r="D5464" s="602"/>
      <c r="E5464" s="602"/>
      <c r="F5464" s="602"/>
      <c r="G5464" s="602"/>
      <c r="H5464" s="602"/>
      <c r="I5464" s="602"/>
      <c r="J5464" s="602"/>
      <c r="K5464" s="602"/>
      <c r="L5464" s="602"/>
      <c r="M5464" s="622"/>
    </row>
    <row r="5465" spans="2:13" s="322" customFormat="1" x14ac:dyDescent="0.2">
      <c r="B5465" s="602"/>
      <c r="C5465" s="602"/>
      <c r="D5465" s="602"/>
      <c r="E5465" s="602"/>
      <c r="F5465" s="602"/>
      <c r="G5465" s="602"/>
      <c r="H5465" s="602"/>
      <c r="I5465" s="602"/>
      <c r="J5465" s="602"/>
      <c r="K5465" s="602"/>
      <c r="L5465" s="602"/>
      <c r="M5465" s="622"/>
    </row>
    <row r="5466" spans="2:13" s="322" customFormat="1" x14ac:dyDescent="0.2">
      <c r="B5466" s="602"/>
      <c r="C5466" s="602"/>
      <c r="D5466" s="602"/>
      <c r="E5466" s="602"/>
      <c r="F5466" s="602"/>
      <c r="G5466" s="602"/>
      <c r="H5466" s="602"/>
      <c r="I5466" s="602"/>
      <c r="J5466" s="602"/>
      <c r="K5466" s="602"/>
      <c r="L5466" s="602"/>
      <c r="M5466" s="622"/>
    </row>
    <row r="5467" spans="2:13" s="322" customFormat="1" x14ac:dyDescent="0.2">
      <c r="B5467" s="602"/>
      <c r="C5467" s="602"/>
      <c r="D5467" s="602"/>
      <c r="E5467" s="602"/>
      <c r="F5467" s="602"/>
      <c r="G5467" s="602"/>
      <c r="H5467" s="602"/>
      <c r="I5467" s="602"/>
      <c r="J5467" s="602"/>
      <c r="K5467" s="602"/>
      <c r="L5467" s="602"/>
      <c r="M5467" s="622"/>
    </row>
    <row r="5468" spans="2:13" s="322" customFormat="1" x14ac:dyDescent="0.2">
      <c r="B5468" s="602"/>
      <c r="C5468" s="602"/>
      <c r="D5468" s="602"/>
      <c r="E5468" s="602"/>
      <c r="F5468" s="602"/>
      <c r="G5468" s="602"/>
      <c r="H5468" s="602"/>
      <c r="I5468" s="602"/>
      <c r="J5468" s="602"/>
      <c r="K5468" s="602"/>
      <c r="L5468" s="602"/>
      <c r="M5468" s="622"/>
    </row>
    <row r="5469" spans="2:13" s="322" customFormat="1" x14ac:dyDescent="0.2">
      <c r="B5469" s="602"/>
      <c r="C5469" s="602"/>
      <c r="D5469" s="602"/>
      <c r="E5469" s="602"/>
      <c r="F5469" s="602"/>
      <c r="G5469" s="602"/>
      <c r="H5469" s="602"/>
      <c r="I5469" s="602"/>
      <c r="J5469" s="602"/>
      <c r="K5469" s="602"/>
      <c r="L5469" s="602"/>
      <c r="M5469" s="622"/>
    </row>
    <row r="5470" spans="2:13" s="322" customFormat="1" x14ac:dyDescent="0.2">
      <c r="B5470" s="602"/>
      <c r="C5470" s="602"/>
      <c r="D5470" s="602"/>
      <c r="E5470" s="602"/>
      <c r="F5470" s="602"/>
      <c r="G5470" s="602"/>
      <c r="H5470" s="602"/>
      <c r="I5470" s="602"/>
      <c r="J5470" s="602"/>
      <c r="K5470" s="602"/>
      <c r="L5470" s="602"/>
      <c r="M5470" s="622"/>
    </row>
    <row r="5471" spans="2:13" s="322" customFormat="1" x14ac:dyDescent="0.2">
      <c r="B5471" s="602"/>
      <c r="C5471" s="602"/>
      <c r="D5471" s="602"/>
      <c r="E5471" s="602"/>
      <c r="F5471" s="602"/>
      <c r="G5471" s="602"/>
      <c r="H5471" s="602"/>
      <c r="I5471" s="602"/>
      <c r="J5471" s="602"/>
      <c r="K5471" s="602"/>
      <c r="L5471" s="602"/>
      <c r="M5471" s="622"/>
    </row>
    <row r="5472" spans="2:13" s="322" customFormat="1" x14ac:dyDescent="0.2">
      <c r="B5472" s="602"/>
      <c r="C5472" s="602"/>
      <c r="D5472" s="602"/>
      <c r="E5472" s="602"/>
      <c r="F5472" s="602"/>
      <c r="G5472" s="602"/>
      <c r="H5472" s="602"/>
      <c r="I5472" s="602"/>
      <c r="J5472" s="602"/>
      <c r="K5472" s="602"/>
      <c r="L5472" s="602"/>
      <c r="M5472" s="622"/>
    </row>
    <row r="5473" spans="2:13" s="322" customFormat="1" x14ac:dyDescent="0.2">
      <c r="B5473" s="602"/>
      <c r="C5473" s="602"/>
      <c r="D5473" s="602"/>
      <c r="E5473" s="602"/>
      <c r="F5473" s="602"/>
      <c r="G5473" s="602"/>
      <c r="H5473" s="602"/>
      <c r="I5473" s="602"/>
      <c r="J5473" s="602"/>
      <c r="K5473" s="602"/>
      <c r="L5473" s="602"/>
      <c r="M5473" s="622"/>
    </row>
    <row r="5474" spans="2:13" s="322" customFormat="1" x14ac:dyDescent="0.2">
      <c r="B5474" s="602"/>
      <c r="C5474" s="602"/>
      <c r="D5474" s="602"/>
      <c r="E5474" s="602"/>
      <c r="F5474" s="602"/>
      <c r="G5474" s="602"/>
      <c r="H5474" s="602"/>
      <c r="I5474" s="602"/>
      <c r="J5474" s="602"/>
      <c r="K5474" s="602"/>
      <c r="L5474" s="602"/>
      <c r="M5474" s="622"/>
    </row>
    <row r="5475" spans="2:13" s="322" customFormat="1" x14ac:dyDescent="0.2">
      <c r="B5475" s="602"/>
      <c r="C5475" s="602"/>
      <c r="D5475" s="602"/>
      <c r="E5475" s="602"/>
      <c r="F5475" s="602"/>
      <c r="G5475" s="602"/>
      <c r="H5475" s="602"/>
      <c r="I5475" s="602"/>
      <c r="J5475" s="602"/>
      <c r="K5475" s="602"/>
      <c r="L5475" s="602"/>
      <c r="M5475" s="622"/>
    </row>
    <row r="5476" spans="2:13" s="322" customFormat="1" x14ac:dyDescent="0.2">
      <c r="B5476" s="602"/>
      <c r="C5476" s="602"/>
      <c r="D5476" s="602"/>
      <c r="E5476" s="602"/>
      <c r="F5476" s="602"/>
      <c r="G5476" s="602"/>
      <c r="H5476" s="602"/>
      <c r="I5476" s="602"/>
      <c r="J5476" s="602"/>
      <c r="K5476" s="602"/>
      <c r="L5476" s="602"/>
      <c r="M5476" s="622"/>
    </row>
    <row r="5477" spans="2:13" s="322" customFormat="1" x14ac:dyDescent="0.2">
      <c r="B5477" s="602"/>
      <c r="C5477" s="602"/>
      <c r="D5477" s="602"/>
      <c r="E5477" s="602"/>
      <c r="F5477" s="602"/>
      <c r="G5477" s="602"/>
      <c r="H5477" s="602"/>
      <c r="I5477" s="602"/>
      <c r="J5477" s="602"/>
      <c r="K5477" s="602"/>
      <c r="L5477" s="602"/>
      <c r="M5477" s="622"/>
    </row>
    <row r="5478" spans="2:13" s="322" customFormat="1" x14ac:dyDescent="0.2">
      <c r="B5478" s="602"/>
      <c r="C5478" s="602"/>
      <c r="D5478" s="602"/>
      <c r="E5478" s="602"/>
      <c r="F5478" s="602"/>
      <c r="G5478" s="602"/>
      <c r="H5478" s="602"/>
      <c r="I5478" s="602"/>
      <c r="J5478" s="602"/>
      <c r="K5478" s="602"/>
      <c r="L5478" s="602"/>
      <c r="M5478" s="622"/>
    </row>
    <row r="5479" spans="2:13" s="322" customFormat="1" x14ac:dyDescent="0.2">
      <c r="B5479" s="602"/>
      <c r="C5479" s="602"/>
      <c r="D5479" s="602"/>
      <c r="E5479" s="602"/>
      <c r="F5479" s="602"/>
      <c r="G5479" s="602"/>
      <c r="H5479" s="602"/>
      <c r="I5479" s="602"/>
      <c r="J5479" s="602"/>
      <c r="K5479" s="602"/>
      <c r="L5479" s="602"/>
      <c r="M5479" s="622"/>
    </row>
    <row r="5480" spans="2:13" s="322" customFormat="1" x14ac:dyDescent="0.2">
      <c r="B5480" s="602"/>
      <c r="C5480" s="602"/>
      <c r="D5480" s="602"/>
      <c r="E5480" s="602"/>
      <c r="F5480" s="602"/>
      <c r="G5480" s="602"/>
      <c r="H5480" s="602"/>
      <c r="I5480" s="602"/>
      <c r="J5480" s="602"/>
      <c r="K5480" s="602"/>
      <c r="L5480" s="602"/>
      <c r="M5480" s="622"/>
    </row>
    <row r="5481" spans="2:13" s="322" customFormat="1" x14ac:dyDescent="0.2">
      <c r="B5481" s="602"/>
      <c r="C5481" s="602"/>
      <c r="D5481" s="602"/>
      <c r="E5481" s="602"/>
      <c r="F5481" s="602"/>
      <c r="G5481" s="602"/>
      <c r="H5481" s="602"/>
      <c r="I5481" s="602"/>
      <c r="J5481" s="602"/>
      <c r="K5481" s="602"/>
      <c r="L5481" s="602"/>
      <c r="M5481" s="622"/>
    </row>
    <row r="5482" spans="2:13" s="322" customFormat="1" x14ac:dyDescent="0.2">
      <c r="B5482" s="602"/>
      <c r="C5482" s="602"/>
      <c r="D5482" s="602"/>
      <c r="E5482" s="602"/>
      <c r="F5482" s="602"/>
      <c r="G5482" s="602"/>
      <c r="H5482" s="602"/>
      <c r="I5482" s="602"/>
      <c r="J5482" s="602"/>
      <c r="K5482" s="602"/>
      <c r="L5482" s="602"/>
      <c r="M5482" s="622"/>
    </row>
    <row r="5483" spans="2:13" s="322" customFormat="1" x14ac:dyDescent="0.2">
      <c r="B5483" s="602"/>
      <c r="C5483" s="602"/>
      <c r="D5483" s="602"/>
      <c r="E5483" s="602"/>
      <c r="F5483" s="602"/>
      <c r="G5483" s="602"/>
      <c r="H5483" s="602"/>
      <c r="I5483" s="602"/>
      <c r="J5483" s="602"/>
      <c r="K5483" s="602"/>
      <c r="L5483" s="602"/>
      <c r="M5483" s="622"/>
    </row>
    <row r="5484" spans="2:13" s="322" customFormat="1" x14ac:dyDescent="0.2">
      <c r="B5484" s="602"/>
      <c r="C5484" s="602"/>
      <c r="D5484" s="602"/>
      <c r="E5484" s="602"/>
      <c r="F5484" s="602"/>
      <c r="G5484" s="602"/>
      <c r="H5484" s="602"/>
      <c r="I5484" s="602"/>
      <c r="J5484" s="602"/>
      <c r="K5484" s="602"/>
      <c r="L5484" s="602"/>
      <c r="M5484" s="622"/>
    </row>
    <row r="5485" spans="2:13" s="322" customFormat="1" x14ac:dyDescent="0.2">
      <c r="B5485" s="602"/>
      <c r="C5485" s="602"/>
      <c r="D5485" s="602"/>
      <c r="E5485" s="602"/>
      <c r="F5485" s="602"/>
      <c r="G5485" s="602"/>
      <c r="H5485" s="602"/>
      <c r="I5485" s="602"/>
      <c r="J5485" s="602"/>
      <c r="K5485" s="602"/>
      <c r="L5485" s="602"/>
      <c r="M5485" s="622"/>
    </row>
    <row r="5486" spans="2:13" s="322" customFormat="1" x14ac:dyDescent="0.2">
      <c r="B5486" s="602"/>
      <c r="C5486" s="602"/>
      <c r="D5486" s="602"/>
      <c r="E5486" s="602"/>
      <c r="F5486" s="602"/>
      <c r="G5486" s="602"/>
      <c r="H5486" s="602"/>
      <c r="I5486" s="602"/>
      <c r="J5486" s="602"/>
      <c r="K5486" s="602"/>
      <c r="L5486" s="602"/>
      <c r="M5486" s="622"/>
    </row>
    <row r="5487" spans="2:13" s="322" customFormat="1" x14ac:dyDescent="0.2">
      <c r="B5487" s="602"/>
      <c r="C5487" s="602"/>
      <c r="D5487" s="602"/>
      <c r="E5487" s="602"/>
      <c r="F5487" s="602"/>
      <c r="G5487" s="602"/>
      <c r="H5487" s="602"/>
      <c r="I5487" s="602"/>
      <c r="J5487" s="602"/>
      <c r="K5487" s="602"/>
      <c r="L5487" s="602"/>
      <c r="M5487" s="622"/>
    </row>
    <row r="5488" spans="2:13" s="322" customFormat="1" x14ac:dyDescent="0.2">
      <c r="B5488" s="602"/>
      <c r="C5488" s="602"/>
      <c r="D5488" s="602"/>
      <c r="E5488" s="602"/>
      <c r="F5488" s="602"/>
      <c r="G5488" s="602"/>
      <c r="H5488" s="602"/>
      <c r="I5488" s="602"/>
      <c r="J5488" s="602"/>
      <c r="K5488" s="602"/>
      <c r="L5488" s="602"/>
      <c r="M5488" s="622"/>
    </row>
    <row r="5489" spans="2:13" s="322" customFormat="1" x14ac:dyDescent="0.2">
      <c r="B5489" s="602"/>
      <c r="C5489" s="602"/>
      <c r="D5489" s="602"/>
      <c r="E5489" s="602"/>
      <c r="F5489" s="602"/>
      <c r="G5489" s="602"/>
      <c r="H5489" s="602"/>
      <c r="I5489" s="602"/>
      <c r="J5489" s="602"/>
      <c r="K5489" s="602"/>
      <c r="L5489" s="602"/>
      <c r="M5489" s="622"/>
    </row>
    <row r="5490" spans="2:13" s="322" customFormat="1" x14ac:dyDescent="0.2">
      <c r="B5490" s="602"/>
      <c r="C5490" s="602"/>
      <c r="D5490" s="602"/>
      <c r="E5490" s="602"/>
      <c r="F5490" s="602"/>
      <c r="G5490" s="602"/>
      <c r="H5490" s="602"/>
      <c r="I5490" s="602"/>
      <c r="J5490" s="602"/>
      <c r="K5490" s="602"/>
      <c r="L5490" s="602"/>
      <c r="M5490" s="622"/>
    </row>
    <row r="5491" spans="2:13" s="322" customFormat="1" x14ac:dyDescent="0.2">
      <c r="B5491" s="602"/>
      <c r="C5491" s="602"/>
      <c r="D5491" s="602"/>
      <c r="E5491" s="602"/>
      <c r="F5491" s="602"/>
      <c r="G5491" s="602"/>
      <c r="H5491" s="602"/>
      <c r="I5491" s="602"/>
      <c r="J5491" s="602"/>
      <c r="K5491" s="602"/>
      <c r="L5491" s="602"/>
      <c r="M5491" s="622"/>
    </row>
    <row r="5492" spans="2:13" s="322" customFormat="1" x14ac:dyDescent="0.2">
      <c r="B5492" s="602"/>
      <c r="C5492" s="602"/>
      <c r="D5492" s="602"/>
      <c r="E5492" s="602"/>
      <c r="F5492" s="602"/>
      <c r="G5492" s="602"/>
      <c r="H5492" s="602"/>
      <c r="I5492" s="602"/>
      <c r="J5492" s="602"/>
      <c r="K5492" s="602"/>
      <c r="L5492" s="602"/>
      <c r="M5492" s="622"/>
    </row>
    <row r="5493" spans="2:13" s="322" customFormat="1" x14ac:dyDescent="0.2">
      <c r="B5493" s="602"/>
      <c r="C5493" s="602"/>
      <c r="D5493" s="602"/>
      <c r="E5493" s="602"/>
      <c r="F5493" s="602"/>
      <c r="G5493" s="602"/>
      <c r="H5493" s="602"/>
      <c r="I5493" s="602"/>
      <c r="J5493" s="602"/>
      <c r="K5493" s="602"/>
      <c r="L5493" s="602"/>
      <c r="M5493" s="622"/>
    </row>
    <row r="5494" spans="2:13" s="322" customFormat="1" x14ac:dyDescent="0.2">
      <c r="B5494" s="602"/>
      <c r="C5494" s="602"/>
      <c r="D5494" s="602"/>
      <c r="E5494" s="602"/>
      <c r="F5494" s="602"/>
      <c r="G5494" s="602"/>
      <c r="H5494" s="602"/>
      <c r="I5494" s="602"/>
      <c r="J5494" s="602"/>
      <c r="K5494" s="602"/>
      <c r="L5494" s="602"/>
      <c r="M5494" s="622"/>
    </row>
    <row r="5495" spans="2:13" s="322" customFormat="1" x14ac:dyDescent="0.2">
      <c r="B5495" s="602"/>
      <c r="C5495" s="602"/>
      <c r="D5495" s="602"/>
      <c r="E5495" s="602"/>
      <c r="F5495" s="602"/>
      <c r="G5495" s="602"/>
      <c r="H5495" s="602"/>
      <c r="I5495" s="602"/>
      <c r="J5495" s="602"/>
      <c r="K5495" s="602"/>
      <c r="L5495" s="602"/>
      <c r="M5495" s="622"/>
    </row>
    <row r="5496" spans="2:13" s="322" customFormat="1" x14ac:dyDescent="0.2">
      <c r="B5496" s="602"/>
      <c r="C5496" s="602"/>
      <c r="D5496" s="602"/>
      <c r="E5496" s="602"/>
      <c r="F5496" s="602"/>
      <c r="G5496" s="602"/>
      <c r="H5496" s="602"/>
      <c r="I5496" s="602"/>
      <c r="J5496" s="602"/>
      <c r="K5496" s="602"/>
      <c r="L5496" s="602"/>
      <c r="M5496" s="622"/>
    </row>
    <row r="5497" spans="2:13" s="322" customFormat="1" x14ac:dyDescent="0.2">
      <c r="B5497" s="602"/>
      <c r="C5497" s="602"/>
      <c r="D5497" s="602"/>
      <c r="E5497" s="602"/>
      <c r="F5497" s="602"/>
      <c r="G5497" s="602"/>
      <c r="H5497" s="602"/>
      <c r="I5497" s="602"/>
      <c r="J5497" s="602"/>
      <c r="K5497" s="602"/>
      <c r="L5497" s="602"/>
      <c r="M5497" s="622"/>
    </row>
    <row r="5498" spans="2:13" s="322" customFormat="1" x14ac:dyDescent="0.2">
      <c r="B5498" s="602"/>
      <c r="C5498" s="602"/>
      <c r="D5498" s="602"/>
      <c r="E5498" s="602"/>
      <c r="F5498" s="602"/>
      <c r="G5498" s="602"/>
      <c r="H5498" s="602"/>
      <c r="I5498" s="602"/>
      <c r="J5498" s="602"/>
      <c r="K5498" s="602"/>
      <c r="L5498" s="602"/>
      <c r="M5498" s="622"/>
    </row>
    <row r="5499" spans="2:13" s="322" customFormat="1" x14ac:dyDescent="0.2">
      <c r="B5499" s="602"/>
      <c r="C5499" s="602"/>
      <c r="D5499" s="602"/>
      <c r="E5499" s="602"/>
      <c r="F5499" s="602"/>
      <c r="G5499" s="602"/>
      <c r="H5499" s="602"/>
      <c r="I5499" s="602"/>
      <c r="J5499" s="602"/>
      <c r="K5499" s="602"/>
      <c r="L5499" s="602"/>
      <c r="M5499" s="622"/>
    </row>
    <row r="5500" spans="2:13" s="322" customFormat="1" x14ac:dyDescent="0.2">
      <c r="B5500" s="602"/>
      <c r="C5500" s="602"/>
      <c r="D5500" s="602"/>
      <c r="E5500" s="602"/>
      <c r="F5500" s="602"/>
      <c r="G5500" s="602"/>
      <c r="H5500" s="602"/>
      <c r="I5500" s="602"/>
      <c r="J5500" s="602"/>
      <c r="K5500" s="602"/>
      <c r="L5500" s="602"/>
      <c r="M5500" s="622"/>
    </row>
    <row r="5501" spans="2:13" s="322" customFormat="1" x14ac:dyDescent="0.2">
      <c r="B5501" s="602"/>
      <c r="C5501" s="602"/>
      <c r="D5501" s="602"/>
      <c r="E5501" s="602"/>
      <c r="F5501" s="602"/>
      <c r="G5501" s="602"/>
      <c r="H5501" s="602"/>
      <c r="I5501" s="602"/>
      <c r="J5501" s="602"/>
      <c r="K5501" s="602"/>
      <c r="L5501" s="602"/>
      <c r="M5501" s="622"/>
    </row>
    <row r="5502" spans="2:13" s="322" customFormat="1" x14ac:dyDescent="0.2">
      <c r="B5502" s="602"/>
      <c r="C5502" s="602"/>
      <c r="D5502" s="602"/>
      <c r="E5502" s="602"/>
      <c r="F5502" s="602"/>
      <c r="G5502" s="602"/>
      <c r="H5502" s="602"/>
      <c r="I5502" s="602"/>
      <c r="J5502" s="602"/>
      <c r="K5502" s="602"/>
      <c r="L5502" s="602"/>
      <c r="M5502" s="622"/>
    </row>
    <row r="5503" spans="2:13" s="322" customFormat="1" x14ac:dyDescent="0.2">
      <c r="B5503" s="602"/>
      <c r="C5503" s="602"/>
      <c r="D5503" s="602"/>
      <c r="E5503" s="602"/>
      <c r="F5503" s="602"/>
      <c r="G5503" s="602"/>
      <c r="H5503" s="602"/>
      <c r="I5503" s="602"/>
      <c r="J5503" s="602"/>
      <c r="K5503" s="602"/>
      <c r="L5503" s="602"/>
      <c r="M5503" s="622"/>
    </row>
    <row r="5504" spans="2:13" s="322" customFormat="1" x14ac:dyDescent="0.2">
      <c r="B5504" s="602"/>
      <c r="C5504" s="602"/>
      <c r="D5504" s="602"/>
      <c r="E5504" s="602"/>
      <c r="F5504" s="602"/>
      <c r="G5504" s="602"/>
      <c r="H5504" s="602"/>
      <c r="I5504" s="602"/>
      <c r="J5504" s="602"/>
      <c r="K5504" s="602"/>
      <c r="L5504" s="602"/>
      <c r="M5504" s="622"/>
    </row>
    <row r="5505" spans="2:13" s="322" customFormat="1" x14ac:dyDescent="0.2">
      <c r="B5505" s="602"/>
      <c r="C5505" s="602"/>
      <c r="D5505" s="602"/>
      <c r="E5505" s="602"/>
      <c r="F5505" s="602"/>
      <c r="G5505" s="602"/>
      <c r="H5505" s="602"/>
      <c r="I5505" s="602"/>
      <c r="J5505" s="602"/>
      <c r="K5505" s="602"/>
      <c r="L5505" s="602"/>
      <c r="M5505" s="622"/>
    </row>
    <row r="5506" spans="2:13" s="322" customFormat="1" x14ac:dyDescent="0.2">
      <c r="B5506" s="602"/>
      <c r="C5506" s="602"/>
      <c r="D5506" s="602"/>
      <c r="E5506" s="602"/>
      <c r="F5506" s="602"/>
      <c r="G5506" s="602"/>
      <c r="H5506" s="602"/>
      <c r="I5506" s="602"/>
      <c r="J5506" s="602"/>
      <c r="K5506" s="602"/>
      <c r="L5506" s="602"/>
      <c r="M5506" s="622"/>
    </row>
    <row r="5507" spans="2:13" s="322" customFormat="1" x14ac:dyDescent="0.2">
      <c r="B5507" s="602"/>
      <c r="C5507" s="602"/>
      <c r="D5507" s="602"/>
      <c r="E5507" s="602"/>
      <c r="F5507" s="602"/>
      <c r="G5507" s="602"/>
      <c r="H5507" s="602"/>
      <c r="I5507" s="602"/>
      <c r="J5507" s="602"/>
      <c r="K5507" s="602"/>
      <c r="L5507" s="602"/>
      <c r="M5507" s="622"/>
    </row>
    <row r="5508" spans="2:13" s="322" customFormat="1" x14ac:dyDescent="0.2">
      <c r="B5508" s="602"/>
      <c r="C5508" s="602"/>
      <c r="D5508" s="602"/>
      <c r="E5508" s="602"/>
      <c r="F5508" s="602"/>
      <c r="G5508" s="602"/>
      <c r="H5508" s="602"/>
      <c r="I5508" s="602"/>
      <c r="J5508" s="602"/>
      <c r="K5508" s="602"/>
      <c r="L5508" s="602"/>
      <c r="M5508" s="622"/>
    </row>
    <row r="5509" spans="2:13" s="322" customFormat="1" x14ac:dyDescent="0.2">
      <c r="B5509" s="602"/>
      <c r="C5509" s="602"/>
      <c r="D5509" s="602"/>
      <c r="E5509" s="602"/>
      <c r="F5509" s="602"/>
      <c r="G5509" s="602"/>
      <c r="H5509" s="602"/>
      <c r="I5509" s="602"/>
      <c r="J5509" s="602"/>
      <c r="K5509" s="602"/>
      <c r="L5509" s="602"/>
      <c r="M5509" s="622"/>
    </row>
    <row r="5510" spans="2:13" s="322" customFormat="1" x14ac:dyDescent="0.2">
      <c r="B5510" s="602"/>
      <c r="C5510" s="602"/>
      <c r="D5510" s="602"/>
      <c r="E5510" s="602"/>
      <c r="F5510" s="602"/>
      <c r="G5510" s="602"/>
      <c r="H5510" s="602"/>
      <c r="I5510" s="602"/>
      <c r="J5510" s="602"/>
      <c r="K5510" s="602"/>
      <c r="L5510" s="602"/>
      <c r="M5510" s="622"/>
    </row>
    <row r="5511" spans="2:13" s="322" customFormat="1" x14ac:dyDescent="0.2">
      <c r="B5511" s="602"/>
      <c r="C5511" s="602"/>
      <c r="D5511" s="602"/>
      <c r="E5511" s="602"/>
      <c r="F5511" s="602"/>
      <c r="G5511" s="602"/>
      <c r="H5511" s="602"/>
      <c r="I5511" s="602"/>
      <c r="J5511" s="602"/>
      <c r="K5511" s="602"/>
      <c r="L5511" s="602"/>
      <c r="M5511" s="622"/>
    </row>
    <row r="5512" spans="2:13" s="322" customFormat="1" x14ac:dyDescent="0.2">
      <c r="B5512" s="602"/>
      <c r="C5512" s="602"/>
      <c r="D5512" s="602"/>
      <c r="E5512" s="602"/>
      <c r="F5512" s="602"/>
      <c r="G5512" s="602"/>
      <c r="H5512" s="602"/>
      <c r="I5512" s="602"/>
      <c r="J5512" s="602"/>
      <c r="K5512" s="602"/>
      <c r="L5512" s="602"/>
      <c r="M5512" s="622"/>
    </row>
    <row r="5513" spans="2:13" s="322" customFormat="1" x14ac:dyDescent="0.2">
      <c r="B5513" s="602"/>
      <c r="C5513" s="602"/>
      <c r="D5513" s="602"/>
      <c r="E5513" s="602"/>
      <c r="F5513" s="602"/>
      <c r="G5513" s="602"/>
      <c r="H5513" s="602"/>
      <c r="I5513" s="602"/>
      <c r="J5513" s="602"/>
      <c r="K5513" s="602"/>
      <c r="L5513" s="602"/>
      <c r="M5513" s="622"/>
    </row>
    <row r="5514" spans="2:13" s="322" customFormat="1" x14ac:dyDescent="0.2">
      <c r="B5514" s="602"/>
      <c r="C5514" s="602"/>
      <c r="D5514" s="602"/>
      <c r="E5514" s="602"/>
      <c r="F5514" s="602"/>
      <c r="G5514" s="602"/>
      <c r="H5514" s="602"/>
      <c r="I5514" s="602"/>
      <c r="J5514" s="602"/>
      <c r="K5514" s="602"/>
      <c r="L5514" s="602"/>
      <c r="M5514" s="622"/>
    </row>
    <row r="5515" spans="2:13" s="322" customFormat="1" x14ac:dyDescent="0.2">
      <c r="B5515" s="602"/>
      <c r="C5515" s="602"/>
      <c r="D5515" s="602"/>
      <c r="E5515" s="602"/>
      <c r="F5515" s="602"/>
      <c r="G5515" s="602"/>
      <c r="H5515" s="602"/>
      <c r="I5515" s="602"/>
      <c r="J5515" s="602"/>
      <c r="K5515" s="602"/>
      <c r="L5515" s="602"/>
      <c r="M5515" s="622"/>
    </row>
    <row r="5516" spans="2:13" s="322" customFormat="1" x14ac:dyDescent="0.2">
      <c r="B5516" s="602"/>
      <c r="C5516" s="602"/>
      <c r="D5516" s="602"/>
      <c r="E5516" s="602"/>
      <c r="F5516" s="602"/>
      <c r="G5516" s="602"/>
      <c r="H5516" s="602"/>
      <c r="I5516" s="602"/>
      <c r="J5516" s="602"/>
      <c r="K5516" s="602"/>
      <c r="L5516" s="602"/>
      <c r="M5516" s="622"/>
    </row>
    <row r="5517" spans="2:13" s="322" customFormat="1" x14ac:dyDescent="0.2">
      <c r="B5517" s="602"/>
      <c r="C5517" s="602"/>
      <c r="D5517" s="602"/>
      <c r="E5517" s="602"/>
      <c r="F5517" s="602"/>
      <c r="G5517" s="602"/>
      <c r="H5517" s="602"/>
      <c r="I5517" s="602"/>
      <c r="J5517" s="602"/>
      <c r="K5517" s="602"/>
      <c r="L5517" s="602"/>
      <c r="M5517" s="622"/>
    </row>
    <row r="5518" spans="2:13" s="322" customFormat="1" x14ac:dyDescent="0.2">
      <c r="B5518" s="602"/>
      <c r="C5518" s="602"/>
      <c r="D5518" s="602"/>
      <c r="E5518" s="602"/>
      <c r="F5518" s="602"/>
      <c r="G5518" s="602"/>
      <c r="H5518" s="602"/>
      <c r="I5518" s="602"/>
      <c r="J5518" s="602"/>
      <c r="K5518" s="602"/>
      <c r="L5518" s="602"/>
      <c r="M5518" s="622"/>
    </row>
    <row r="5519" spans="2:13" s="322" customFormat="1" x14ac:dyDescent="0.2">
      <c r="B5519" s="602"/>
      <c r="C5519" s="602"/>
      <c r="D5519" s="602"/>
      <c r="E5519" s="602"/>
      <c r="F5519" s="602"/>
      <c r="G5519" s="602"/>
      <c r="H5519" s="602"/>
      <c r="I5519" s="602"/>
      <c r="J5519" s="602"/>
      <c r="K5519" s="602"/>
      <c r="L5519" s="602"/>
      <c r="M5519" s="622"/>
    </row>
    <row r="5520" spans="2:13" s="322" customFormat="1" x14ac:dyDescent="0.2">
      <c r="B5520" s="602"/>
      <c r="C5520" s="602"/>
      <c r="D5520" s="602"/>
      <c r="E5520" s="602"/>
      <c r="F5520" s="602"/>
      <c r="G5520" s="602"/>
      <c r="H5520" s="602"/>
      <c r="I5520" s="602"/>
      <c r="J5520" s="602"/>
      <c r="K5520" s="602"/>
      <c r="L5520" s="602"/>
      <c r="M5520" s="622"/>
    </row>
    <row r="5521" spans="2:13" s="322" customFormat="1" x14ac:dyDescent="0.2">
      <c r="B5521" s="602"/>
      <c r="C5521" s="602"/>
      <c r="D5521" s="602"/>
      <c r="E5521" s="602"/>
      <c r="F5521" s="602"/>
      <c r="G5521" s="602"/>
      <c r="H5521" s="602"/>
      <c r="I5521" s="602"/>
      <c r="J5521" s="602"/>
      <c r="K5521" s="602"/>
      <c r="L5521" s="602"/>
      <c r="M5521" s="622"/>
    </row>
    <row r="5522" spans="2:13" s="322" customFormat="1" x14ac:dyDescent="0.2">
      <c r="B5522" s="602"/>
      <c r="C5522" s="602"/>
      <c r="D5522" s="602"/>
      <c r="E5522" s="602"/>
      <c r="F5522" s="602"/>
      <c r="G5522" s="602"/>
      <c r="H5522" s="602"/>
      <c r="I5522" s="602"/>
      <c r="J5522" s="602"/>
      <c r="K5522" s="602"/>
      <c r="L5522" s="602"/>
      <c r="M5522" s="622"/>
    </row>
    <row r="5523" spans="2:13" s="322" customFormat="1" x14ac:dyDescent="0.2">
      <c r="B5523" s="602"/>
      <c r="C5523" s="602"/>
      <c r="D5523" s="602"/>
      <c r="E5523" s="602"/>
      <c r="F5523" s="602"/>
      <c r="G5523" s="602"/>
      <c r="H5523" s="602"/>
      <c r="I5523" s="602"/>
      <c r="J5523" s="602"/>
      <c r="K5523" s="602"/>
      <c r="L5523" s="602"/>
      <c r="M5523" s="622"/>
    </row>
    <row r="5524" spans="2:13" s="322" customFormat="1" x14ac:dyDescent="0.2">
      <c r="B5524" s="602"/>
      <c r="C5524" s="602"/>
      <c r="D5524" s="602"/>
      <c r="E5524" s="602"/>
      <c r="F5524" s="602"/>
      <c r="G5524" s="602"/>
      <c r="H5524" s="602"/>
      <c r="I5524" s="602"/>
      <c r="J5524" s="602"/>
      <c r="K5524" s="602"/>
      <c r="L5524" s="602"/>
      <c r="M5524" s="622"/>
    </row>
    <row r="5525" spans="2:13" s="322" customFormat="1" x14ac:dyDescent="0.2">
      <c r="B5525" s="602"/>
      <c r="C5525" s="602"/>
      <c r="D5525" s="602"/>
      <c r="E5525" s="602"/>
      <c r="F5525" s="602"/>
      <c r="G5525" s="602"/>
      <c r="H5525" s="602"/>
      <c r="I5525" s="602"/>
      <c r="J5525" s="602"/>
      <c r="K5525" s="602"/>
      <c r="L5525" s="602"/>
      <c r="M5525" s="622"/>
    </row>
    <row r="5526" spans="2:13" s="322" customFormat="1" x14ac:dyDescent="0.2">
      <c r="B5526" s="602"/>
      <c r="C5526" s="602"/>
      <c r="D5526" s="602"/>
      <c r="E5526" s="602"/>
      <c r="F5526" s="602"/>
      <c r="G5526" s="602"/>
      <c r="H5526" s="602"/>
      <c r="I5526" s="602"/>
      <c r="J5526" s="602"/>
      <c r="K5526" s="602"/>
      <c r="L5526" s="602"/>
      <c r="M5526" s="622"/>
    </row>
    <row r="5527" spans="2:13" s="322" customFormat="1" x14ac:dyDescent="0.2">
      <c r="B5527" s="602"/>
      <c r="C5527" s="602"/>
      <c r="D5527" s="602"/>
      <c r="E5527" s="602"/>
      <c r="F5527" s="602"/>
      <c r="G5527" s="602"/>
      <c r="H5527" s="602"/>
      <c r="I5527" s="602"/>
      <c r="J5527" s="602"/>
      <c r="K5527" s="602"/>
      <c r="L5527" s="602"/>
      <c r="M5527" s="622"/>
    </row>
    <row r="5528" spans="2:13" s="322" customFormat="1" x14ac:dyDescent="0.2">
      <c r="B5528" s="602"/>
      <c r="C5528" s="602"/>
      <c r="D5528" s="602"/>
      <c r="E5528" s="602"/>
      <c r="F5528" s="602"/>
      <c r="G5528" s="602"/>
      <c r="H5528" s="602"/>
      <c r="I5528" s="602"/>
      <c r="J5528" s="602"/>
      <c r="K5528" s="602"/>
      <c r="L5528" s="602"/>
      <c r="M5528" s="622"/>
    </row>
    <row r="5529" spans="2:13" s="322" customFormat="1" x14ac:dyDescent="0.2">
      <c r="B5529" s="602"/>
      <c r="C5529" s="602"/>
      <c r="D5529" s="602"/>
      <c r="E5529" s="602"/>
      <c r="F5529" s="602"/>
      <c r="G5529" s="602"/>
      <c r="H5529" s="602"/>
      <c r="I5529" s="602"/>
      <c r="J5529" s="602"/>
      <c r="K5529" s="602"/>
      <c r="L5529" s="602"/>
      <c r="M5529" s="622"/>
    </row>
    <row r="5530" spans="2:13" s="322" customFormat="1" x14ac:dyDescent="0.2">
      <c r="B5530" s="602"/>
      <c r="C5530" s="602"/>
      <c r="D5530" s="602"/>
      <c r="E5530" s="602"/>
      <c r="F5530" s="602"/>
      <c r="G5530" s="602"/>
      <c r="H5530" s="602"/>
      <c r="I5530" s="602"/>
      <c r="J5530" s="602"/>
      <c r="K5530" s="602"/>
      <c r="L5530" s="602"/>
      <c r="M5530" s="622"/>
    </row>
    <row r="5531" spans="2:13" s="322" customFormat="1" x14ac:dyDescent="0.2">
      <c r="B5531" s="602"/>
      <c r="C5531" s="602"/>
      <c r="D5531" s="602"/>
      <c r="E5531" s="602"/>
      <c r="F5531" s="602"/>
      <c r="G5531" s="602"/>
      <c r="H5531" s="602"/>
      <c r="I5531" s="602"/>
      <c r="J5531" s="602"/>
      <c r="K5531" s="602"/>
      <c r="L5531" s="602"/>
      <c r="M5531" s="622"/>
    </row>
    <row r="5532" spans="2:13" s="322" customFormat="1" x14ac:dyDescent="0.2">
      <c r="B5532" s="602"/>
      <c r="C5532" s="602"/>
      <c r="D5532" s="602"/>
      <c r="E5532" s="602"/>
      <c r="F5532" s="602"/>
      <c r="G5532" s="602"/>
      <c r="H5532" s="602"/>
      <c r="I5532" s="602"/>
      <c r="J5532" s="602"/>
      <c r="K5532" s="602"/>
      <c r="L5532" s="602"/>
      <c r="M5532" s="622"/>
    </row>
    <row r="5533" spans="2:13" s="322" customFormat="1" x14ac:dyDescent="0.2">
      <c r="B5533" s="602"/>
      <c r="C5533" s="602"/>
      <c r="D5533" s="602"/>
      <c r="E5533" s="602"/>
      <c r="F5533" s="602"/>
      <c r="G5533" s="602"/>
      <c r="H5533" s="602"/>
      <c r="I5533" s="602"/>
      <c r="J5533" s="602"/>
      <c r="K5533" s="602"/>
      <c r="L5533" s="602"/>
      <c r="M5533" s="622"/>
    </row>
    <row r="5534" spans="2:13" s="322" customFormat="1" x14ac:dyDescent="0.2">
      <c r="B5534" s="602"/>
      <c r="C5534" s="602"/>
      <c r="D5534" s="602"/>
      <c r="E5534" s="602"/>
      <c r="F5534" s="602"/>
      <c r="G5534" s="602"/>
      <c r="H5534" s="602"/>
      <c r="I5534" s="602"/>
      <c r="J5534" s="602"/>
      <c r="K5534" s="602"/>
      <c r="L5534" s="602"/>
      <c r="M5534" s="622"/>
    </row>
    <row r="5535" spans="2:13" s="322" customFormat="1" x14ac:dyDescent="0.2">
      <c r="B5535" s="602"/>
      <c r="C5535" s="602"/>
      <c r="D5535" s="602"/>
      <c r="E5535" s="602"/>
      <c r="F5535" s="602"/>
      <c r="G5535" s="602"/>
      <c r="H5535" s="602"/>
      <c r="I5535" s="602"/>
      <c r="J5535" s="602"/>
      <c r="K5535" s="602"/>
      <c r="L5535" s="602"/>
      <c r="M5535" s="622"/>
    </row>
    <row r="5536" spans="2:13" s="322" customFormat="1" x14ac:dyDescent="0.2">
      <c r="B5536" s="602"/>
      <c r="C5536" s="602"/>
      <c r="D5536" s="602"/>
      <c r="E5536" s="602"/>
      <c r="F5536" s="602"/>
      <c r="G5536" s="602"/>
      <c r="H5536" s="602"/>
      <c r="I5536" s="602"/>
      <c r="J5536" s="602"/>
      <c r="K5536" s="602"/>
      <c r="L5536" s="602"/>
      <c r="M5536" s="622"/>
    </row>
    <row r="5537" spans="2:13" s="322" customFormat="1" x14ac:dyDescent="0.2">
      <c r="B5537" s="602"/>
      <c r="C5537" s="602"/>
      <c r="D5537" s="602"/>
      <c r="E5537" s="602"/>
      <c r="F5537" s="602"/>
      <c r="G5537" s="602"/>
      <c r="H5537" s="602"/>
      <c r="I5537" s="602"/>
      <c r="J5537" s="602"/>
      <c r="K5537" s="602"/>
      <c r="L5537" s="602"/>
      <c r="M5537" s="622"/>
    </row>
    <row r="5538" spans="2:13" s="322" customFormat="1" x14ac:dyDescent="0.2">
      <c r="B5538" s="602"/>
      <c r="C5538" s="602"/>
      <c r="D5538" s="602"/>
      <c r="E5538" s="602"/>
      <c r="F5538" s="602"/>
      <c r="G5538" s="602"/>
      <c r="H5538" s="602"/>
      <c r="I5538" s="602"/>
      <c r="J5538" s="602"/>
      <c r="K5538" s="602"/>
      <c r="L5538" s="602"/>
      <c r="M5538" s="622"/>
    </row>
    <row r="5539" spans="2:13" s="322" customFormat="1" x14ac:dyDescent="0.2">
      <c r="B5539" s="602"/>
      <c r="C5539" s="602"/>
      <c r="D5539" s="602"/>
      <c r="E5539" s="602"/>
      <c r="F5539" s="602"/>
      <c r="G5539" s="602"/>
      <c r="H5539" s="602"/>
      <c r="I5539" s="602"/>
      <c r="J5539" s="602"/>
      <c r="K5539" s="602"/>
      <c r="L5539" s="602"/>
      <c r="M5539" s="622"/>
    </row>
    <row r="5540" spans="2:13" s="322" customFormat="1" x14ac:dyDescent="0.2">
      <c r="B5540" s="602"/>
      <c r="C5540" s="602"/>
      <c r="D5540" s="602"/>
      <c r="E5540" s="602"/>
      <c r="F5540" s="602"/>
      <c r="G5540" s="602"/>
      <c r="H5540" s="602"/>
      <c r="I5540" s="602"/>
      <c r="J5540" s="602"/>
      <c r="K5540" s="602"/>
      <c r="L5540" s="602"/>
      <c r="M5540" s="622"/>
    </row>
    <row r="5541" spans="2:13" s="322" customFormat="1" x14ac:dyDescent="0.2">
      <c r="B5541" s="602"/>
      <c r="C5541" s="602"/>
      <c r="D5541" s="602"/>
      <c r="E5541" s="602"/>
      <c r="F5541" s="602"/>
      <c r="G5541" s="602"/>
      <c r="H5541" s="602"/>
      <c r="I5541" s="602"/>
      <c r="J5541" s="602"/>
      <c r="K5541" s="602"/>
      <c r="L5541" s="602"/>
      <c r="M5541" s="622"/>
    </row>
    <row r="5542" spans="2:13" s="322" customFormat="1" x14ac:dyDescent="0.2">
      <c r="B5542" s="602"/>
      <c r="C5542" s="602"/>
      <c r="D5542" s="602"/>
      <c r="E5542" s="602"/>
      <c r="F5542" s="602"/>
      <c r="G5542" s="602"/>
      <c r="H5542" s="602"/>
      <c r="I5542" s="602"/>
      <c r="J5542" s="602"/>
      <c r="K5542" s="602"/>
      <c r="L5542" s="602"/>
      <c r="M5542" s="622"/>
    </row>
    <row r="5543" spans="2:13" s="322" customFormat="1" x14ac:dyDescent="0.2">
      <c r="B5543" s="602"/>
      <c r="C5543" s="602"/>
      <c r="D5543" s="602"/>
      <c r="E5543" s="602"/>
      <c r="F5543" s="602"/>
      <c r="G5543" s="602"/>
      <c r="H5543" s="602"/>
      <c r="I5543" s="602"/>
      <c r="J5543" s="602"/>
      <c r="K5543" s="602"/>
      <c r="L5543" s="602"/>
      <c r="M5543" s="622"/>
    </row>
    <row r="5544" spans="2:13" s="322" customFormat="1" x14ac:dyDescent="0.2">
      <c r="B5544" s="602"/>
      <c r="C5544" s="602"/>
      <c r="D5544" s="602"/>
      <c r="E5544" s="602"/>
      <c r="F5544" s="602"/>
      <c r="G5544" s="602"/>
      <c r="H5544" s="602"/>
      <c r="I5544" s="602"/>
      <c r="J5544" s="602"/>
      <c r="K5544" s="602"/>
      <c r="L5544" s="602"/>
      <c r="M5544" s="622"/>
    </row>
    <row r="5545" spans="2:13" s="322" customFormat="1" x14ac:dyDescent="0.2">
      <c r="B5545" s="602"/>
      <c r="C5545" s="602"/>
      <c r="D5545" s="602"/>
      <c r="E5545" s="602"/>
      <c r="F5545" s="602"/>
      <c r="G5545" s="602"/>
      <c r="H5545" s="602"/>
      <c r="I5545" s="602"/>
      <c r="J5545" s="602"/>
      <c r="K5545" s="602"/>
      <c r="L5545" s="602"/>
      <c r="M5545" s="622"/>
    </row>
    <row r="5546" spans="2:13" s="322" customFormat="1" x14ac:dyDescent="0.2">
      <c r="B5546" s="602"/>
      <c r="C5546" s="602"/>
      <c r="D5546" s="602"/>
      <c r="E5546" s="602"/>
      <c r="F5546" s="602"/>
      <c r="G5546" s="602"/>
      <c r="H5546" s="602"/>
      <c r="I5546" s="602"/>
      <c r="J5546" s="602"/>
      <c r="K5546" s="602"/>
      <c r="L5546" s="602"/>
      <c r="M5546" s="622"/>
    </row>
    <row r="5547" spans="2:13" s="322" customFormat="1" x14ac:dyDescent="0.2">
      <c r="B5547" s="602"/>
      <c r="C5547" s="602"/>
      <c r="D5547" s="602"/>
      <c r="E5547" s="602"/>
      <c r="F5547" s="602"/>
      <c r="G5547" s="602"/>
      <c r="H5547" s="602"/>
      <c r="I5547" s="602"/>
      <c r="J5547" s="602"/>
      <c r="K5547" s="602"/>
      <c r="L5547" s="602"/>
      <c r="M5547" s="622"/>
    </row>
    <row r="5548" spans="2:13" s="322" customFormat="1" x14ac:dyDescent="0.2">
      <c r="B5548" s="602"/>
      <c r="C5548" s="602"/>
      <c r="D5548" s="602"/>
      <c r="E5548" s="602"/>
      <c r="F5548" s="602"/>
      <c r="G5548" s="602"/>
      <c r="H5548" s="602"/>
      <c r="I5548" s="602"/>
      <c r="J5548" s="602"/>
      <c r="K5548" s="602"/>
      <c r="L5548" s="602"/>
      <c r="M5548" s="622"/>
    </row>
    <row r="5549" spans="2:13" s="322" customFormat="1" x14ac:dyDescent="0.2">
      <c r="B5549" s="602"/>
      <c r="C5549" s="602"/>
      <c r="D5549" s="602"/>
      <c r="E5549" s="602"/>
      <c r="F5549" s="602"/>
      <c r="G5549" s="602"/>
      <c r="H5549" s="602"/>
      <c r="I5549" s="602"/>
      <c r="J5549" s="602"/>
      <c r="K5549" s="602"/>
      <c r="L5549" s="602"/>
      <c r="M5549" s="622"/>
    </row>
    <row r="5550" spans="2:13" s="322" customFormat="1" x14ac:dyDescent="0.2">
      <c r="B5550" s="602"/>
      <c r="C5550" s="602"/>
      <c r="D5550" s="602"/>
      <c r="E5550" s="602"/>
      <c r="F5550" s="602"/>
      <c r="G5550" s="602"/>
      <c r="H5550" s="602"/>
      <c r="I5550" s="602"/>
      <c r="J5550" s="602"/>
      <c r="K5550" s="602"/>
      <c r="L5550" s="602"/>
      <c r="M5550" s="622"/>
    </row>
    <row r="5551" spans="2:13" s="322" customFormat="1" x14ac:dyDescent="0.2">
      <c r="B5551" s="602"/>
      <c r="C5551" s="602"/>
      <c r="D5551" s="602"/>
      <c r="E5551" s="602"/>
      <c r="F5551" s="602"/>
      <c r="G5551" s="602"/>
      <c r="H5551" s="602"/>
      <c r="I5551" s="602"/>
      <c r="J5551" s="602"/>
      <c r="K5551" s="602"/>
      <c r="L5551" s="602"/>
      <c r="M5551" s="622"/>
    </row>
    <row r="5552" spans="2:13" s="322" customFormat="1" x14ac:dyDescent="0.2">
      <c r="B5552" s="602"/>
      <c r="C5552" s="602"/>
      <c r="D5552" s="602"/>
      <c r="E5552" s="602"/>
      <c r="F5552" s="602"/>
      <c r="G5552" s="602"/>
      <c r="H5552" s="602"/>
      <c r="I5552" s="602"/>
      <c r="J5552" s="602"/>
      <c r="K5552" s="602"/>
      <c r="L5552" s="602"/>
      <c r="M5552" s="622"/>
    </row>
    <row r="5553" spans="2:13" s="322" customFormat="1" x14ac:dyDescent="0.2">
      <c r="B5553" s="602"/>
      <c r="C5553" s="602"/>
      <c r="D5553" s="602"/>
      <c r="E5553" s="602"/>
      <c r="F5553" s="602"/>
      <c r="G5553" s="602"/>
      <c r="H5553" s="602"/>
      <c r="I5553" s="602"/>
      <c r="J5553" s="602"/>
      <c r="K5553" s="602"/>
      <c r="L5553" s="602"/>
      <c r="M5553" s="622"/>
    </row>
    <row r="5554" spans="2:13" s="322" customFormat="1" x14ac:dyDescent="0.2">
      <c r="B5554" s="602"/>
      <c r="C5554" s="602"/>
      <c r="D5554" s="602"/>
      <c r="E5554" s="602"/>
      <c r="F5554" s="602"/>
      <c r="G5554" s="602"/>
      <c r="H5554" s="602"/>
      <c r="I5554" s="602"/>
      <c r="J5554" s="602"/>
      <c r="K5554" s="602"/>
      <c r="L5554" s="602"/>
      <c r="M5554" s="622"/>
    </row>
    <row r="5555" spans="2:13" s="322" customFormat="1" x14ac:dyDescent="0.2">
      <c r="B5555" s="602"/>
      <c r="C5555" s="602"/>
      <c r="D5555" s="602"/>
      <c r="E5555" s="602"/>
      <c r="F5555" s="602"/>
      <c r="G5555" s="602"/>
      <c r="H5555" s="602"/>
      <c r="I5555" s="602"/>
      <c r="J5555" s="602"/>
      <c r="K5555" s="602"/>
      <c r="L5555" s="602"/>
      <c r="M5555" s="622"/>
    </row>
    <row r="5556" spans="2:13" s="322" customFormat="1" x14ac:dyDescent="0.2">
      <c r="B5556" s="602"/>
      <c r="C5556" s="602"/>
      <c r="D5556" s="602"/>
      <c r="E5556" s="602"/>
      <c r="F5556" s="602"/>
      <c r="G5556" s="602"/>
      <c r="H5556" s="602"/>
      <c r="I5556" s="602"/>
      <c r="J5556" s="602"/>
      <c r="K5556" s="602"/>
      <c r="L5556" s="602"/>
      <c r="M5556" s="622"/>
    </row>
    <row r="5557" spans="2:13" s="322" customFormat="1" x14ac:dyDescent="0.2">
      <c r="B5557" s="602"/>
      <c r="C5557" s="602"/>
      <c r="D5557" s="602"/>
      <c r="E5557" s="602"/>
      <c r="F5557" s="602"/>
      <c r="G5557" s="602"/>
      <c r="H5557" s="602"/>
      <c r="I5557" s="602"/>
      <c r="J5557" s="602"/>
      <c r="K5557" s="602"/>
      <c r="L5557" s="602"/>
      <c r="M5557" s="622"/>
    </row>
    <row r="5558" spans="2:13" s="322" customFormat="1" x14ac:dyDescent="0.2">
      <c r="B5558" s="602"/>
      <c r="C5558" s="602"/>
      <c r="D5558" s="602"/>
      <c r="E5558" s="602"/>
      <c r="F5558" s="602"/>
      <c r="G5558" s="602"/>
      <c r="H5558" s="602"/>
      <c r="I5558" s="602"/>
      <c r="J5558" s="602"/>
      <c r="K5558" s="602"/>
      <c r="L5558" s="602"/>
      <c r="M5558" s="622"/>
    </row>
    <row r="5559" spans="2:13" s="322" customFormat="1" x14ac:dyDescent="0.2">
      <c r="B5559" s="602"/>
      <c r="C5559" s="602"/>
      <c r="D5559" s="602"/>
      <c r="E5559" s="602"/>
      <c r="F5559" s="602"/>
      <c r="G5559" s="602"/>
      <c r="H5559" s="602"/>
      <c r="I5559" s="602"/>
      <c r="J5559" s="602"/>
      <c r="K5559" s="602"/>
      <c r="L5559" s="602"/>
      <c r="M5559" s="622"/>
    </row>
    <row r="5560" spans="2:13" s="322" customFormat="1" x14ac:dyDescent="0.2">
      <c r="B5560" s="602"/>
      <c r="C5560" s="602"/>
      <c r="D5560" s="602"/>
      <c r="E5560" s="602"/>
      <c r="F5560" s="602"/>
      <c r="G5560" s="602"/>
      <c r="H5560" s="602"/>
      <c r="I5560" s="602"/>
      <c r="J5560" s="602"/>
      <c r="K5560" s="602"/>
      <c r="L5560" s="602"/>
      <c r="M5560" s="622"/>
    </row>
    <row r="5561" spans="2:13" s="322" customFormat="1" x14ac:dyDescent="0.2">
      <c r="B5561" s="602"/>
      <c r="C5561" s="602"/>
      <c r="D5561" s="602"/>
      <c r="E5561" s="602"/>
      <c r="F5561" s="602"/>
      <c r="G5561" s="602"/>
      <c r="H5561" s="602"/>
      <c r="I5561" s="602"/>
      <c r="J5561" s="602"/>
      <c r="K5561" s="602"/>
      <c r="L5561" s="602"/>
      <c r="M5561" s="622"/>
    </row>
    <row r="5562" spans="2:13" s="322" customFormat="1" x14ac:dyDescent="0.2">
      <c r="B5562" s="602"/>
      <c r="C5562" s="602"/>
      <c r="D5562" s="602"/>
      <c r="E5562" s="602"/>
      <c r="F5562" s="602"/>
      <c r="G5562" s="602"/>
      <c r="H5562" s="602"/>
      <c r="I5562" s="602"/>
      <c r="J5562" s="602"/>
      <c r="K5562" s="602"/>
      <c r="L5562" s="602"/>
      <c r="M5562" s="622"/>
    </row>
    <row r="5563" spans="2:13" s="322" customFormat="1" x14ac:dyDescent="0.2">
      <c r="B5563" s="602"/>
      <c r="C5563" s="602"/>
      <c r="D5563" s="602"/>
      <c r="E5563" s="602"/>
      <c r="F5563" s="602"/>
      <c r="G5563" s="602"/>
      <c r="H5563" s="602"/>
      <c r="I5563" s="602"/>
      <c r="J5563" s="602"/>
      <c r="K5563" s="602"/>
      <c r="L5563" s="602"/>
      <c r="M5563" s="622"/>
    </row>
    <row r="5564" spans="2:13" s="322" customFormat="1" x14ac:dyDescent="0.2">
      <c r="B5564" s="602"/>
      <c r="C5564" s="602"/>
      <c r="D5564" s="602"/>
      <c r="E5564" s="602"/>
      <c r="F5564" s="602"/>
      <c r="G5564" s="602"/>
      <c r="H5564" s="602"/>
      <c r="I5564" s="602"/>
      <c r="J5564" s="602"/>
      <c r="K5564" s="602"/>
      <c r="L5564" s="602"/>
      <c r="M5564" s="622"/>
    </row>
    <row r="5565" spans="2:13" s="322" customFormat="1" x14ac:dyDescent="0.2">
      <c r="B5565" s="602"/>
      <c r="C5565" s="602"/>
      <c r="D5565" s="602"/>
      <c r="E5565" s="602"/>
      <c r="F5565" s="602"/>
      <c r="G5565" s="602"/>
      <c r="H5565" s="602"/>
      <c r="I5565" s="602"/>
      <c r="J5565" s="602"/>
      <c r="K5565" s="602"/>
      <c r="L5565" s="602"/>
      <c r="M5565" s="622"/>
    </row>
    <row r="5566" spans="2:13" s="322" customFormat="1" x14ac:dyDescent="0.2">
      <c r="B5566" s="602"/>
      <c r="C5566" s="602"/>
      <c r="D5566" s="602"/>
      <c r="E5566" s="602"/>
      <c r="F5566" s="602"/>
      <c r="G5566" s="602"/>
      <c r="H5566" s="602"/>
      <c r="I5566" s="602"/>
      <c r="J5566" s="602"/>
      <c r="K5566" s="602"/>
      <c r="L5566" s="602"/>
      <c r="M5566" s="622"/>
    </row>
    <row r="5567" spans="2:13" s="322" customFormat="1" x14ac:dyDescent="0.2">
      <c r="B5567" s="602"/>
      <c r="C5567" s="602"/>
      <c r="D5567" s="602"/>
      <c r="E5567" s="602"/>
      <c r="F5567" s="602"/>
      <c r="G5567" s="602"/>
      <c r="H5567" s="602"/>
      <c r="I5567" s="602"/>
      <c r="J5567" s="602"/>
      <c r="K5567" s="602"/>
      <c r="L5567" s="602"/>
      <c r="M5567" s="622"/>
    </row>
    <row r="5568" spans="2:13" s="322" customFormat="1" x14ac:dyDescent="0.2">
      <c r="B5568" s="602"/>
      <c r="C5568" s="602"/>
      <c r="D5568" s="602"/>
      <c r="E5568" s="602"/>
      <c r="F5568" s="602"/>
      <c r="G5568" s="602"/>
      <c r="H5568" s="602"/>
      <c r="I5568" s="602"/>
      <c r="J5568" s="602"/>
      <c r="K5568" s="602"/>
      <c r="L5568" s="602"/>
      <c r="M5568" s="622"/>
    </row>
    <row r="5569" spans="2:13" s="322" customFormat="1" x14ac:dyDescent="0.2">
      <c r="B5569" s="602"/>
      <c r="C5569" s="602"/>
      <c r="D5569" s="602"/>
      <c r="E5569" s="602"/>
      <c r="F5569" s="602"/>
      <c r="G5569" s="602"/>
      <c r="H5569" s="602"/>
      <c r="I5569" s="602"/>
      <c r="J5569" s="602"/>
      <c r="K5569" s="602"/>
      <c r="L5569" s="602"/>
      <c r="M5569" s="622"/>
    </row>
    <row r="5570" spans="2:13" s="322" customFormat="1" x14ac:dyDescent="0.2">
      <c r="B5570" s="602"/>
      <c r="C5570" s="602"/>
      <c r="D5570" s="602"/>
      <c r="E5570" s="602"/>
      <c r="F5570" s="602"/>
      <c r="G5570" s="602"/>
      <c r="H5570" s="602"/>
      <c r="I5570" s="602"/>
      <c r="J5570" s="602"/>
      <c r="K5570" s="602"/>
      <c r="L5570" s="602"/>
      <c r="M5570" s="622"/>
    </row>
    <row r="5571" spans="2:13" s="322" customFormat="1" x14ac:dyDescent="0.2">
      <c r="B5571" s="602"/>
      <c r="C5571" s="602"/>
      <c r="D5571" s="602"/>
      <c r="E5571" s="602"/>
      <c r="F5571" s="602"/>
      <c r="G5571" s="602"/>
      <c r="H5571" s="602"/>
      <c r="I5571" s="602"/>
      <c r="J5571" s="602"/>
      <c r="K5571" s="602"/>
      <c r="L5571" s="602"/>
      <c r="M5571" s="622"/>
    </row>
    <row r="5572" spans="2:13" s="322" customFormat="1" x14ac:dyDescent="0.2">
      <c r="B5572" s="602"/>
      <c r="C5572" s="602"/>
      <c r="D5572" s="602"/>
      <c r="E5572" s="602"/>
      <c r="F5572" s="602"/>
      <c r="G5572" s="602"/>
      <c r="H5572" s="602"/>
      <c r="I5572" s="602"/>
      <c r="J5572" s="602"/>
      <c r="K5572" s="602"/>
      <c r="L5572" s="602"/>
      <c r="M5572" s="622"/>
    </row>
    <row r="5573" spans="2:13" s="322" customFormat="1" x14ac:dyDescent="0.2">
      <c r="B5573" s="602"/>
      <c r="C5573" s="602"/>
      <c r="D5573" s="602"/>
      <c r="E5573" s="602"/>
      <c r="F5573" s="602"/>
      <c r="G5573" s="602"/>
      <c r="H5573" s="602"/>
      <c r="I5573" s="602"/>
      <c r="J5573" s="602"/>
      <c r="K5573" s="602"/>
      <c r="L5573" s="602"/>
      <c r="M5573" s="622"/>
    </row>
    <row r="5574" spans="2:13" s="322" customFormat="1" x14ac:dyDescent="0.2">
      <c r="B5574" s="602"/>
      <c r="C5574" s="602"/>
      <c r="D5574" s="602"/>
      <c r="E5574" s="602"/>
      <c r="F5574" s="602"/>
      <c r="G5574" s="602"/>
      <c r="H5574" s="602"/>
      <c r="I5574" s="602"/>
      <c r="J5574" s="602"/>
      <c r="K5574" s="602"/>
      <c r="L5574" s="602"/>
      <c r="M5574" s="622"/>
    </row>
    <row r="5575" spans="2:13" s="322" customFormat="1" x14ac:dyDescent="0.2">
      <c r="B5575" s="602"/>
      <c r="C5575" s="602"/>
      <c r="D5575" s="602"/>
      <c r="E5575" s="602"/>
      <c r="F5575" s="602"/>
      <c r="G5575" s="602"/>
      <c r="H5575" s="602"/>
      <c r="I5575" s="602"/>
      <c r="J5575" s="602"/>
      <c r="K5575" s="602"/>
      <c r="L5575" s="602"/>
      <c r="M5575" s="622"/>
    </row>
    <row r="5576" spans="2:13" s="322" customFormat="1" x14ac:dyDescent="0.2">
      <c r="B5576" s="602"/>
      <c r="C5576" s="602"/>
      <c r="D5576" s="602"/>
      <c r="E5576" s="602"/>
      <c r="F5576" s="602"/>
      <c r="G5576" s="602"/>
      <c r="H5576" s="602"/>
      <c r="I5576" s="602"/>
      <c r="J5576" s="602"/>
      <c r="K5576" s="602"/>
      <c r="L5576" s="602"/>
      <c r="M5576" s="622"/>
    </row>
    <row r="5577" spans="2:13" s="322" customFormat="1" x14ac:dyDescent="0.2">
      <c r="B5577" s="602"/>
      <c r="C5577" s="602"/>
      <c r="D5577" s="602"/>
      <c r="E5577" s="602"/>
      <c r="F5577" s="602"/>
      <c r="G5577" s="602"/>
      <c r="H5577" s="602"/>
      <c r="I5577" s="602"/>
      <c r="J5577" s="602"/>
      <c r="K5577" s="602"/>
      <c r="L5577" s="602"/>
      <c r="M5577" s="622"/>
    </row>
    <row r="5578" spans="2:13" s="322" customFormat="1" x14ac:dyDescent="0.2">
      <c r="B5578" s="602"/>
      <c r="C5578" s="602"/>
      <c r="D5578" s="602"/>
      <c r="E5578" s="602"/>
      <c r="F5578" s="602"/>
      <c r="G5578" s="602"/>
      <c r="H5578" s="602"/>
      <c r="I5578" s="602"/>
      <c r="J5578" s="602"/>
      <c r="K5578" s="602"/>
      <c r="L5578" s="602"/>
      <c r="M5578" s="622"/>
    </row>
    <row r="5579" spans="2:13" s="322" customFormat="1" x14ac:dyDescent="0.2">
      <c r="B5579" s="602"/>
      <c r="C5579" s="602"/>
      <c r="D5579" s="602"/>
      <c r="E5579" s="602"/>
      <c r="F5579" s="602"/>
      <c r="G5579" s="602"/>
      <c r="H5579" s="602"/>
      <c r="I5579" s="602"/>
      <c r="J5579" s="602"/>
      <c r="K5579" s="602"/>
      <c r="L5579" s="602"/>
      <c r="M5579" s="622"/>
    </row>
    <row r="5580" spans="2:13" s="322" customFormat="1" x14ac:dyDescent="0.2">
      <c r="B5580" s="602"/>
      <c r="C5580" s="602"/>
      <c r="D5580" s="602"/>
      <c r="E5580" s="602"/>
      <c r="F5580" s="602"/>
      <c r="G5580" s="602"/>
      <c r="H5580" s="602"/>
      <c r="I5580" s="602"/>
      <c r="J5580" s="602"/>
      <c r="K5580" s="602"/>
      <c r="L5580" s="602"/>
      <c r="M5580" s="622"/>
    </row>
    <row r="5581" spans="2:13" s="322" customFormat="1" x14ac:dyDescent="0.2">
      <c r="B5581" s="602"/>
      <c r="C5581" s="602"/>
      <c r="D5581" s="602"/>
      <c r="E5581" s="602"/>
      <c r="F5581" s="602"/>
      <c r="G5581" s="602"/>
      <c r="H5581" s="602"/>
      <c r="I5581" s="602"/>
      <c r="J5581" s="602"/>
      <c r="K5581" s="602"/>
      <c r="L5581" s="602"/>
      <c r="M5581" s="622"/>
    </row>
    <row r="5582" spans="2:13" s="322" customFormat="1" x14ac:dyDescent="0.2">
      <c r="B5582" s="602"/>
      <c r="C5582" s="602"/>
      <c r="D5582" s="602"/>
      <c r="E5582" s="602"/>
      <c r="F5582" s="602"/>
      <c r="G5582" s="602"/>
      <c r="H5582" s="602"/>
      <c r="I5582" s="602"/>
      <c r="J5582" s="602"/>
      <c r="K5582" s="602"/>
      <c r="L5582" s="602"/>
      <c r="M5582" s="622"/>
    </row>
    <row r="5583" spans="2:13" s="322" customFormat="1" x14ac:dyDescent="0.2">
      <c r="B5583" s="602"/>
      <c r="C5583" s="602"/>
      <c r="D5583" s="602"/>
      <c r="E5583" s="602"/>
      <c r="F5583" s="602"/>
      <c r="G5583" s="602"/>
      <c r="H5583" s="602"/>
      <c r="I5583" s="602"/>
      <c r="J5583" s="602"/>
      <c r="K5583" s="602"/>
      <c r="L5583" s="602"/>
      <c r="M5583" s="622"/>
    </row>
    <row r="5584" spans="2:13" s="322" customFormat="1" x14ac:dyDescent="0.2">
      <c r="B5584" s="602"/>
      <c r="C5584" s="602"/>
      <c r="D5584" s="602"/>
      <c r="E5584" s="602"/>
      <c r="F5584" s="602"/>
      <c r="G5584" s="602"/>
      <c r="H5584" s="602"/>
      <c r="I5584" s="602"/>
      <c r="J5584" s="602"/>
      <c r="K5584" s="602"/>
      <c r="L5584" s="602"/>
      <c r="M5584" s="622"/>
    </row>
    <row r="5585" spans="2:13" s="322" customFormat="1" x14ac:dyDescent="0.2">
      <c r="B5585" s="602"/>
      <c r="C5585" s="602"/>
      <c r="D5585" s="602"/>
      <c r="E5585" s="602"/>
      <c r="F5585" s="602"/>
      <c r="G5585" s="602"/>
      <c r="H5585" s="602"/>
      <c r="I5585" s="602"/>
      <c r="J5585" s="602"/>
      <c r="K5585" s="602"/>
      <c r="L5585" s="602"/>
      <c r="M5585" s="622"/>
    </row>
    <row r="5586" spans="2:13" s="322" customFormat="1" x14ac:dyDescent="0.2">
      <c r="B5586" s="602"/>
      <c r="C5586" s="602"/>
      <c r="D5586" s="602"/>
      <c r="E5586" s="602"/>
      <c r="F5586" s="602"/>
      <c r="G5586" s="602"/>
      <c r="H5586" s="602"/>
      <c r="I5586" s="602"/>
      <c r="J5586" s="602"/>
      <c r="K5586" s="602"/>
      <c r="L5586" s="602"/>
      <c r="M5586" s="622"/>
    </row>
    <row r="5587" spans="2:13" s="322" customFormat="1" x14ac:dyDescent="0.2">
      <c r="B5587" s="602"/>
      <c r="C5587" s="602"/>
      <c r="D5587" s="602"/>
      <c r="E5587" s="602"/>
      <c r="F5587" s="602"/>
      <c r="G5587" s="602"/>
      <c r="H5587" s="602"/>
      <c r="I5587" s="602"/>
      <c r="J5587" s="602"/>
      <c r="K5587" s="602"/>
      <c r="L5587" s="602"/>
      <c r="M5587" s="622"/>
    </row>
    <row r="5588" spans="2:13" s="322" customFormat="1" x14ac:dyDescent="0.2">
      <c r="B5588" s="602"/>
      <c r="C5588" s="602"/>
      <c r="D5588" s="602"/>
      <c r="E5588" s="602"/>
      <c r="F5588" s="602"/>
      <c r="G5588" s="602"/>
      <c r="H5588" s="602"/>
      <c r="I5588" s="602"/>
      <c r="J5588" s="602"/>
      <c r="K5588" s="602"/>
      <c r="L5588" s="602"/>
      <c r="M5588" s="622"/>
    </row>
    <row r="5589" spans="2:13" s="322" customFormat="1" x14ac:dyDescent="0.2">
      <c r="B5589" s="602"/>
      <c r="C5589" s="602"/>
      <c r="D5589" s="602"/>
      <c r="E5589" s="602"/>
      <c r="F5589" s="602"/>
      <c r="G5589" s="602"/>
      <c r="H5589" s="602"/>
      <c r="I5589" s="602"/>
      <c r="J5589" s="602"/>
      <c r="K5589" s="602"/>
      <c r="L5589" s="602"/>
      <c r="M5589" s="622"/>
    </row>
    <row r="5590" spans="2:13" s="322" customFormat="1" x14ac:dyDescent="0.2">
      <c r="B5590" s="602"/>
      <c r="C5590" s="602"/>
      <c r="D5590" s="602"/>
      <c r="E5590" s="602"/>
      <c r="F5590" s="602"/>
      <c r="G5590" s="602"/>
      <c r="H5590" s="602"/>
      <c r="I5590" s="602"/>
      <c r="J5590" s="602"/>
      <c r="K5590" s="602"/>
      <c r="L5590" s="602"/>
      <c r="M5590" s="622"/>
    </row>
    <row r="5591" spans="2:13" s="322" customFormat="1" x14ac:dyDescent="0.2">
      <c r="B5591" s="602"/>
      <c r="C5591" s="602"/>
      <c r="D5591" s="602"/>
      <c r="E5591" s="602"/>
      <c r="F5591" s="602"/>
      <c r="G5591" s="602"/>
      <c r="H5591" s="602"/>
      <c r="I5591" s="602"/>
      <c r="J5591" s="602"/>
      <c r="K5591" s="602"/>
      <c r="L5591" s="602"/>
      <c r="M5591" s="622"/>
    </row>
    <row r="5592" spans="2:13" s="322" customFormat="1" x14ac:dyDescent="0.2">
      <c r="B5592" s="602"/>
      <c r="C5592" s="602"/>
      <c r="D5592" s="602"/>
      <c r="E5592" s="602"/>
      <c r="F5592" s="602"/>
      <c r="G5592" s="602"/>
      <c r="H5592" s="602"/>
      <c r="I5592" s="602"/>
      <c r="J5592" s="602"/>
      <c r="K5592" s="602"/>
      <c r="L5592" s="602"/>
      <c r="M5592" s="622"/>
    </row>
    <row r="5593" spans="2:13" s="322" customFormat="1" x14ac:dyDescent="0.2">
      <c r="B5593" s="602"/>
      <c r="C5593" s="602"/>
      <c r="D5593" s="602"/>
      <c r="E5593" s="602"/>
      <c r="F5593" s="602"/>
      <c r="G5593" s="602"/>
      <c r="H5593" s="602"/>
      <c r="I5593" s="602"/>
      <c r="J5593" s="602"/>
      <c r="K5593" s="602"/>
      <c r="L5593" s="602"/>
      <c r="M5593" s="622"/>
    </row>
    <row r="5594" spans="2:13" s="322" customFormat="1" x14ac:dyDescent="0.2">
      <c r="B5594" s="602"/>
      <c r="C5594" s="602"/>
      <c r="D5594" s="602"/>
      <c r="E5594" s="602"/>
      <c r="F5594" s="602"/>
      <c r="G5594" s="602"/>
      <c r="H5594" s="602"/>
      <c r="I5594" s="602"/>
      <c r="J5594" s="602"/>
      <c r="K5594" s="602"/>
      <c r="L5594" s="602"/>
      <c r="M5594" s="622"/>
    </row>
    <row r="5595" spans="2:13" s="322" customFormat="1" x14ac:dyDescent="0.2">
      <c r="B5595" s="602"/>
      <c r="C5595" s="602"/>
      <c r="D5595" s="602"/>
      <c r="E5595" s="602"/>
      <c r="F5595" s="602"/>
      <c r="G5595" s="602"/>
      <c r="H5595" s="602"/>
      <c r="I5595" s="602"/>
      <c r="J5595" s="602"/>
      <c r="K5595" s="602"/>
      <c r="L5595" s="602"/>
      <c r="M5595" s="622"/>
    </row>
    <row r="5596" spans="2:13" s="322" customFormat="1" x14ac:dyDescent="0.2">
      <c r="B5596" s="602"/>
      <c r="C5596" s="602"/>
      <c r="D5596" s="602"/>
      <c r="E5596" s="602"/>
      <c r="F5596" s="602"/>
      <c r="G5596" s="602"/>
      <c r="H5596" s="602"/>
      <c r="I5596" s="602"/>
      <c r="J5596" s="602"/>
      <c r="K5596" s="602"/>
      <c r="L5596" s="602"/>
      <c r="M5596" s="622"/>
    </row>
    <row r="5597" spans="2:13" s="322" customFormat="1" x14ac:dyDescent="0.2">
      <c r="B5597" s="602"/>
      <c r="C5597" s="602"/>
      <c r="D5597" s="602"/>
      <c r="E5597" s="602"/>
      <c r="F5597" s="602"/>
      <c r="G5597" s="602"/>
      <c r="H5597" s="602"/>
      <c r="I5597" s="602"/>
      <c r="J5597" s="602"/>
      <c r="K5597" s="602"/>
      <c r="L5597" s="602"/>
      <c r="M5597" s="622"/>
    </row>
    <row r="5598" spans="2:13" s="322" customFormat="1" x14ac:dyDescent="0.2">
      <c r="B5598" s="602"/>
      <c r="C5598" s="602"/>
      <c r="D5598" s="602"/>
      <c r="E5598" s="602"/>
      <c r="F5598" s="602"/>
      <c r="G5598" s="602"/>
      <c r="H5598" s="602"/>
      <c r="I5598" s="602"/>
      <c r="J5598" s="602"/>
      <c r="K5598" s="602"/>
      <c r="L5598" s="602"/>
      <c r="M5598" s="622"/>
    </row>
    <row r="5599" spans="2:13" s="322" customFormat="1" x14ac:dyDescent="0.2">
      <c r="B5599" s="602"/>
      <c r="C5599" s="602"/>
      <c r="D5599" s="602"/>
      <c r="E5599" s="602"/>
      <c r="F5599" s="602"/>
      <c r="G5599" s="602"/>
      <c r="H5599" s="602"/>
      <c r="I5599" s="602"/>
      <c r="J5599" s="602"/>
      <c r="K5599" s="602"/>
      <c r="L5599" s="602"/>
      <c r="M5599" s="622"/>
    </row>
    <row r="5600" spans="2:13" s="322" customFormat="1" x14ac:dyDescent="0.2">
      <c r="B5600" s="602"/>
      <c r="C5600" s="602"/>
      <c r="D5600" s="602"/>
      <c r="E5600" s="602"/>
      <c r="F5600" s="602"/>
      <c r="G5600" s="602"/>
      <c r="H5600" s="602"/>
      <c r="I5600" s="602"/>
      <c r="J5600" s="602"/>
      <c r="K5600" s="602"/>
      <c r="L5600" s="602"/>
      <c r="M5600" s="622"/>
    </row>
    <row r="5601" spans="2:13" s="322" customFormat="1" x14ac:dyDescent="0.2">
      <c r="B5601" s="602"/>
      <c r="C5601" s="602"/>
      <c r="D5601" s="602"/>
      <c r="E5601" s="602"/>
      <c r="F5601" s="602"/>
      <c r="G5601" s="602"/>
      <c r="H5601" s="602"/>
      <c r="I5601" s="602"/>
      <c r="J5601" s="602"/>
      <c r="K5601" s="602"/>
      <c r="L5601" s="602"/>
      <c r="M5601" s="622"/>
    </row>
    <row r="5602" spans="2:13" s="322" customFormat="1" x14ac:dyDescent="0.2">
      <c r="B5602" s="602"/>
      <c r="C5602" s="602"/>
      <c r="D5602" s="602"/>
      <c r="E5602" s="602"/>
      <c r="F5602" s="602"/>
      <c r="G5602" s="602"/>
      <c r="H5602" s="602"/>
      <c r="I5602" s="602"/>
      <c r="J5602" s="602"/>
      <c r="K5602" s="602"/>
      <c r="L5602" s="602"/>
      <c r="M5602" s="622"/>
    </row>
    <row r="5603" spans="2:13" s="322" customFormat="1" x14ac:dyDescent="0.2">
      <c r="B5603" s="602"/>
      <c r="C5603" s="602"/>
      <c r="D5603" s="602"/>
      <c r="E5603" s="602"/>
      <c r="F5603" s="602"/>
      <c r="G5603" s="602"/>
      <c r="H5603" s="602"/>
      <c r="I5603" s="602"/>
      <c r="J5603" s="602"/>
      <c r="K5603" s="602"/>
      <c r="L5603" s="602"/>
      <c r="M5603" s="622"/>
    </row>
    <row r="5604" spans="2:13" s="322" customFormat="1" x14ac:dyDescent="0.2">
      <c r="B5604" s="602"/>
      <c r="C5604" s="602"/>
      <c r="D5604" s="602"/>
      <c r="E5604" s="602"/>
      <c r="F5604" s="602"/>
      <c r="G5604" s="602"/>
      <c r="H5604" s="602"/>
      <c r="I5604" s="602"/>
      <c r="J5604" s="602"/>
      <c r="K5604" s="602"/>
      <c r="L5604" s="602"/>
      <c r="M5604" s="622"/>
    </row>
    <row r="5605" spans="2:13" s="322" customFormat="1" x14ac:dyDescent="0.2">
      <c r="B5605" s="602"/>
      <c r="C5605" s="602"/>
      <c r="D5605" s="602"/>
      <c r="E5605" s="602"/>
      <c r="F5605" s="602"/>
      <c r="G5605" s="602"/>
      <c r="H5605" s="602"/>
      <c r="I5605" s="602"/>
      <c r="J5605" s="602"/>
      <c r="K5605" s="602"/>
      <c r="L5605" s="602"/>
      <c r="M5605" s="622"/>
    </row>
    <row r="5606" spans="2:13" s="322" customFormat="1" x14ac:dyDescent="0.2">
      <c r="B5606" s="602"/>
      <c r="C5606" s="602"/>
      <c r="D5606" s="602"/>
      <c r="E5606" s="602"/>
      <c r="F5606" s="602"/>
      <c r="G5606" s="602"/>
      <c r="H5606" s="602"/>
      <c r="I5606" s="602"/>
      <c r="J5606" s="602"/>
      <c r="K5606" s="602"/>
      <c r="L5606" s="602"/>
      <c r="M5606" s="622"/>
    </row>
    <row r="5607" spans="2:13" s="322" customFormat="1" x14ac:dyDescent="0.2">
      <c r="B5607" s="602"/>
      <c r="C5607" s="602"/>
      <c r="D5607" s="602"/>
      <c r="E5607" s="602"/>
      <c r="F5607" s="602"/>
      <c r="G5607" s="602"/>
      <c r="H5607" s="602"/>
      <c r="I5607" s="602"/>
      <c r="J5607" s="602"/>
      <c r="K5607" s="602"/>
      <c r="L5607" s="602"/>
      <c r="M5607" s="622"/>
    </row>
    <row r="5608" spans="2:13" s="322" customFormat="1" x14ac:dyDescent="0.2">
      <c r="B5608" s="602"/>
      <c r="C5608" s="602"/>
      <c r="D5608" s="602"/>
      <c r="E5608" s="602"/>
      <c r="F5608" s="602"/>
      <c r="G5608" s="602"/>
      <c r="H5608" s="602"/>
      <c r="I5608" s="602"/>
      <c r="J5608" s="602"/>
      <c r="K5608" s="602"/>
      <c r="L5608" s="602"/>
      <c r="M5608" s="622"/>
    </row>
    <row r="5609" spans="2:13" s="322" customFormat="1" x14ac:dyDescent="0.2">
      <c r="B5609" s="602"/>
      <c r="C5609" s="602"/>
      <c r="D5609" s="602"/>
      <c r="E5609" s="602"/>
      <c r="F5609" s="602"/>
      <c r="G5609" s="602"/>
      <c r="H5609" s="602"/>
      <c r="I5609" s="602"/>
      <c r="J5609" s="602"/>
      <c r="K5609" s="602"/>
      <c r="L5609" s="602"/>
      <c r="M5609" s="622"/>
    </row>
    <row r="5610" spans="2:13" s="322" customFormat="1" x14ac:dyDescent="0.2">
      <c r="B5610" s="602"/>
      <c r="C5610" s="602"/>
      <c r="D5610" s="602"/>
      <c r="E5610" s="602"/>
      <c r="F5610" s="602"/>
      <c r="G5610" s="602"/>
      <c r="H5610" s="602"/>
      <c r="I5610" s="602"/>
      <c r="J5610" s="602"/>
      <c r="K5610" s="602"/>
      <c r="L5610" s="602"/>
      <c r="M5610" s="622"/>
    </row>
    <row r="5611" spans="2:13" s="322" customFormat="1" x14ac:dyDescent="0.2">
      <c r="B5611" s="602"/>
      <c r="C5611" s="602"/>
      <c r="D5611" s="602"/>
      <c r="E5611" s="602"/>
      <c r="F5611" s="602"/>
      <c r="G5611" s="602"/>
      <c r="H5611" s="602"/>
      <c r="I5611" s="602"/>
      <c r="J5611" s="602"/>
      <c r="K5611" s="602"/>
      <c r="L5611" s="602"/>
      <c r="M5611" s="622"/>
    </row>
    <row r="5612" spans="2:13" s="322" customFormat="1" x14ac:dyDescent="0.2">
      <c r="B5612" s="602"/>
      <c r="C5612" s="602"/>
      <c r="D5612" s="602"/>
      <c r="E5612" s="602"/>
      <c r="F5612" s="602"/>
      <c r="G5612" s="602"/>
      <c r="H5612" s="602"/>
      <c r="I5612" s="602"/>
      <c r="J5612" s="602"/>
      <c r="K5612" s="602"/>
      <c r="L5612" s="602"/>
      <c r="M5612" s="622"/>
    </row>
    <row r="5613" spans="2:13" s="322" customFormat="1" x14ac:dyDescent="0.2">
      <c r="B5613" s="602"/>
      <c r="C5613" s="602"/>
      <c r="D5613" s="602"/>
      <c r="E5613" s="602"/>
      <c r="F5613" s="602"/>
      <c r="G5613" s="602"/>
      <c r="H5613" s="602"/>
      <c r="I5613" s="602"/>
      <c r="J5613" s="602"/>
      <c r="K5613" s="602"/>
      <c r="L5613" s="602"/>
      <c r="M5613" s="622"/>
    </row>
    <row r="5614" spans="2:13" s="322" customFormat="1" x14ac:dyDescent="0.2">
      <c r="B5614" s="602"/>
      <c r="C5614" s="602"/>
      <c r="D5614" s="602"/>
      <c r="E5614" s="602"/>
      <c r="F5614" s="602"/>
      <c r="G5614" s="602"/>
      <c r="H5614" s="602"/>
      <c r="I5614" s="602"/>
      <c r="J5614" s="602"/>
      <c r="K5614" s="602"/>
      <c r="L5614" s="602"/>
      <c r="M5614" s="622"/>
    </row>
    <row r="5615" spans="2:13" s="322" customFormat="1" x14ac:dyDescent="0.2">
      <c r="B5615" s="602"/>
      <c r="C5615" s="602"/>
      <c r="D5615" s="602"/>
      <c r="E5615" s="602"/>
      <c r="F5615" s="602"/>
      <c r="G5615" s="602"/>
      <c r="H5615" s="602"/>
      <c r="I5615" s="602"/>
      <c r="J5615" s="602"/>
      <c r="K5615" s="602"/>
      <c r="L5615" s="602"/>
      <c r="M5615" s="622"/>
    </row>
    <row r="5616" spans="2:13" s="322" customFormat="1" x14ac:dyDescent="0.2">
      <c r="B5616" s="602"/>
      <c r="C5616" s="602"/>
      <c r="D5616" s="602"/>
      <c r="E5616" s="602"/>
      <c r="F5616" s="602"/>
      <c r="G5616" s="602"/>
      <c r="H5616" s="602"/>
      <c r="I5616" s="602"/>
      <c r="J5616" s="602"/>
      <c r="K5616" s="602"/>
      <c r="L5616" s="602"/>
      <c r="M5616" s="622"/>
    </row>
    <row r="5617" spans="2:13" s="322" customFormat="1" x14ac:dyDescent="0.2">
      <c r="B5617" s="602"/>
      <c r="C5617" s="602"/>
      <c r="D5617" s="602"/>
      <c r="E5617" s="602"/>
      <c r="F5617" s="602"/>
      <c r="G5617" s="602"/>
      <c r="H5617" s="602"/>
      <c r="I5617" s="602"/>
      <c r="J5617" s="602"/>
      <c r="K5617" s="602"/>
      <c r="L5617" s="602"/>
      <c r="M5617" s="622"/>
    </row>
    <row r="5618" spans="2:13" s="322" customFormat="1" x14ac:dyDescent="0.2">
      <c r="B5618" s="602"/>
      <c r="C5618" s="602"/>
      <c r="D5618" s="602"/>
      <c r="E5618" s="602"/>
      <c r="F5618" s="602"/>
      <c r="G5618" s="602"/>
      <c r="H5618" s="602"/>
      <c r="I5618" s="602"/>
      <c r="J5618" s="602"/>
      <c r="K5618" s="602"/>
      <c r="L5618" s="602"/>
      <c r="M5618" s="622"/>
    </row>
    <row r="5619" spans="2:13" s="322" customFormat="1" x14ac:dyDescent="0.2">
      <c r="B5619" s="602"/>
      <c r="C5619" s="602"/>
      <c r="D5619" s="602"/>
      <c r="E5619" s="602"/>
      <c r="F5619" s="602"/>
      <c r="G5619" s="602"/>
      <c r="H5619" s="602"/>
      <c r="I5619" s="602"/>
      <c r="J5619" s="602"/>
      <c r="K5619" s="602"/>
      <c r="L5619" s="602"/>
      <c r="M5619" s="622"/>
    </row>
    <row r="5620" spans="2:13" s="322" customFormat="1" x14ac:dyDescent="0.2">
      <c r="B5620" s="602"/>
      <c r="C5620" s="602"/>
      <c r="D5620" s="602"/>
      <c r="E5620" s="602"/>
      <c r="F5620" s="602"/>
      <c r="G5620" s="602"/>
      <c r="H5620" s="602"/>
      <c r="I5620" s="602"/>
      <c r="J5620" s="602"/>
      <c r="K5620" s="602"/>
      <c r="L5620" s="602"/>
      <c r="M5620" s="622"/>
    </row>
    <row r="5621" spans="2:13" s="322" customFormat="1" x14ac:dyDescent="0.2">
      <c r="B5621" s="602"/>
      <c r="C5621" s="602"/>
      <c r="D5621" s="602"/>
      <c r="E5621" s="602"/>
      <c r="F5621" s="602"/>
      <c r="G5621" s="602"/>
      <c r="H5621" s="602"/>
      <c r="I5621" s="602"/>
      <c r="J5621" s="602"/>
      <c r="K5621" s="602"/>
      <c r="L5621" s="602"/>
      <c r="M5621" s="622"/>
    </row>
    <row r="5622" spans="2:13" s="322" customFormat="1" x14ac:dyDescent="0.2">
      <c r="B5622" s="602"/>
      <c r="C5622" s="602"/>
      <c r="D5622" s="602"/>
      <c r="E5622" s="602"/>
      <c r="F5622" s="602"/>
      <c r="G5622" s="602"/>
      <c r="H5622" s="602"/>
      <c r="I5622" s="602"/>
      <c r="J5622" s="602"/>
      <c r="K5622" s="602"/>
      <c r="L5622" s="602"/>
      <c r="M5622" s="622"/>
    </row>
    <row r="5623" spans="2:13" s="322" customFormat="1" x14ac:dyDescent="0.2">
      <c r="B5623" s="602"/>
      <c r="C5623" s="602"/>
      <c r="D5623" s="602"/>
      <c r="E5623" s="602"/>
      <c r="F5623" s="602"/>
      <c r="G5623" s="602"/>
      <c r="H5623" s="602"/>
      <c r="I5623" s="602"/>
      <c r="J5623" s="602"/>
      <c r="K5623" s="602"/>
      <c r="L5623" s="602"/>
      <c r="M5623" s="622"/>
    </row>
    <row r="5624" spans="2:13" s="322" customFormat="1" x14ac:dyDescent="0.2">
      <c r="B5624" s="602"/>
      <c r="C5624" s="602"/>
      <c r="D5624" s="602"/>
      <c r="E5624" s="602"/>
      <c r="F5624" s="602"/>
      <c r="G5624" s="602"/>
      <c r="H5624" s="602"/>
      <c r="I5624" s="602"/>
      <c r="J5624" s="602"/>
      <c r="K5624" s="602"/>
      <c r="L5624" s="602"/>
      <c r="M5624" s="622"/>
    </row>
    <row r="5625" spans="2:13" s="322" customFormat="1" x14ac:dyDescent="0.2">
      <c r="B5625" s="602"/>
      <c r="C5625" s="602"/>
      <c r="D5625" s="602"/>
      <c r="E5625" s="602"/>
      <c r="F5625" s="602"/>
      <c r="G5625" s="602"/>
      <c r="H5625" s="602"/>
      <c r="I5625" s="602"/>
      <c r="J5625" s="602"/>
      <c r="K5625" s="602"/>
      <c r="L5625" s="602"/>
      <c r="M5625" s="622"/>
    </row>
    <row r="5626" spans="2:13" s="322" customFormat="1" x14ac:dyDescent="0.2">
      <c r="B5626" s="602"/>
      <c r="C5626" s="602"/>
      <c r="D5626" s="602"/>
      <c r="E5626" s="602"/>
      <c r="F5626" s="602"/>
      <c r="G5626" s="602"/>
      <c r="H5626" s="602"/>
      <c r="I5626" s="602"/>
      <c r="J5626" s="602"/>
      <c r="K5626" s="602"/>
      <c r="L5626" s="602"/>
      <c r="M5626" s="622"/>
    </row>
    <row r="5627" spans="2:13" s="322" customFormat="1" x14ac:dyDescent="0.2">
      <c r="B5627" s="602"/>
      <c r="C5627" s="602"/>
      <c r="D5627" s="602"/>
      <c r="E5627" s="602"/>
      <c r="F5627" s="602"/>
      <c r="G5627" s="602"/>
      <c r="H5627" s="602"/>
      <c r="I5627" s="602"/>
      <c r="J5627" s="602"/>
      <c r="K5627" s="602"/>
      <c r="L5627" s="602"/>
      <c r="M5627" s="622"/>
    </row>
    <row r="5628" spans="2:13" s="322" customFormat="1" x14ac:dyDescent="0.2">
      <c r="B5628" s="602"/>
      <c r="C5628" s="602"/>
      <c r="D5628" s="602"/>
      <c r="E5628" s="602"/>
      <c r="F5628" s="602"/>
      <c r="G5628" s="602"/>
      <c r="H5628" s="602"/>
      <c r="I5628" s="602"/>
      <c r="J5628" s="602"/>
      <c r="K5628" s="602"/>
      <c r="L5628" s="602"/>
      <c r="M5628" s="622"/>
    </row>
    <row r="5629" spans="2:13" s="322" customFormat="1" x14ac:dyDescent="0.2">
      <c r="B5629" s="602"/>
      <c r="C5629" s="602"/>
      <c r="D5629" s="602"/>
      <c r="E5629" s="602"/>
      <c r="F5629" s="602"/>
      <c r="G5629" s="602"/>
      <c r="H5629" s="602"/>
      <c r="I5629" s="602"/>
      <c r="J5629" s="602"/>
      <c r="K5629" s="602"/>
      <c r="L5629" s="602"/>
      <c r="M5629" s="622"/>
    </row>
    <row r="5630" spans="2:13" s="322" customFormat="1" x14ac:dyDescent="0.2">
      <c r="B5630" s="602"/>
      <c r="C5630" s="602"/>
      <c r="D5630" s="602"/>
      <c r="E5630" s="602"/>
      <c r="F5630" s="602"/>
      <c r="G5630" s="602"/>
      <c r="H5630" s="602"/>
      <c r="I5630" s="602"/>
      <c r="J5630" s="602"/>
      <c r="K5630" s="602"/>
      <c r="L5630" s="602"/>
      <c r="M5630" s="622"/>
    </row>
    <row r="5631" spans="2:13" s="322" customFormat="1" x14ac:dyDescent="0.2">
      <c r="B5631" s="602"/>
      <c r="C5631" s="602"/>
      <c r="D5631" s="602"/>
      <c r="E5631" s="602"/>
      <c r="F5631" s="602"/>
      <c r="G5631" s="602"/>
      <c r="H5631" s="602"/>
      <c r="I5631" s="602"/>
      <c r="J5631" s="602"/>
      <c r="K5631" s="602"/>
      <c r="L5631" s="602"/>
      <c r="M5631" s="622"/>
    </row>
    <row r="5632" spans="2:13" s="322" customFormat="1" x14ac:dyDescent="0.2">
      <c r="B5632" s="602"/>
      <c r="C5632" s="602"/>
      <c r="D5632" s="602"/>
      <c r="E5632" s="602"/>
      <c r="F5632" s="602"/>
      <c r="G5632" s="602"/>
      <c r="H5632" s="602"/>
      <c r="I5632" s="602"/>
      <c r="J5632" s="602"/>
      <c r="K5632" s="602"/>
      <c r="L5632" s="602"/>
      <c r="M5632" s="622"/>
    </row>
    <row r="5633" spans="2:13" s="322" customFormat="1" x14ac:dyDescent="0.2">
      <c r="B5633" s="602"/>
      <c r="C5633" s="602"/>
      <c r="D5633" s="602"/>
      <c r="E5633" s="602"/>
      <c r="F5633" s="602"/>
      <c r="G5633" s="602"/>
      <c r="H5633" s="602"/>
      <c r="I5633" s="602"/>
      <c r="J5633" s="602"/>
      <c r="K5633" s="602"/>
      <c r="L5633" s="602"/>
      <c r="M5633" s="622"/>
    </row>
    <row r="5634" spans="2:13" s="322" customFormat="1" x14ac:dyDescent="0.2">
      <c r="B5634" s="602"/>
      <c r="C5634" s="602"/>
      <c r="D5634" s="602"/>
      <c r="E5634" s="602"/>
      <c r="F5634" s="602"/>
      <c r="G5634" s="602"/>
      <c r="H5634" s="602"/>
      <c r="I5634" s="602"/>
      <c r="J5634" s="602"/>
      <c r="K5634" s="602"/>
      <c r="L5634" s="602"/>
      <c r="M5634" s="622"/>
    </row>
    <row r="5635" spans="2:13" s="322" customFormat="1" x14ac:dyDescent="0.2">
      <c r="B5635" s="602"/>
      <c r="C5635" s="602"/>
      <c r="D5635" s="602"/>
      <c r="E5635" s="602"/>
      <c r="F5635" s="602"/>
      <c r="G5635" s="602"/>
      <c r="H5635" s="602"/>
      <c r="I5635" s="602"/>
      <c r="J5635" s="602"/>
      <c r="K5635" s="602"/>
      <c r="L5635" s="602"/>
      <c r="M5635" s="622"/>
    </row>
    <row r="5636" spans="2:13" s="322" customFormat="1" x14ac:dyDescent="0.2">
      <c r="B5636" s="602"/>
      <c r="C5636" s="602"/>
      <c r="D5636" s="602"/>
      <c r="E5636" s="602"/>
      <c r="F5636" s="602"/>
      <c r="G5636" s="602"/>
      <c r="H5636" s="602"/>
      <c r="I5636" s="602"/>
      <c r="J5636" s="602"/>
      <c r="K5636" s="602"/>
      <c r="L5636" s="602"/>
      <c r="M5636" s="622"/>
    </row>
    <row r="5637" spans="2:13" s="322" customFormat="1" x14ac:dyDescent="0.2">
      <c r="B5637" s="602"/>
      <c r="C5637" s="602"/>
      <c r="D5637" s="602"/>
      <c r="E5637" s="602"/>
      <c r="F5637" s="602"/>
      <c r="G5637" s="602"/>
      <c r="H5637" s="602"/>
      <c r="I5637" s="602"/>
      <c r="J5637" s="602"/>
      <c r="K5637" s="602"/>
      <c r="L5637" s="602"/>
      <c r="M5637" s="622"/>
    </row>
    <row r="5638" spans="2:13" s="322" customFormat="1" x14ac:dyDescent="0.2">
      <c r="B5638" s="602"/>
      <c r="C5638" s="602"/>
      <c r="D5638" s="602"/>
      <c r="E5638" s="602"/>
      <c r="F5638" s="602"/>
      <c r="G5638" s="602"/>
      <c r="H5638" s="602"/>
      <c r="I5638" s="602"/>
      <c r="J5638" s="602"/>
      <c r="K5638" s="602"/>
      <c r="L5638" s="602"/>
      <c r="M5638" s="622"/>
    </row>
    <row r="5639" spans="2:13" s="322" customFormat="1" x14ac:dyDescent="0.2">
      <c r="B5639" s="602"/>
      <c r="C5639" s="602"/>
      <c r="D5639" s="602"/>
      <c r="E5639" s="602"/>
      <c r="F5639" s="602"/>
      <c r="G5639" s="602"/>
      <c r="H5639" s="602"/>
      <c r="I5639" s="602"/>
      <c r="J5639" s="602"/>
      <c r="K5639" s="602"/>
      <c r="L5639" s="602"/>
      <c r="M5639" s="622"/>
    </row>
    <row r="5640" spans="2:13" s="322" customFormat="1" x14ac:dyDescent="0.2">
      <c r="B5640" s="602"/>
      <c r="C5640" s="602"/>
      <c r="D5640" s="602"/>
      <c r="E5640" s="602"/>
      <c r="F5640" s="602"/>
      <c r="G5640" s="602"/>
      <c r="H5640" s="602"/>
      <c r="I5640" s="602"/>
      <c r="J5640" s="602"/>
      <c r="K5640" s="602"/>
      <c r="L5640" s="602"/>
      <c r="M5640" s="622"/>
    </row>
    <row r="5641" spans="2:13" s="322" customFormat="1" x14ac:dyDescent="0.2">
      <c r="B5641" s="602"/>
      <c r="C5641" s="602"/>
      <c r="D5641" s="602"/>
      <c r="E5641" s="602"/>
      <c r="F5641" s="602"/>
      <c r="G5641" s="602"/>
      <c r="H5641" s="602"/>
      <c r="I5641" s="602"/>
      <c r="J5641" s="602"/>
      <c r="K5641" s="602"/>
      <c r="L5641" s="602"/>
      <c r="M5641" s="622"/>
    </row>
    <row r="5642" spans="2:13" s="322" customFormat="1" x14ac:dyDescent="0.2">
      <c r="B5642" s="602"/>
      <c r="C5642" s="602"/>
      <c r="D5642" s="602"/>
      <c r="E5642" s="602"/>
      <c r="F5642" s="602"/>
      <c r="G5642" s="602"/>
      <c r="H5642" s="602"/>
      <c r="I5642" s="602"/>
      <c r="J5642" s="602"/>
      <c r="K5642" s="602"/>
      <c r="L5642" s="602"/>
      <c r="M5642" s="622"/>
    </row>
    <row r="5643" spans="2:13" s="322" customFormat="1" x14ac:dyDescent="0.2">
      <c r="B5643" s="602"/>
      <c r="C5643" s="602"/>
      <c r="D5643" s="602"/>
      <c r="E5643" s="602"/>
      <c r="F5643" s="602"/>
      <c r="G5643" s="602"/>
      <c r="H5643" s="602"/>
      <c r="I5643" s="602"/>
      <c r="J5643" s="602"/>
      <c r="K5643" s="602"/>
      <c r="L5643" s="602"/>
      <c r="M5643" s="622"/>
    </row>
    <row r="5644" spans="2:13" s="322" customFormat="1" x14ac:dyDescent="0.2">
      <c r="B5644" s="602"/>
      <c r="C5644" s="602"/>
      <c r="D5644" s="602"/>
      <c r="E5644" s="602"/>
      <c r="F5644" s="602"/>
      <c r="G5644" s="602"/>
      <c r="H5644" s="602"/>
      <c r="I5644" s="602"/>
      <c r="J5644" s="602"/>
      <c r="K5644" s="602"/>
      <c r="L5644" s="602"/>
      <c r="M5644" s="622"/>
    </row>
    <row r="5645" spans="2:13" s="322" customFormat="1" x14ac:dyDescent="0.2">
      <c r="B5645" s="602"/>
      <c r="C5645" s="602"/>
      <c r="D5645" s="602"/>
      <c r="E5645" s="602"/>
      <c r="F5645" s="602"/>
      <c r="G5645" s="602"/>
      <c r="H5645" s="602"/>
      <c r="I5645" s="602"/>
      <c r="J5645" s="602"/>
      <c r="K5645" s="602"/>
      <c r="L5645" s="602"/>
      <c r="M5645" s="622"/>
    </row>
    <row r="5646" spans="2:13" s="322" customFormat="1" x14ac:dyDescent="0.2">
      <c r="B5646" s="602"/>
      <c r="C5646" s="602"/>
      <c r="D5646" s="602"/>
      <c r="E5646" s="602"/>
      <c r="F5646" s="602"/>
      <c r="G5646" s="602"/>
      <c r="H5646" s="602"/>
      <c r="I5646" s="602"/>
      <c r="J5646" s="602"/>
      <c r="K5646" s="602"/>
      <c r="L5646" s="602"/>
      <c r="M5646" s="622"/>
    </row>
    <row r="5647" spans="2:13" s="322" customFormat="1" x14ac:dyDescent="0.2">
      <c r="B5647" s="602"/>
      <c r="C5647" s="602"/>
      <c r="D5647" s="602"/>
      <c r="E5647" s="602"/>
      <c r="F5647" s="602"/>
      <c r="G5647" s="602"/>
      <c r="H5647" s="602"/>
      <c r="I5647" s="602"/>
      <c r="J5647" s="602"/>
      <c r="K5647" s="602"/>
      <c r="L5647" s="602"/>
      <c r="M5647" s="622"/>
    </row>
    <row r="5648" spans="2:13" s="322" customFormat="1" x14ac:dyDescent="0.2">
      <c r="B5648" s="602"/>
      <c r="C5648" s="602"/>
      <c r="D5648" s="602"/>
      <c r="E5648" s="602"/>
      <c r="F5648" s="602"/>
      <c r="G5648" s="602"/>
      <c r="H5648" s="602"/>
      <c r="I5648" s="602"/>
      <c r="J5648" s="602"/>
      <c r="K5648" s="602"/>
      <c r="L5648" s="602"/>
      <c r="M5648" s="622"/>
    </row>
    <row r="5649" spans="2:13" s="322" customFormat="1" x14ac:dyDescent="0.2">
      <c r="B5649" s="602"/>
      <c r="C5649" s="602"/>
      <c r="D5649" s="602"/>
      <c r="E5649" s="602"/>
      <c r="F5649" s="602"/>
      <c r="G5649" s="602"/>
      <c r="H5649" s="602"/>
      <c r="I5649" s="602"/>
      <c r="J5649" s="602"/>
      <c r="K5649" s="602"/>
      <c r="L5649" s="602"/>
      <c r="M5649" s="622"/>
    </row>
    <row r="5650" spans="2:13" s="322" customFormat="1" x14ac:dyDescent="0.2">
      <c r="B5650" s="602"/>
      <c r="C5650" s="602"/>
      <c r="D5650" s="602"/>
      <c r="E5650" s="602"/>
      <c r="F5650" s="602"/>
      <c r="G5650" s="602"/>
      <c r="H5650" s="602"/>
      <c r="I5650" s="602"/>
      <c r="J5650" s="602"/>
      <c r="K5650" s="602"/>
      <c r="L5650" s="602"/>
      <c r="M5650" s="622"/>
    </row>
    <row r="5651" spans="2:13" s="322" customFormat="1" x14ac:dyDescent="0.2">
      <c r="B5651" s="602"/>
      <c r="C5651" s="602"/>
      <c r="D5651" s="602"/>
      <c r="E5651" s="602"/>
      <c r="F5651" s="602"/>
      <c r="G5651" s="602"/>
      <c r="H5651" s="602"/>
      <c r="I5651" s="602"/>
      <c r="J5651" s="602"/>
      <c r="K5651" s="602"/>
      <c r="L5651" s="602"/>
      <c r="M5651" s="622"/>
    </row>
    <row r="5652" spans="2:13" s="322" customFormat="1" x14ac:dyDescent="0.2">
      <c r="B5652" s="602"/>
      <c r="C5652" s="602"/>
      <c r="D5652" s="602"/>
      <c r="E5652" s="602"/>
      <c r="F5652" s="602"/>
      <c r="G5652" s="602"/>
      <c r="H5652" s="602"/>
      <c r="I5652" s="602"/>
      <c r="J5652" s="602"/>
      <c r="K5652" s="602"/>
      <c r="L5652" s="602"/>
      <c r="M5652" s="622"/>
    </row>
    <row r="5653" spans="2:13" s="322" customFormat="1" x14ac:dyDescent="0.2">
      <c r="B5653" s="602"/>
      <c r="C5653" s="602"/>
      <c r="D5653" s="602"/>
      <c r="E5653" s="602"/>
      <c r="F5653" s="602"/>
      <c r="G5653" s="602"/>
      <c r="H5653" s="602"/>
      <c r="I5653" s="602"/>
      <c r="J5653" s="602"/>
      <c r="K5653" s="602"/>
      <c r="L5653" s="602"/>
      <c r="M5653" s="622"/>
    </row>
    <row r="5654" spans="2:13" s="322" customFormat="1" x14ac:dyDescent="0.2">
      <c r="B5654" s="602"/>
      <c r="C5654" s="602"/>
      <c r="D5654" s="602"/>
      <c r="E5654" s="602"/>
      <c r="F5654" s="602"/>
      <c r="G5654" s="602"/>
      <c r="H5654" s="602"/>
      <c r="I5654" s="602"/>
      <c r="J5654" s="602"/>
      <c r="K5654" s="602"/>
      <c r="L5654" s="602"/>
      <c r="M5654" s="622"/>
    </row>
    <row r="5655" spans="2:13" s="322" customFormat="1" x14ac:dyDescent="0.2">
      <c r="B5655" s="602"/>
      <c r="C5655" s="602"/>
      <c r="D5655" s="602"/>
      <c r="E5655" s="602"/>
      <c r="F5655" s="602"/>
      <c r="G5655" s="602"/>
      <c r="H5655" s="602"/>
      <c r="I5655" s="602"/>
      <c r="J5655" s="602"/>
      <c r="K5655" s="602"/>
      <c r="L5655" s="602"/>
      <c r="M5655" s="622"/>
    </row>
    <row r="5656" spans="2:13" s="322" customFormat="1" x14ac:dyDescent="0.2">
      <c r="B5656" s="602"/>
      <c r="C5656" s="602"/>
      <c r="D5656" s="602"/>
      <c r="E5656" s="602"/>
      <c r="F5656" s="602"/>
      <c r="G5656" s="602"/>
      <c r="H5656" s="602"/>
      <c r="I5656" s="602"/>
      <c r="J5656" s="602"/>
      <c r="K5656" s="602"/>
      <c r="L5656" s="602"/>
      <c r="M5656" s="622"/>
    </row>
    <row r="5657" spans="2:13" s="322" customFormat="1" x14ac:dyDescent="0.2">
      <c r="B5657" s="602"/>
      <c r="C5657" s="602"/>
      <c r="D5657" s="602"/>
      <c r="E5657" s="602"/>
      <c r="F5657" s="602"/>
      <c r="G5657" s="602"/>
      <c r="H5657" s="602"/>
      <c r="I5657" s="602"/>
      <c r="J5657" s="602"/>
      <c r="K5657" s="602"/>
      <c r="L5657" s="602"/>
      <c r="M5657" s="622"/>
    </row>
    <row r="5658" spans="2:13" s="322" customFormat="1" x14ac:dyDescent="0.2">
      <c r="B5658" s="602"/>
      <c r="C5658" s="602"/>
      <c r="D5658" s="602"/>
      <c r="E5658" s="602"/>
      <c r="F5658" s="602"/>
      <c r="G5658" s="602"/>
      <c r="H5658" s="602"/>
      <c r="I5658" s="602"/>
      <c r="J5658" s="602"/>
      <c r="K5658" s="602"/>
      <c r="L5658" s="602"/>
      <c r="M5658" s="622"/>
    </row>
    <row r="5659" spans="2:13" s="322" customFormat="1" x14ac:dyDescent="0.2">
      <c r="B5659" s="602"/>
      <c r="C5659" s="602"/>
      <c r="D5659" s="602"/>
      <c r="E5659" s="602"/>
      <c r="F5659" s="602"/>
      <c r="G5659" s="602"/>
      <c r="H5659" s="602"/>
      <c r="I5659" s="602"/>
      <c r="J5659" s="602"/>
      <c r="K5659" s="602"/>
      <c r="L5659" s="602"/>
      <c r="M5659" s="622"/>
    </row>
    <row r="5660" spans="2:13" s="322" customFormat="1" x14ac:dyDescent="0.2">
      <c r="B5660" s="602"/>
      <c r="C5660" s="602"/>
      <c r="D5660" s="602"/>
      <c r="E5660" s="602"/>
      <c r="F5660" s="602"/>
      <c r="G5660" s="602"/>
      <c r="H5660" s="602"/>
      <c r="I5660" s="602"/>
      <c r="J5660" s="602"/>
      <c r="K5660" s="602"/>
      <c r="L5660" s="602"/>
      <c r="M5660" s="622"/>
    </row>
    <row r="5661" spans="2:13" s="322" customFormat="1" x14ac:dyDescent="0.2">
      <c r="B5661" s="602"/>
      <c r="C5661" s="602"/>
      <c r="D5661" s="602"/>
      <c r="E5661" s="602"/>
      <c r="F5661" s="602"/>
      <c r="G5661" s="602"/>
      <c r="H5661" s="602"/>
      <c r="I5661" s="602"/>
      <c r="J5661" s="602"/>
      <c r="K5661" s="602"/>
      <c r="L5661" s="602"/>
      <c r="M5661" s="622"/>
    </row>
    <row r="5662" spans="2:13" s="322" customFormat="1" x14ac:dyDescent="0.2">
      <c r="B5662" s="602"/>
      <c r="C5662" s="602"/>
      <c r="D5662" s="602"/>
      <c r="E5662" s="602"/>
      <c r="F5662" s="602"/>
      <c r="G5662" s="602"/>
      <c r="H5662" s="602"/>
      <c r="I5662" s="602"/>
      <c r="J5662" s="602"/>
      <c r="K5662" s="602"/>
      <c r="L5662" s="602"/>
      <c r="M5662" s="622"/>
    </row>
    <row r="5663" spans="2:13" s="322" customFormat="1" x14ac:dyDescent="0.2">
      <c r="B5663" s="602"/>
      <c r="C5663" s="602"/>
      <c r="D5663" s="602"/>
      <c r="E5663" s="602"/>
      <c r="F5663" s="602"/>
      <c r="G5663" s="602"/>
      <c r="H5663" s="602"/>
      <c r="I5663" s="602"/>
      <c r="J5663" s="602"/>
      <c r="K5663" s="602"/>
      <c r="L5663" s="602"/>
      <c r="M5663" s="622"/>
    </row>
    <row r="5664" spans="2:13" s="322" customFormat="1" x14ac:dyDescent="0.2">
      <c r="B5664" s="602"/>
      <c r="C5664" s="602"/>
      <c r="D5664" s="602"/>
      <c r="E5664" s="602"/>
      <c r="F5664" s="602"/>
      <c r="G5664" s="602"/>
      <c r="H5664" s="602"/>
      <c r="I5664" s="602"/>
      <c r="J5664" s="602"/>
      <c r="K5664" s="602"/>
      <c r="L5664" s="602"/>
      <c r="M5664" s="622"/>
    </row>
    <row r="5665" spans="2:13" s="322" customFormat="1" x14ac:dyDescent="0.2">
      <c r="B5665" s="602"/>
      <c r="C5665" s="602"/>
      <c r="D5665" s="602"/>
      <c r="E5665" s="602"/>
      <c r="F5665" s="602"/>
      <c r="G5665" s="602"/>
      <c r="H5665" s="602"/>
      <c r="I5665" s="602"/>
      <c r="J5665" s="602"/>
      <c r="K5665" s="602"/>
      <c r="L5665" s="602"/>
      <c r="M5665" s="622"/>
    </row>
    <row r="5666" spans="2:13" s="322" customFormat="1" x14ac:dyDescent="0.2">
      <c r="B5666" s="602"/>
      <c r="C5666" s="602"/>
      <c r="D5666" s="602"/>
      <c r="E5666" s="602"/>
      <c r="F5666" s="602"/>
      <c r="G5666" s="602"/>
      <c r="H5666" s="602"/>
      <c r="I5666" s="602"/>
      <c r="J5666" s="602"/>
      <c r="K5666" s="602"/>
      <c r="L5666" s="602"/>
      <c r="M5666" s="622"/>
    </row>
    <row r="5667" spans="2:13" s="322" customFormat="1" x14ac:dyDescent="0.2">
      <c r="B5667" s="602"/>
      <c r="C5667" s="602"/>
      <c r="D5667" s="602"/>
      <c r="E5667" s="602"/>
      <c r="F5667" s="602"/>
      <c r="G5667" s="602"/>
      <c r="H5667" s="602"/>
      <c r="I5667" s="602"/>
      <c r="J5667" s="602"/>
      <c r="K5667" s="602"/>
      <c r="L5667" s="602"/>
      <c r="M5667" s="622"/>
    </row>
    <row r="5668" spans="2:13" s="322" customFormat="1" x14ac:dyDescent="0.2">
      <c r="B5668" s="602"/>
      <c r="C5668" s="602"/>
      <c r="D5668" s="602"/>
      <c r="E5668" s="602"/>
      <c r="F5668" s="602"/>
      <c r="G5668" s="602"/>
      <c r="H5668" s="602"/>
      <c r="I5668" s="602"/>
      <c r="J5668" s="602"/>
      <c r="K5668" s="602"/>
      <c r="L5668" s="602"/>
      <c r="M5668" s="622"/>
    </row>
    <row r="5669" spans="2:13" s="322" customFormat="1" x14ac:dyDescent="0.2">
      <c r="B5669" s="602"/>
      <c r="C5669" s="602"/>
      <c r="D5669" s="602"/>
      <c r="E5669" s="602"/>
      <c r="F5669" s="602"/>
      <c r="G5669" s="602"/>
      <c r="H5669" s="602"/>
      <c r="I5669" s="602"/>
      <c r="J5669" s="602"/>
      <c r="K5669" s="602"/>
      <c r="L5669" s="602"/>
      <c r="M5669" s="622"/>
    </row>
    <row r="5670" spans="2:13" s="322" customFormat="1" x14ac:dyDescent="0.2">
      <c r="B5670" s="602"/>
      <c r="C5670" s="602"/>
      <c r="D5670" s="602"/>
      <c r="E5670" s="602"/>
      <c r="F5670" s="602"/>
      <c r="G5670" s="602"/>
      <c r="H5670" s="602"/>
      <c r="I5670" s="602"/>
      <c r="J5670" s="602"/>
      <c r="K5670" s="602"/>
      <c r="L5670" s="602"/>
      <c r="M5670" s="622"/>
    </row>
    <row r="5671" spans="2:13" s="322" customFormat="1" x14ac:dyDescent="0.2">
      <c r="B5671" s="602"/>
      <c r="C5671" s="602"/>
      <c r="D5671" s="602"/>
      <c r="E5671" s="602"/>
      <c r="F5671" s="602"/>
      <c r="G5671" s="602"/>
      <c r="H5671" s="602"/>
      <c r="I5671" s="602"/>
      <c r="J5671" s="602"/>
      <c r="K5671" s="602"/>
      <c r="L5671" s="602"/>
      <c r="M5671" s="622"/>
    </row>
    <row r="5672" spans="2:13" s="322" customFormat="1" x14ac:dyDescent="0.2">
      <c r="B5672" s="602"/>
      <c r="C5672" s="602"/>
      <c r="D5672" s="602"/>
      <c r="E5672" s="602"/>
      <c r="F5672" s="602"/>
      <c r="G5672" s="602"/>
      <c r="H5672" s="602"/>
      <c r="I5672" s="602"/>
      <c r="J5672" s="602"/>
      <c r="K5672" s="602"/>
      <c r="L5672" s="602"/>
      <c r="M5672" s="622"/>
    </row>
    <row r="5673" spans="2:13" s="322" customFormat="1" x14ac:dyDescent="0.2">
      <c r="B5673" s="602"/>
      <c r="C5673" s="602"/>
      <c r="D5673" s="602"/>
      <c r="E5673" s="602"/>
      <c r="F5673" s="602"/>
      <c r="G5673" s="602"/>
      <c r="H5673" s="602"/>
      <c r="I5673" s="602"/>
      <c r="J5673" s="602"/>
      <c r="K5673" s="602"/>
      <c r="L5673" s="602"/>
      <c r="M5673" s="622"/>
    </row>
    <row r="5674" spans="2:13" s="322" customFormat="1" x14ac:dyDescent="0.2">
      <c r="B5674" s="602"/>
      <c r="C5674" s="602"/>
      <c r="D5674" s="602"/>
      <c r="E5674" s="602"/>
      <c r="F5674" s="602"/>
      <c r="G5674" s="602"/>
      <c r="H5674" s="602"/>
      <c r="I5674" s="602"/>
      <c r="J5674" s="602"/>
      <c r="K5674" s="602"/>
      <c r="L5674" s="602"/>
      <c r="M5674" s="622"/>
    </row>
    <row r="5675" spans="2:13" s="322" customFormat="1" x14ac:dyDescent="0.2">
      <c r="B5675" s="602"/>
      <c r="C5675" s="602"/>
      <c r="D5675" s="602"/>
      <c r="E5675" s="602"/>
      <c r="F5675" s="602"/>
      <c r="G5675" s="602"/>
      <c r="H5675" s="602"/>
      <c r="I5675" s="602"/>
      <c r="J5675" s="602"/>
      <c r="K5675" s="602"/>
      <c r="L5675" s="602"/>
      <c r="M5675" s="622"/>
    </row>
    <row r="5676" spans="2:13" s="322" customFormat="1" x14ac:dyDescent="0.2">
      <c r="B5676" s="602"/>
      <c r="C5676" s="602"/>
      <c r="D5676" s="602"/>
      <c r="E5676" s="602"/>
      <c r="F5676" s="602"/>
      <c r="G5676" s="602"/>
      <c r="H5676" s="602"/>
      <c r="I5676" s="602"/>
      <c r="J5676" s="602"/>
      <c r="K5676" s="602"/>
      <c r="L5676" s="602"/>
      <c r="M5676" s="622"/>
    </row>
    <row r="5677" spans="2:13" s="322" customFormat="1" x14ac:dyDescent="0.2">
      <c r="B5677" s="602"/>
      <c r="C5677" s="602"/>
      <c r="D5677" s="602"/>
      <c r="E5677" s="602"/>
      <c r="F5677" s="602"/>
      <c r="G5677" s="602"/>
      <c r="H5677" s="602"/>
      <c r="I5677" s="602"/>
      <c r="J5677" s="602"/>
      <c r="K5677" s="602"/>
      <c r="L5677" s="602"/>
      <c r="M5677" s="622"/>
    </row>
    <row r="5678" spans="2:13" s="322" customFormat="1" x14ac:dyDescent="0.2">
      <c r="B5678" s="602"/>
      <c r="C5678" s="602"/>
      <c r="D5678" s="602"/>
      <c r="E5678" s="602"/>
      <c r="F5678" s="602"/>
      <c r="G5678" s="602"/>
      <c r="H5678" s="602"/>
      <c r="I5678" s="602"/>
      <c r="J5678" s="602"/>
      <c r="K5678" s="602"/>
      <c r="L5678" s="602"/>
      <c r="M5678" s="622"/>
    </row>
    <row r="5679" spans="2:13" s="322" customFormat="1" x14ac:dyDescent="0.2">
      <c r="B5679" s="602"/>
      <c r="C5679" s="602"/>
      <c r="D5679" s="602"/>
      <c r="E5679" s="602"/>
      <c r="F5679" s="602"/>
      <c r="G5679" s="602"/>
      <c r="H5679" s="602"/>
      <c r="I5679" s="602"/>
      <c r="J5679" s="602"/>
      <c r="K5679" s="602"/>
      <c r="L5679" s="602"/>
      <c r="M5679" s="622"/>
    </row>
    <row r="5680" spans="2:13" s="322" customFormat="1" x14ac:dyDescent="0.2">
      <c r="B5680" s="602"/>
      <c r="C5680" s="602"/>
      <c r="D5680" s="602"/>
      <c r="E5680" s="602"/>
      <c r="F5680" s="602"/>
      <c r="G5680" s="602"/>
      <c r="H5680" s="602"/>
      <c r="I5680" s="602"/>
      <c r="J5680" s="602"/>
      <c r="K5680" s="602"/>
      <c r="L5680" s="602"/>
      <c r="M5680" s="622"/>
    </row>
    <row r="5681" spans="2:13" s="322" customFormat="1" x14ac:dyDescent="0.2">
      <c r="B5681" s="602"/>
      <c r="C5681" s="602"/>
      <c r="D5681" s="602"/>
      <c r="E5681" s="602"/>
      <c r="F5681" s="602"/>
      <c r="G5681" s="602"/>
      <c r="H5681" s="602"/>
      <c r="I5681" s="602"/>
      <c r="J5681" s="602"/>
      <c r="K5681" s="602"/>
      <c r="L5681" s="602"/>
      <c r="M5681" s="622"/>
    </row>
    <row r="5682" spans="2:13" s="322" customFormat="1" x14ac:dyDescent="0.2">
      <c r="B5682" s="602"/>
      <c r="C5682" s="602"/>
      <c r="D5682" s="602"/>
      <c r="E5682" s="602"/>
      <c r="F5682" s="602"/>
      <c r="G5682" s="602"/>
      <c r="H5682" s="602"/>
      <c r="I5682" s="602"/>
      <c r="J5682" s="602"/>
      <c r="K5682" s="602"/>
      <c r="L5682" s="602"/>
      <c r="M5682" s="622"/>
    </row>
    <row r="5683" spans="2:13" s="322" customFormat="1" x14ac:dyDescent="0.2">
      <c r="B5683" s="602"/>
      <c r="C5683" s="602"/>
      <c r="D5683" s="602"/>
      <c r="E5683" s="602"/>
      <c r="F5683" s="602"/>
      <c r="G5683" s="602"/>
      <c r="H5683" s="602"/>
      <c r="I5683" s="602"/>
      <c r="J5683" s="602"/>
      <c r="K5683" s="602"/>
      <c r="L5683" s="602"/>
      <c r="M5683" s="622"/>
    </row>
    <row r="5684" spans="2:13" s="322" customFormat="1" x14ac:dyDescent="0.2">
      <c r="B5684" s="602"/>
      <c r="C5684" s="602"/>
      <c r="D5684" s="602"/>
      <c r="E5684" s="602"/>
      <c r="F5684" s="602"/>
      <c r="G5684" s="602"/>
      <c r="H5684" s="602"/>
      <c r="I5684" s="602"/>
      <c r="J5684" s="602"/>
      <c r="K5684" s="602"/>
      <c r="L5684" s="602"/>
      <c r="M5684" s="622"/>
    </row>
    <row r="5685" spans="2:13" s="322" customFormat="1" x14ac:dyDescent="0.2">
      <c r="B5685" s="602"/>
      <c r="C5685" s="602"/>
      <c r="D5685" s="602"/>
      <c r="E5685" s="602"/>
      <c r="F5685" s="602"/>
      <c r="G5685" s="602"/>
      <c r="H5685" s="602"/>
      <c r="I5685" s="602"/>
      <c r="J5685" s="602"/>
      <c r="K5685" s="602"/>
      <c r="L5685" s="602"/>
      <c r="M5685" s="622"/>
    </row>
    <row r="5686" spans="2:13" s="322" customFormat="1" x14ac:dyDescent="0.2">
      <c r="B5686" s="602"/>
      <c r="C5686" s="602"/>
      <c r="D5686" s="602"/>
      <c r="E5686" s="602"/>
      <c r="F5686" s="602"/>
      <c r="G5686" s="602"/>
      <c r="H5686" s="602"/>
      <c r="I5686" s="602"/>
      <c r="J5686" s="602"/>
      <c r="K5686" s="602"/>
      <c r="L5686" s="602"/>
      <c r="M5686" s="622"/>
    </row>
    <row r="5687" spans="2:13" s="322" customFormat="1" x14ac:dyDescent="0.2">
      <c r="B5687" s="602"/>
      <c r="C5687" s="602"/>
      <c r="D5687" s="602"/>
      <c r="E5687" s="602"/>
      <c r="F5687" s="602"/>
      <c r="G5687" s="602"/>
      <c r="H5687" s="602"/>
      <c r="I5687" s="602"/>
      <c r="J5687" s="602"/>
      <c r="K5687" s="602"/>
      <c r="L5687" s="602"/>
      <c r="M5687" s="622"/>
    </row>
    <row r="5688" spans="2:13" s="322" customFormat="1" x14ac:dyDescent="0.2">
      <c r="B5688" s="602"/>
      <c r="C5688" s="602"/>
      <c r="D5688" s="602"/>
      <c r="E5688" s="602"/>
      <c r="F5688" s="602"/>
      <c r="G5688" s="602"/>
      <c r="H5688" s="602"/>
      <c r="I5688" s="602"/>
      <c r="J5688" s="602"/>
      <c r="K5688" s="602"/>
      <c r="L5688" s="602"/>
      <c r="M5688" s="622"/>
    </row>
    <row r="5689" spans="2:13" s="322" customFormat="1" x14ac:dyDescent="0.2">
      <c r="B5689" s="602"/>
      <c r="C5689" s="602"/>
      <c r="D5689" s="602"/>
      <c r="E5689" s="602"/>
      <c r="F5689" s="602"/>
      <c r="G5689" s="602"/>
      <c r="H5689" s="602"/>
      <c r="I5689" s="602"/>
      <c r="J5689" s="602"/>
      <c r="K5689" s="602"/>
      <c r="L5689" s="602"/>
      <c r="M5689" s="622"/>
    </row>
    <row r="5690" spans="2:13" s="322" customFormat="1" x14ac:dyDescent="0.2">
      <c r="B5690" s="602"/>
      <c r="C5690" s="602"/>
      <c r="D5690" s="602"/>
      <c r="E5690" s="602"/>
      <c r="F5690" s="602"/>
      <c r="G5690" s="602"/>
      <c r="H5690" s="602"/>
      <c r="I5690" s="602"/>
      <c r="J5690" s="602"/>
      <c r="K5690" s="602"/>
      <c r="L5690" s="602"/>
      <c r="M5690" s="622"/>
    </row>
    <row r="5691" spans="2:13" s="322" customFormat="1" x14ac:dyDescent="0.2">
      <c r="B5691" s="602"/>
      <c r="C5691" s="602"/>
      <c r="D5691" s="602"/>
      <c r="E5691" s="602"/>
      <c r="F5691" s="602"/>
      <c r="G5691" s="602"/>
      <c r="H5691" s="602"/>
      <c r="I5691" s="602"/>
      <c r="J5691" s="602"/>
      <c r="K5691" s="602"/>
      <c r="L5691" s="602"/>
      <c r="M5691" s="622"/>
    </row>
    <row r="5692" spans="2:13" s="322" customFormat="1" x14ac:dyDescent="0.2">
      <c r="B5692" s="602"/>
      <c r="C5692" s="602"/>
      <c r="D5692" s="602"/>
      <c r="E5692" s="602"/>
      <c r="F5692" s="602"/>
      <c r="G5692" s="602"/>
      <c r="H5692" s="602"/>
      <c r="I5692" s="602"/>
      <c r="J5692" s="602"/>
      <c r="K5692" s="602"/>
      <c r="L5692" s="602"/>
      <c r="M5692" s="622"/>
    </row>
    <row r="5693" spans="2:13" s="322" customFormat="1" x14ac:dyDescent="0.2">
      <c r="B5693" s="602"/>
      <c r="C5693" s="602"/>
      <c r="D5693" s="602"/>
      <c r="E5693" s="602"/>
      <c r="F5693" s="602"/>
      <c r="G5693" s="602"/>
      <c r="H5693" s="602"/>
      <c r="I5693" s="602"/>
      <c r="J5693" s="602"/>
      <c r="K5693" s="602"/>
      <c r="L5693" s="602"/>
      <c r="M5693" s="622"/>
    </row>
    <row r="5694" spans="2:13" s="322" customFormat="1" x14ac:dyDescent="0.2">
      <c r="B5694" s="602"/>
      <c r="C5694" s="602"/>
      <c r="D5694" s="602"/>
      <c r="E5694" s="602"/>
      <c r="F5694" s="602"/>
      <c r="G5694" s="602"/>
      <c r="H5694" s="602"/>
      <c r="I5694" s="602"/>
      <c r="J5694" s="602"/>
      <c r="K5694" s="602"/>
      <c r="L5694" s="602"/>
      <c r="M5694" s="622"/>
    </row>
    <row r="5695" spans="2:13" s="322" customFormat="1" x14ac:dyDescent="0.2">
      <c r="B5695" s="602"/>
      <c r="C5695" s="602"/>
      <c r="D5695" s="602"/>
      <c r="E5695" s="602"/>
      <c r="F5695" s="602"/>
      <c r="G5695" s="602"/>
      <c r="H5695" s="602"/>
      <c r="I5695" s="602"/>
      <c r="J5695" s="602"/>
      <c r="K5695" s="602"/>
      <c r="L5695" s="602"/>
      <c r="M5695" s="622"/>
    </row>
    <row r="5696" spans="2:13" s="322" customFormat="1" x14ac:dyDescent="0.2">
      <c r="B5696" s="602"/>
      <c r="C5696" s="602"/>
      <c r="D5696" s="602"/>
      <c r="E5696" s="602"/>
      <c r="F5696" s="602"/>
      <c r="G5696" s="602"/>
      <c r="H5696" s="602"/>
      <c r="I5696" s="602"/>
      <c r="J5696" s="602"/>
      <c r="K5696" s="602"/>
      <c r="L5696" s="602"/>
      <c r="M5696" s="622"/>
    </row>
    <row r="5697" spans="2:13" s="322" customFormat="1" x14ac:dyDescent="0.2">
      <c r="B5697" s="602"/>
      <c r="C5697" s="602"/>
      <c r="D5697" s="602"/>
      <c r="E5697" s="602"/>
      <c r="F5697" s="602"/>
      <c r="G5697" s="602"/>
      <c r="H5697" s="602"/>
      <c r="I5697" s="602"/>
      <c r="J5697" s="602"/>
      <c r="K5697" s="602"/>
      <c r="L5697" s="602"/>
      <c r="M5697" s="622"/>
    </row>
    <row r="5698" spans="2:13" s="322" customFormat="1" x14ac:dyDescent="0.2">
      <c r="B5698" s="602"/>
      <c r="C5698" s="602"/>
      <c r="D5698" s="602"/>
      <c r="E5698" s="602"/>
      <c r="F5698" s="602"/>
      <c r="G5698" s="602"/>
      <c r="H5698" s="602"/>
      <c r="I5698" s="602"/>
      <c r="J5698" s="602"/>
      <c r="K5698" s="602"/>
      <c r="L5698" s="602"/>
      <c r="M5698" s="622"/>
    </row>
    <row r="5699" spans="2:13" s="322" customFormat="1" x14ac:dyDescent="0.2">
      <c r="B5699" s="602"/>
      <c r="C5699" s="602"/>
      <c r="D5699" s="602"/>
      <c r="E5699" s="602"/>
      <c r="F5699" s="602"/>
      <c r="G5699" s="602"/>
      <c r="H5699" s="602"/>
      <c r="I5699" s="602"/>
      <c r="J5699" s="602"/>
      <c r="K5699" s="602"/>
      <c r="L5699" s="602"/>
      <c r="M5699" s="622"/>
    </row>
    <row r="5700" spans="2:13" s="322" customFormat="1" x14ac:dyDescent="0.2">
      <c r="B5700" s="602"/>
      <c r="C5700" s="602"/>
      <c r="D5700" s="602"/>
      <c r="E5700" s="602"/>
      <c r="F5700" s="602"/>
      <c r="G5700" s="602"/>
      <c r="H5700" s="602"/>
      <c r="I5700" s="602"/>
      <c r="J5700" s="602"/>
      <c r="K5700" s="602"/>
      <c r="L5700" s="602"/>
      <c r="M5700" s="622"/>
    </row>
    <row r="5701" spans="2:13" s="322" customFormat="1" x14ac:dyDescent="0.2">
      <c r="B5701" s="602"/>
      <c r="C5701" s="602"/>
      <c r="D5701" s="602"/>
      <c r="E5701" s="602"/>
      <c r="F5701" s="602"/>
      <c r="G5701" s="602"/>
      <c r="H5701" s="602"/>
      <c r="I5701" s="602"/>
      <c r="J5701" s="602"/>
      <c r="K5701" s="602"/>
      <c r="L5701" s="602"/>
      <c r="M5701" s="622"/>
    </row>
    <row r="5702" spans="2:13" s="322" customFormat="1" x14ac:dyDescent="0.2">
      <c r="B5702" s="602"/>
      <c r="C5702" s="602"/>
      <c r="D5702" s="602"/>
      <c r="E5702" s="602"/>
      <c r="F5702" s="602"/>
      <c r="G5702" s="602"/>
      <c r="H5702" s="602"/>
      <c r="I5702" s="602"/>
      <c r="J5702" s="602"/>
      <c r="K5702" s="602"/>
      <c r="L5702" s="602"/>
      <c r="M5702" s="622"/>
    </row>
    <row r="5703" spans="2:13" s="322" customFormat="1" x14ac:dyDescent="0.2">
      <c r="B5703" s="602"/>
      <c r="C5703" s="602"/>
      <c r="D5703" s="602"/>
      <c r="E5703" s="602"/>
      <c r="F5703" s="602"/>
      <c r="G5703" s="602"/>
      <c r="H5703" s="602"/>
      <c r="I5703" s="602"/>
      <c r="J5703" s="602"/>
      <c r="K5703" s="602"/>
      <c r="L5703" s="602"/>
      <c r="M5703" s="622"/>
    </row>
    <row r="5704" spans="2:13" s="322" customFormat="1" x14ac:dyDescent="0.2">
      <c r="B5704" s="602"/>
      <c r="C5704" s="602"/>
      <c r="D5704" s="602"/>
      <c r="E5704" s="602"/>
      <c r="F5704" s="602"/>
      <c r="G5704" s="602"/>
      <c r="H5704" s="602"/>
      <c r="I5704" s="602"/>
      <c r="J5704" s="602"/>
      <c r="K5704" s="602"/>
      <c r="L5704" s="602"/>
      <c r="M5704" s="622"/>
    </row>
    <row r="5705" spans="2:13" s="322" customFormat="1" x14ac:dyDescent="0.2">
      <c r="B5705" s="602"/>
      <c r="C5705" s="602"/>
      <c r="D5705" s="602"/>
      <c r="E5705" s="602"/>
      <c r="F5705" s="602"/>
      <c r="G5705" s="602"/>
      <c r="H5705" s="602"/>
      <c r="I5705" s="602"/>
      <c r="J5705" s="602"/>
      <c r="K5705" s="602"/>
      <c r="L5705" s="602"/>
      <c r="M5705" s="622"/>
    </row>
    <row r="5706" spans="2:13" s="322" customFormat="1" x14ac:dyDescent="0.2">
      <c r="B5706" s="602"/>
      <c r="C5706" s="602"/>
      <c r="D5706" s="602"/>
      <c r="E5706" s="602"/>
      <c r="F5706" s="602"/>
      <c r="G5706" s="602"/>
      <c r="H5706" s="602"/>
      <c r="I5706" s="602"/>
      <c r="J5706" s="602"/>
      <c r="K5706" s="602"/>
      <c r="L5706" s="602"/>
      <c r="M5706" s="622"/>
    </row>
    <row r="5707" spans="2:13" s="322" customFormat="1" x14ac:dyDescent="0.2">
      <c r="B5707" s="602"/>
      <c r="C5707" s="602"/>
      <c r="D5707" s="602"/>
      <c r="E5707" s="602"/>
      <c r="F5707" s="602"/>
      <c r="G5707" s="602"/>
      <c r="H5707" s="602"/>
      <c r="I5707" s="602"/>
      <c r="J5707" s="602"/>
      <c r="K5707" s="602"/>
      <c r="L5707" s="602"/>
      <c r="M5707" s="622"/>
    </row>
    <row r="5708" spans="2:13" s="322" customFormat="1" x14ac:dyDescent="0.2">
      <c r="B5708" s="602"/>
      <c r="C5708" s="602"/>
      <c r="D5708" s="602"/>
      <c r="E5708" s="602"/>
      <c r="F5708" s="602"/>
      <c r="G5708" s="602"/>
      <c r="H5708" s="602"/>
      <c r="I5708" s="602"/>
      <c r="J5708" s="602"/>
      <c r="K5708" s="602"/>
      <c r="L5708" s="602"/>
      <c r="M5708" s="622"/>
    </row>
    <row r="5709" spans="2:13" s="322" customFormat="1" x14ac:dyDescent="0.2">
      <c r="B5709" s="602"/>
      <c r="C5709" s="602"/>
      <c r="D5709" s="602"/>
      <c r="E5709" s="602"/>
      <c r="F5709" s="602"/>
      <c r="G5709" s="602"/>
      <c r="H5709" s="602"/>
      <c r="I5709" s="602"/>
      <c r="J5709" s="602"/>
      <c r="K5709" s="602"/>
      <c r="L5709" s="602"/>
      <c r="M5709" s="622"/>
    </row>
    <row r="5710" spans="2:13" s="322" customFormat="1" x14ac:dyDescent="0.2">
      <c r="B5710" s="602"/>
      <c r="C5710" s="602"/>
      <c r="D5710" s="602"/>
      <c r="E5710" s="602"/>
      <c r="F5710" s="602"/>
      <c r="G5710" s="602"/>
      <c r="H5710" s="602"/>
      <c r="I5710" s="602"/>
      <c r="J5710" s="602"/>
      <c r="K5710" s="602"/>
      <c r="L5710" s="602"/>
      <c r="M5710" s="622"/>
    </row>
    <row r="5711" spans="2:13" s="322" customFormat="1" x14ac:dyDescent="0.2">
      <c r="B5711" s="602"/>
      <c r="C5711" s="602"/>
      <c r="D5711" s="602"/>
      <c r="E5711" s="602"/>
      <c r="F5711" s="602"/>
      <c r="G5711" s="602"/>
      <c r="H5711" s="602"/>
      <c r="I5711" s="602"/>
      <c r="J5711" s="602"/>
      <c r="K5711" s="602"/>
      <c r="L5711" s="602"/>
      <c r="M5711" s="622"/>
    </row>
    <row r="5712" spans="2:13" s="322" customFormat="1" x14ac:dyDescent="0.2">
      <c r="B5712" s="602"/>
      <c r="C5712" s="602"/>
      <c r="D5712" s="602"/>
      <c r="E5712" s="602"/>
      <c r="F5712" s="602"/>
      <c r="G5712" s="602"/>
      <c r="H5712" s="602"/>
      <c r="I5712" s="602"/>
      <c r="J5712" s="602"/>
      <c r="K5712" s="602"/>
      <c r="L5712" s="602"/>
      <c r="M5712" s="622"/>
    </row>
    <row r="5713" spans="2:13" s="322" customFormat="1" x14ac:dyDescent="0.2">
      <c r="B5713" s="602"/>
      <c r="C5713" s="602"/>
      <c r="D5713" s="602"/>
      <c r="E5713" s="602"/>
      <c r="F5713" s="602"/>
      <c r="G5713" s="602"/>
      <c r="H5713" s="602"/>
      <c r="I5713" s="602"/>
      <c r="J5713" s="602"/>
      <c r="K5713" s="602"/>
      <c r="L5713" s="602"/>
      <c r="M5713" s="622"/>
    </row>
    <row r="5714" spans="2:13" s="322" customFormat="1" x14ac:dyDescent="0.2">
      <c r="B5714" s="602"/>
      <c r="C5714" s="602"/>
      <c r="D5714" s="602"/>
      <c r="E5714" s="602"/>
      <c r="F5714" s="602"/>
      <c r="G5714" s="602"/>
      <c r="H5714" s="602"/>
      <c r="I5714" s="602"/>
      <c r="J5714" s="602"/>
      <c r="K5714" s="602"/>
      <c r="L5714" s="602"/>
      <c r="M5714" s="622"/>
    </row>
    <row r="5715" spans="2:13" s="322" customFormat="1" x14ac:dyDescent="0.2">
      <c r="B5715" s="602"/>
      <c r="C5715" s="602"/>
      <c r="D5715" s="602"/>
      <c r="E5715" s="602"/>
      <c r="F5715" s="602"/>
      <c r="G5715" s="602"/>
      <c r="H5715" s="602"/>
      <c r="I5715" s="602"/>
      <c r="J5715" s="602"/>
      <c r="K5715" s="602"/>
      <c r="L5715" s="602"/>
      <c r="M5715" s="622"/>
    </row>
    <row r="5716" spans="2:13" s="322" customFormat="1" x14ac:dyDescent="0.2">
      <c r="B5716" s="602"/>
      <c r="C5716" s="602"/>
      <c r="D5716" s="602"/>
      <c r="E5716" s="602"/>
      <c r="F5716" s="602"/>
      <c r="G5716" s="602"/>
      <c r="H5716" s="602"/>
      <c r="I5716" s="602"/>
      <c r="J5716" s="602"/>
      <c r="K5716" s="602"/>
      <c r="L5716" s="602"/>
      <c r="M5716" s="622"/>
    </row>
    <row r="5717" spans="2:13" s="322" customFormat="1" x14ac:dyDescent="0.2">
      <c r="B5717" s="602"/>
      <c r="C5717" s="602"/>
      <c r="D5717" s="602"/>
      <c r="E5717" s="602"/>
      <c r="F5717" s="602"/>
      <c r="G5717" s="602"/>
      <c r="H5717" s="602"/>
      <c r="I5717" s="602"/>
      <c r="J5717" s="602"/>
      <c r="K5717" s="602"/>
      <c r="L5717" s="602"/>
      <c r="M5717" s="622"/>
    </row>
    <row r="5718" spans="2:13" s="322" customFormat="1" x14ac:dyDescent="0.2">
      <c r="B5718" s="602"/>
      <c r="C5718" s="602"/>
      <c r="D5718" s="602"/>
      <c r="E5718" s="602"/>
      <c r="F5718" s="602"/>
      <c r="G5718" s="602"/>
      <c r="H5718" s="602"/>
      <c r="I5718" s="602"/>
      <c r="J5718" s="602"/>
      <c r="K5718" s="602"/>
      <c r="L5718" s="602"/>
      <c r="M5718" s="622"/>
    </row>
    <row r="5719" spans="2:13" s="322" customFormat="1" x14ac:dyDescent="0.2">
      <c r="B5719" s="602"/>
      <c r="C5719" s="602"/>
      <c r="D5719" s="602"/>
      <c r="E5719" s="602"/>
      <c r="F5719" s="602"/>
      <c r="G5719" s="602"/>
      <c r="H5719" s="602"/>
      <c r="I5719" s="602"/>
      <c r="J5719" s="602"/>
      <c r="K5719" s="602"/>
      <c r="L5719" s="602"/>
      <c r="M5719" s="622"/>
    </row>
    <row r="5720" spans="2:13" s="322" customFormat="1" x14ac:dyDescent="0.2">
      <c r="B5720" s="602"/>
      <c r="C5720" s="602"/>
      <c r="D5720" s="602"/>
      <c r="E5720" s="602"/>
      <c r="F5720" s="602"/>
      <c r="G5720" s="602"/>
      <c r="H5720" s="602"/>
      <c r="I5720" s="602"/>
      <c r="J5720" s="602"/>
      <c r="K5720" s="602"/>
      <c r="L5720" s="602"/>
      <c r="M5720" s="622"/>
    </row>
    <row r="5721" spans="2:13" s="322" customFormat="1" x14ac:dyDescent="0.2">
      <c r="B5721" s="602"/>
      <c r="C5721" s="602"/>
      <c r="D5721" s="602"/>
      <c r="E5721" s="602"/>
      <c r="F5721" s="602"/>
      <c r="G5721" s="602"/>
      <c r="H5721" s="602"/>
      <c r="I5721" s="602"/>
      <c r="J5721" s="602"/>
      <c r="K5721" s="602"/>
      <c r="L5721" s="602"/>
      <c r="M5721" s="622"/>
    </row>
    <row r="5722" spans="2:13" s="322" customFormat="1" x14ac:dyDescent="0.2">
      <c r="B5722" s="602"/>
      <c r="C5722" s="602"/>
      <c r="D5722" s="602"/>
      <c r="E5722" s="602"/>
      <c r="F5722" s="602"/>
      <c r="G5722" s="602"/>
      <c r="H5722" s="602"/>
      <c r="I5722" s="602"/>
      <c r="J5722" s="602"/>
      <c r="K5722" s="602"/>
      <c r="L5722" s="602"/>
      <c r="M5722" s="622"/>
    </row>
    <row r="5723" spans="2:13" s="322" customFormat="1" x14ac:dyDescent="0.2">
      <c r="B5723" s="602"/>
      <c r="C5723" s="602"/>
      <c r="D5723" s="602"/>
      <c r="E5723" s="602"/>
      <c r="F5723" s="602"/>
      <c r="G5723" s="602"/>
      <c r="H5723" s="602"/>
      <c r="I5723" s="602"/>
      <c r="J5723" s="602"/>
      <c r="K5723" s="602"/>
      <c r="L5723" s="602"/>
      <c r="M5723" s="622"/>
    </row>
    <row r="5724" spans="2:13" s="322" customFormat="1" x14ac:dyDescent="0.2">
      <c r="B5724" s="602"/>
      <c r="C5724" s="602"/>
      <c r="D5724" s="602"/>
      <c r="E5724" s="602"/>
      <c r="F5724" s="602"/>
      <c r="G5724" s="602"/>
      <c r="H5724" s="602"/>
      <c r="I5724" s="602"/>
      <c r="J5724" s="602"/>
      <c r="K5724" s="602"/>
      <c r="L5724" s="602"/>
      <c r="M5724" s="622"/>
    </row>
    <row r="5725" spans="2:13" s="322" customFormat="1" x14ac:dyDescent="0.2">
      <c r="B5725" s="602"/>
      <c r="C5725" s="602"/>
      <c r="D5725" s="602"/>
      <c r="E5725" s="602"/>
      <c r="F5725" s="602"/>
      <c r="G5725" s="602"/>
      <c r="H5725" s="602"/>
      <c r="I5725" s="602"/>
      <c r="J5725" s="602"/>
      <c r="K5725" s="602"/>
      <c r="L5725" s="602"/>
      <c r="M5725" s="622"/>
    </row>
    <row r="5726" spans="2:13" s="322" customFormat="1" x14ac:dyDescent="0.2">
      <c r="B5726" s="602"/>
      <c r="C5726" s="602"/>
      <c r="D5726" s="602"/>
      <c r="E5726" s="602"/>
      <c r="F5726" s="602"/>
      <c r="G5726" s="602"/>
      <c r="H5726" s="602"/>
      <c r="I5726" s="602"/>
      <c r="J5726" s="602"/>
      <c r="K5726" s="602"/>
      <c r="L5726" s="602"/>
      <c r="M5726" s="622"/>
    </row>
    <row r="5727" spans="2:13" s="322" customFormat="1" x14ac:dyDescent="0.2">
      <c r="B5727" s="602"/>
      <c r="C5727" s="602"/>
      <c r="D5727" s="602"/>
      <c r="E5727" s="602"/>
      <c r="F5727" s="602"/>
      <c r="G5727" s="602"/>
      <c r="H5727" s="602"/>
      <c r="I5727" s="602"/>
      <c r="J5727" s="602"/>
      <c r="K5727" s="602"/>
      <c r="L5727" s="602"/>
      <c r="M5727" s="622"/>
    </row>
    <row r="5728" spans="2:13" s="322" customFormat="1" x14ac:dyDescent="0.2">
      <c r="B5728" s="602"/>
      <c r="C5728" s="602"/>
      <c r="D5728" s="602"/>
      <c r="E5728" s="602"/>
      <c r="F5728" s="602"/>
      <c r="G5728" s="602"/>
      <c r="H5728" s="602"/>
      <c r="I5728" s="602"/>
      <c r="J5728" s="602"/>
      <c r="K5728" s="602"/>
      <c r="L5728" s="602"/>
      <c r="M5728" s="622"/>
    </row>
    <row r="5729" spans="2:13" s="322" customFormat="1" x14ac:dyDescent="0.2">
      <c r="B5729" s="602"/>
      <c r="C5729" s="602"/>
      <c r="D5729" s="602"/>
      <c r="E5729" s="602"/>
      <c r="F5729" s="602"/>
      <c r="G5729" s="602"/>
      <c r="H5729" s="602"/>
      <c r="I5729" s="602"/>
      <c r="J5729" s="602"/>
      <c r="K5729" s="602"/>
      <c r="L5729" s="602"/>
      <c r="M5729" s="622"/>
    </row>
    <row r="5730" spans="2:13" s="322" customFormat="1" x14ac:dyDescent="0.2">
      <c r="B5730" s="602"/>
      <c r="C5730" s="602"/>
      <c r="D5730" s="602"/>
      <c r="E5730" s="602"/>
      <c r="F5730" s="602"/>
      <c r="G5730" s="602"/>
      <c r="H5730" s="602"/>
      <c r="I5730" s="602"/>
      <c r="J5730" s="602"/>
      <c r="K5730" s="602"/>
      <c r="L5730" s="602"/>
      <c r="M5730" s="622"/>
    </row>
    <row r="5731" spans="2:13" s="322" customFormat="1" x14ac:dyDescent="0.2">
      <c r="B5731" s="602"/>
      <c r="C5731" s="602"/>
      <c r="D5731" s="602"/>
      <c r="E5731" s="602"/>
      <c r="F5731" s="602"/>
      <c r="G5731" s="602"/>
      <c r="H5731" s="602"/>
      <c r="I5731" s="602"/>
      <c r="J5731" s="602"/>
      <c r="K5731" s="602"/>
      <c r="L5731" s="602"/>
      <c r="M5731" s="622"/>
    </row>
    <row r="5732" spans="2:13" s="322" customFormat="1" x14ac:dyDescent="0.2">
      <c r="B5732" s="602"/>
      <c r="C5732" s="602"/>
      <c r="D5732" s="602"/>
      <c r="E5732" s="602"/>
      <c r="F5732" s="602"/>
      <c r="G5732" s="602"/>
      <c r="H5732" s="602"/>
      <c r="I5732" s="602"/>
      <c r="J5732" s="602"/>
      <c r="K5732" s="602"/>
      <c r="L5732" s="602"/>
      <c r="M5732" s="622"/>
    </row>
    <row r="5733" spans="2:13" s="322" customFormat="1" x14ac:dyDescent="0.2">
      <c r="B5733" s="602"/>
      <c r="C5733" s="602"/>
      <c r="D5733" s="602"/>
      <c r="E5733" s="602"/>
      <c r="F5733" s="602"/>
      <c r="G5733" s="602"/>
      <c r="H5733" s="602"/>
      <c r="I5733" s="602"/>
      <c r="J5733" s="602"/>
      <c r="K5733" s="602"/>
      <c r="L5733" s="602"/>
      <c r="M5733" s="622"/>
    </row>
    <row r="5734" spans="2:13" s="322" customFormat="1" x14ac:dyDescent="0.2">
      <c r="B5734" s="602"/>
      <c r="C5734" s="602"/>
      <c r="D5734" s="602"/>
      <c r="E5734" s="602"/>
      <c r="F5734" s="602"/>
      <c r="G5734" s="602"/>
      <c r="H5734" s="602"/>
      <c r="I5734" s="602"/>
      <c r="J5734" s="602"/>
      <c r="K5734" s="602"/>
      <c r="L5734" s="602"/>
      <c r="M5734" s="622"/>
    </row>
    <row r="5735" spans="2:13" s="322" customFormat="1" x14ac:dyDescent="0.2">
      <c r="B5735" s="602"/>
      <c r="C5735" s="602"/>
      <c r="D5735" s="602"/>
      <c r="E5735" s="602"/>
      <c r="F5735" s="602"/>
      <c r="G5735" s="602"/>
      <c r="H5735" s="602"/>
      <c r="I5735" s="602"/>
      <c r="J5735" s="602"/>
      <c r="K5735" s="602"/>
      <c r="L5735" s="602"/>
      <c r="M5735" s="622"/>
    </row>
    <row r="5736" spans="2:13" s="322" customFormat="1" x14ac:dyDescent="0.2">
      <c r="B5736" s="602"/>
      <c r="C5736" s="602"/>
      <c r="D5736" s="602"/>
      <c r="E5736" s="602"/>
      <c r="F5736" s="602"/>
      <c r="G5736" s="602"/>
      <c r="H5736" s="602"/>
      <c r="I5736" s="602"/>
      <c r="J5736" s="602"/>
      <c r="K5736" s="602"/>
      <c r="L5736" s="602"/>
      <c r="M5736" s="622"/>
    </row>
    <row r="5737" spans="2:13" s="322" customFormat="1" x14ac:dyDescent="0.2">
      <c r="B5737" s="602"/>
      <c r="C5737" s="602"/>
      <c r="D5737" s="602"/>
      <c r="E5737" s="602"/>
      <c r="F5737" s="602"/>
      <c r="G5737" s="602"/>
      <c r="H5737" s="602"/>
      <c r="I5737" s="602"/>
      <c r="J5737" s="602"/>
      <c r="K5737" s="602"/>
      <c r="L5737" s="602"/>
      <c r="M5737" s="622"/>
    </row>
    <row r="5738" spans="2:13" s="322" customFormat="1" x14ac:dyDescent="0.2">
      <c r="B5738" s="602"/>
      <c r="C5738" s="602"/>
      <c r="D5738" s="602"/>
      <c r="E5738" s="602"/>
      <c r="F5738" s="602"/>
      <c r="G5738" s="602"/>
      <c r="H5738" s="602"/>
      <c r="I5738" s="602"/>
      <c r="J5738" s="602"/>
      <c r="K5738" s="602"/>
      <c r="L5738" s="602"/>
      <c r="M5738" s="622"/>
    </row>
    <row r="5739" spans="2:13" s="322" customFormat="1" x14ac:dyDescent="0.2">
      <c r="B5739" s="602"/>
      <c r="C5739" s="602"/>
      <c r="D5739" s="602"/>
      <c r="E5739" s="602"/>
      <c r="F5739" s="602"/>
      <c r="G5739" s="602"/>
      <c r="H5739" s="602"/>
      <c r="I5739" s="602"/>
      <c r="J5739" s="602"/>
      <c r="K5739" s="602"/>
      <c r="L5739" s="602"/>
      <c r="M5739" s="622"/>
    </row>
    <row r="5740" spans="2:13" s="322" customFormat="1" x14ac:dyDescent="0.2">
      <c r="B5740" s="602"/>
      <c r="C5740" s="602"/>
      <c r="D5740" s="602"/>
      <c r="E5740" s="602"/>
      <c r="F5740" s="602"/>
      <c r="G5740" s="602"/>
      <c r="H5740" s="602"/>
      <c r="I5740" s="602"/>
      <c r="J5740" s="602"/>
      <c r="K5740" s="602"/>
      <c r="L5740" s="602"/>
      <c r="M5740" s="622"/>
    </row>
    <row r="5741" spans="2:13" s="322" customFormat="1" x14ac:dyDescent="0.2">
      <c r="B5741" s="602"/>
      <c r="C5741" s="602"/>
      <c r="D5741" s="602"/>
      <c r="E5741" s="602"/>
      <c r="F5741" s="602"/>
      <c r="G5741" s="602"/>
      <c r="H5741" s="602"/>
      <c r="I5741" s="602"/>
      <c r="J5741" s="602"/>
      <c r="K5741" s="602"/>
      <c r="L5741" s="602"/>
      <c r="M5741" s="622"/>
    </row>
    <row r="5742" spans="2:13" s="322" customFormat="1" x14ac:dyDescent="0.2">
      <c r="B5742" s="602"/>
      <c r="C5742" s="602"/>
      <c r="D5742" s="602"/>
      <c r="E5742" s="602"/>
      <c r="F5742" s="602"/>
      <c r="G5742" s="602"/>
      <c r="H5742" s="602"/>
      <c r="I5742" s="602"/>
      <c r="J5742" s="602"/>
      <c r="K5742" s="602"/>
      <c r="L5742" s="602"/>
      <c r="M5742" s="622"/>
    </row>
    <row r="5743" spans="2:13" s="322" customFormat="1" x14ac:dyDescent="0.2">
      <c r="B5743" s="602"/>
      <c r="C5743" s="602"/>
      <c r="D5743" s="602"/>
      <c r="E5743" s="602"/>
      <c r="F5743" s="602"/>
      <c r="G5743" s="602"/>
      <c r="H5743" s="602"/>
      <c r="I5743" s="602"/>
      <c r="J5743" s="602"/>
      <c r="K5743" s="602"/>
      <c r="L5743" s="602"/>
      <c r="M5743" s="622"/>
    </row>
    <row r="5744" spans="2:13" s="322" customFormat="1" x14ac:dyDescent="0.2">
      <c r="B5744" s="602"/>
      <c r="C5744" s="602"/>
      <c r="D5744" s="602"/>
      <c r="E5744" s="602"/>
      <c r="F5744" s="602"/>
      <c r="G5744" s="602"/>
      <c r="H5744" s="602"/>
      <c r="I5744" s="602"/>
      <c r="J5744" s="602"/>
      <c r="K5744" s="602"/>
      <c r="L5744" s="602"/>
      <c r="M5744" s="622"/>
    </row>
    <row r="5745" spans="2:13" s="322" customFormat="1" x14ac:dyDescent="0.2">
      <c r="B5745" s="602"/>
      <c r="C5745" s="602"/>
      <c r="D5745" s="602"/>
      <c r="E5745" s="602"/>
      <c r="F5745" s="602"/>
      <c r="G5745" s="602"/>
      <c r="H5745" s="602"/>
      <c r="I5745" s="602"/>
      <c r="J5745" s="602"/>
      <c r="K5745" s="602"/>
      <c r="L5745" s="602"/>
      <c r="M5745" s="622"/>
    </row>
    <row r="5746" spans="2:13" s="322" customFormat="1" x14ac:dyDescent="0.2">
      <c r="B5746" s="602"/>
      <c r="C5746" s="602"/>
      <c r="D5746" s="602"/>
      <c r="E5746" s="602"/>
      <c r="F5746" s="602"/>
      <c r="G5746" s="602"/>
      <c r="H5746" s="602"/>
      <c r="I5746" s="602"/>
      <c r="J5746" s="602"/>
      <c r="K5746" s="602"/>
      <c r="L5746" s="602"/>
      <c r="M5746" s="622"/>
    </row>
    <row r="5747" spans="2:13" s="322" customFormat="1" x14ac:dyDescent="0.2">
      <c r="B5747" s="602"/>
      <c r="C5747" s="602"/>
      <c r="D5747" s="602"/>
      <c r="E5747" s="602"/>
      <c r="F5747" s="602"/>
      <c r="G5747" s="602"/>
      <c r="H5747" s="602"/>
      <c r="I5747" s="602"/>
      <c r="J5747" s="602"/>
      <c r="K5747" s="602"/>
      <c r="L5747" s="602"/>
      <c r="M5747" s="622"/>
    </row>
    <row r="5748" spans="2:13" s="322" customFormat="1" x14ac:dyDescent="0.2">
      <c r="B5748" s="602"/>
      <c r="C5748" s="602"/>
      <c r="D5748" s="602"/>
      <c r="E5748" s="602"/>
      <c r="F5748" s="602"/>
      <c r="G5748" s="602"/>
      <c r="H5748" s="602"/>
      <c r="I5748" s="602"/>
      <c r="J5748" s="602"/>
      <c r="K5748" s="602"/>
      <c r="L5748" s="602"/>
      <c r="M5748" s="622"/>
    </row>
    <row r="5749" spans="2:13" s="322" customFormat="1" x14ac:dyDescent="0.2">
      <c r="B5749" s="602"/>
      <c r="C5749" s="602"/>
      <c r="D5749" s="602"/>
      <c r="E5749" s="602"/>
      <c r="F5749" s="602"/>
      <c r="G5749" s="602"/>
      <c r="H5749" s="602"/>
      <c r="I5749" s="602"/>
      <c r="J5749" s="602"/>
      <c r="K5749" s="602"/>
      <c r="L5749" s="602"/>
      <c r="M5749" s="622"/>
    </row>
    <row r="5750" spans="2:13" s="322" customFormat="1" x14ac:dyDescent="0.2">
      <c r="B5750" s="602"/>
      <c r="C5750" s="602"/>
      <c r="D5750" s="602"/>
      <c r="E5750" s="602"/>
      <c r="F5750" s="602"/>
      <c r="G5750" s="602"/>
      <c r="H5750" s="602"/>
      <c r="I5750" s="602"/>
      <c r="J5750" s="602"/>
      <c r="K5750" s="602"/>
      <c r="L5750" s="602"/>
      <c r="M5750" s="622"/>
    </row>
    <row r="5751" spans="2:13" s="322" customFormat="1" x14ac:dyDescent="0.2">
      <c r="B5751" s="602"/>
      <c r="C5751" s="602"/>
      <c r="D5751" s="602"/>
      <c r="E5751" s="602"/>
      <c r="F5751" s="602"/>
      <c r="G5751" s="602"/>
      <c r="H5751" s="602"/>
      <c r="I5751" s="602"/>
      <c r="J5751" s="602"/>
      <c r="K5751" s="602"/>
      <c r="L5751" s="602"/>
      <c r="M5751" s="622"/>
    </row>
    <row r="5752" spans="2:13" s="322" customFormat="1" x14ac:dyDescent="0.2">
      <c r="B5752" s="602"/>
      <c r="C5752" s="602"/>
      <c r="D5752" s="602"/>
      <c r="E5752" s="602"/>
      <c r="F5752" s="602"/>
      <c r="G5752" s="602"/>
      <c r="H5752" s="602"/>
      <c r="I5752" s="602"/>
      <c r="J5752" s="602"/>
      <c r="K5752" s="602"/>
      <c r="L5752" s="602"/>
      <c r="M5752" s="622"/>
    </row>
    <row r="5753" spans="2:13" s="322" customFormat="1" x14ac:dyDescent="0.2">
      <c r="B5753" s="602"/>
      <c r="C5753" s="602"/>
      <c r="D5753" s="602"/>
      <c r="E5753" s="602"/>
      <c r="F5753" s="602"/>
      <c r="G5753" s="602"/>
      <c r="H5753" s="602"/>
      <c r="I5753" s="602"/>
      <c r="J5753" s="602"/>
      <c r="K5753" s="602"/>
      <c r="L5753" s="602"/>
      <c r="M5753" s="622"/>
    </row>
    <row r="5754" spans="2:13" s="322" customFormat="1" x14ac:dyDescent="0.2">
      <c r="B5754" s="602"/>
      <c r="C5754" s="602"/>
      <c r="D5754" s="602"/>
      <c r="E5754" s="602"/>
      <c r="F5754" s="602"/>
      <c r="G5754" s="602"/>
      <c r="H5754" s="602"/>
      <c r="I5754" s="602"/>
      <c r="J5754" s="602"/>
      <c r="K5754" s="602"/>
      <c r="L5754" s="602"/>
      <c r="M5754" s="622"/>
    </row>
    <row r="5755" spans="2:13" s="322" customFormat="1" x14ac:dyDescent="0.2">
      <c r="B5755" s="602"/>
      <c r="C5755" s="602"/>
      <c r="D5755" s="602"/>
      <c r="E5755" s="602"/>
      <c r="F5755" s="602"/>
      <c r="G5755" s="602"/>
      <c r="H5755" s="602"/>
      <c r="I5755" s="602"/>
      <c r="J5755" s="602"/>
      <c r="K5755" s="602"/>
      <c r="L5755" s="602"/>
      <c r="M5755" s="622"/>
    </row>
    <row r="5756" spans="2:13" s="322" customFormat="1" x14ac:dyDescent="0.2">
      <c r="B5756" s="602"/>
      <c r="C5756" s="602"/>
      <c r="D5756" s="602"/>
      <c r="E5756" s="602"/>
      <c r="F5756" s="602"/>
      <c r="G5756" s="602"/>
      <c r="H5756" s="602"/>
      <c r="I5756" s="602"/>
      <c r="J5756" s="602"/>
      <c r="K5756" s="602"/>
      <c r="L5756" s="602"/>
      <c r="M5756" s="622"/>
    </row>
    <row r="5757" spans="2:13" s="322" customFormat="1" x14ac:dyDescent="0.2">
      <c r="B5757" s="602"/>
      <c r="C5757" s="602"/>
      <c r="D5757" s="602"/>
      <c r="E5757" s="602"/>
      <c r="F5757" s="602"/>
      <c r="G5757" s="602"/>
      <c r="H5757" s="602"/>
      <c r="I5757" s="602"/>
      <c r="J5757" s="602"/>
      <c r="K5757" s="602"/>
      <c r="L5757" s="602"/>
      <c r="M5757" s="622"/>
    </row>
    <row r="5758" spans="2:13" s="322" customFormat="1" x14ac:dyDescent="0.2">
      <c r="B5758" s="602"/>
      <c r="C5758" s="602"/>
      <c r="D5758" s="602"/>
      <c r="E5758" s="602"/>
      <c r="F5758" s="602"/>
      <c r="G5758" s="602"/>
      <c r="H5758" s="602"/>
      <c r="I5758" s="602"/>
      <c r="J5758" s="602"/>
      <c r="K5758" s="602"/>
      <c r="L5758" s="602"/>
      <c r="M5758" s="622"/>
    </row>
    <row r="5759" spans="2:13" s="322" customFormat="1" x14ac:dyDescent="0.2">
      <c r="B5759" s="602"/>
      <c r="C5759" s="602"/>
      <c r="D5759" s="602"/>
      <c r="E5759" s="602"/>
      <c r="F5759" s="602"/>
      <c r="G5759" s="602"/>
      <c r="H5759" s="602"/>
      <c r="I5759" s="602"/>
      <c r="J5759" s="602"/>
      <c r="K5759" s="602"/>
      <c r="L5759" s="602"/>
      <c r="M5759" s="622"/>
    </row>
    <row r="5760" spans="2:13" s="322" customFormat="1" x14ac:dyDescent="0.2">
      <c r="B5760" s="602"/>
      <c r="C5760" s="602"/>
      <c r="D5760" s="602"/>
      <c r="E5760" s="602"/>
      <c r="F5760" s="602"/>
      <c r="G5760" s="602"/>
      <c r="H5760" s="602"/>
      <c r="I5760" s="602"/>
      <c r="J5760" s="602"/>
      <c r="K5760" s="602"/>
      <c r="L5760" s="602"/>
      <c r="M5760" s="622"/>
    </row>
    <row r="5761" spans="2:13" s="322" customFormat="1" x14ac:dyDescent="0.2">
      <c r="B5761" s="602"/>
      <c r="C5761" s="602"/>
      <c r="D5761" s="602"/>
      <c r="E5761" s="602"/>
      <c r="F5761" s="602"/>
      <c r="G5761" s="602"/>
      <c r="H5761" s="602"/>
      <c r="I5761" s="602"/>
      <c r="J5761" s="602"/>
      <c r="K5761" s="602"/>
      <c r="L5761" s="602"/>
      <c r="M5761" s="622"/>
    </row>
    <row r="5762" spans="2:13" s="322" customFormat="1" x14ac:dyDescent="0.2">
      <c r="B5762" s="602"/>
      <c r="C5762" s="602"/>
      <c r="D5762" s="602"/>
      <c r="E5762" s="602"/>
      <c r="F5762" s="602"/>
      <c r="G5762" s="602"/>
      <c r="H5762" s="602"/>
      <c r="I5762" s="602"/>
      <c r="J5762" s="602"/>
      <c r="K5762" s="602"/>
      <c r="L5762" s="602"/>
      <c r="M5762" s="622"/>
    </row>
    <row r="5763" spans="2:13" s="322" customFormat="1" x14ac:dyDescent="0.2">
      <c r="B5763" s="602"/>
      <c r="C5763" s="602"/>
      <c r="D5763" s="602"/>
      <c r="E5763" s="602"/>
      <c r="F5763" s="602"/>
      <c r="G5763" s="602"/>
      <c r="H5763" s="602"/>
      <c r="I5763" s="602"/>
      <c r="J5763" s="602"/>
      <c r="K5763" s="602"/>
      <c r="L5763" s="602"/>
      <c r="M5763" s="622"/>
    </row>
    <row r="5764" spans="2:13" s="322" customFormat="1" x14ac:dyDescent="0.2">
      <c r="B5764" s="602"/>
      <c r="C5764" s="602"/>
      <c r="D5764" s="602"/>
      <c r="E5764" s="602"/>
      <c r="F5764" s="602"/>
      <c r="G5764" s="602"/>
      <c r="H5764" s="602"/>
      <c r="I5764" s="602"/>
      <c r="J5764" s="602"/>
      <c r="K5764" s="602"/>
      <c r="L5764" s="602"/>
      <c r="M5764" s="622"/>
    </row>
    <row r="5765" spans="2:13" s="322" customFormat="1" x14ac:dyDescent="0.2">
      <c r="B5765" s="602"/>
      <c r="C5765" s="602"/>
      <c r="D5765" s="602"/>
      <c r="E5765" s="602"/>
      <c r="F5765" s="602"/>
      <c r="G5765" s="602"/>
      <c r="H5765" s="602"/>
      <c r="I5765" s="602"/>
      <c r="J5765" s="602"/>
      <c r="K5765" s="602"/>
      <c r="L5765" s="602"/>
      <c r="M5765" s="622"/>
    </row>
    <row r="5766" spans="2:13" s="322" customFormat="1" x14ac:dyDescent="0.2">
      <c r="B5766" s="602"/>
      <c r="C5766" s="602"/>
      <c r="D5766" s="602"/>
      <c r="E5766" s="602"/>
      <c r="F5766" s="602"/>
      <c r="G5766" s="602"/>
      <c r="H5766" s="602"/>
      <c r="I5766" s="602"/>
      <c r="J5766" s="602"/>
      <c r="K5766" s="602"/>
      <c r="L5766" s="602"/>
      <c r="M5766" s="622"/>
    </row>
    <row r="5767" spans="2:13" s="322" customFormat="1" x14ac:dyDescent="0.2">
      <c r="B5767" s="602"/>
      <c r="C5767" s="602"/>
      <c r="D5767" s="602"/>
      <c r="E5767" s="602"/>
      <c r="F5767" s="602"/>
      <c r="G5767" s="602"/>
      <c r="H5767" s="602"/>
      <c r="I5767" s="602"/>
      <c r="J5767" s="602"/>
      <c r="K5767" s="602"/>
      <c r="L5767" s="602"/>
      <c r="M5767" s="622"/>
    </row>
    <row r="5768" spans="2:13" s="322" customFormat="1" x14ac:dyDescent="0.2">
      <c r="B5768" s="602"/>
      <c r="C5768" s="602"/>
      <c r="D5768" s="602"/>
      <c r="E5768" s="602"/>
      <c r="F5768" s="602"/>
      <c r="G5768" s="602"/>
      <c r="H5768" s="602"/>
      <c r="I5768" s="602"/>
      <c r="J5768" s="602"/>
      <c r="K5768" s="602"/>
      <c r="L5768" s="602"/>
      <c r="M5768" s="622"/>
    </row>
    <row r="5769" spans="2:13" s="322" customFormat="1" x14ac:dyDescent="0.2">
      <c r="B5769" s="602"/>
      <c r="C5769" s="602"/>
      <c r="D5769" s="602"/>
      <c r="E5769" s="602"/>
      <c r="F5769" s="602"/>
      <c r="G5769" s="602"/>
      <c r="H5769" s="602"/>
      <c r="I5769" s="602"/>
      <c r="J5769" s="602"/>
      <c r="K5769" s="602"/>
      <c r="L5769" s="602"/>
      <c r="M5769" s="622"/>
    </row>
    <row r="5770" spans="2:13" s="322" customFormat="1" x14ac:dyDescent="0.2">
      <c r="B5770" s="602"/>
      <c r="C5770" s="602"/>
      <c r="D5770" s="602"/>
      <c r="E5770" s="602"/>
      <c r="F5770" s="602"/>
      <c r="G5770" s="602"/>
      <c r="H5770" s="602"/>
      <c r="I5770" s="602"/>
      <c r="J5770" s="602"/>
      <c r="K5770" s="602"/>
      <c r="L5770" s="602"/>
      <c r="M5770" s="622"/>
    </row>
    <row r="5771" spans="2:13" s="322" customFormat="1" x14ac:dyDescent="0.2">
      <c r="B5771" s="602"/>
      <c r="C5771" s="602"/>
      <c r="D5771" s="602"/>
      <c r="E5771" s="602"/>
      <c r="F5771" s="602"/>
      <c r="G5771" s="602"/>
      <c r="H5771" s="602"/>
      <c r="I5771" s="602"/>
      <c r="J5771" s="602"/>
      <c r="K5771" s="602"/>
      <c r="L5771" s="602"/>
      <c r="M5771" s="622"/>
    </row>
    <row r="5772" spans="2:13" s="322" customFormat="1" x14ac:dyDescent="0.2">
      <c r="B5772" s="602"/>
      <c r="C5772" s="602"/>
      <c r="D5772" s="602"/>
      <c r="E5772" s="602"/>
      <c r="F5772" s="602"/>
      <c r="G5772" s="602"/>
      <c r="H5772" s="602"/>
      <c r="I5772" s="602"/>
      <c r="J5772" s="602"/>
      <c r="K5772" s="602"/>
      <c r="L5772" s="602"/>
      <c r="M5772" s="622"/>
    </row>
    <row r="5773" spans="2:13" s="322" customFormat="1" x14ac:dyDescent="0.2">
      <c r="B5773" s="602"/>
      <c r="C5773" s="602"/>
      <c r="D5773" s="602"/>
      <c r="E5773" s="602"/>
      <c r="F5773" s="602"/>
      <c r="G5773" s="602"/>
      <c r="H5773" s="602"/>
      <c r="I5773" s="602"/>
      <c r="J5773" s="602"/>
      <c r="K5773" s="602"/>
      <c r="L5773" s="602"/>
      <c r="M5773" s="622"/>
    </row>
    <row r="5774" spans="2:13" s="322" customFormat="1" x14ac:dyDescent="0.2">
      <c r="B5774" s="602"/>
      <c r="C5774" s="602"/>
      <c r="D5774" s="602"/>
      <c r="E5774" s="602"/>
      <c r="F5774" s="602"/>
      <c r="G5774" s="602"/>
      <c r="H5774" s="602"/>
      <c r="I5774" s="602"/>
      <c r="J5774" s="602"/>
      <c r="K5774" s="602"/>
      <c r="L5774" s="602"/>
      <c r="M5774" s="622"/>
    </row>
    <row r="5775" spans="2:13" s="322" customFormat="1" x14ac:dyDescent="0.2">
      <c r="B5775" s="602"/>
      <c r="C5775" s="602"/>
      <c r="D5775" s="602"/>
      <c r="E5775" s="602"/>
      <c r="F5775" s="602"/>
      <c r="G5775" s="602"/>
      <c r="H5775" s="602"/>
      <c r="I5775" s="602"/>
      <c r="J5775" s="602"/>
      <c r="K5775" s="602"/>
      <c r="L5775" s="602"/>
      <c r="M5775" s="622"/>
    </row>
    <row r="5776" spans="2:13" s="322" customFormat="1" x14ac:dyDescent="0.2">
      <c r="B5776" s="602"/>
      <c r="C5776" s="602"/>
      <c r="D5776" s="602"/>
      <c r="E5776" s="602"/>
      <c r="F5776" s="602"/>
      <c r="G5776" s="602"/>
      <c r="H5776" s="602"/>
      <c r="I5776" s="602"/>
      <c r="J5776" s="602"/>
      <c r="K5776" s="602"/>
      <c r="L5776" s="602"/>
      <c r="M5776" s="622"/>
    </row>
    <row r="5777" spans="2:13" s="322" customFormat="1" x14ac:dyDescent="0.2">
      <c r="B5777" s="602"/>
      <c r="C5777" s="602"/>
      <c r="D5777" s="602"/>
      <c r="E5777" s="602"/>
      <c r="F5777" s="602"/>
      <c r="G5777" s="602"/>
      <c r="H5777" s="602"/>
      <c r="I5777" s="602"/>
      <c r="J5777" s="602"/>
      <c r="K5777" s="602"/>
      <c r="L5777" s="602"/>
      <c r="M5777" s="622"/>
    </row>
    <row r="5778" spans="2:13" s="322" customFormat="1" x14ac:dyDescent="0.2">
      <c r="B5778" s="602"/>
      <c r="C5778" s="602"/>
      <c r="D5778" s="602"/>
      <c r="E5778" s="602"/>
      <c r="F5778" s="602"/>
      <c r="G5778" s="602"/>
      <c r="H5778" s="602"/>
      <c r="I5778" s="602"/>
      <c r="J5778" s="602"/>
      <c r="K5778" s="602"/>
      <c r="L5778" s="602"/>
      <c r="M5778" s="622"/>
    </row>
    <row r="5779" spans="2:13" s="322" customFormat="1" x14ac:dyDescent="0.2">
      <c r="B5779" s="602"/>
      <c r="C5779" s="602"/>
      <c r="D5779" s="602"/>
      <c r="E5779" s="602"/>
      <c r="F5779" s="602"/>
      <c r="G5779" s="602"/>
      <c r="H5779" s="602"/>
      <c r="I5779" s="602"/>
      <c r="J5779" s="602"/>
      <c r="K5779" s="602"/>
      <c r="L5779" s="602"/>
      <c r="M5779" s="622"/>
    </row>
    <row r="5780" spans="2:13" s="322" customFormat="1" x14ac:dyDescent="0.2">
      <c r="B5780" s="602"/>
      <c r="C5780" s="602"/>
      <c r="D5780" s="602"/>
      <c r="E5780" s="602"/>
      <c r="F5780" s="602"/>
      <c r="G5780" s="602"/>
      <c r="H5780" s="602"/>
      <c r="I5780" s="602"/>
      <c r="J5780" s="602"/>
      <c r="K5780" s="602"/>
      <c r="L5780" s="602"/>
      <c r="M5780" s="622"/>
    </row>
    <row r="5781" spans="2:13" s="322" customFormat="1" x14ac:dyDescent="0.2">
      <c r="B5781" s="602"/>
      <c r="C5781" s="602"/>
      <c r="D5781" s="602"/>
      <c r="E5781" s="602"/>
      <c r="F5781" s="602"/>
      <c r="G5781" s="602"/>
      <c r="H5781" s="602"/>
      <c r="I5781" s="602"/>
      <c r="J5781" s="602"/>
      <c r="K5781" s="602"/>
      <c r="L5781" s="602"/>
      <c r="M5781" s="622"/>
    </row>
    <row r="5782" spans="2:13" s="322" customFormat="1" x14ac:dyDescent="0.2">
      <c r="B5782" s="602"/>
      <c r="C5782" s="602"/>
      <c r="D5782" s="602"/>
      <c r="E5782" s="602"/>
      <c r="F5782" s="602"/>
      <c r="G5782" s="602"/>
      <c r="H5782" s="602"/>
      <c r="I5782" s="602"/>
      <c r="J5782" s="602"/>
      <c r="K5782" s="602"/>
      <c r="L5782" s="602"/>
      <c r="M5782" s="622"/>
    </row>
    <row r="5783" spans="2:13" s="322" customFormat="1" x14ac:dyDescent="0.2">
      <c r="B5783" s="602"/>
      <c r="C5783" s="602"/>
      <c r="D5783" s="602"/>
      <c r="E5783" s="602"/>
      <c r="F5783" s="602"/>
      <c r="G5783" s="602"/>
      <c r="H5783" s="602"/>
      <c r="I5783" s="602"/>
      <c r="J5783" s="602"/>
      <c r="K5783" s="602"/>
      <c r="L5783" s="602"/>
      <c r="M5783" s="622"/>
    </row>
    <row r="5784" spans="2:13" s="322" customFormat="1" x14ac:dyDescent="0.2">
      <c r="B5784" s="602"/>
      <c r="C5784" s="602"/>
      <c r="D5784" s="602"/>
      <c r="E5784" s="602"/>
      <c r="F5784" s="602"/>
      <c r="G5784" s="602"/>
      <c r="H5784" s="602"/>
      <c r="I5784" s="602"/>
      <c r="J5784" s="602"/>
      <c r="K5784" s="602"/>
      <c r="L5784" s="602"/>
      <c r="M5784" s="622"/>
    </row>
    <row r="5785" spans="2:13" s="322" customFormat="1" x14ac:dyDescent="0.2">
      <c r="B5785" s="602"/>
      <c r="C5785" s="602"/>
      <c r="D5785" s="602"/>
      <c r="E5785" s="602"/>
      <c r="F5785" s="602"/>
      <c r="G5785" s="602"/>
      <c r="H5785" s="602"/>
      <c r="I5785" s="602"/>
      <c r="J5785" s="602"/>
      <c r="K5785" s="602"/>
      <c r="L5785" s="602"/>
      <c r="M5785" s="622"/>
    </row>
    <row r="5786" spans="2:13" s="322" customFormat="1" x14ac:dyDescent="0.2">
      <c r="B5786" s="602"/>
      <c r="C5786" s="602"/>
      <c r="D5786" s="602"/>
      <c r="E5786" s="602"/>
      <c r="F5786" s="602"/>
      <c r="G5786" s="602"/>
      <c r="H5786" s="602"/>
      <c r="I5786" s="602"/>
      <c r="J5786" s="602"/>
      <c r="K5786" s="602"/>
      <c r="L5786" s="602"/>
      <c r="M5786" s="622"/>
    </row>
    <row r="5787" spans="2:13" s="322" customFormat="1" x14ac:dyDescent="0.2">
      <c r="B5787" s="602"/>
      <c r="C5787" s="602"/>
      <c r="D5787" s="602"/>
      <c r="E5787" s="602"/>
      <c r="F5787" s="602"/>
      <c r="G5787" s="602"/>
      <c r="H5787" s="602"/>
      <c r="I5787" s="602"/>
      <c r="J5787" s="602"/>
      <c r="K5787" s="602"/>
      <c r="L5787" s="602"/>
      <c r="M5787" s="622"/>
    </row>
    <row r="5788" spans="2:13" s="322" customFormat="1" x14ac:dyDescent="0.2">
      <c r="B5788" s="602"/>
      <c r="C5788" s="602"/>
      <c r="D5788" s="602"/>
      <c r="E5788" s="602"/>
      <c r="F5788" s="602"/>
      <c r="G5788" s="602"/>
      <c r="H5788" s="602"/>
      <c r="I5788" s="602"/>
      <c r="J5788" s="602"/>
      <c r="K5788" s="602"/>
      <c r="L5788" s="602"/>
      <c r="M5788" s="622"/>
    </row>
    <row r="5789" spans="2:13" s="322" customFormat="1" x14ac:dyDescent="0.2">
      <c r="B5789" s="602"/>
      <c r="C5789" s="602"/>
      <c r="D5789" s="602"/>
      <c r="E5789" s="602"/>
      <c r="F5789" s="602"/>
      <c r="G5789" s="602"/>
      <c r="H5789" s="602"/>
      <c r="I5789" s="602"/>
      <c r="J5789" s="602"/>
      <c r="K5789" s="602"/>
      <c r="L5789" s="602"/>
      <c r="M5789" s="622"/>
    </row>
    <row r="5790" spans="2:13" s="322" customFormat="1" x14ac:dyDescent="0.2">
      <c r="B5790" s="602"/>
      <c r="C5790" s="602"/>
      <c r="D5790" s="602"/>
      <c r="E5790" s="602"/>
      <c r="F5790" s="602"/>
      <c r="G5790" s="602"/>
      <c r="H5790" s="602"/>
      <c r="I5790" s="602"/>
      <c r="J5790" s="602"/>
      <c r="K5790" s="602"/>
      <c r="L5790" s="602"/>
      <c r="M5790" s="622"/>
    </row>
    <row r="5791" spans="2:13" s="322" customFormat="1" x14ac:dyDescent="0.2">
      <c r="B5791" s="602"/>
      <c r="C5791" s="602"/>
      <c r="D5791" s="602"/>
      <c r="E5791" s="602"/>
      <c r="F5791" s="602"/>
      <c r="G5791" s="602"/>
      <c r="H5791" s="602"/>
      <c r="I5791" s="602"/>
      <c r="J5791" s="602"/>
      <c r="K5791" s="602"/>
      <c r="L5791" s="602"/>
      <c r="M5791" s="622"/>
    </row>
    <row r="5792" spans="2:13" s="322" customFormat="1" x14ac:dyDescent="0.2">
      <c r="B5792" s="602"/>
      <c r="C5792" s="602"/>
      <c r="D5792" s="602"/>
      <c r="E5792" s="602"/>
      <c r="F5792" s="602"/>
      <c r="G5792" s="602"/>
      <c r="H5792" s="602"/>
      <c r="I5792" s="602"/>
      <c r="J5792" s="602"/>
      <c r="K5792" s="602"/>
      <c r="L5792" s="602"/>
      <c r="M5792" s="622"/>
    </row>
    <row r="5793" spans="2:13" s="322" customFormat="1" x14ac:dyDescent="0.2">
      <c r="B5793" s="602"/>
      <c r="C5793" s="602"/>
      <c r="D5793" s="602"/>
      <c r="E5793" s="602"/>
      <c r="F5793" s="602"/>
      <c r="G5793" s="602"/>
      <c r="H5793" s="602"/>
      <c r="I5793" s="602"/>
      <c r="J5793" s="602"/>
      <c r="K5793" s="602"/>
      <c r="L5793" s="602"/>
      <c r="M5793" s="622"/>
    </row>
    <row r="5794" spans="2:13" s="322" customFormat="1" x14ac:dyDescent="0.2">
      <c r="B5794" s="602"/>
      <c r="C5794" s="602"/>
      <c r="D5794" s="602"/>
      <c r="E5794" s="602"/>
      <c r="F5794" s="602"/>
      <c r="G5794" s="602"/>
      <c r="H5794" s="602"/>
      <c r="I5794" s="602"/>
      <c r="J5794" s="602"/>
      <c r="K5794" s="602"/>
      <c r="L5794" s="602"/>
      <c r="M5794" s="622"/>
    </row>
    <row r="5795" spans="2:13" s="322" customFormat="1" x14ac:dyDescent="0.2">
      <c r="B5795" s="602"/>
      <c r="C5795" s="602"/>
      <c r="D5795" s="602"/>
      <c r="E5795" s="602"/>
      <c r="F5795" s="602"/>
      <c r="G5795" s="602"/>
      <c r="H5795" s="602"/>
      <c r="I5795" s="602"/>
      <c r="J5795" s="602"/>
      <c r="K5795" s="602"/>
      <c r="L5795" s="602"/>
      <c r="M5795" s="622"/>
    </row>
    <row r="5796" spans="2:13" s="322" customFormat="1" x14ac:dyDescent="0.2">
      <c r="B5796" s="602"/>
      <c r="C5796" s="602"/>
      <c r="D5796" s="602"/>
      <c r="E5796" s="602"/>
      <c r="F5796" s="602"/>
      <c r="G5796" s="602"/>
      <c r="H5796" s="602"/>
      <c r="I5796" s="602"/>
      <c r="J5796" s="602"/>
      <c r="K5796" s="602"/>
      <c r="L5796" s="602"/>
      <c r="M5796" s="622"/>
    </row>
    <row r="5797" spans="2:13" s="322" customFormat="1" x14ac:dyDescent="0.2">
      <c r="B5797" s="602"/>
      <c r="C5797" s="602"/>
      <c r="D5797" s="602"/>
      <c r="E5797" s="602"/>
      <c r="F5797" s="602"/>
      <c r="G5797" s="602"/>
      <c r="H5797" s="602"/>
      <c r="I5797" s="602"/>
      <c r="J5797" s="602"/>
      <c r="K5797" s="602"/>
      <c r="L5797" s="602"/>
      <c r="M5797" s="622"/>
    </row>
    <row r="5798" spans="2:13" s="322" customFormat="1" x14ac:dyDescent="0.2">
      <c r="B5798" s="602"/>
      <c r="C5798" s="602"/>
      <c r="D5798" s="602"/>
      <c r="E5798" s="602"/>
      <c r="F5798" s="602"/>
      <c r="G5798" s="602"/>
      <c r="H5798" s="602"/>
      <c r="I5798" s="602"/>
      <c r="J5798" s="602"/>
      <c r="K5798" s="602"/>
      <c r="L5798" s="602"/>
      <c r="M5798" s="622"/>
    </row>
    <row r="5799" spans="2:13" s="322" customFormat="1" x14ac:dyDescent="0.2">
      <c r="B5799" s="602"/>
      <c r="C5799" s="602"/>
      <c r="D5799" s="602"/>
      <c r="E5799" s="602"/>
      <c r="F5799" s="602"/>
      <c r="G5799" s="602"/>
      <c r="H5799" s="602"/>
      <c r="I5799" s="602"/>
      <c r="J5799" s="602"/>
      <c r="K5799" s="602"/>
      <c r="L5799" s="602"/>
      <c r="M5799" s="622"/>
    </row>
    <row r="5800" spans="2:13" s="322" customFormat="1" x14ac:dyDescent="0.2">
      <c r="B5800" s="602"/>
      <c r="C5800" s="602"/>
      <c r="D5800" s="602"/>
      <c r="E5800" s="602"/>
      <c r="F5800" s="602"/>
      <c r="G5800" s="602"/>
      <c r="H5800" s="602"/>
      <c r="I5800" s="602"/>
      <c r="J5800" s="602"/>
      <c r="K5800" s="602"/>
      <c r="L5800" s="602"/>
      <c r="M5800" s="622"/>
    </row>
    <row r="5801" spans="2:13" s="322" customFormat="1" x14ac:dyDescent="0.2">
      <c r="B5801" s="602"/>
      <c r="C5801" s="602"/>
      <c r="D5801" s="602"/>
      <c r="E5801" s="602"/>
      <c r="F5801" s="602"/>
      <c r="G5801" s="602"/>
      <c r="H5801" s="602"/>
      <c r="I5801" s="602"/>
      <c r="J5801" s="602"/>
      <c r="K5801" s="602"/>
      <c r="L5801" s="602"/>
      <c r="M5801" s="622"/>
    </row>
    <row r="5802" spans="2:13" s="322" customFormat="1" x14ac:dyDescent="0.2">
      <c r="B5802" s="602"/>
      <c r="C5802" s="602"/>
      <c r="D5802" s="602"/>
      <c r="E5802" s="602"/>
      <c r="F5802" s="602"/>
      <c r="G5802" s="602"/>
      <c r="H5802" s="602"/>
      <c r="I5802" s="602"/>
      <c r="J5802" s="602"/>
      <c r="K5802" s="602"/>
      <c r="L5802" s="602"/>
      <c r="M5802" s="622"/>
    </row>
    <row r="5803" spans="2:13" s="322" customFormat="1" x14ac:dyDescent="0.2">
      <c r="B5803" s="602"/>
      <c r="C5803" s="602"/>
      <c r="D5803" s="602"/>
      <c r="E5803" s="602"/>
      <c r="F5803" s="602"/>
      <c r="G5803" s="602"/>
      <c r="H5803" s="602"/>
      <c r="I5803" s="602"/>
      <c r="J5803" s="602"/>
      <c r="K5803" s="602"/>
      <c r="L5803" s="602"/>
      <c r="M5803" s="622"/>
    </row>
    <row r="5804" spans="2:13" s="322" customFormat="1" x14ac:dyDescent="0.2">
      <c r="B5804" s="602"/>
      <c r="C5804" s="602"/>
      <c r="D5804" s="602"/>
      <c r="E5804" s="602"/>
      <c r="F5804" s="602"/>
      <c r="G5804" s="602"/>
      <c r="H5804" s="602"/>
      <c r="I5804" s="602"/>
      <c r="J5804" s="602"/>
      <c r="K5804" s="602"/>
      <c r="L5804" s="602"/>
      <c r="M5804" s="622"/>
    </row>
    <row r="5805" spans="2:13" s="322" customFormat="1" x14ac:dyDescent="0.2">
      <c r="B5805" s="602"/>
      <c r="C5805" s="602"/>
      <c r="D5805" s="602"/>
      <c r="E5805" s="602"/>
      <c r="F5805" s="602"/>
      <c r="G5805" s="602"/>
      <c r="H5805" s="602"/>
      <c r="I5805" s="602"/>
      <c r="J5805" s="602"/>
      <c r="K5805" s="602"/>
      <c r="L5805" s="602"/>
      <c r="M5805" s="622"/>
    </row>
    <row r="5806" spans="2:13" s="322" customFormat="1" x14ac:dyDescent="0.2">
      <c r="B5806" s="602"/>
      <c r="C5806" s="602"/>
      <c r="D5806" s="602"/>
      <c r="E5806" s="602"/>
      <c r="F5806" s="602"/>
      <c r="G5806" s="602"/>
      <c r="H5806" s="602"/>
      <c r="I5806" s="602"/>
      <c r="J5806" s="602"/>
      <c r="K5806" s="602"/>
      <c r="L5806" s="602"/>
      <c r="M5806" s="622"/>
    </row>
    <row r="5807" spans="2:13" s="322" customFormat="1" x14ac:dyDescent="0.2">
      <c r="B5807" s="602"/>
      <c r="C5807" s="602"/>
      <c r="D5807" s="602"/>
      <c r="E5807" s="602"/>
      <c r="F5807" s="602"/>
      <c r="G5807" s="602"/>
      <c r="H5807" s="602"/>
      <c r="I5807" s="602"/>
      <c r="J5807" s="602"/>
      <c r="K5807" s="602"/>
      <c r="L5807" s="602"/>
      <c r="M5807" s="622"/>
    </row>
    <row r="5808" spans="2:13" s="322" customFormat="1" x14ac:dyDescent="0.2">
      <c r="B5808" s="602"/>
      <c r="C5808" s="602"/>
      <c r="D5808" s="602"/>
      <c r="E5808" s="602"/>
      <c r="F5808" s="602"/>
      <c r="G5808" s="602"/>
      <c r="H5808" s="602"/>
      <c r="I5808" s="602"/>
      <c r="J5808" s="602"/>
      <c r="K5808" s="602"/>
      <c r="L5808" s="602"/>
      <c r="M5808" s="622"/>
    </row>
    <row r="5809" spans="2:13" s="322" customFormat="1" x14ac:dyDescent="0.2">
      <c r="B5809" s="602"/>
      <c r="C5809" s="602"/>
      <c r="D5809" s="602"/>
      <c r="E5809" s="602"/>
      <c r="F5809" s="602"/>
      <c r="G5809" s="602"/>
      <c r="H5809" s="602"/>
      <c r="I5809" s="602"/>
      <c r="J5809" s="602"/>
      <c r="K5809" s="602"/>
      <c r="L5809" s="602"/>
      <c r="M5809" s="622"/>
    </row>
    <row r="5810" spans="2:13" s="322" customFormat="1" x14ac:dyDescent="0.2">
      <c r="B5810" s="602"/>
      <c r="C5810" s="602"/>
      <c r="D5810" s="602"/>
      <c r="E5810" s="602"/>
      <c r="F5810" s="602"/>
      <c r="G5810" s="602"/>
      <c r="H5810" s="602"/>
      <c r="I5810" s="602"/>
      <c r="J5810" s="602"/>
      <c r="K5810" s="602"/>
      <c r="L5810" s="602"/>
      <c r="M5810" s="622"/>
    </row>
    <row r="5811" spans="2:13" s="322" customFormat="1" x14ac:dyDescent="0.2">
      <c r="B5811" s="602"/>
      <c r="C5811" s="602"/>
      <c r="D5811" s="602"/>
      <c r="E5811" s="602"/>
      <c r="F5811" s="602"/>
      <c r="G5811" s="602"/>
      <c r="H5811" s="602"/>
      <c r="I5811" s="602"/>
      <c r="J5811" s="602"/>
      <c r="K5811" s="602"/>
      <c r="L5811" s="602"/>
      <c r="M5811" s="622"/>
    </row>
    <row r="5812" spans="2:13" s="322" customFormat="1" x14ac:dyDescent="0.2">
      <c r="B5812" s="602"/>
      <c r="C5812" s="602"/>
      <c r="D5812" s="602"/>
      <c r="E5812" s="602"/>
      <c r="F5812" s="602"/>
      <c r="G5812" s="602"/>
      <c r="H5812" s="602"/>
      <c r="I5812" s="602"/>
      <c r="J5812" s="602"/>
      <c r="K5812" s="602"/>
      <c r="L5812" s="602"/>
      <c r="M5812" s="622"/>
    </row>
    <row r="5813" spans="2:13" s="322" customFormat="1" x14ac:dyDescent="0.2">
      <c r="B5813" s="602"/>
      <c r="C5813" s="602"/>
      <c r="D5813" s="602"/>
      <c r="E5813" s="602"/>
      <c r="F5813" s="602"/>
      <c r="G5813" s="602"/>
      <c r="H5813" s="602"/>
      <c r="I5813" s="602"/>
      <c r="J5813" s="602"/>
      <c r="K5813" s="602"/>
      <c r="L5813" s="602"/>
      <c r="M5813" s="622"/>
    </row>
    <row r="5814" spans="2:13" s="322" customFormat="1" x14ac:dyDescent="0.2">
      <c r="B5814" s="602"/>
      <c r="C5814" s="602"/>
      <c r="D5814" s="602"/>
      <c r="E5814" s="602"/>
      <c r="F5814" s="602"/>
      <c r="G5814" s="602"/>
      <c r="H5814" s="602"/>
      <c r="I5814" s="602"/>
      <c r="J5814" s="602"/>
      <c r="K5814" s="602"/>
      <c r="L5814" s="602"/>
      <c r="M5814" s="622"/>
    </row>
    <row r="5815" spans="2:13" s="322" customFormat="1" x14ac:dyDescent="0.2">
      <c r="B5815" s="602"/>
      <c r="C5815" s="602"/>
      <c r="D5815" s="602"/>
      <c r="E5815" s="602"/>
      <c r="F5815" s="602"/>
      <c r="G5815" s="602"/>
      <c r="H5815" s="602"/>
      <c r="I5815" s="602"/>
      <c r="J5815" s="602"/>
      <c r="K5815" s="602"/>
      <c r="L5815" s="602"/>
      <c r="M5815" s="622"/>
    </row>
    <row r="5816" spans="2:13" s="322" customFormat="1" x14ac:dyDescent="0.2">
      <c r="B5816" s="602"/>
      <c r="C5816" s="602"/>
      <c r="D5816" s="602"/>
      <c r="E5816" s="602"/>
      <c r="F5816" s="602"/>
      <c r="G5816" s="602"/>
      <c r="H5816" s="602"/>
      <c r="I5816" s="602"/>
      <c r="J5816" s="602"/>
      <c r="K5816" s="602"/>
      <c r="L5816" s="602"/>
      <c r="M5816" s="622"/>
    </row>
    <row r="5817" spans="2:13" s="322" customFormat="1" x14ac:dyDescent="0.2">
      <c r="B5817" s="602"/>
      <c r="C5817" s="602"/>
      <c r="D5817" s="602"/>
      <c r="E5817" s="602"/>
      <c r="F5817" s="602"/>
      <c r="G5817" s="602"/>
      <c r="H5817" s="602"/>
      <c r="I5817" s="602"/>
      <c r="J5817" s="602"/>
      <c r="K5817" s="602"/>
      <c r="L5817" s="602"/>
      <c r="M5817" s="622"/>
    </row>
    <row r="5818" spans="2:13" s="322" customFormat="1" x14ac:dyDescent="0.2">
      <c r="B5818" s="602"/>
      <c r="C5818" s="602"/>
      <c r="D5818" s="602"/>
      <c r="E5818" s="602"/>
      <c r="F5818" s="602"/>
      <c r="G5818" s="602"/>
      <c r="H5818" s="602"/>
      <c r="I5818" s="602"/>
      <c r="J5818" s="602"/>
      <c r="K5818" s="602"/>
      <c r="L5818" s="602"/>
      <c r="M5818" s="622"/>
    </row>
    <row r="5819" spans="2:13" s="322" customFormat="1" x14ac:dyDescent="0.2">
      <c r="B5819" s="602"/>
      <c r="C5819" s="602"/>
      <c r="D5819" s="602"/>
      <c r="E5819" s="602"/>
      <c r="F5819" s="602"/>
      <c r="G5819" s="602"/>
      <c r="H5819" s="602"/>
      <c r="I5819" s="602"/>
      <c r="J5819" s="602"/>
      <c r="K5819" s="602"/>
      <c r="L5819" s="602"/>
      <c r="M5819" s="622"/>
    </row>
    <row r="5820" spans="2:13" s="322" customFormat="1" x14ac:dyDescent="0.2">
      <c r="B5820" s="602"/>
      <c r="C5820" s="602"/>
      <c r="D5820" s="602"/>
      <c r="E5820" s="602"/>
      <c r="F5820" s="602"/>
      <c r="G5820" s="602"/>
      <c r="H5820" s="602"/>
      <c r="I5820" s="602"/>
      <c r="J5820" s="602"/>
      <c r="K5820" s="602"/>
      <c r="L5820" s="602"/>
      <c r="M5820" s="622"/>
    </row>
    <row r="5821" spans="2:13" s="322" customFormat="1" x14ac:dyDescent="0.2">
      <c r="B5821" s="602"/>
      <c r="C5821" s="602"/>
      <c r="D5821" s="602"/>
      <c r="E5821" s="602"/>
      <c r="F5821" s="602"/>
      <c r="G5821" s="602"/>
      <c r="H5821" s="602"/>
      <c r="I5821" s="602"/>
      <c r="J5821" s="602"/>
      <c r="K5821" s="602"/>
      <c r="L5821" s="602"/>
      <c r="M5821" s="622"/>
    </row>
    <row r="5822" spans="2:13" s="322" customFormat="1" x14ac:dyDescent="0.2">
      <c r="B5822" s="602"/>
      <c r="C5822" s="602"/>
      <c r="D5822" s="602"/>
      <c r="E5822" s="602"/>
      <c r="F5822" s="602"/>
      <c r="G5822" s="602"/>
      <c r="H5822" s="602"/>
      <c r="I5822" s="602"/>
      <c r="J5822" s="602"/>
      <c r="K5822" s="602"/>
      <c r="L5822" s="602"/>
      <c r="M5822" s="622"/>
    </row>
    <row r="5823" spans="2:13" s="322" customFormat="1" x14ac:dyDescent="0.2">
      <c r="B5823" s="602"/>
      <c r="C5823" s="602"/>
      <c r="D5823" s="602"/>
      <c r="E5823" s="602"/>
      <c r="F5823" s="602"/>
      <c r="G5823" s="602"/>
      <c r="H5823" s="602"/>
      <c r="I5823" s="602"/>
      <c r="J5823" s="602"/>
      <c r="K5823" s="602"/>
      <c r="L5823" s="602"/>
      <c r="M5823" s="622"/>
    </row>
    <row r="5824" spans="2:13" s="322" customFormat="1" x14ac:dyDescent="0.2">
      <c r="B5824" s="602"/>
      <c r="C5824" s="602"/>
      <c r="D5824" s="602"/>
      <c r="E5824" s="602"/>
      <c r="F5824" s="602"/>
      <c r="G5824" s="602"/>
      <c r="H5824" s="602"/>
      <c r="I5824" s="602"/>
      <c r="J5824" s="602"/>
      <c r="K5824" s="602"/>
      <c r="L5824" s="602"/>
      <c r="M5824" s="622"/>
    </row>
    <row r="5825" spans="2:13" s="322" customFormat="1" x14ac:dyDescent="0.2">
      <c r="B5825" s="602"/>
      <c r="C5825" s="602"/>
      <c r="D5825" s="602"/>
      <c r="E5825" s="602"/>
      <c r="F5825" s="602"/>
      <c r="G5825" s="602"/>
      <c r="H5825" s="602"/>
      <c r="I5825" s="602"/>
      <c r="J5825" s="602"/>
      <c r="K5825" s="602"/>
      <c r="L5825" s="602"/>
      <c r="M5825" s="622"/>
    </row>
    <row r="5826" spans="2:13" s="322" customFormat="1" x14ac:dyDescent="0.2">
      <c r="B5826" s="602"/>
      <c r="C5826" s="602"/>
      <c r="D5826" s="602"/>
      <c r="E5826" s="602"/>
      <c r="F5826" s="602"/>
      <c r="G5826" s="602"/>
      <c r="H5826" s="602"/>
      <c r="I5826" s="602"/>
      <c r="J5826" s="602"/>
      <c r="K5826" s="602"/>
      <c r="L5826" s="602"/>
      <c r="M5826" s="622"/>
    </row>
    <row r="5827" spans="2:13" s="322" customFormat="1" x14ac:dyDescent="0.2">
      <c r="B5827" s="602"/>
      <c r="C5827" s="602"/>
      <c r="D5827" s="602"/>
      <c r="E5827" s="602"/>
      <c r="F5827" s="602"/>
      <c r="G5827" s="602"/>
      <c r="H5827" s="602"/>
      <c r="I5827" s="602"/>
      <c r="J5827" s="602"/>
      <c r="K5827" s="602"/>
      <c r="L5827" s="602"/>
      <c r="M5827" s="622"/>
    </row>
    <row r="5828" spans="2:13" s="322" customFormat="1" x14ac:dyDescent="0.2">
      <c r="B5828" s="602"/>
      <c r="C5828" s="602"/>
      <c r="D5828" s="602"/>
      <c r="E5828" s="602"/>
      <c r="F5828" s="602"/>
      <c r="G5828" s="602"/>
      <c r="H5828" s="602"/>
      <c r="I5828" s="602"/>
      <c r="J5828" s="602"/>
      <c r="K5828" s="602"/>
      <c r="L5828" s="602"/>
      <c r="M5828" s="622"/>
    </row>
    <row r="5829" spans="2:13" s="322" customFormat="1" x14ac:dyDescent="0.2">
      <c r="B5829" s="602"/>
      <c r="C5829" s="602"/>
      <c r="D5829" s="602"/>
      <c r="E5829" s="602"/>
      <c r="F5829" s="602"/>
      <c r="G5829" s="602"/>
      <c r="H5829" s="602"/>
      <c r="I5829" s="602"/>
      <c r="J5829" s="602"/>
      <c r="K5829" s="602"/>
      <c r="L5829" s="602"/>
      <c r="M5829" s="622"/>
    </row>
    <row r="5830" spans="2:13" s="322" customFormat="1" x14ac:dyDescent="0.2">
      <c r="B5830" s="602"/>
      <c r="C5830" s="602"/>
      <c r="D5830" s="602"/>
      <c r="E5830" s="602"/>
      <c r="F5830" s="602"/>
      <c r="G5830" s="602"/>
      <c r="H5830" s="602"/>
      <c r="I5830" s="602"/>
      <c r="J5830" s="602"/>
      <c r="K5830" s="602"/>
      <c r="L5830" s="602"/>
      <c r="M5830" s="622"/>
    </row>
    <row r="5831" spans="2:13" s="322" customFormat="1" x14ac:dyDescent="0.2">
      <c r="B5831" s="602"/>
      <c r="C5831" s="602"/>
      <c r="D5831" s="602"/>
      <c r="E5831" s="602"/>
      <c r="F5831" s="602"/>
      <c r="G5831" s="602"/>
      <c r="H5831" s="602"/>
      <c r="I5831" s="602"/>
      <c r="J5831" s="602"/>
      <c r="K5831" s="602"/>
      <c r="L5831" s="602"/>
      <c r="M5831" s="622"/>
    </row>
    <row r="5832" spans="2:13" s="322" customFormat="1" x14ac:dyDescent="0.2">
      <c r="B5832" s="602"/>
      <c r="C5832" s="602"/>
      <c r="D5832" s="602"/>
      <c r="E5832" s="602"/>
      <c r="F5832" s="602"/>
      <c r="G5832" s="602"/>
      <c r="H5832" s="602"/>
      <c r="I5832" s="602"/>
      <c r="J5832" s="602"/>
      <c r="K5832" s="602"/>
      <c r="L5832" s="602"/>
      <c r="M5832" s="622"/>
    </row>
    <row r="5833" spans="2:13" s="322" customFormat="1" x14ac:dyDescent="0.2">
      <c r="B5833" s="602"/>
      <c r="C5833" s="602"/>
      <c r="D5833" s="602"/>
      <c r="E5833" s="602"/>
      <c r="F5833" s="602"/>
      <c r="G5833" s="602"/>
      <c r="H5833" s="602"/>
      <c r="I5833" s="602"/>
      <c r="J5833" s="602"/>
      <c r="K5833" s="602"/>
      <c r="L5833" s="602"/>
      <c r="M5833" s="622"/>
    </row>
    <row r="5834" spans="2:13" s="322" customFormat="1" x14ac:dyDescent="0.2">
      <c r="B5834" s="602"/>
      <c r="C5834" s="602"/>
      <c r="D5834" s="602"/>
      <c r="E5834" s="602"/>
      <c r="F5834" s="602"/>
      <c r="G5834" s="602"/>
      <c r="H5834" s="602"/>
      <c r="I5834" s="602"/>
      <c r="J5834" s="602"/>
      <c r="K5834" s="602"/>
      <c r="L5834" s="602"/>
      <c r="M5834" s="622"/>
    </row>
    <row r="5835" spans="2:13" s="322" customFormat="1" x14ac:dyDescent="0.2">
      <c r="B5835" s="602"/>
      <c r="C5835" s="602"/>
      <c r="D5835" s="602"/>
      <c r="E5835" s="602"/>
      <c r="F5835" s="602"/>
      <c r="G5835" s="602"/>
      <c r="H5835" s="602"/>
      <c r="I5835" s="602"/>
      <c r="J5835" s="602"/>
      <c r="K5835" s="602"/>
      <c r="L5835" s="602"/>
      <c r="M5835" s="622"/>
    </row>
    <row r="5836" spans="2:13" s="322" customFormat="1" x14ac:dyDescent="0.2">
      <c r="B5836" s="602"/>
      <c r="C5836" s="602"/>
      <c r="D5836" s="602"/>
      <c r="E5836" s="602"/>
      <c r="F5836" s="602"/>
      <c r="G5836" s="602"/>
      <c r="H5836" s="602"/>
      <c r="I5836" s="602"/>
      <c r="J5836" s="602"/>
      <c r="K5836" s="602"/>
      <c r="L5836" s="602"/>
      <c r="M5836" s="622"/>
    </row>
    <row r="5837" spans="2:13" s="322" customFormat="1" x14ac:dyDescent="0.2">
      <c r="B5837" s="602"/>
      <c r="C5837" s="602"/>
      <c r="D5837" s="602"/>
      <c r="E5837" s="602"/>
      <c r="F5837" s="602"/>
      <c r="G5837" s="602"/>
      <c r="H5837" s="602"/>
      <c r="I5837" s="602"/>
      <c r="J5837" s="602"/>
      <c r="K5837" s="602"/>
      <c r="L5837" s="602"/>
      <c r="M5837" s="622"/>
    </row>
    <row r="5838" spans="2:13" s="322" customFormat="1" x14ac:dyDescent="0.2">
      <c r="B5838" s="602"/>
      <c r="C5838" s="602"/>
      <c r="D5838" s="602"/>
      <c r="E5838" s="602"/>
      <c r="F5838" s="602"/>
      <c r="G5838" s="602"/>
      <c r="H5838" s="602"/>
      <c r="I5838" s="602"/>
      <c r="J5838" s="602"/>
      <c r="K5838" s="602"/>
      <c r="L5838" s="602"/>
      <c r="M5838" s="622"/>
    </row>
    <row r="5839" spans="2:13" s="322" customFormat="1" x14ac:dyDescent="0.2">
      <c r="B5839" s="602"/>
      <c r="C5839" s="602"/>
      <c r="D5839" s="602"/>
      <c r="E5839" s="602"/>
      <c r="F5839" s="602"/>
      <c r="G5839" s="602"/>
      <c r="H5839" s="602"/>
      <c r="I5839" s="602"/>
      <c r="J5839" s="602"/>
      <c r="K5839" s="602"/>
      <c r="L5839" s="602"/>
      <c r="M5839" s="622"/>
    </row>
    <row r="5840" spans="2:13" s="322" customFormat="1" x14ac:dyDescent="0.2">
      <c r="B5840" s="602"/>
      <c r="C5840" s="602"/>
      <c r="D5840" s="602"/>
      <c r="E5840" s="602"/>
      <c r="F5840" s="602"/>
      <c r="G5840" s="602"/>
      <c r="H5840" s="602"/>
      <c r="I5840" s="602"/>
      <c r="J5840" s="602"/>
      <c r="K5840" s="602"/>
      <c r="L5840" s="602"/>
      <c r="M5840" s="622"/>
    </row>
    <row r="5841" spans="2:13" s="322" customFormat="1" x14ac:dyDescent="0.2">
      <c r="B5841" s="602"/>
      <c r="C5841" s="602"/>
      <c r="D5841" s="602"/>
      <c r="E5841" s="602"/>
      <c r="F5841" s="602"/>
      <c r="G5841" s="602"/>
      <c r="H5841" s="602"/>
      <c r="I5841" s="602"/>
      <c r="J5841" s="602"/>
      <c r="K5841" s="602"/>
      <c r="L5841" s="602"/>
      <c r="M5841" s="622"/>
    </row>
    <row r="5842" spans="2:13" s="322" customFormat="1" x14ac:dyDescent="0.2">
      <c r="B5842" s="602"/>
      <c r="C5842" s="602"/>
      <c r="D5842" s="602"/>
      <c r="E5842" s="602"/>
      <c r="F5842" s="602"/>
      <c r="G5842" s="602"/>
      <c r="H5842" s="602"/>
      <c r="I5842" s="602"/>
      <c r="J5842" s="602"/>
      <c r="K5842" s="602"/>
      <c r="L5842" s="602"/>
      <c r="M5842" s="622"/>
    </row>
    <row r="5843" spans="2:13" s="322" customFormat="1" x14ac:dyDescent="0.2">
      <c r="B5843" s="602"/>
      <c r="C5843" s="602"/>
      <c r="D5843" s="602"/>
      <c r="E5843" s="602"/>
      <c r="F5843" s="602"/>
      <c r="G5843" s="602"/>
      <c r="H5843" s="602"/>
      <c r="I5843" s="602"/>
      <c r="J5843" s="602"/>
      <c r="K5843" s="602"/>
      <c r="L5843" s="602"/>
      <c r="M5843" s="622"/>
    </row>
    <row r="5844" spans="2:13" s="322" customFormat="1" x14ac:dyDescent="0.2">
      <c r="B5844" s="602"/>
      <c r="C5844" s="602"/>
      <c r="D5844" s="602"/>
      <c r="E5844" s="602"/>
      <c r="F5844" s="602"/>
      <c r="G5844" s="602"/>
      <c r="H5844" s="602"/>
      <c r="I5844" s="602"/>
      <c r="J5844" s="602"/>
      <c r="K5844" s="602"/>
      <c r="L5844" s="602"/>
      <c r="M5844" s="622"/>
    </row>
    <row r="5845" spans="2:13" s="322" customFormat="1" x14ac:dyDescent="0.2">
      <c r="B5845" s="602"/>
      <c r="C5845" s="602"/>
      <c r="D5845" s="602"/>
      <c r="E5845" s="602"/>
      <c r="F5845" s="602"/>
      <c r="G5845" s="602"/>
      <c r="H5845" s="602"/>
      <c r="I5845" s="602"/>
      <c r="J5845" s="602"/>
      <c r="K5845" s="602"/>
      <c r="L5845" s="602"/>
      <c r="M5845" s="622"/>
    </row>
    <row r="5846" spans="2:13" s="322" customFormat="1" x14ac:dyDescent="0.2">
      <c r="B5846" s="602"/>
      <c r="C5846" s="602"/>
      <c r="D5846" s="602"/>
      <c r="E5846" s="602"/>
      <c r="F5846" s="602"/>
      <c r="G5846" s="602"/>
      <c r="H5846" s="602"/>
      <c r="I5846" s="602"/>
      <c r="J5846" s="602"/>
      <c r="K5846" s="602"/>
      <c r="L5846" s="602"/>
      <c r="M5846" s="622"/>
    </row>
    <row r="5847" spans="2:13" s="322" customFormat="1" x14ac:dyDescent="0.2">
      <c r="B5847" s="602"/>
      <c r="C5847" s="602"/>
      <c r="D5847" s="602"/>
      <c r="E5847" s="602"/>
      <c r="F5847" s="602"/>
      <c r="G5847" s="602"/>
      <c r="H5847" s="602"/>
      <c r="I5847" s="602"/>
      <c r="J5847" s="602"/>
      <c r="K5847" s="602"/>
      <c r="L5847" s="602"/>
      <c r="M5847" s="622"/>
    </row>
    <row r="5848" spans="2:13" s="322" customFormat="1" x14ac:dyDescent="0.2">
      <c r="B5848" s="602"/>
      <c r="C5848" s="602"/>
      <c r="D5848" s="602"/>
      <c r="E5848" s="602"/>
      <c r="F5848" s="602"/>
      <c r="G5848" s="602"/>
      <c r="H5848" s="602"/>
      <c r="I5848" s="602"/>
      <c r="J5848" s="602"/>
      <c r="K5848" s="602"/>
      <c r="L5848" s="602"/>
      <c r="M5848" s="622"/>
    </row>
    <row r="5849" spans="2:13" s="322" customFormat="1" x14ac:dyDescent="0.2">
      <c r="B5849" s="602"/>
      <c r="C5849" s="602"/>
      <c r="D5849" s="602"/>
      <c r="E5849" s="602"/>
      <c r="F5849" s="602"/>
      <c r="G5849" s="602"/>
      <c r="H5849" s="602"/>
      <c r="I5849" s="602"/>
      <c r="J5849" s="602"/>
      <c r="K5849" s="602"/>
      <c r="L5849" s="602"/>
      <c r="M5849" s="622"/>
    </row>
    <row r="5850" spans="2:13" s="322" customFormat="1" x14ac:dyDescent="0.2">
      <c r="B5850" s="602"/>
      <c r="C5850" s="602"/>
      <c r="D5850" s="602"/>
      <c r="E5850" s="602"/>
      <c r="F5850" s="602"/>
      <c r="G5850" s="602"/>
      <c r="H5850" s="602"/>
      <c r="I5850" s="602"/>
      <c r="J5850" s="602"/>
      <c r="K5850" s="602"/>
      <c r="L5850" s="602"/>
      <c r="M5850" s="622"/>
    </row>
    <row r="5851" spans="2:13" s="322" customFormat="1" x14ac:dyDescent="0.2">
      <c r="B5851" s="602"/>
      <c r="C5851" s="602"/>
      <c r="D5851" s="602"/>
      <c r="E5851" s="602"/>
      <c r="F5851" s="602"/>
      <c r="G5851" s="602"/>
      <c r="H5851" s="602"/>
      <c r="I5851" s="602"/>
      <c r="J5851" s="602"/>
      <c r="K5851" s="602"/>
      <c r="L5851" s="602"/>
      <c r="M5851" s="622"/>
    </row>
    <row r="5852" spans="2:13" s="322" customFormat="1" x14ac:dyDescent="0.2">
      <c r="B5852" s="602"/>
      <c r="C5852" s="602"/>
      <c r="D5852" s="602"/>
      <c r="E5852" s="602"/>
      <c r="F5852" s="602"/>
      <c r="G5852" s="602"/>
      <c r="H5852" s="602"/>
      <c r="I5852" s="602"/>
      <c r="J5852" s="602"/>
      <c r="K5852" s="602"/>
      <c r="L5852" s="602"/>
      <c r="M5852" s="622"/>
    </row>
    <row r="5853" spans="2:13" s="322" customFormat="1" x14ac:dyDescent="0.2">
      <c r="B5853" s="602"/>
      <c r="C5853" s="602"/>
      <c r="D5853" s="602"/>
      <c r="E5853" s="602"/>
      <c r="F5853" s="602"/>
      <c r="G5853" s="602"/>
      <c r="H5853" s="602"/>
      <c r="I5853" s="602"/>
      <c r="J5853" s="602"/>
      <c r="K5853" s="602"/>
      <c r="L5853" s="602"/>
      <c r="M5853" s="622"/>
    </row>
    <row r="5854" spans="2:13" s="322" customFormat="1" x14ac:dyDescent="0.2">
      <c r="B5854" s="602"/>
      <c r="C5854" s="602"/>
      <c r="D5854" s="602"/>
      <c r="E5854" s="602"/>
      <c r="F5854" s="602"/>
      <c r="G5854" s="602"/>
      <c r="H5854" s="602"/>
      <c r="I5854" s="602"/>
      <c r="J5854" s="602"/>
      <c r="K5854" s="602"/>
      <c r="L5854" s="602"/>
      <c r="M5854" s="622"/>
    </row>
    <row r="5855" spans="2:13" s="322" customFormat="1" x14ac:dyDescent="0.2">
      <c r="B5855" s="602"/>
      <c r="C5855" s="602"/>
      <c r="D5855" s="602"/>
      <c r="E5855" s="602"/>
      <c r="F5855" s="602"/>
      <c r="G5855" s="602"/>
      <c r="H5855" s="602"/>
      <c r="I5855" s="602"/>
      <c r="J5855" s="602"/>
      <c r="K5855" s="602"/>
      <c r="L5855" s="602"/>
      <c r="M5855" s="622"/>
    </row>
    <row r="5856" spans="2:13" s="322" customFormat="1" x14ac:dyDescent="0.2">
      <c r="B5856" s="602"/>
      <c r="C5856" s="602"/>
      <c r="D5856" s="602"/>
      <c r="E5856" s="602"/>
      <c r="F5856" s="602"/>
      <c r="G5856" s="602"/>
      <c r="H5856" s="602"/>
      <c r="I5856" s="602"/>
      <c r="J5856" s="602"/>
      <c r="K5856" s="602"/>
      <c r="L5856" s="602"/>
      <c r="M5856" s="622"/>
    </row>
    <row r="5857" spans="2:13" s="322" customFormat="1" x14ac:dyDescent="0.2">
      <c r="B5857" s="602"/>
      <c r="C5857" s="602"/>
      <c r="D5857" s="602"/>
      <c r="E5857" s="602"/>
      <c r="F5857" s="602"/>
      <c r="G5857" s="602"/>
      <c r="H5857" s="602"/>
      <c r="I5857" s="602"/>
      <c r="J5857" s="602"/>
      <c r="K5857" s="602"/>
      <c r="L5857" s="602"/>
      <c r="M5857" s="622"/>
    </row>
    <row r="5858" spans="2:13" s="322" customFormat="1" x14ac:dyDescent="0.2">
      <c r="B5858" s="602"/>
      <c r="C5858" s="602"/>
      <c r="D5858" s="602"/>
      <c r="E5858" s="602"/>
      <c r="F5858" s="602"/>
      <c r="G5858" s="602"/>
      <c r="H5858" s="602"/>
      <c r="I5858" s="602"/>
      <c r="J5858" s="602"/>
      <c r="K5858" s="602"/>
      <c r="L5858" s="602"/>
      <c r="M5858" s="622"/>
    </row>
    <row r="5859" spans="2:13" s="322" customFormat="1" x14ac:dyDescent="0.2">
      <c r="B5859" s="602"/>
      <c r="C5859" s="602"/>
      <c r="D5859" s="602"/>
      <c r="E5859" s="602"/>
      <c r="F5859" s="602"/>
      <c r="G5859" s="602"/>
      <c r="H5859" s="602"/>
      <c r="I5859" s="602"/>
      <c r="J5859" s="602"/>
      <c r="K5859" s="602"/>
      <c r="L5859" s="602"/>
      <c r="M5859" s="622"/>
    </row>
    <row r="5860" spans="2:13" s="322" customFormat="1" x14ac:dyDescent="0.2">
      <c r="B5860" s="602"/>
      <c r="C5860" s="602"/>
      <c r="D5860" s="602"/>
      <c r="E5860" s="602"/>
      <c r="F5860" s="602"/>
      <c r="G5860" s="602"/>
      <c r="H5860" s="602"/>
      <c r="I5860" s="602"/>
      <c r="J5860" s="602"/>
      <c r="K5860" s="602"/>
      <c r="L5860" s="602"/>
      <c r="M5860" s="622"/>
    </row>
    <row r="5861" spans="2:13" s="322" customFormat="1" x14ac:dyDescent="0.2">
      <c r="B5861" s="602"/>
      <c r="C5861" s="602"/>
      <c r="D5861" s="602"/>
      <c r="E5861" s="602"/>
      <c r="F5861" s="602"/>
      <c r="G5861" s="602"/>
      <c r="H5861" s="602"/>
      <c r="I5861" s="602"/>
      <c r="J5861" s="602"/>
      <c r="K5861" s="602"/>
      <c r="L5861" s="602"/>
      <c r="M5861" s="622"/>
    </row>
    <row r="5862" spans="2:13" s="322" customFormat="1" x14ac:dyDescent="0.2">
      <c r="B5862" s="602"/>
      <c r="C5862" s="602"/>
      <c r="D5862" s="602"/>
      <c r="E5862" s="602"/>
      <c r="F5862" s="602"/>
      <c r="G5862" s="602"/>
      <c r="H5862" s="602"/>
      <c r="I5862" s="602"/>
      <c r="J5862" s="602"/>
      <c r="K5862" s="602"/>
      <c r="L5862" s="602"/>
      <c r="M5862" s="622"/>
    </row>
    <row r="5863" spans="2:13" s="322" customFormat="1" x14ac:dyDescent="0.2">
      <c r="B5863" s="602"/>
      <c r="C5863" s="602"/>
      <c r="D5863" s="602"/>
      <c r="E5863" s="602"/>
      <c r="F5863" s="602"/>
      <c r="G5863" s="602"/>
      <c r="H5863" s="602"/>
      <c r="I5863" s="602"/>
      <c r="J5863" s="602"/>
      <c r="K5863" s="602"/>
      <c r="L5863" s="602"/>
      <c r="M5863" s="622"/>
    </row>
    <row r="5864" spans="2:13" s="322" customFormat="1" x14ac:dyDescent="0.2">
      <c r="B5864" s="602"/>
      <c r="C5864" s="602"/>
      <c r="D5864" s="602"/>
      <c r="E5864" s="602"/>
      <c r="F5864" s="602"/>
      <c r="G5864" s="602"/>
      <c r="H5864" s="602"/>
      <c r="I5864" s="602"/>
      <c r="J5864" s="602"/>
      <c r="K5864" s="602"/>
      <c r="L5864" s="602"/>
      <c r="M5864" s="622"/>
    </row>
    <row r="5865" spans="2:13" s="322" customFormat="1" x14ac:dyDescent="0.2">
      <c r="B5865" s="602"/>
      <c r="C5865" s="602"/>
      <c r="D5865" s="602"/>
      <c r="E5865" s="602"/>
      <c r="F5865" s="602"/>
      <c r="G5865" s="602"/>
      <c r="H5865" s="602"/>
      <c r="I5865" s="602"/>
      <c r="J5865" s="602"/>
      <c r="K5865" s="602"/>
      <c r="L5865" s="602"/>
      <c r="M5865" s="622"/>
    </row>
    <row r="5866" spans="2:13" s="322" customFormat="1" x14ac:dyDescent="0.2">
      <c r="B5866" s="602"/>
      <c r="C5866" s="602"/>
      <c r="D5866" s="602"/>
      <c r="E5866" s="602"/>
      <c r="F5866" s="602"/>
      <c r="G5866" s="602"/>
      <c r="H5866" s="602"/>
      <c r="I5866" s="602"/>
      <c r="J5866" s="602"/>
      <c r="K5866" s="602"/>
      <c r="L5866" s="602"/>
      <c r="M5866" s="622"/>
    </row>
    <row r="5867" spans="2:13" s="322" customFormat="1" x14ac:dyDescent="0.2">
      <c r="B5867" s="602"/>
      <c r="C5867" s="602"/>
      <c r="D5867" s="602"/>
      <c r="E5867" s="602"/>
      <c r="F5867" s="602"/>
      <c r="G5867" s="602"/>
      <c r="H5867" s="602"/>
      <c r="I5867" s="602"/>
      <c r="J5867" s="602"/>
      <c r="K5867" s="602"/>
      <c r="L5867" s="602"/>
      <c r="M5867" s="622"/>
    </row>
    <row r="5868" spans="2:13" s="322" customFormat="1" x14ac:dyDescent="0.2">
      <c r="B5868" s="602"/>
      <c r="C5868" s="602"/>
      <c r="D5868" s="602"/>
      <c r="E5868" s="602"/>
      <c r="F5868" s="602"/>
      <c r="G5868" s="602"/>
      <c r="H5868" s="602"/>
      <c r="I5868" s="602"/>
      <c r="J5868" s="602"/>
      <c r="K5868" s="602"/>
      <c r="L5868" s="602"/>
      <c r="M5868" s="622"/>
    </row>
    <row r="5869" spans="2:13" s="322" customFormat="1" x14ac:dyDescent="0.2">
      <c r="B5869" s="602"/>
      <c r="C5869" s="602"/>
      <c r="D5869" s="602"/>
      <c r="E5869" s="602"/>
      <c r="F5869" s="602"/>
      <c r="G5869" s="602"/>
      <c r="H5869" s="602"/>
      <c r="I5869" s="602"/>
      <c r="J5869" s="602"/>
      <c r="K5869" s="602"/>
      <c r="L5869" s="602"/>
      <c r="M5869" s="622"/>
    </row>
    <row r="5870" spans="2:13" s="322" customFormat="1" x14ac:dyDescent="0.2">
      <c r="B5870" s="602"/>
      <c r="C5870" s="602"/>
      <c r="D5870" s="602"/>
      <c r="E5870" s="602"/>
      <c r="F5870" s="602"/>
      <c r="G5870" s="602"/>
      <c r="H5870" s="602"/>
      <c r="I5870" s="602"/>
      <c r="J5870" s="602"/>
      <c r="K5870" s="602"/>
      <c r="L5870" s="602"/>
      <c r="M5870" s="622"/>
    </row>
    <row r="5871" spans="2:13" s="322" customFormat="1" x14ac:dyDescent="0.2">
      <c r="B5871" s="602"/>
      <c r="C5871" s="602"/>
      <c r="D5871" s="602"/>
      <c r="E5871" s="602"/>
      <c r="F5871" s="602"/>
      <c r="G5871" s="602"/>
      <c r="H5871" s="602"/>
      <c r="I5871" s="602"/>
      <c r="J5871" s="602"/>
      <c r="K5871" s="602"/>
      <c r="L5871" s="602"/>
      <c r="M5871" s="622"/>
    </row>
    <row r="5872" spans="2:13" s="322" customFormat="1" x14ac:dyDescent="0.2">
      <c r="B5872" s="602"/>
      <c r="C5872" s="602"/>
      <c r="D5872" s="602"/>
      <c r="E5872" s="602"/>
      <c r="F5872" s="602"/>
      <c r="G5872" s="602"/>
      <c r="H5872" s="602"/>
      <c r="I5872" s="602"/>
      <c r="J5872" s="602"/>
      <c r="K5872" s="602"/>
      <c r="L5872" s="602"/>
      <c r="M5872" s="622"/>
    </row>
    <row r="5873" spans="2:13" s="322" customFormat="1" x14ac:dyDescent="0.2">
      <c r="B5873" s="602"/>
      <c r="C5873" s="602"/>
      <c r="D5873" s="602"/>
      <c r="E5873" s="602"/>
      <c r="F5873" s="602"/>
      <c r="G5873" s="602"/>
      <c r="H5873" s="602"/>
      <c r="I5873" s="602"/>
      <c r="J5873" s="602"/>
      <c r="K5873" s="602"/>
      <c r="L5873" s="602"/>
      <c r="M5873" s="622"/>
    </row>
    <row r="5874" spans="2:13" s="322" customFormat="1" x14ac:dyDescent="0.2">
      <c r="B5874" s="602"/>
      <c r="C5874" s="602"/>
      <c r="D5874" s="602"/>
      <c r="E5874" s="602"/>
      <c r="F5874" s="602"/>
      <c r="G5874" s="602"/>
      <c r="H5874" s="602"/>
      <c r="I5874" s="602"/>
      <c r="J5874" s="602"/>
      <c r="K5874" s="602"/>
      <c r="L5874" s="602"/>
      <c r="M5874" s="622"/>
    </row>
    <row r="5875" spans="2:13" s="322" customFormat="1" x14ac:dyDescent="0.2">
      <c r="B5875" s="602"/>
      <c r="C5875" s="602"/>
      <c r="D5875" s="602"/>
      <c r="E5875" s="602"/>
      <c r="F5875" s="602"/>
      <c r="G5875" s="602"/>
      <c r="H5875" s="602"/>
      <c r="I5875" s="602"/>
      <c r="J5875" s="602"/>
      <c r="K5875" s="602"/>
      <c r="L5875" s="602"/>
      <c r="M5875" s="622"/>
    </row>
    <row r="5876" spans="2:13" s="322" customFormat="1" x14ac:dyDescent="0.2">
      <c r="B5876" s="602"/>
      <c r="C5876" s="602"/>
      <c r="D5876" s="602"/>
      <c r="E5876" s="602"/>
      <c r="F5876" s="602"/>
      <c r="G5876" s="602"/>
      <c r="H5876" s="602"/>
      <c r="I5876" s="602"/>
      <c r="J5876" s="602"/>
      <c r="K5876" s="602"/>
      <c r="L5876" s="602"/>
      <c r="M5876" s="622"/>
    </row>
    <row r="5877" spans="2:13" s="322" customFormat="1" x14ac:dyDescent="0.2">
      <c r="B5877" s="602"/>
      <c r="C5877" s="602"/>
      <c r="D5877" s="602"/>
      <c r="E5877" s="602"/>
      <c r="F5877" s="602"/>
      <c r="G5877" s="602"/>
      <c r="H5877" s="602"/>
      <c r="I5877" s="602"/>
      <c r="J5877" s="602"/>
      <c r="K5877" s="602"/>
      <c r="L5877" s="602"/>
      <c r="M5877" s="622"/>
    </row>
    <row r="5878" spans="2:13" s="322" customFormat="1" x14ac:dyDescent="0.2">
      <c r="B5878" s="602"/>
      <c r="C5878" s="602"/>
      <c r="D5878" s="602"/>
      <c r="E5878" s="602"/>
      <c r="F5878" s="602"/>
      <c r="G5878" s="602"/>
      <c r="H5878" s="602"/>
      <c r="I5878" s="602"/>
      <c r="J5878" s="602"/>
      <c r="K5878" s="602"/>
      <c r="L5878" s="602"/>
      <c r="M5878" s="622"/>
    </row>
    <row r="5879" spans="2:13" s="322" customFormat="1" x14ac:dyDescent="0.2">
      <c r="B5879" s="602"/>
      <c r="C5879" s="602"/>
      <c r="D5879" s="602"/>
      <c r="E5879" s="602"/>
      <c r="F5879" s="602"/>
      <c r="G5879" s="602"/>
      <c r="H5879" s="602"/>
      <c r="I5879" s="602"/>
      <c r="J5879" s="602"/>
      <c r="K5879" s="602"/>
      <c r="L5879" s="602"/>
      <c r="M5879" s="622"/>
    </row>
    <row r="5880" spans="2:13" s="322" customFormat="1" x14ac:dyDescent="0.2">
      <c r="B5880" s="602"/>
      <c r="C5880" s="602"/>
      <c r="D5880" s="602"/>
      <c r="E5880" s="602"/>
      <c r="F5880" s="602"/>
      <c r="G5880" s="602"/>
      <c r="H5880" s="602"/>
      <c r="I5880" s="602"/>
      <c r="J5880" s="602"/>
      <c r="K5880" s="602"/>
      <c r="L5880" s="602"/>
      <c r="M5880" s="622"/>
    </row>
    <row r="5881" spans="2:13" s="322" customFormat="1" x14ac:dyDescent="0.2">
      <c r="B5881" s="602"/>
      <c r="C5881" s="602"/>
      <c r="D5881" s="602"/>
      <c r="E5881" s="602"/>
      <c r="F5881" s="602"/>
      <c r="G5881" s="602"/>
      <c r="H5881" s="602"/>
      <c r="I5881" s="602"/>
      <c r="J5881" s="602"/>
      <c r="K5881" s="602"/>
      <c r="L5881" s="602"/>
      <c r="M5881" s="622"/>
    </row>
    <row r="5882" spans="2:13" s="322" customFormat="1" x14ac:dyDescent="0.2">
      <c r="B5882" s="602"/>
      <c r="C5882" s="602"/>
      <c r="D5882" s="602"/>
      <c r="E5882" s="602"/>
      <c r="F5882" s="602"/>
      <c r="G5882" s="602"/>
      <c r="H5882" s="602"/>
      <c r="I5882" s="602"/>
      <c r="J5882" s="602"/>
      <c r="K5882" s="602"/>
      <c r="L5882" s="602"/>
      <c r="M5882" s="622"/>
    </row>
    <row r="5883" spans="2:13" s="322" customFormat="1" x14ac:dyDescent="0.2">
      <c r="B5883" s="602"/>
      <c r="C5883" s="602"/>
      <c r="D5883" s="602"/>
      <c r="E5883" s="602"/>
      <c r="F5883" s="602"/>
      <c r="G5883" s="602"/>
      <c r="H5883" s="602"/>
      <c r="I5883" s="602"/>
      <c r="J5883" s="602"/>
      <c r="K5883" s="602"/>
      <c r="L5883" s="602"/>
      <c r="M5883" s="622"/>
    </row>
    <row r="5884" spans="2:13" s="322" customFormat="1" x14ac:dyDescent="0.2">
      <c r="B5884" s="602"/>
      <c r="C5884" s="602"/>
      <c r="D5884" s="602"/>
      <c r="E5884" s="602"/>
      <c r="F5884" s="602"/>
      <c r="G5884" s="602"/>
      <c r="H5884" s="602"/>
      <c r="I5884" s="602"/>
      <c r="J5884" s="602"/>
      <c r="K5884" s="602"/>
      <c r="L5884" s="602"/>
      <c r="M5884" s="622"/>
    </row>
    <row r="5885" spans="2:13" s="322" customFormat="1" x14ac:dyDescent="0.2">
      <c r="B5885" s="602"/>
      <c r="C5885" s="602"/>
      <c r="D5885" s="602"/>
      <c r="E5885" s="602"/>
      <c r="F5885" s="602"/>
      <c r="G5885" s="602"/>
      <c r="H5885" s="602"/>
      <c r="I5885" s="602"/>
      <c r="J5885" s="602"/>
      <c r="K5885" s="602"/>
      <c r="L5885" s="602"/>
      <c r="M5885" s="622"/>
    </row>
    <row r="5886" spans="2:13" s="322" customFormat="1" x14ac:dyDescent="0.2">
      <c r="B5886" s="602"/>
      <c r="C5886" s="602"/>
      <c r="D5886" s="602"/>
      <c r="E5886" s="602"/>
      <c r="F5886" s="602"/>
      <c r="G5886" s="602"/>
      <c r="H5886" s="602"/>
      <c r="I5886" s="602"/>
      <c r="J5886" s="602"/>
      <c r="K5886" s="602"/>
      <c r="L5886" s="602"/>
      <c r="M5886" s="622"/>
    </row>
    <row r="5887" spans="2:13" s="322" customFormat="1" x14ac:dyDescent="0.2">
      <c r="B5887" s="602"/>
      <c r="C5887" s="602"/>
      <c r="D5887" s="602"/>
      <c r="E5887" s="602"/>
      <c r="F5887" s="602"/>
      <c r="G5887" s="602"/>
      <c r="H5887" s="602"/>
      <c r="I5887" s="602"/>
      <c r="J5887" s="602"/>
      <c r="K5887" s="602"/>
      <c r="L5887" s="602"/>
      <c r="M5887" s="622"/>
    </row>
    <row r="5888" spans="2:13" s="322" customFormat="1" x14ac:dyDescent="0.2">
      <c r="B5888" s="602"/>
      <c r="C5888" s="602"/>
      <c r="D5888" s="602"/>
      <c r="E5888" s="602"/>
      <c r="F5888" s="602"/>
      <c r="G5888" s="602"/>
      <c r="H5888" s="602"/>
      <c r="I5888" s="602"/>
      <c r="J5888" s="602"/>
      <c r="K5888" s="602"/>
      <c r="L5888" s="602"/>
      <c r="M5888" s="622"/>
    </row>
    <row r="5889" spans="2:13" s="322" customFormat="1" x14ac:dyDescent="0.2">
      <c r="B5889" s="602"/>
      <c r="C5889" s="602"/>
      <c r="D5889" s="602"/>
      <c r="E5889" s="602"/>
      <c r="F5889" s="602"/>
      <c r="G5889" s="602"/>
      <c r="H5889" s="602"/>
      <c r="I5889" s="602"/>
      <c r="J5889" s="602"/>
      <c r="K5889" s="602"/>
      <c r="L5889" s="602"/>
      <c r="M5889" s="622"/>
    </row>
    <row r="5890" spans="2:13" s="322" customFormat="1" x14ac:dyDescent="0.2">
      <c r="B5890" s="602"/>
      <c r="C5890" s="602"/>
      <c r="D5890" s="602"/>
      <c r="E5890" s="602"/>
      <c r="F5890" s="602"/>
      <c r="G5890" s="602"/>
      <c r="H5890" s="602"/>
      <c r="I5890" s="602"/>
      <c r="J5890" s="602"/>
      <c r="K5890" s="602"/>
      <c r="L5890" s="602"/>
      <c r="M5890" s="622"/>
    </row>
    <row r="5891" spans="2:13" s="322" customFormat="1" x14ac:dyDescent="0.2">
      <c r="B5891" s="602"/>
      <c r="C5891" s="602"/>
      <c r="D5891" s="602"/>
      <c r="E5891" s="602"/>
      <c r="F5891" s="602"/>
      <c r="G5891" s="602"/>
      <c r="H5891" s="602"/>
      <c r="I5891" s="602"/>
      <c r="J5891" s="602"/>
      <c r="K5891" s="602"/>
      <c r="L5891" s="602"/>
      <c r="M5891" s="622"/>
    </row>
    <row r="5892" spans="2:13" s="322" customFormat="1" x14ac:dyDescent="0.2">
      <c r="B5892" s="602"/>
      <c r="C5892" s="602"/>
      <c r="D5892" s="602"/>
      <c r="E5892" s="602"/>
      <c r="F5892" s="602"/>
      <c r="G5892" s="602"/>
      <c r="H5892" s="602"/>
      <c r="I5892" s="602"/>
      <c r="J5892" s="602"/>
      <c r="K5892" s="602"/>
      <c r="L5892" s="602"/>
      <c r="M5892" s="622"/>
    </row>
    <row r="5893" spans="2:13" s="322" customFormat="1" x14ac:dyDescent="0.2">
      <c r="B5893" s="602"/>
      <c r="C5893" s="602"/>
      <c r="D5893" s="602"/>
      <c r="E5893" s="602"/>
      <c r="F5893" s="602"/>
      <c r="G5893" s="602"/>
      <c r="H5893" s="602"/>
      <c r="I5893" s="602"/>
      <c r="J5893" s="602"/>
      <c r="K5893" s="602"/>
      <c r="L5893" s="602"/>
      <c r="M5893" s="622"/>
    </row>
    <row r="5894" spans="2:13" s="322" customFormat="1" x14ac:dyDescent="0.2">
      <c r="B5894" s="602"/>
      <c r="C5894" s="602"/>
      <c r="D5894" s="602"/>
      <c r="E5894" s="602"/>
      <c r="F5894" s="602"/>
      <c r="G5894" s="602"/>
      <c r="H5894" s="602"/>
      <c r="I5894" s="602"/>
      <c r="J5894" s="602"/>
      <c r="K5894" s="602"/>
      <c r="L5894" s="602"/>
      <c r="M5894" s="622"/>
    </row>
    <row r="5895" spans="2:13" s="322" customFormat="1" x14ac:dyDescent="0.2">
      <c r="B5895" s="602"/>
      <c r="C5895" s="602"/>
      <c r="D5895" s="602"/>
      <c r="E5895" s="602"/>
      <c r="F5895" s="602"/>
      <c r="G5895" s="602"/>
      <c r="H5895" s="602"/>
      <c r="I5895" s="602"/>
      <c r="J5895" s="602"/>
      <c r="K5895" s="602"/>
      <c r="L5895" s="602"/>
      <c r="M5895" s="622"/>
    </row>
    <row r="5896" spans="2:13" s="322" customFormat="1" x14ac:dyDescent="0.2">
      <c r="B5896" s="602"/>
      <c r="C5896" s="602"/>
      <c r="D5896" s="602"/>
      <c r="E5896" s="602"/>
      <c r="F5896" s="602"/>
      <c r="G5896" s="602"/>
      <c r="H5896" s="602"/>
      <c r="I5896" s="602"/>
      <c r="J5896" s="602"/>
      <c r="K5896" s="602"/>
      <c r="L5896" s="602"/>
      <c r="M5896" s="622"/>
    </row>
    <row r="5897" spans="2:13" s="322" customFormat="1" x14ac:dyDescent="0.2">
      <c r="B5897" s="602"/>
      <c r="C5897" s="602"/>
      <c r="D5897" s="602"/>
      <c r="E5897" s="602"/>
      <c r="F5897" s="602"/>
      <c r="G5897" s="602"/>
      <c r="H5897" s="602"/>
      <c r="I5897" s="602"/>
      <c r="J5897" s="602"/>
      <c r="K5897" s="602"/>
      <c r="L5897" s="602"/>
      <c r="M5897" s="622"/>
    </row>
    <row r="5898" spans="2:13" s="322" customFormat="1" x14ac:dyDescent="0.2">
      <c r="B5898" s="602"/>
      <c r="C5898" s="602"/>
      <c r="D5898" s="602"/>
      <c r="E5898" s="602"/>
      <c r="F5898" s="602"/>
      <c r="G5898" s="602"/>
      <c r="H5898" s="602"/>
      <c r="I5898" s="602"/>
      <c r="J5898" s="602"/>
      <c r="K5898" s="602"/>
      <c r="L5898" s="602"/>
      <c r="M5898" s="622"/>
    </row>
    <row r="5899" spans="2:13" s="322" customFormat="1" x14ac:dyDescent="0.2">
      <c r="B5899" s="602"/>
      <c r="C5899" s="602"/>
      <c r="D5899" s="602"/>
      <c r="E5899" s="602"/>
      <c r="F5899" s="602"/>
      <c r="G5899" s="602"/>
      <c r="H5899" s="602"/>
      <c r="I5899" s="602"/>
      <c r="J5899" s="602"/>
      <c r="K5899" s="602"/>
      <c r="L5899" s="602"/>
      <c r="M5899" s="622"/>
    </row>
    <row r="5900" spans="2:13" s="322" customFormat="1" x14ac:dyDescent="0.2">
      <c r="B5900" s="602"/>
      <c r="C5900" s="602"/>
      <c r="D5900" s="602"/>
      <c r="E5900" s="602"/>
      <c r="F5900" s="602"/>
      <c r="G5900" s="602"/>
      <c r="H5900" s="602"/>
      <c r="I5900" s="602"/>
      <c r="J5900" s="602"/>
      <c r="K5900" s="602"/>
      <c r="L5900" s="602"/>
      <c r="M5900" s="622"/>
    </row>
    <row r="5901" spans="2:13" s="322" customFormat="1" x14ac:dyDescent="0.2">
      <c r="B5901" s="602"/>
      <c r="C5901" s="602"/>
      <c r="D5901" s="602"/>
      <c r="E5901" s="602"/>
      <c r="F5901" s="602"/>
      <c r="G5901" s="602"/>
      <c r="H5901" s="602"/>
      <c r="I5901" s="602"/>
      <c r="J5901" s="602"/>
      <c r="K5901" s="602"/>
      <c r="L5901" s="602"/>
      <c r="M5901" s="622"/>
    </row>
    <row r="5902" spans="2:13" s="322" customFormat="1" x14ac:dyDescent="0.2">
      <c r="B5902" s="602"/>
      <c r="C5902" s="602"/>
      <c r="D5902" s="602"/>
      <c r="E5902" s="602"/>
      <c r="F5902" s="602"/>
      <c r="G5902" s="602"/>
      <c r="H5902" s="602"/>
      <c r="I5902" s="602"/>
      <c r="J5902" s="602"/>
      <c r="K5902" s="602"/>
      <c r="L5902" s="602"/>
      <c r="M5902" s="622"/>
    </row>
    <row r="5903" spans="2:13" s="322" customFormat="1" x14ac:dyDescent="0.2">
      <c r="B5903" s="602"/>
      <c r="C5903" s="602"/>
      <c r="D5903" s="602"/>
      <c r="E5903" s="602"/>
      <c r="F5903" s="602"/>
      <c r="G5903" s="602"/>
      <c r="H5903" s="602"/>
      <c r="I5903" s="602"/>
      <c r="J5903" s="602"/>
      <c r="K5903" s="602"/>
      <c r="L5903" s="602"/>
      <c r="M5903" s="622"/>
    </row>
    <row r="5904" spans="2:13" s="322" customFormat="1" x14ac:dyDescent="0.2">
      <c r="B5904" s="602"/>
      <c r="C5904" s="602"/>
      <c r="D5904" s="602"/>
      <c r="E5904" s="602"/>
      <c r="F5904" s="602"/>
      <c r="G5904" s="602"/>
      <c r="H5904" s="602"/>
      <c r="I5904" s="602"/>
      <c r="J5904" s="602"/>
      <c r="K5904" s="602"/>
      <c r="L5904" s="602"/>
      <c r="M5904" s="622"/>
    </row>
    <row r="5905" spans="2:13" s="322" customFormat="1" x14ac:dyDescent="0.2">
      <c r="B5905" s="602"/>
      <c r="C5905" s="602"/>
      <c r="D5905" s="602"/>
      <c r="E5905" s="602"/>
      <c r="F5905" s="602"/>
      <c r="G5905" s="602"/>
      <c r="H5905" s="602"/>
      <c r="I5905" s="602"/>
      <c r="J5905" s="602"/>
      <c r="K5905" s="602"/>
      <c r="L5905" s="602"/>
      <c r="M5905" s="622"/>
    </row>
    <row r="5906" spans="2:13" s="322" customFormat="1" x14ac:dyDescent="0.2">
      <c r="B5906" s="602"/>
      <c r="C5906" s="602"/>
      <c r="D5906" s="602"/>
      <c r="E5906" s="602"/>
      <c r="F5906" s="602"/>
      <c r="G5906" s="602"/>
      <c r="H5906" s="602"/>
      <c r="I5906" s="602"/>
      <c r="J5906" s="602"/>
      <c r="K5906" s="602"/>
      <c r="L5906" s="602"/>
      <c r="M5906" s="622"/>
    </row>
    <row r="5907" spans="2:13" s="322" customFormat="1" x14ac:dyDescent="0.2">
      <c r="B5907" s="602"/>
      <c r="C5907" s="602"/>
      <c r="D5907" s="602"/>
      <c r="E5907" s="602"/>
      <c r="F5907" s="602"/>
      <c r="G5907" s="602"/>
      <c r="H5907" s="602"/>
      <c r="I5907" s="602"/>
      <c r="J5907" s="602"/>
      <c r="K5907" s="602"/>
      <c r="L5907" s="602"/>
      <c r="M5907" s="622"/>
    </row>
    <row r="5908" spans="2:13" s="322" customFormat="1" x14ac:dyDescent="0.2">
      <c r="B5908" s="602"/>
      <c r="C5908" s="602"/>
      <c r="D5908" s="602"/>
      <c r="E5908" s="602"/>
      <c r="F5908" s="602"/>
      <c r="G5908" s="602"/>
      <c r="H5908" s="602"/>
      <c r="I5908" s="602"/>
      <c r="J5908" s="602"/>
      <c r="K5908" s="602"/>
      <c r="L5908" s="602"/>
      <c r="M5908" s="622"/>
    </row>
    <row r="5909" spans="2:13" s="322" customFormat="1" x14ac:dyDescent="0.2">
      <c r="B5909" s="602"/>
      <c r="C5909" s="602"/>
      <c r="D5909" s="602"/>
      <c r="E5909" s="602"/>
      <c r="F5909" s="602"/>
      <c r="G5909" s="602"/>
      <c r="H5909" s="602"/>
      <c r="I5909" s="602"/>
      <c r="J5909" s="602"/>
      <c r="K5909" s="602"/>
      <c r="L5909" s="602"/>
      <c r="M5909" s="622"/>
    </row>
    <row r="5910" spans="2:13" s="322" customFormat="1" x14ac:dyDescent="0.2">
      <c r="B5910" s="602"/>
      <c r="C5910" s="602"/>
      <c r="D5910" s="602"/>
      <c r="E5910" s="602"/>
      <c r="F5910" s="602"/>
      <c r="G5910" s="602"/>
      <c r="H5910" s="602"/>
      <c r="I5910" s="602"/>
      <c r="J5910" s="602"/>
      <c r="K5910" s="602"/>
      <c r="L5910" s="602"/>
      <c r="M5910" s="622"/>
    </row>
    <row r="5911" spans="2:13" s="322" customFormat="1" x14ac:dyDescent="0.2">
      <c r="B5911" s="602"/>
      <c r="C5911" s="602"/>
      <c r="D5911" s="602"/>
      <c r="E5911" s="602"/>
      <c r="F5911" s="602"/>
      <c r="G5911" s="602"/>
      <c r="H5911" s="602"/>
      <c r="I5911" s="602"/>
      <c r="J5911" s="602"/>
      <c r="K5911" s="602"/>
      <c r="L5911" s="602"/>
      <c r="M5911" s="622"/>
    </row>
    <row r="5912" spans="2:13" s="322" customFormat="1" x14ac:dyDescent="0.2">
      <c r="B5912" s="602"/>
      <c r="C5912" s="602"/>
      <c r="D5912" s="602"/>
      <c r="E5912" s="602"/>
      <c r="F5912" s="602"/>
      <c r="G5912" s="602"/>
      <c r="H5912" s="602"/>
      <c r="I5912" s="602"/>
      <c r="J5912" s="602"/>
      <c r="K5912" s="602"/>
      <c r="L5912" s="602"/>
      <c r="M5912" s="622"/>
    </row>
    <row r="5913" spans="2:13" s="322" customFormat="1" x14ac:dyDescent="0.2">
      <c r="B5913" s="602"/>
      <c r="C5913" s="602"/>
      <c r="D5913" s="602"/>
      <c r="E5913" s="602"/>
      <c r="F5913" s="602"/>
      <c r="G5913" s="602"/>
      <c r="H5913" s="602"/>
      <c r="I5913" s="602"/>
      <c r="J5913" s="602"/>
      <c r="K5913" s="602"/>
      <c r="L5913" s="602"/>
      <c r="M5913" s="622"/>
    </row>
    <row r="5914" spans="2:13" s="322" customFormat="1" x14ac:dyDescent="0.2">
      <c r="B5914" s="602"/>
      <c r="C5914" s="602"/>
      <c r="D5914" s="602"/>
      <c r="E5914" s="602"/>
      <c r="F5914" s="602"/>
      <c r="G5914" s="602"/>
      <c r="H5914" s="602"/>
      <c r="I5914" s="602"/>
      <c r="J5914" s="602"/>
      <c r="K5914" s="602"/>
      <c r="L5914" s="602"/>
      <c r="M5914" s="622"/>
    </row>
    <row r="5915" spans="2:13" s="322" customFormat="1" x14ac:dyDescent="0.2">
      <c r="B5915" s="602"/>
      <c r="C5915" s="602"/>
      <c r="D5915" s="602"/>
      <c r="E5915" s="602"/>
      <c r="F5915" s="602"/>
      <c r="G5915" s="602"/>
      <c r="H5915" s="602"/>
      <c r="I5915" s="602"/>
      <c r="J5915" s="602"/>
      <c r="K5915" s="602"/>
      <c r="L5915" s="602"/>
      <c r="M5915" s="622"/>
    </row>
    <row r="5916" spans="2:13" s="322" customFormat="1" x14ac:dyDescent="0.2">
      <c r="B5916" s="602"/>
      <c r="C5916" s="602"/>
      <c r="D5916" s="602"/>
      <c r="E5916" s="602"/>
      <c r="F5916" s="602"/>
      <c r="G5916" s="602"/>
      <c r="H5916" s="602"/>
      <c r="I5916" s="602"/>
      <c r="J5916" s="602"/>
      <c r="K5916" s="602"/>
      <c r="L5916" s="602"/>
      <c r="M5916" s="622"/>
    </row>
    <row r="5917" spans="2:13" s="322" customFormat="1" x14ac:dyDescent="0.2">
      <c r="B5917" s="602"/>
      <c r="C5917" s="602"/>
      <c r="D5917" s="602"/>
      <c r="E5917" s="602"/>
      <c r="F5917" s="602"/>
      <c r="G5917" s="602"/>
      <c r="H5917" s="602"/>
      <c r="I5917" s="602"/>
      <c r="J5917" s="602"/>
      <c r="K5917" s="602"/>
      <c r="L5917" s="602"/>
      <c r="M5917" s="622"/>
    </row>
    <row r="5918" spans="2:13" s="322" customFormat="1" x14ac:dyDescent="0.2">
      <c r="B5918" s="602"/>
      <c r="C5918" s="602"/>
      <c r="D5918" s="602"/>
      <c r="E5918" s="602"/>
      <c r="F5918" s="602"/>
      <c r="G5918" s="602"/>
      <c r="H5918" s="602"/>
      <c r="I5918" s="602"/>
      <c r="J5918" s="602"/>
      <c r="K5918" s="602"/>
      <c r="L5918" s="602"/>
      <c r="M5918" s="622"/>
    </row>
    <row r="5919" spans="2:13" s="322" customFormat="1" x14ac:dyDescent="0.2">
      <c r="B5919" s="602"/>
      <c r="C5919" s="602"/>
      <c r="D5919" s="602"/>
      <c r="E5919" s="602"/>
      <c r="F5919" s="602"/>
      <c r="G5919" s="602"/>
      <c r="H5919" s="602"/>
      <c r="I5919" s="602"/>
      <c r="J5919" s="602"/>
      <c r="K5919" s="602"/>
      <c r="L5919" s="602"/>
      <c r="M5919" s="622"/>
    </row>
    <row r="5920" spans="2:13" s="322" customFormat="1" x14ac:dyDescent="0.2">
      <c r="B5920" s="602"/>
      <c r="C5920" s="602"/>
      <c r="D5920" s="602"/>
      <c r="E5920" s="602"/>
      <c r="F5920" s="602"/>
      <c r="G5920" s="602"/>
      <c r="H5920" s="602"/>
      <c r="I5920" s="602"/>
      <c r="J5920" s="602"/>
      <c r="K5920" s="602"/>
      <c r="L5920" s="602"/>
      <c r="M5920" s="622"/>
    </row>
    <row r="5921" spans="2:13" s="322" customFormat="1" x14ac:dyDescent="0.2">
      <c r="B5921" s="602"/>
      <c r="C5921" s="602"/>
      <c r="D5921" s="602"/>
      <c r="E5921" s="602"/>
      <c r="F5921" s="602"/>
      <c r="G5921" s="602"/>
      <c r="H5921" s="602"/>
      <c r="I5921" s="602"/>
      <c r="J5921" s="602"/>
      <c r="K5921" s="602"/>
      <c r="L5921" s="602"/>
      <c r="M5921" s="622"/>
    </row>
    <row r="5922" spans="2:13" s="322" customFormat="1" x14ac:dyDescent="0.2">
      <c r="B5922" s="602"/>
      <c r="C5922" s="602"/>
      <c r="D5922" s="602"/>
      <c r="E5922" s="602"/>
      <c r="F5922" s="602"/>
      <c r="G5922" s="602"/>
      <c r="H5922" s="602"/>
      <c r="I5922" s="602"/>
      <c r="J5922" s="602"/>
      <c r="K5922" s="602"/>
      <c r="L5922" s="602"/>
      <c r="M5922" s="622"/>
    </row>
    <row r="5923" spans="2:13" s="322" customFormat="1" x14ac:dyDescent="0.2">
      <c r="B5923" s="602"/>
      <c r="C5923" s="602"/>
      <c r="D5923" s="602"/>
      <c r="E5923" s="602"/>
      <c r="F5923" s="602"/>
      <c r="G5923" s="602"/>
      <c r="H5923" s="602"/>
      <c r="I5923" s="602"/>
      <c r="J5923" s="602"/>
      <c r="K5923" s="602"/>
      <c r="L5923" s="602"/>
      <c r="M5923" s="622"/>
    </row>
    <row r="5924" spans="2:13" s="322" customFormat="1" x14ac:dyDescent="0.2">
      <c r="B5924" s="602"/>
      <c r="C5924" s="602"/>
      <c r="D5924" s="602"/>
      <c r="E5924" s="602"/>
      <c r="F5924" s="602"/>
      <c r="G5924" s="602"/>
      <c r="H5924" s="602"/>
      <c r="I5924" s="602"/>
      <c r="J5924" s="602"/>
      <c r="K5924" s="602"/>
      <c r="L5924" s="602"/>
      <c r="M5924" s="622"/>
    </row>
    <row r="5925" spans="2:13" s="322" customFormat="1" x14ac:dyDescent="0.2">
      <c r="B5925" s="602"/>
      <c r="C5925" s="602"/>
      <c r="D5925" s="602"/>
      <c r="E5925" s="602"/>
      <c r="F5925" s="602"/>
      <c r="G5925" s="602"/>
      <c r="H5925" s="602"/>
      <c r="I5925" s="602"/>
      <c r="J5925" s="602"/>
      <c r="K5925" s="602"/>
      <c r="L5925" s="602"/>
      <c r="M5925" s="622"/>
    </row>
    <row r="5926" spans="2:13" s="322" customFormat="1" x14ac:dyDescent="0.2">
      <c r="B5926" s="602"/>
      <c r="C5926" s="602"/>
      <c r="D5926" s="602"/>
      <c r="E5926" s="602"/>
      <c r="F5926" s="602"/>
      <c r="G5926" s="602"/>
      <c r="H5926" s="602"/>
      <c r="I5926" s="602"/>
      <c r="J5926" s="602"/>
      <c r="K5926" s="602"/>
      <c r="L5926" s="602"/>
      <c r="M5926" s="622"/>
    </row>
    <row r="5927" spans="2:13" s="322" customFormat="1" x14ac:dyDescent="0.2">
      <c r="B5927" s="602"/>
      <c r="C5927" s="602"/>
      <c r="D5927" s="602"/>
      <c r="E5927" s="602"/>
      <c r="F5927" s="602"/>
      <c r="G5927" s="602"/>
      <c r="H5927" s="602"/>
      <c r="I5927" s="602"/>
      <c r="J5927" s="602"/>
      <c r="K5927" s="602"/>
      <c r="L5927" s="602"/>
      <c r="M5927" s="622"/>
    </row>
    <row r="5928" spans="2:13" s="322" customFormat="1" x14ac:dyDescent="0.2">
      <c r="B5928" s="602"/>
      <c r="C5928" s="602"/>
      <c r="D5928" s="602"/>
      <c r="E5928" s="602"/>
      <c r="F5928" s="602"/>
      <c r="G5928" s="602"/>
      <c r="H5928" s="602"/>
      <c r="I5928" s="602"/>
      <c r="J5928" s="602"/>
      <c r="K5928" s="602"/>
      <c r="L5928" s="602"/>
      <c r="M5928" s="622"/>
    </row>
    <row r="5929" spans="2:13" s="322" customFormat="1" x14ac:dyDescent="0.2">
      <c r="B5929" s="602"/>
      <c r="C5929" s="602"/>
      <c r="D5929" s="602"/>
      <c r="E5929" s="602"/>
      <c r="F5929" s="602"/>
      <c r="G5929" s="602"/>
      <c r="H5929" s="602"/>
      <c r="I5929" s="602"/>
      <c r="J5929" s="602"/>
      <c r="K5929" s="602"/>
      <c r="L5929" s="602"/>
      <c r="M5929" s="622"/>
    </row>
    <row r="5930" spans="2:13" s="322" customFormat="1" x14ac:dyDescent="0.2">
      <c r="B5930" s="602"/>
      <c r="C5930" s="602"/>
      <c r="D5930" s="602"/>
      <c r="E5930" s="602"/>
      <c r="F5930" s="602"/>
      <c r="G5930" s="602"/>
      <c r="H5930" s="602"/>
      <c r="I5930" s="602"/>
      <c r="J5930" s="602"/>
      <c r="K5930" s="602"/>
      <c r="L5930" s="602"/>
      <c r="M5930" s="622"/>
    </row>
    <row r="5931" spans="2:13" s="322" customFormat="1" x14ac:dyDescent="0.2">
      <c r="B5931" s="602"/>
      <c r="C5931" s="602"/>
      <c r="D5931" s="602"/>
      <c r="E5931" s="602"/>
      <c r="F5931" s="602"/>
      <c r="G5931" s="602"/>
      <c r="H5931" s="602"/>
      <c r="I5931" s="602"/>
      <c r="J5931" s="602"/>
      <c r="K5931" s="602"/>
      <c r="L5931" s="602"/>
      <c r="M5931" s="622"/>
    </row>
    <row r="5932" spans="2:13" s="322" customFormat="1" x14ac:dyDescent="0.2">
      <c r="B5932" s="602"/>
      <c r="C5932" s="602"/>
      <c r="D5932" s="602"/>
      <c r="E5932" s="602"/>
      <c r="F5932" s="602"/>
      <c r="G5932" s="602"/>
      <c r="H5932" s="602"/>
      <c r="I5932" s="602"/>
      <c r="J5932" s="602"/>
      <c r="K5932" s="602"/>
      <c r="L5932" s="602"/>
      <c r="M5932" s="622"/>
    </row>
    <row r="5933" spans="2:13" s="322" customFormat="1" x14ac:dyDescent="0.2">
      <c r="B5933" s="602"/>
      <c r="C5933" s="602"/>
      <c r="D5933" s="602"/>
      <c r="E5933" s="602"/>
      <c r="F5933" s="602"/>
      <c r="G5933" s="602"/>
      <c r="H5933" s="602"/>
      <c r="I5933" s="602"/>
      <c r="J5933" s="602"/>
      <c r="K5933" s="602"/>
      <c r="L5933" s="602"/>
      <c r="M5933" s="622"/>
    </row>
    <row r="5934" spans="2:13" s="322" customFormat="1" x14ac:dyDescent="0.2">
      <c r="B5934" s="602"/>
      <c r="C5934" s="602"/>
      <c r="D5934" s="602"/>
      <c r="E5934" s="602"/>
      <c r="F5934" s="602"/>
      <c r="G5934" s="602"/>
      <c r="H5934" s="602"/>
      <c r="I5934" s="602"/>
      <c r="J5934" s="602"/>
      <c r="K5934" s="602"/>
      <c r="L5934" s="602"/>
      <c r="M5934" s="622"/>
    </row>
    <row r="5935" spans="2:13" s="322" customFormat="1" x14ac:dyDescent="0.2">
      <c r="B5935" s="602"/>
      <c r="C5935" s="602"/>
      <c r="D5935" s="602"/>
      <c r="E5935" s="602"/>
      <c r="F5935" s="602"/>
      <c r="G5935" s="602"/>
      <c r="H5935" s="602"/>
      <c r="I5935" s="602"/>
      <c r="J5935" s="602"/>
      <c r="K5935" s="602"/>
      <c r="L5935" s="602"/>
      <c r="M5935" s="622"/>
    </row>
    <row r="5936" spans="2:13" s="322" customFormat="1" x14ac:dyDescent="0.2">
      <c r="B5936" s="602"/>
      <c r="C5936" s="602"/>
      <c r="D5936" s="602"/>
      <c r="E5936" s="602"/>
      <c r="F5936" s="602"/>
      <c r="G5936" s="602"/>
      <c r="H5936" s="602"/>
      <c r="I5936" s="602"/>
      <c r="J5936" s="602"/>
      <c r="K5936" s="602"/>
      <c r="L5936" s="602"/>
      <c r="M5936" s="622"/>
    </row>
    <row r="5937" spans="2:13" s="322" customFormat="1" x14ac:dyDescent="0.2">
      <c r="B5937" s="602"/>
      <c r="C5937" s="602"/>
      <c r="D5937" s="602"/>
      <c r="E5937" s="602"/>
      <c r="F5937" s="602"/>
      <c r="G5937" s="602"/>
      <c r="H5937" s="602"/>
      <c r="I5937" s="602"/>
      <c r="J5937" s="602"/>
      <c r="K5937" s="602"/>
      <c r="L5937" s="602"/>
      <c r="M5937" s="622"/>
    </row>
    <row r="5938" spans="2:13" s="322" customFormat="1" x14ac:dyDescent="0.2">
      <c r="B5938" s="602"/>
      <c r="C5938" s="602"/>
      <c r="D5938" s="602"/>
      <c r="E5938" s="602"/>
      <c r="F5938" s="602"/>
      <c r="G5938" s="602"/>
      <c r="H5938" s="602"/>
      <c r="I5938" s="602"/>
      <c r="J5938" s="602"/>
      <c r="K5938" s="602"/>
      <c r="L5938" s="602"/>
      <c r="M5938" s="622"/>
    </row>
    <row r="5939" spans="2:13" s="322" customFormat="1" x14ac:dyDescent="0.2">
      <c r="B5939" s="602"/>
      <c r="C5939" s="602"/>
      <c r="D5939" s="602"/>
      <c r="E5939" s="602"/>
      <c r="F5939" s="602"/>
      <c r="G5939" s="602"/>
      <c r="H5939" s="602"/>
      <c r="I5939" s="602"/>
      <c r="J5939" s="602"/>
      <c r="K5939" s="602"/>
      <c r="L5939" s="602"/>
      <c r="M5939" s="622"/>
    </row>
    <row r="5940" spans="2:13" s="322" customFormat="1" x14ac:dyDescent="0.2">
      <c r="B5940" s="602"/>
      <c r="C5940" s="602"/>
      <c r="D5940" s="602"/>
      <c r="E5940" s="602"/>
      <c r="F5940" s="602"/>
      <c r="G5940" s="602"/>
      <c r="H5940" s="602"/>
      <c r="I5940" s="602"/>
      <c r="J5940" s="602"/>
      <c r="K5940" s="602"/>
      <c r="L5940" s="602"/>
      <c r="M5940" s="622"/>
    </row>
    <row r="5941" spans="2:13" s="322" customFormat="1" x14ac:dyDescent="0.2">
      <c r="B5941" s="602"/>
      <c r="C5941" s="602"/>
      <c r="D5941" s="602"/>
      <c r="E5941" s="602"/>
      <c r="F5941" s="602"/>
      <c r="G5941" s="602"/>
      <c r="H5941" s="602"/>
      <c r="I5941" s="602"/>
      <c r="J5941" s="602"/>
      <c r="K5941" s="602"/>
      <c r="L5941" s="602"/>
      <c r="M5941" s="622"/>
    </row>
    <row r="5942" spans="2:13" s="322" customFormat="1" x14ac:dyDescent="0.2">
      <c r="B5942" s="602"/>
      <c r="C5942" s="602"/>
      <c r="D5942" s="602"/>
      <c r="E5942" s="602"/>
      <c r="F5942" s="602"/>
      <c r="G5942" s="602"/>
      <c r="H5942" s="602"/>
      <c r="I5942" s="602"/>
      <c r="J5942" s="602"/>
      <c r="K5942" s="602"/>
      <c r="L5942" s="602"/>
      <c r="M5942" s="622"/>
    </row>
    <row r="5943" spans="2:13" s="322" customFormat="1" x14ac:dyDescent="0.2">
      <c r="B5943" s="602"/>
      <c r="C5943" s="602"/>
      <c r="D5943" s="602"/>
      <c r="E5943" s="602"/>
      <c r="F5943" s="602"/>
      <c r="G5943" s="602"/>
      <c r="H5943" s="602"/>
      <c r="I5943" s="602"/>
      <c r="J5943" s="602"/>
      <c r="K5943" s="602"/>
      <c r="L5943" s="602"/>
      <c r="M5943" s="622"/>
    </row>
    <row r="5944" spans="2:13" s="322" customFormat="1" x14ac:dyDescent="0.2">
      <c r="B5944" s="602"/>
      <c r="C5944" s="602"/>
      <c r="D5944" s="602"/>
      <c r="E5944" s="602"/>
      <c r="F5944" s="602"/>
      <c r="G5944" s="602"/>
      <c r="H5944" s="602"/>
      <c r="I5944" s="602"/>
      <c r="J5944" s="602"/>
      <c r="K5944" s="602"/>
      <c r="L5944" s="602"/>
      <c r="M5944" s="622"/>
    </row>
    <row r="5945" spans="2:13" s="322" customFormat="1" x14ac:dyDescent="0.2">
      <c r="B5945" s="602"/>
      <c r="C5945" s="602"/>
      <c r="D5945" s="602"/>
      <c r="E5945" s="602"/>
      <c r="F5945" s="602"/>
      <c r="G5945" s="602"/>
      <c r="H5945" s="602"/>
      <c r="I5945" s="602"/>
      <c r="J5945" s="602"/>
      <c r="K5945" s="602"/>
      <c r="L5945" s="602"/>
      <c r="M5945" s="622"/>
    </row>
    <row r="5946" spans="2:13" s="322" customFormat="1" x14ac:dyDescent="0.2">
      <c r="B5946" s="602"/>
      <c r="C5946" s="602"/>
      <c r="D5946" s="602"/>
      <c r="E5946" s="602"/>
      <c r="F5946" s="602"/>
      <c r="G5946" s="602"/>
      <c r="H5946" s="602"/>
      <c r="I5946" s="602"/>
      <c r="J5946" s="602"/>
      <c r="K5946" s="602"/>
      <c r="L5946" s="602"/>
      <c r="M5946" s="622"/>
    </row>
    <row r="5947" spans="2:13" s="322" customFormat="1" x14ac:dyDescent="0.2">
      <c r="B5947" s="602"/>
      <c r="C5947" s="602"/>
      <c r="D5947" s="602"/>
      <c r="E5947" s="602"/>
      <c r="F5947" s="602"/>
      <c r="G5947" s="602"/>
      <c r="H5947" s="602"/>
      <c r="I5947" s="602"/>
      <c r="J5947" s="602"/>
      <c r="K5947" s="602"/>
      <c r="L5947" s="602"/>
      <c r="M5947" s="622"/>
    </row>
    <row r="5948" spans="2:13" s="322" customFormat="1" x14ac:dyDescent="0.2">
      <c r="B5948" s="602"/>
      <c r="C5948" s="602"/>
      <c r="D5948" s="602"/>
      <c r="E5948" s="602"/>
      <c r="F5948" s="602"/>
      <c r="G5948" s="602"/>
      <c r="H5948" s="602"/>
      <c r="I5948" s="602"/>
      <c r="J5948" s="602"/>
      <c r="K5948" s="602"/>
      <c r="L5948" s="602"/>
      <c r="M5948" s="622"/>
    </row>
    <row r="5949" spans="2:13" s="322" customFormat="1" x14ac:dyDescent="0.2">
      <c r="B5949" s="602"/>
      <c r="C5949" s="602"/>
      <c r="D5949" s="602"/>
      <c r="E5949" s="602"/>
      <c r="F5949" s="602"/>
      <c r="G5949" s="602"/>
      <c r="H5949" s="602"/>
      <c r="I5949" s="602"/>
      <c r="J5949" s="602"/>
      <c r="K5949" s="602"/>
      <c r="L5949" s="602"/>
      <c r="M5949" s="622"/>
    </row>
    <row r="5950" spans="2:13" s="322" customFormat="1" x14ac:dyDescent="0.2">
      <c r="B5950" s="602"/>
      <c r="C5950" s="602"/>
      <c r="D5950" s="602"/>
      <c r="E5950" s="602"/>
      <c r="F5950" s="602"/>
      <c r="G5950" s="602"/>
      <c r="H5950" s="602"/>
      <c r="I5950" s="602"/>
      <c r="J5950" s="602"/>
      <c r="K5950" s="602"/>
      <c r="L5950" s="602"/>
      <c r="M5950" s="622"/>
    </row>
    <row r="5951" spans="2:13" s="322" customFormat="1" x14ac:dyDescent="0.2">
      <c r="B5951" s="602"/>
      <c r="C5951" s="602"/>
      <c r="D5951" s="602"/>
      <c r="E5951" s="602"/>
      <c r="F5951" s="602"/>
      <c r="G5951" s="602"/>
      <c r="H5951" s="602"/>
      <c r="I5951" s="602"/>
      <c r="J5951" s="602"/>
      <c r="K5951" s="602"/>
      <c r="L5951" s="602"/>
      <c r="M5951" s="622"/>
    </row>
    <row r="5952" spans="2:13" s="322" customFormat="1" x14ac:dyDescent="0.2">
      <c r="B5952" s="602"/>
      <c r="C5952" s="602"/>
      <c r="D5952" s="602"/>
      <c r="E5952" s="602"/>
      <c r="F5952" s="602"/>
      <c r="G5952" s="602"/>
      <c r="H5952" s="602"/>
      <c r="I5952" s="602"/>
      <c r="J5952" s="602"/>
      <c r="K5952" s="602"/>
      <c r="L5952" s="602"/>
      <c r="M5952" s="622"/>
    </row>
    <row r="5953" spans="2:13" s="322" customFormat="1" x14ac:dyDescent="0.2">
      <c r="B5953" s="602"/>
      <c r="C5953" s="602"/>
      <c r="D5953" s="602"/>
      <c r="E5953" s="602"/>
      <c r="F5953" s="602"/>
      <c r="G5953" s="602"/>
      <c r="H5953" s="602"/>
      <c r="I5953" s="602"/>
      <c r="J5953" s="602"/>
      <c r="K5953" s="602"/>
      <c r="L5953" s="602"/>
      <c r="M5953" s="622"/>
    </row>
    <row r="5954" spans="2:13" s="322" customFormat="1" x14ac:dyDescent="0.2">
      <c r="B5954" s="602"/>
      <c r="C5954" s="602"/>
      <c r="D5954" s="602"/>
      <c r="E5954" s="602"/>
      <c r="F5954" s="602"/>
      <c r="G5954" s="602"/>
      <c r="H5954" s="602"/>
      <c r="I5954" s="602"/>
      <c r="J5954" s="602"/>
      <c r="K5954" s="602"/>
      <c r="L5954" s="602"/>
      <c r="M5954" s="622"/>
    </row>
    <row r="5955" spans="2:13" s="322" customFormat="1" x14ac:dyDescent="0.2">
      <c r="B5955" s="602"/>
      <c r="C5955" s="602"/>
      <c r="D5955" s="602"/>
      <c r="E5955" s="602"/>
      <c r="F5955" s="602"/>
      <c r="G5955" s="602"/>
      <c r="H5955" s="602"/>
      <c r="I5955" s="602"/>
      <c r="J5955" s="602"/>
      <c r="K5955" s="602"/>
      <c r="L5955" s="602"/>
      <c r="M5955" s="622"/>
    </row>
    <row r="5956" spans="2:13" s="322" customFormat="1" x14ac:dyDescent="0.2">
      <c r="B5956" s="602"/>
      <c r="C5956" s="602"/>
      <c r="D5956" s="602"/>
      <c r="E5956" s="602"/>
      <c r="F5956" s="602"/>
      <c r="G5956" s="602"/>
      <c r="H5956" s="602"/>
      <c r="I5956" s="602"/>
      <c r="J5956" s="602"/>
      <c r="K5956" s="602"/>
      <c r="L5956" s="602"/>
      <c r="M5956" s="622"/>
    </row>
    <row r="5957" spans="2:13" s="322" customFormat="1" x14ac:dyDescent="0.2">
      <c r="B5957" s="602"/>
      <c r="C5957" s="602"/>
      <c r="D5957" s="602"/>
      <c r="E5957" s="602"/>
      <c r="F5957" s="602"/>
      <c r="G5957" s="602"/>
      <c r="H5957" s="602"/>
      <c r="I5957" s="602"/>
      <c r="J5957" s="602"/>
      <c r="K5957" s="602"/>
      <c r="L5957" s="602"/>
      <c r="M5957" s="622"/>
    </row>
    <row r="5958" spans="2:13" s="322" customFormat="1" x14ac:dyDescent="0.2">
      <c r="B5958" s="602"/>
      <c r="C5958" s="602"/>
      <c r="D5958" s="602"/>
      <c r="E5958" s="602"/>
      <c r="F5958" s="602"/>
      <c r="G5958" s="602"/>
      <c r="H5958" s="602"/>
      <c r="I5958" s="602"/>
      <c r="J5958" s="602"/>
      <c r="K5958" s="602"/>
      <c r="L5958" s="602"/>
      <c r="M5958" s="622"/>
    </row>
    <row r="5959" spans="2:13" s="322" customFormat="1" x14ac:dyDescent="0.2">
      <c r="B5959" s="602"/>
      <c r="C5959" s="602"/>
      <c r="D5959" s="602"/>
      <c r="E5959" s="602"/>
      <c r="F5959" s="602"/>
      <c r="G5959" s="602"/>
      <c r="H5959" s="602"/>
      <c r="I5959" s="602"/>
      <c r="J5959" s="602"/>
      <c r="K5959" s="602"/>
      <c r="L5959" s="602"/>
      <c r="M5959" s="622"/>
    </row>
    <row r="5960" spans="2:13" s="322" customFormat="1" x14ac:dyDescent="0.2">
      <c r="B5960" s="602"/>
      <c r="C5960" s="602"/>
      <c r="D5960" s="602"/>
      <c r="E5960" s="602"/>
      <c r="F5960" s="602"/>
      <c r="G5960" s="602"/>
      <c r="H5960" s="602"/>
      <c r="I5960" s="602"/>
      <c r="J5960" s="602"/>
      <c r="K5960" s="602"/>
      <c r="L5960" s="602"/>
      <c r="M5960" s="622"/>
    </row>
    <row r="5961" spans="2:13" s="322" customFormat="1" x14ac:dyDescent="0.2">
      <c r="B5961" s="602"/>
      <c r="C5961" s="602"/>
      <c r="D5961" s="602"/>
      <c r="E5961" s="602"/>
      <c r="F5961" s="602"/>
      <c r="G5961" s="602"/>
      <c r="H5961" s="602"/>
      <c r="I5961" s="602"/>
      <c r="J5961" s="602"/>
      <c r="K5961" s="602"/>
      <c r="L5961" s="602"/>
      <c r="M5961" s="622"/>
    </row>
    <row r="5962" spans="2:13" s="322" customFormat="1" x14ac:dyDescent="0.2">
      <c r="B5962" s="602"/>
      <c r="C5962" s="602"/>
      <c r="D5962" s="602"/>
      <c r="E5962" s="602"/>
      <c r="F5962" s="602"/>
      <c r="G5962" s="602"/>
      <c r="H5962" s="602"/>
      <c r="I5962" s="602"/>
      <c r="J5962" s="602"/>
      <c r="K5962" s="602"/>
      <c r="L5962" s="602"/>
      <c r="M5962" s="622"/>
    </row>
    <row r="5963" spans="2:13" s="322" customFormat="1" x14ac:dyDescent="0.2">
      <c r="B5963" s="602"/>
      <c r="C5963" s="602"/>
      <c r="D5963" s="602"/>
      <c r="E5963" s="602"/>
      <c r="F5963" s="602"/>
      <c r="G5963" s="602"/>
      <c r="H5963" s="602"/>
      <c r="I5963" s="602"/>
      <c r="J5963" s="602"/>
      <c r="K5963" s="602"/>
      <c r="L5963" s="602"/>
      <c r="M5963" s="622"/>
    </row>
    <row r="5964" spans="2:13" s="322" customFormat="1" x14ac:dyDescent="0.2">
      <c r="B5964" s="602"/>
      <c r="C5964" s="602"/>
      <c r="D5964" s="602"/>
      <c r="E5964" s="602"/>
      <c r="F5964" s="602"/>
      <c r="G5964" s="602"/>
      <c r="H5964" s="602"/>
      <c r="I5964" s="602"/>
      <c r="J5964" s="602"/>
      <c r="K5964" s="602"/>
      <c r="L5964" s="602"/>
      <c r="M5964" s="622"/>
    </row>
    <row r="5965" spans="2:13" s="322" customFormat="1" x14ac:dyDescent="0.2">
      <c r="B5965" s="602"/>
      <c r="C5965" s="602"/>
      <c r="D5965" s="602"/>
      <c r="E5965" s="602"/>
      <c r="F5965" s="602"/>
      <c r="G5965" s="602"/>
      <c r="H5965" s="602"/>
      <c r="I5965" s="602"/>
      <c r="J5965" s="602"/>
      <c r="K5965" s="602"/>
      <c r="L5965" s="602"/>
      <c r="M5965" s="622"/>
    </row>
    <row r="5966" spans="2:13" s="322" customFormat="1" x14ac:dyDescent="0.2">
      <c r="B5966" s="602"/>
      <c r="C5966" s="602"/>
      <c r="D5966" s="602"/>
      <c r="E5966" s="602"/>
      <c r="F5966" s="602"/>
      <c r="G5966" s="602"/>
      <c r="H5966" s="602"/>
      <c r="I5966" s="602"/>
      <c r="J5966" s="602"/>
      <c r="K5966" s="602"/>
      <c r="L5966" s="602"/>
      <c r="M5966" s="622"/>
    </row>
    <row r="5967" spans="2:13" s="322" customFormat="1" x14ac:dyDescent="0.2">
      <c r="B5967" s="602"/>
      <c r="C5967" s="602"/>
      <c r="D5967" s="602"/>
      <c r="E5967" s="602"/>
      <c r="F5967" s="602"/>
      <c r="G5967" s="602"/>
      <c r="H5967" s="602"/>
      <c r="I5967" s="602"/>
      <c r="J5967" s="602"/>
      <c r="K5967" s="602"/>
      <c r="L5967" s="602"/>
      <c r="M5967" s="622"/>
    </row>
    <row r="5968" spans="2:13" s="322" customFormat="1" x14ac:dyDescent="0.2">
      <c r="B5968" s="602"/>
      <c r="C5968" s="602"/>
      <c r="D5968" s="602"/>
      <c r="E5968" s="602"/>
      <c r="F5968" s="602"/>
      <c r="G5968" s="602"/>
      <c r="H5968" s="602"/>
      <c r="I5968" s="602"/>
      <c r="J5968" s="602"/>
      <c r="K5968" s="602"/>
      <c r="L5968" s="602"/>
      <c r="M5968" s="622"/>
    </row>
    <row r="5969" spans="2:13" s="322" customFormat="1" x14ac:dyDescent="0.2">
      <c r="B5969" s="602"/>
      <c r="C5969" s="602"/>
      <c r="D5969" s="602"/>
      <c r="E5969" s="602"/>
      <c r="F5969" s="602"/>
      <c r="G5969" s="602"/>
      <c r="H5969" s="602"/>
      <c r="I5969" s="602"/>
      <c r="J5969" s="602"/>
      <c r="K5969" s="602"/>
      <c r="L5969" s="602"/>
      <c r="M5969" s="622"/>
    </row>
    <row r="5970" spans="2:13" s="322" customFormat="1" x14ac:dyDescent="0.2">
      <c r="B5970" s="602"/>
      <c r="C5970" s="602"/>
      <c r="D5970" s="602"/>
      <c r="E5970" s="602"/>
      <c r="F5970" s="602"/>
      <c r="G5970" s="602"/>
      <c r="H5970" s="602"/>
      <c r="I5970" s="602"/>
      <c r="J5970" s="602"/>
      <c r="K5970" s="602"/>
      <c r="L5970" s="602"/>
      <c r="M5970" s="622"/>
    </row>
    <row r="5971" spans="2:13" s="322" customFormat="1" x14ac:dyDescent="0.2">
      <c r="B5971" s="602"/>
      <c r="C5971" s="602"/>
      <c r="D5971" s="602"/>
      <c r="E5971" s="602"/>
      <c r="F5971" s="602"/>
      <c r="G5971" s="602"/>
      <c r="H5971" s="602"/>
      <c r="I5971" s="602"/>
      <c r="J5971" s="602"/>
      <c r="K5971" s="602"/>
      <c r="L5971" s="602"/>
      <c r="M5971" s="622"/>
    </row>
    <row r="5972" spans="2:13" s="322" customFormat="1" x14ac:dyDescent="0.2">
      <c r="B5972" s="602"/>
      <c r="C5972" s="602"/>
      <c r="D5972" s="602"/>
      <c r="E5972" s="602"/>
      <c r="F5972" s="602"/>
      <c r="G5972" s="602"/>
      <c r="H5972" s="602"/>
      <c r="I5972" s="602"/>
      <c r="J5972" s="602"/>
      <c r="K5972" s="602"/>
      <c r="L5972" s="602"/>
      <c r="M5972" s="622"/>
    </row>
    <row r="5973" spans="2:13" s="322" customFormat="1" x14ac:dyDescent="0.2">
      <c r="B5973" s="602"/>
      <c r="C5973" s="602"/>
      <c r="D5973" s="602"/>
      <c r="E5973" s="602"/>
      <c r="F5973" s="602"/>
      <c r="G5973" s="602"/>
      <c r="H5973" s="602"/>
      <c r="I5973" s="602"/>
      <c r="J5973" s="602"/>
      <c r="K5973" s="602"/>
      <c r="L5973" s="602"/>
      <c r="M5973" s="622"/>
    </row>
    <row r="5974" spans="2:13" s="322" customFormat="1" x14ac:dyDescent="0.2">
      <c r="B5974" s="602"/>
      <c r="C5974" s="602"/>
      <c r="D5974" s="602"/>
      <c r="E5974" s="602"/>
      <c r="F5974" s="602"/>
      <c r="G5974" s="602"/>
      <c r="H5974" s="602"/>
      <c r="I5974" s="602"/>
      <c r="J5974" s="602"/>
      <c r="K5974" s="602"/>
      <c r="L5974" s="602"/>
      <c r="M5974" s="622"/>
    </row>
    <row r="5975" spans="2:13" s="322" customFormat="1" x14ac:dyDescent="0.2">
      <c r="B5975" s="602"/>
      <c r="C5975" s="602"/>
      <c r="D5975" s="602"/>
      <c r="E5975" s="602"/>
      <c r="F5975" s="602"/>
      <c r="G5975" s="602"/>
      <c r="H5975" s="602"/>
      <c r="I5975" s="602"/>
      <c r="J5975" s="602"/>
      <c r="K5975" s="602"/>
      <c r="L5975" s="602"/>
      <c r="M5975" s="622"/>
    </row>
    <row r="5976" spans="2:13" s="322" customFormat="1" x14ac:dyDescent="0.2">
      <c r="B5976" s="602"/>
      <c r="C5976" s="602"/>
      <c r="D5976" s="602"/>
      <c r="E5976" s="602"/>
      <c r="F5976" s="602"/>
      <c r="G5976" s="602"/>
      <c r="H5976" s="602"/>
      <c r="I5976" s="602"/>
      <c r="J5976" s="602"/>
      <c r="K5976" s="602"/>
      <c r="L5976" s="602"/>
      <c r="M5976" s="622"/>
    </row>
    <row r="5977" spans="2:13" s="322" customFormat="1" x14ac:dyDescent="0.2">
      <c r="B5977" s="602"/>
      <c r="C5977" s="602"/>
      <c r="D5977" s="602"/>
      <c r="E5977" s="602"/>
      <c r="F5977" s="602"/>
      <c r="G5977" s="602"/>
      <c r="H5977" s="602"/>
      <c r="I5977" s="602"/>
      <c r="J5977" s="602"/>
      <c r="K5977" s="602"/>
      <c r="L5977" s="602"/>
      <c r="M5977" s="622"/>
    </row>
    <row r="5978" spans="2:13" s="322" customFormat="1" x14ac:dyDescent="0.2">
      <c r="B5978" s="602"/>
      <c r="C5978" s="602"/>
      <c r="D5978" s="602"/>
      <c r="E5978" s="602"/>
      <c r="F5978" s="602"/>
      <c r="G5978" s="602"/>
      <c r="H5978" s="602"/>
      <c r="I5978" s="602"/>
      <c r="J5978" s="602"/>
      <c r="K5978" s="602"/>
      <c r="L5978" s="602"/>
      <c r="M5978" s="622"/>
    </row>
    <row r="5979" spans="2:13" s="322" customFormat="1" x14ac:dyDescent="0.2">
      <c r="B5979" s="602"/>
      <c r="C5979" s="602"/>
      <c r="D5979" s="602"/>
      <c r="E5979" s="602"/>
      <c r="F5979" s="602"/>
      <c r="G5979" s="602"/>
      <c r="H5979" s="602"/>
      <c r="I5979" s="602"/>
      <c r="J5979" s="602"/>
      <c r="K5979" s="602"/>
      <c r="L5979" s="602"/>
      <c r="M5979" s="622"/>
    </row>
    <row r="5980" spans="2:13" s="322" customFormat="1" x14ac:dyDescent="0.2">
      <c r="B5980" s="602"/>
      <c r="C5980" s="602"/>
      <c r="D5980" s="602"/>
      <c r="E5980" s="602"/>
      <c r="F5980" s="602"/>
      <c r="G5980" s="602"/>
      <c r="H5980" s="602"/>
      <c r="I5980" s="602"/>
      <c r="J5980" s="602"/>
      <c r="K5980" s="602"/>
      <c r="L5980" s="602"/>
      <c r="M5980" s="622"/>
    </row>
    <row r="5981" spans="2:13" s="322" customFormat="1" x14ac:dyDescent="0.2">
      <c r="B5981" s="602"/>
      <c r="C5981" s="602"/>
      <c r="D5981" s="602"/>
      <c r="E5981" s="602"/>
      <c r="F5981" s="602"/>
      <c r="G5981" s="602"/>
      <c r="H5981" s="602"/>
      <c r="I5981" s="602"/>
      <c r="J5981" s="602"/>
      <c r="K5981" s="602"/>
      <c r="L5981" s="602"/>
      <c r="M5981" s="622"/>
    </row>
    <row r="5982" spans="2:13" s="322" customFormat="1" x14ac:dyDescent="0.2">
      <c r="B5982" s="602"/>
      <c r="C5982" s="602"/>
      <c r="D5982" s="602"/>
      <c r="E5982" s="602"/>
      <c r="F5982" s="602"/>
      <c r="G5982" s="602"/>
      <c r="H5982" s="602"/>
      <c r="I5982" s="602"/>
      <c r="J5982" s="602"/>
      <c r="K5982" s="602"/>
      <c r="L5982" s="602"/>
      <c r="M5982" s="622"/>
    </row>
    <row r="5983" spans="2:13" s="322" customFormat="1" x14ac:dyDescent="0.2">
      <c r="B5983" s="602"/>
      <c r="C5983" s="602"/>
      <c r="D5983" s="602"/>
      <c r="E5983" s="602"/>
      <c r="F5983" s="602"/>
      <c r="G5983" s="602"/>
      <c r="H5983" s="602"/>
      <c r="I5983" s="602"/>
      <c r="J5983" s="602"/>
      <c r="K5983" s="602"/>
      <c r="L5983" s="602"/>
      <c r="M5983" s="622"/>
    </row>
    <row r="5984" spans="2:13" s="322" customFormat="1" x14ac:dyDescent="0.2">
      <c r="B5984" s="602"/>
      <c r="C5984" s="602"/>
      <c r="D5984" s="602"/>
      <c r="E5984" s="602"/>
      <c r="F5984" s="602"/>
      <c r="G5984" s="602"/>
      <c r="H5984" s="602"/>
      <c r="I5984" s="602"/>
      <c r="J5984" s="602"/>
      <c r="K5984" s="602"/>
      <c r="L5984" s="602"/>
      <c r="M5984" s="622"/>
    </row>
    <row r="5985" spans="2:13" s="322" customFormat="1" x14ac:dyDescent="0.2">
      <c r="B5985" s="602"/>
      <c r="C5985" s="602"/>
      <c r="D5985" s="602"/>
      <c r="E5985" s="602"/>
      <c r="F5985" s="602"/>
      <c r="G5985" s="602"/>
      <c r="H5985" s="602"/>
      <c r="I5985" s="602"/>
      <c r="J5985" s="602"/>
      <c r="K5985" s="602"/>
      <c r="L5985" s="602"/>
      <c r="M5985" s="622"/>
    </row>
    <row r="5986" spans="2:13" s="322" customFormat="1" x14ac:dyDescent="0.2">
      <c r="B5986" s="602"/>
      <c r="C5986" s="602"/>
      <c r="D5986" s="602"/>
      <c r="E5986" s="602"/>
      <c r="F5986" s="602"/>
      <c r="G5986" s="602"/>
      <c r="H5986" s="602"/>
      <c r="I5986" s="602"/>
      <c r="J5986" s="602"/>
      <c r="K5986" s="602"/>
      <c r="L5986" s="602"/>
      <c r="M5986" s="622"/>
    </row>
    <row r="5987" spans="2:13" s="322" customFormat="1" x14ac:dyDescent="0.2">
      <c r="B5987" s="602"/>
      <c r="C5987" s="602"/>
      <c r="D5987" s="602"/>
      <c r="E5987" s="602"/>
      <c r="F5987" s="602"/>
      <c r="G5987" s="602"/>
      <c r="H5987" s="602"/>
      <c r="I5987" s="602"/>
      <c r="J5987" s="602"/>
      <c r="K5987" s="602"/>
      <c r="L5987" s="602"/>
      <c r="M5987" s="622"/>
    </row>
    <row r="5988" spans="2:13" s="322" customFormat="1" x14ac:dyDescent="0.2">
      <c r="B5988" s="602"/>
      <c r="C5988" s="602"/>
      <c r="D5988" s="602"/>
      <c r="E5988" s="602"/>
      <c r="F5988" s="602"/>
      <c r="G5988" s="602"/>
      <c r="H5988" s="602"/>
      <c r="I5988" s="602"/>
      <c r="J5988" s="602"/>
      <c r="K5988" s="602"/>
      <c r="L5988" s="602"/>
      <c r="M5988" s="622"/>
    </row>
    <row r="5989" spans="2:13" s="322" customFormat="1" x14ac:dyDescent="0.2">
      <c r="B5989" s="602"/>
      <c r="C5989" s="602"/>
      <c r="D5989" s="602"/>
      <c r="E5989" s="602"/>
      <c r="F5989" s="602"/>
      <c r="G5989" s="602"/>
      <c r="H5989" s="602"/>
      <c r="I5989" s="602"/>
      <c r="J5989" s="602"/>
      <c r="K5989" s="602"/>
      <c r="L5989" s="602"/>
      <c r="M5989" s="622"/>
    </row>
    <row r="5990" spans="2:13" s="322" customFormat="1" x14ac:dyDescent="0.2">
      <c r="B5990" s="602"/>
      <c r="C5990" s="602"/>
      <c r="D5990" s="602"/>
      <c r="E5990" s="602"/>
      <c r="F5990" s="602"/>
      <c r="G5990" s="602"/>
      <c r="H5990" s="602"/>
      <c r="I5990" s="602"/>
      <c r="J5990" s="602"/>
      <c r="K5990" s="602"/>
      <c r="L5990" s="602"/>
      <c r="M5990" s="622"/>
    </row>
    <row r="5991" spans="2:13" s="322" customFormat="1" x14ac:dyDescent="0.2">
      <c r="B5991" s="602"/>
      <c r="C5991" s="602"/>
      <c r="D5991" s="602"/>
      <c r="E5991" s="602"/>
      <c r="F5991" s="602"/>
      <c r="G5991" s="602"/>
      <c r="H5991" s="602"/>
      <c r="I5991" s="602"/>
      <c r="J5991" s="602"/>
      <c r="K5991" s="602"/>
      <c r="L5991" s="602"/>
      <c r="M5991" s="622"/>
    </row>
    <row r="5992" spans="2:13" s="322" customFormat="1" x14ac:dyDescent="0.2">
      <c r="B5992" s="602"/>
      <c r="C5992" s="602"/>
      <c r="D5992" s="602"/>
      <c r="E5992" s="602"/>
      <c r="F5992" s="602"/>
      <c r="G5992" s="602"/>
      <c r="H5992" s="602"/>
      <c r="I5992" s="602"/>
      <c r="J5992" s="602"/>
      <c r="K5992" s="602"/>
      <c r="L5992" s="602"/>
      <c r="M5992" s="622"/>
    </row>
    <row r="5993" spans="2:13" s="322" customFormat="1" x14ac:dyDescent="0.2">
      <c r="B5993" s="602"/>
      <c r="C5993" s="602"/>
      <c r="D5993" s="602"/>
      <c r="E5993" s="602"/>
      <c r="F5993" s="602"/>
      <c r="G5993" s="602"/>
      <c r="H5993" s="602"/>
      <c r="I5993" s="602"/>
      <c r="J5993" s="602"/>
      <c r="K5993" s="602"/>
      <c r="L5993" s="602"/>
      <c r="M5993" s="622"/>
    </row>
    <row r="5994" spans="2:13" s="322" customFormat="1" x14ac:dyDescent="0.2">
      <c r="B5994" s="602"/>
      <c r="C5994" s="602"/>
      <c r="D5994" s="602"/>
      <c r="E5994" s="602"/>
      <c r="F5994" s="602"/>
      <c r="G5994" s="602"/>
      <c r="H5994" s="602"/>
      <c r="I5994" s="602"/>
      <c r="J5994" s="602"/>
      <c r="K5994" s="602"/>
      <c r="L5994" s="602"/>
      <c r="M5994" s="622"/>
    </row>
    <row r="5995" spans="2:13" s="322" customFormat="1" x14ac:dyDescent="0.2">
      <c r="B5995" s="602"/>
      <c r="C5995" s="602"/>
      <c r="D5995" s="602"/>
      <c r="E5995" s="602"/>
      <c r="F5995" s="602"/>
      <c r="G5995" s="602"/>
      <c r="H5995" s="602"/>
      <c r="I5995" s="602"/>
      <c r="J5995" s="602"/>
      <c r="K5995" s="602"/>
      <c r="L5995" s="602"/>
      <c r="M5995" s="622"/>
    </row>
    <row r="5996" spans="2:13" s="322" customFormat="1" x14ac:dyDescent="0.2">
      <c r="B5996" s="602"/>
      <c r="C5996" s="602"/>
      <c r="D5996" s="602"/>
      <c r="E5996" s="602"/>
      <c r="F5996" s="602"/>
      <c r="G5996" s="602"/>
      <c r="H5996" s="602"/>
      <c r="I5996" s="602"/>
      <c r="J5996" s="602"/>
      <c r="K5996" s="602"/>
      <c r="L5996" s="602"/>
      <c r="M5996" s="622"/>
    </row>
    <row r="5997" spans="2:13" s="322" customFormat="1" x14ac:dyDescent="0.2">
      <c r="B5997" s="602"/>
      <c r="C5997" s="602"/>
      <c r="D5997" s="602"/>
      <c r="E5997" s="602"/>
      <c r="F5997" s="602"/>
      <c r="G5997" s="602"/>
      <c r="H5997" s="602"/>
      <c r="I5997" s="602"/>
      <c r="J5997" s="602"/>
      <c r="K5997" s="602"/>
      <c r="L5997" s="602"/>
      <c r="M5997" s="622"/>
    </row>
    <row r="5998" spans="2:13" s="322" customFormat="1" x14ac:dyDescent="0.2">
      <c r="B5998" s="602"/>
      <c r="C5998" s="602"/>
      <c r="D5998" s="602"/>
      <c r="E5998" s="602"/>
      <c r="F5998" s="602"/>
      <c r="G5998" s="602"/>
      <c r="H5998" s="602"/>
      <c r="I5998" s="602"/>
      <c r="J5998" s="602"/>
      <c r="K5998" s="602"/>
      <c r="L5998" s="602"/>
      <c r="M5998" s="622"/>
    </row>
    <row r="5999" spans="2:13" s="322" customFormat="1" x14ac:dyDescent="0.2">
      <c r="B5999" s="602"/>
      <c r="C5999" s="602"/>
      <c r="D5999" s="602"/>
      <c r="E5999" s="602"/>
      <c r="F5999" s="602"/>
      <c r="G5999" s="602"/>
      <c r="H5999" s="602"/>
      <c r="I5999" s="602"/>
      <c r="J5999" s="602"/>
      <c r="K5999" s="602"/>
      <c r="L5999" s="602"/>
      <c r="M5999" s="622"/>
    </row>
    <row r="6000" spans="2:13" s="322" customFormat="1" x14ac:dyDescent="0.2">
      <c r="B6000" s="602"/>
      <c r="C6000" s="602"/>
      <c r="D6000" s="602"/>
      <c r="E6000" s="602"/>
      <c r="F6000" s="602"/>
      <c r="G6000" s="602"/>
      <c r="H6000" s="602"/>
      <c r="I6000" s="602"/>
      <c r="J6000" s="602"/>
      <c r="K6000" s="602"/>
      <c r="L6000" s="602"/>
      <c r="M6000" s="622"/>
    </row>
    <row r="6001" spans="2:13" s="322" customFormat="1" x14ac:dyDescent="0.2">
      <c r="B6001" s="602"/>
      <c r="C6001" s="602"/>
      <c r="D6001" s="602"/>
      <c r="E6001" s="602"/>
      <c r="F6001" s="602"/>
      <c r="G6001" s="602"/>
      <c r="H6001" s="602"/>
      <c r="I6001" s="602"/>
      <c r="J6001" s="602"/>
      <c r="K6001" s="602"/>
      <c r="L6001" s="602"/>
      <c r="M6001" s="622"/>
    </row>
    <row r="6002" spans="2:13" s="322" customFormat="1" x14ac:dyDescent="0.2">
      <c r="B6002" s="602"/>
      <c r="C6002" s="602"/>
      <c r="D6002" s="602"/>
      <c r="E6002" s="602"/>
      <c r="F6002" s="602"/>
      <c r="G6002" s="602"/>
      <c r="H6002" s="602"/>
      <c r="I6002" s="602"/>
      <c r="J6002" s="602"/>
      <c r="K6002" s="602"/>
      <c r="L6002" s="602"/>
      <c r="M6002" s="622"/>
    </row>
    <row r="6003" spans="2:13" s="322" customFormat="1" x14ac:dyDescent="0.2">
      <c r="B6003" s="602"/>
      <c r="C6003" s="602"/>
      <c r="D6003" s="602"/>
      <c r="E6003" s="602"/>
      <c r="F6003" s="602"/>
      <c r="G6003" s="602"/>
      <c r="H6003" s="602"/>
      <c r="I6003" s="602"/>
      <c r="J6003" s="602"/>
      <c r="K6003" s="602"/>
      <c r="L6003" s="602"/>
      <c r="M6003" s="622"/>
    </row>
    <row r="6004" spans="2:13" s="322" customFormat="1" x14ac:dyDescent="0.2">
      <c r="B6004" s="602"/>
      <c r="C6004" s="602"/>
      <c r="D6004" s="602"/>
      <c r="E6004" s="602"/>
      <c r="F6004" s="602"/>
      <c r="G6004" s="602"/>
      <c r="H6004" s="602"/>
      <c r="I6004" s="602"/>
      <c r="J6004" s="602"/>
      <c r="K6004" s="602"/>
      <c r="L6004" s="602"/>
      <c r="M6004" s="622"/>
    </row>
    <row r="6005" spans="2:13" s="322" customFormat="1" x14ac:dyDescent="0.2">
      <c r="B6005" s="602"/>
      <c r="C6005" s="602"/>
      <c r="D6005" s="602"/>
      <c r="E6005" s="602"/>
      <c r="F6005" s="602"/>
      <c r="G6005" s="602"/>
      <c r="H6005" s="602"/>
      <c r="I6005" s="602"/>
      <c r="J6005" s="602"/>
      <c r="K6005" s="602"/>
      <c r="L6005" s="602"/>
      <c r="M6005" s="622"/>
    </row>
    <row r="6006" spans="2:13" s="322" customFormat="1" x14ac:dyDescent="0.2">
      <c r="B6006" s="602"/>
      <c r="C6006" s="602"/>
      <c r="D6006" s="602"/>
      <c r="E6006" s="602"/>
      <c r="F6006" s="602"/>
      <c r="G6006" s="602"/>
      <c r="H6006" s="602"/>
      <c r="I6006" s="602"/>
      <c r="J6006" s="602"/>
      <c r="K6006" s="602"/>
      <c r="L6006" s="602"/>
      <c r="M6006" s="622"/>
    </row>
    <row r="6007" spans="2:13" s="322" customFormat="1" x14ac:dyDescent="0.2">
      <c r="B6007" s="602"/>
      <c r="C6007" s="602"/>
      <c r="D6007" s="602"/>
      <c r="E6007" s="602"/>
      <c r="F6007" s="602"/>
      <c r="G6007" s="602"/>
      <c r="H6007" s="602"/>
      <c r="I6007" s="602"/>
      <c r="J6007" s="602"/>
      <c r="K6007" s="602"/>
      <c r="L6007" s="602"/>
      <c r="M6007" s="622"/>
    </row>
    <row r="6008" spans="2:13" s="322" customFormat="1" x14ac:dyDescent="0.2">
      <c r="B6008" s="602"/>
      <c r="C6008" s="602"/>
      <c r="D6008" s="602"/>
      <c r="E6008" s="602"/>
      <c r="F6008" s="602"/>
      <c r="G6008" s="602"/>
      <c r="H6008" s="602"/>
      <c r="I6008" s="602"/>
      <c r="J6008" s="602"/>
      <c r="K6008" s="602"/>
      <c r="L6008" s="602"/>
      <c r="M6008" s="622"/>
    </row>
    <row r="6009" spans="2:13" s="322" customFormat="1" x14ac:dyDescent="0.2">
      <c r="B6009" s="602"/>
      <c r="C6009" s="602"/>
      <c r="D6009" s="602"/>
      <c r="E6009" s="602"/>
      <c r="F6009" s="602"/>
      <c r="G6009" s="602"/>
      <c r="H6009" s="602"/>
      <c r="I6009" s="602"/>
      <c r="J6009" s="602"/>
      <c r="K6009" s="602"/>
      <c r="L6009" s="602"/>
      <c r="M6009" s="622"/>
    </row>
    <row r="6010" spans="2:13" s="322" customFormat="1" x14ac:dyDescent="0.2">
      <c r="B6010" s="602"/>
      <c r="C6010" s="602"/>
      <c r="D6010" s="602"/>
      <c r="E6010" s="602"/>
      <c r="F6010" s="602"/>
      <c r="G6010" s="602"/>
      <c r="H6010" s="602"/>
      <c r="I6010" s="602"/>
      <c r="J6010" s="602"/>
      <c r="K6010" s="602"/>
      <c r="L6010" s="602"/>
      <c r="M6010" s="622"/>
    </row>
    <row r="6011" spans="2:13" s="322" customFormat="1" x14ac:dyDescent="0.2">
      <c r="B6011" s="602"/>
      <c r="C6011" s="602"/>
      <c r="D6011" s="602"/>
      <c r="E6011" s="602"/>
      <c r="F6011" s="602"/>
      <c r="G6011" s="602"/>
      <c r="H6011" s="602"/>
      <c r="I6011" s="602"/>
      <c r="J6011" s="602"/>
      <c r="K6011" s="602"/>
      <c r="L6011" s="602"/>
      <c r="M6011" s="622"/>
    </row>
    <row r="6012" spans="2:13" s="322" customFormat="1" x14ac:dyDescent="0.2">
      <c r="B6012" s="602"/>
      <c r="C6012" s="602"/>
      <c r="D6012" s="602"/>
      <c r="E6012" s="602"/>
      <c r="F6012" s="602"/>
      <c r="G6012" s="602"/>
      <c r="H6012" s="602"/>
      <c r="I6012" s="602"/>
      <c r="J6012" s="602"/>
      <c r="K6012" s="602"/>
      <c r="L6012" s="602"/>
      <c r="M6012" s="622"/>
    </row>
    <row r="6013" spans="2:13" s="322" customFormat="1" x14ac:dyDescent="0.2">
      <c r="B6013" s="602"/>
      <c r="C6013" s="602"/>
      <c r="D6013" s="602"/>
      <c r="E6013" s="602"/>
      <c r="F6013" s="602"/>
      <c r="G6013" s="602"/>
      <c r="H6013" s="602"/>
      <c r="I6013" s="602"/>
      <c r="J6013" s="602"/>
      <c r="K6013" s="602"/>
      <c r="L6013" s="602"/>
      <c r="M6013" s="622"/>
    </row>
    <row r="6014" spans="2:13" s="322" customFormat="1" x14ac:dyDescent="0.2">
      <c r="B6014" s="602"/>
      <c r="C6014" s="602"/>
      <c r="D6014" s="602"/>
      <c r="E6014" s="602"/>
      <c r="F6014" s="602"/>
      <c r="G6014" s="602"/>
      <c r="H6014" s="602"/>
      <c r="I6014" s="602"/>
      <c r="J6014" s="602"/>
      <c r="K6014" s="602"/>
      <c r="L6014" s="602"/>
      <c r="M6014" s="622"/>
    </row>
    <row r="6015" spans="2:13" s="322" customFormat="1" x14ac:dyDescent="0.2">
      <c r="B6015" s="602"/>
      <c r="C6015" s="602"/>
      <c r="D6015" s="602"/>
      <c r="E6015" s="602"/>
      <c r="F6015" s="602"/>
      <c r="G6015" s="602"/>
      <c r="H6015" s="602"/>
      <c r="I6015" s="602"/>
      <c r="J6015" s="602"/>
      <c r="K6015" s="602"/>
      <c r="L6015" s="602"/>
      <c r="M6015" s="622"/>
    </row>
    <row r="6016" spans="2:13" s="322" customFormat="1" x14ac:dyDescent="0.2">
      <c r="B6016" s="602"/>
      <c r="C6016" s="602"/>
      <c r="D6016" s="602"/>
      <c r="E6016" s="602"/>
      <c r="F6016" s="602"/>
      <c r="G6016" s="602"/>
      <c r="H6016" s="602"/>
      <c r="I6016" s="602"/>
      <c r="J6016" s="602"/>
      <c r="K6016" s="602"/>
      <c r="L6016" s="602"/>
      <c r="M6016" s="622"/>
    </row>
    <row r="6017" spans="2:13" s="322" customFormat="1" x14ac:dyDescent="0.2">
      <c r="B6017" s="602"/>
      <c r="C6017" s="602"/>
      <c r="D6017" s="602"/>
      <c r="E6017" s="602"/>
      <c r="F6017" s="602"/>
      <c r="G6017" s="602"/>
      <c r="H6017" s="602"/>
      <c r="I6017" s="602"/>
      <c r="J6017" s="602"/>
      <c r="K6017" s="602"/>
      <c r="L6017" s="602"/>
      <c r="M6017" s="622"/>
    </row>
    <row r="6018" spans="2:13" s="322" customFormat="1" x14ac:dyDescent="0.2">
      <c r="B6018" s="602"/>
      <c r="C6018" s="602"/>
      <c r="D6018" s="602"/>
      <c r="E6018" s="602"/>
      <c r="F6018" s="602"/>
      <c r="G6018" s="602"/>
      <c r="H6018" s="602"/>
      <c r="I6018" s="602"/>
      <c r="J6018" s="602"/>
      <c r="K6018" s="602"/>
      <c r="L6018" s="602"/>
      <c r="M6018" s="622"/>
    </row>
    <row r="6019" spans="2:13" s="322" customFormat="1" x14ac:dyDescent="0.2">
      <c r="B6019" s="602"/>
      <c r="C6019" s="602"/>
      <c r="D6019" s="602"/>
      <c r="E6019" s="602"/>
      <c r="F6019" s="602"/>
      <c r="G6019" s="602"/>
      <c r="H6019" s="602"/>
      <c r="I6019" s="602"/>
      <c r="J6019" s="602"/>
      <c r="K6019" s="602"/>
      <c r="L6019" s="602"/>
      <c r="M6019" s="622"/>
    </row>
    <row r="6020" spans="2:13" s="322" customFormat="1" x14ac:dyDescent="0.2">
      <c r="B6020" s="602"/>
      <c r="C6020" s="602"/>
      <c r="D6020" s="602"/>
      <c r="E6020" s="602"/>
      <c r="F6020" s="602"/>
      <c r="G6020" s="602"/>
      <c r="H6020" s="602"/>
      <c r="I6020" s="602"/>
      <c r="J6020" s="602"/>
      <c r="K6020" s="602"/>
      <c r="L6020" s="602"/>
      <c r="M6020" s="622"/>
    </row>
    <row r="6021" spans="2:13" s="322" customFormat="1" x14ac:dyDescent="0.2">
      <c r="B6021" s="602"/>
      <c r="C6021" s="602"/>
      <c r="D6021" s="602"/>
      <c r="E6021" s="602"/>
      <c r="F6021" s="602"/>
      <c r="G6021" s="602"/>
      <c r="H6021" s="602"/>
      <c r="I6021" s="602"/>
      <c r="J6021" s="602"/>
      <c r="K6021" s="602"/>
      <c r="L6021" s="602"/>
      <c r="M6021" s="622"/>
    </row>
    <row r="6022" spans="2:13" s="322" customFormat="1" x14ac:dyDescent="0.2">
      <c r="B6022" s="602"/>
      <c r="C6022" s="602"/>
      <c r="D6022" s="602"/>
      <c r="E6022" s="602"/>
      <c r="F6022" s="602"/>
      <c r="G6022" s="602"/>
      <c r="H6022" s="602"/>
      <c r="I6022" s="602"/>
      <c r="J6022" s="602"/>
      <c r="K6022" s="602"/>
      <c r="L6022" s="602"/>
      <c r="M6022" s="622"/>
    </row>
    <row r="6023" spans="2:13" s="322" customFormat="1" x14ac:dyDescent="0.2">
      <c r="B6023" s="602"/>
      <c r="C6023" s="602"/>
      <c r="D6023" s="602"/>
      <c r="E6023" s="602"/>
      <c r="F6023" s="602"/>
      <c r="G6023" s="602"/>
      <c r="H6023" s="602"/>
      <c r="I6023" s="602"/>
      <c r="J6023" s="602"/>
      <c r="K6023" s="602"/>
      <c r="L6023" s="602"/>
      <c r="M6023" s="622"/>
    </row>
    <row r="6024" spans="2:13" s="322" customFormat="1" x14ac:dyDescent="0.2">
      <c r="B6024" s="602"/>
      <c r="C6024" s="602"/>
      <c r="D6024" s="602"/>
      <c r="E6024" s="602"/>
      <c r="F6024" s="602"/>
      <c r="G6024" s="602"/>
      <c r="H6024" s="602"/>
      <c r="I6024" s="602"/>
      <c r="J6024" s="602"/>
      <c r="K6024" s="602"/>
      <c r="L6024" s="602"/>
      <c r="M6024" s="622"/>
    </row>
    <row r="6025" spans="2:13" s="322" customFormat="1" x14ac:dyDescent="0.2">
      <c r="B6025" s="602"/>
      <c r="C6025" s="602"/>
      <c r="D6025" s="602"/>
      <c r="E6025" s="602"/>
      <c r="F6025" s="602"/>
      <c r="G6025" s="602"/>
      <c r="H6025" s="602"/>
      <c r="I6025" s="602"/>
      <c r="J6025" s="602"/>
      <c r="K6025" s="602"/>
      <c r="L6025" s="602"/>
      <c r="M6025" s="622"/>
    </row>
    <row r="6026" spans="2:13" s="322" customFormat="1" x14ac:dyDescent="0.2">
      <c r="B6026" s="602"/>
      <c r="C6026" s="602"/>
      <c r="D6026" s="602"/>
      <c r="E6026" s="602"/>
      <c r="F6026" s="602"/>
      <c r="G6026" s="602"/>
      <c r="H6026" s="602"/>
      <c r="I6026" s="602"/>
      <c r="J6026" s="602"/>
      <c r="K6026" s="602"/>
      <c r="L6026" s="602"/>
      <c r="M6026" s="622"/>
    </row>
    <row r="6027" spans="2:13" s="322" customFormat="1" x14ac:dyDescent="0.2">
      <c r="B6027" s="602"/>
      <c r="C6027" s="602"/>
      <c r="D6027" s="602"/>
      <c r="E6027" s="602"/>
      <c r="F6027" s="602"/>
      <c r="G6027" s="602"/>
      <c r="H6027" s="602"/>
      <c r="I6027" s="602"/>
      <c r="J6027" s="602"/>
      <c r="K6027" s="602"/>
      <c r="L6027" s="602"/>
      <c r="M6027" s="622"/>
    </row>
    <row r="6028" spans="2:13" s="322" customFormat="1" x14ac:dyDescent="0.2">
      <c r="B6028" s="602"/>
      <c r="C6028" s="602"/>
      <c r="D6028" s="602"/>
      <c r="E6028" s="602"/>
      <c r="F6028" s="602"/>
      <c r="G6028" s="602"/>
      <c r="H6028" s="602"/>
      <c r="I6028" s="602"/>
      <c r="J6028" s="602"/>
      <c r="K6028" s="602"/>
      <c r="L6028" s="602"/>
      <c r="M6028" s="622"/>
    </row>
    <row r="6029" spans="2:13" s="322" customFormat="1" x14ac:dyDescent="0.2">
      <c r="B6029" s="602"/>
      <c r="C6029" s="602"/>
      <c r="D6029" s="602"/>
      <c r="E6029" s="602"/>
      <c r="F6029" s="602"/>
      <c r="G6029" s="602"/>
      <c r="H6029" s="602"/>
      <c r="I6029" s="602"/>
      <c r="J6029" s="602"/>
      <c r="K6029" s="602"/>
      <c r="L6029" s="602"/>
      <c r="M6029" s="622"/>
    </row>
    <row r="6030" spans="2:13" s="322" customFormat="1" x14ac:dyDescent="0.2">
      <c r="B6030" s="602"/>
      <c r="C6030" s="602"/>
      <c r="D6030" s="602"/>
      <c r="E6030" s="602"/>
      <c r="F6030" s="602"/>
      <c r="G6030" s="602"/>
      <c r="H6030" s="602"/>
      <c r="I6030" s="602"/>
      <c r="J6030" s="602"/>
      <c r="K6030" s="602"/>
      <c r="L6030" s="602"/>
      <c r="M6030" s="622"/>
    </row>
    <row r="6031" spans="2:13" s="322" customFormat="1" x14ac:dyDescent="0.2">
      <c r="B6031" s="602"/>
      <c r="C6031" s="602"/>
      <c r="D6031" s="602"/>
      <c r="E6031" s="602"/>
      <c r="F6031" s="602"/>
      <c r="G6031" s="602"/>
      <c r="H6031" s="602"/>
      <c r="I6031" s="602"/>
      <c r="J6031" s="602"/>
      <c r="K6031" s="602"/>
      <c r="L6031" s="602"/>
      <c r="M6031" s="622"/>
    </row>
    <row r="6032" spans="2:13" s="322" customFormat="1" x14ac:dyDescent="0.2">
      <c r="B6032" s="602"/>
      <c r="C6032" s="602"/>
      <c r="D6032" s="602"/>
      <c r="E6032" s="602"/>
      <c r="F6032" s="602"/>
      <c r="G6032" s="602"/>
      <c r="H6032" s="602"/>
      <c r="I6032" s="602"/>
      <c r="J6032" s="602"/>
      <c r="K6032" s="602"/>
      <c r="L6032" s="602"/>
      <c r="M6032" s="622"/>
    </row>
    <row r="6033" spans="2:13" s="322" customFormat="1" x14ac:dyDescent="0.2">
      <c r="B6033" s="602"/>
      <c r="C6033" s="602"/>
      <c r="D6033" s="602"/>
      <c r="E6033" s="602"/>
      <c r="F6033" s="602"/>
      <c r="G6033" s="602"/>
      <c r="H6033" s="602"/>
      <c r="I6033" s="602"/>
      <c r="J6033" s="602"/>
      <c r="K6033" s="602"/>
      <c r="L6033" s="602"/>
      <c r="M6033" s="622"/>
    </row>
    <row r="6034" spans="2:13" s="322" customFormat="1" x14ac:dyDescent="0.2">
      <c r="B6034" s="602"/>
      <c r="C6034" s="602"/>
      <c r="D6034" s="602"/>
      <c r="E6034" s="602"/>
      <c r="F6034" s="602"/>
      <c r="G6034" s="602"/>
      <c r="H6034" s="602"/>
      <c r="I6034" s="602"/>
      <c r="J6034" s="602"/>
      <c r="K6034" s="602"/>
      <c r="L6034" s="602"/>
      <c r="M6034" s="622"/>
    </row>
    <row r="6035" spans="2:13" s="322" customFormat="1" x14ac:dyDescent="0.2">
      <c r="B6035" s="602"/>
      <c r="C6035" s="602"/>
      <c r="D6035" s="602"/>
      <c r="E6035" s="602"/>
      <c r="F6035" s="602"/>
      <c r="G6035" s="602"/>
      <c r="H6035" s="602"/>
      <c r="I6035" s="602"/>
      <c r="J6035" s="602"/>
      <c r="K6035" s="602"/>
      <c r="L6035" s="602"/>
      <c r="M6035" s="622"/>
    </row>
    <row r="6036" spans="2:13" s="322" customFormat="1" x14ac:dyDescent="0.2">
      <c r="B6036" s="602"/>
      <c r="C6036" s="602"/>
      <c r="D6036" s="602"/>
      <c r="E6036" s="602"/>
      <c r="F6036" s="602"/>
      <c r="G6036" s="602"/>
      <c r="H6036" s="602"/>
      <c r="I6036" s="602"/>
      <c r="J6036" s="602"/>
      <c r="K6036" s="602"/>
      <c r="L6036" s="602"/>
      <c r="M6036" s="622"/>
    </row>
    <row r="6037" spans="2:13" s="322" customFormat="1" x14ac:dyDescent="0.2">
      <c r="B6037" s="602"/>
      <c r="C6037" s="602"/>
      <c r="D6037" s="602"/>
      <c r="E6037" s="602"/>
      <c r="F6037" s="602"/>
      <c r="G6037" s="602"/>
      <c r="H6037" s="602"/>
      <c r="I6037" s="602"/>
      <c r="J6037" s="602"/>
      <c r="K6037" s="602"/>
      <c r="L6037" s="602"/>
      <c r="M6037" s="622"/>
    </row>
    <row r="6038" spans="2:13" s="322" customFormat="1" x14ac:dyDescent="0.2">
      <c r="B6038" s="602"/>
      <c r="C6038" s="602"/>
      <c r="D6038" s="602"/>
      <c r="E6038" s="602"/>
      <c r="F6038" s="602"/>
      <c r="G6038" s="602"/>
      <c r="H6038" s="602"/>
      <c r="I6038" s="602"/>
      <c r="J6038" s="602"/>
      <c r="K6038" s="602"/>
      <c r="L6038" s="602"/>
      <c r="M6038" s="622"/>
    </row>
    <row r="6039" spans="2:13" s="322" customFormat="1" x14ac:dyDescent="0.2">
      <c r="B6039" s="602"/>
      <c r="C6039" s="602"/>
      <c r="D6039" s="602"/>
      <c r="E6039" s="602"/>
      <c r="F6039" s="602"/>
      <c r="G6039" s="602"/>
      <c r="H6039" s="602"/>
      <c r="I6039" s="602"/>
      <c r="J6039" s="602"/>
      <c r="K6039" s="602"/>
      <c r="L6039" s="602"/>
      <c r="M6039" s="622"/>
    </row>
    <row r="6040" spans="2:13" s="322" customFormat="1" x14ac:dyDescent="0.2">
      <c r="B6040" s="602"/>
      <c r="C6040" s="602"/>
      <c r="D6040" s="602"/>
      <c r="E6040" s="602"/>
      <c r="F6040" s="602"/>
      <c r="G6040" s="602"/>
      <c r="H6040" s="602"/>
      <c r="I6040" s="602"/>
      <c r="J6040" s="602"/>
      <c r="K6040" s="602"/>
      <c r="L6040" s="602"/>
      <c r="M6040" s="622"/>
    </row>
    <row r="6041" spans="2:13" s="322" customFormat="1" x14ac:dyDescent="0.2">
      <c r="B6041" s="602"/>
      <c r="C6041" s="602"/>
      <c r="D6041" s="602"/>
      <c r="E6041" s="602"/>
      <c r="F6041" s="602"/>
      <c r="G6041" s="602"/>
      <c r="H6041" s="602"/>
      <c r="I6041" s="602"/>
      <c r="J6041" s="602"/>
      <c r="K6041" s="602"/>
      <c r="L6041" s="602"/>
      <c r="M6041" s="622"/>
    </row>
    <row r="6042" spans="2:13" s="322" customFormat="1" x14ac:dyDescent="0.2">
      <c r="B6042" s="602"/>
      <c r="C6042" s="602"/>
      <c r="D6042" s="602"/>
      <c r="E6042" s="602"/>
      <c r="F6042" s="602"/>
      <c r="G6042" s="602"/>
      <c r="H6042" s="602"/>
      <c r="I6042" s="602"/>
      <c r="J6042" s="602"/>
      <c r="K6042" s="602"/>
      <c r="L6042" s="602"/>
      <c r="M6042" s="622"/>
    </row>
    <row r="6043" spans="2:13" s="322" customFormat="1" x14ac:dyDescent="0.2">
      <c r="B6043" s="602"/>
      <c r="C6043" s="602"/>
      <c r="D6043" s="602"/>
      <c r="E6043" s="602"/>
      <c r="F6043" s="602"/>
      <c r="G6043" s="602"/>
      <c r="H6043" s="602"/>
      <c r="I6043" s="602"/>
      <c r="J6043" s="602"/>
      <c r="K6043" s="602"/>
      <c r="L6043" s="602"/>
      <c r="M6043" s="622"/>
    </row>
    <row r="6044" spans="2:13" s="322" customFormat="1" x14ac:dyDescent="0.2">
      <c r="B6044" s="602"/>
      <c r="C6044" s="602"/>
      <c r="D6044" s="602"/>
      <c r="E6044" s="602"/>
      <c r="F6044" s="602"/>
      <c r="G6044" s="602"/>
      <c r="H6044" s="602"/>
      <c r="I6044" s="602"/>
      <c r="J6044" s="602"/>
      <c r="K6044" s="602"/>
      <c r="L6044" s="602"/>
      <c r="M6044" s="622"/>
    </row>
    <row r="6045" spans="2:13" s="322" customFormat="1" x14ac:dyDescent="0.2">
      <c r="B6045" s="602"/>
      <c r="C6045" s="602"/>
      <c r="D6045" s="602"/>
      <c r="E6045" s="602"/>
      <c r="F6045" s="602"/>
      <c r="G6045" s="602"/>
      <c r="H6045" s="602"/>
      <c r="I6045" s="602"/>
      <c r="J6045" s="602"/>
      <c r="K6045" s="602"/>
      <c r="L6045" s="602"/>
      <c r="M6045" s="622"/>
    </row>
    <row r="6046" spans="2:13" s="322" customFormat="1" x14ac:dyDescent="0.2">
      <c r="B6046" s="602"/>
      <c r="C6046" s="602"/>
      <c r="D6046" s="602"/>
      <c r="E6046" s="602"/>
      <c r="F6046" s="602"/>
      <c r="G6046" s="602"/>
      <c r="H6046" s="602"/>
      <c r="I6046" s="602"/>
      <c r="J6046" s="602"/>
      <c r="K6046" s="602"/>
      <c r="L6046" s="602"/>
      <c r="M6046" s="622"/>
    </row>
    <row r="6047" spans="2:13" s="322" customFormat="1" x14ac:dyDescent="0.2">
      <c r="B6047" s="602"/>
      <c r="C6047" s="602"/>
      <c r="D6047" s="602"/>
      <c r="E6047" s="602"/>
      <c r="F6047" s="602"/>
      <c r="G6047" s="602"/>
      <c r="H6047" s="602"/>
      <c r="I6047" s="602"/>
      <c r="J6047" s="602"/>
      <c r="K6047" s="602"/>
      <c r="L6047" s="602"/>
      <c r="M6047" s="622"/>
    </row>
    <row r="6048" spans="2:13" s="322" customFormat="1" x14ac:dyDescent="0.2">
      <c r="B6048" s="602"/>
      <c r="C6048" s="602"/>
      <c r="D6048" s="602"/>
      <c r="E6048" s="602"/>
      <c r="F6048" s="602"/>
      <c r="G6048" s="602"/>
      <c r="H6048" s="602"/>
      <c r="I6048" s="602"/>
      <c r="J6048" s="602"/>
      <c r="K6048" s="602"/>
      <c r="L6048" s="602"/>
      <c r="M6048" s="622"/>
    </row>
    <row r="6049" spans="2:13" s="322" customFormat="1" x14ac:dyDescent="0.2">
      <c r="B6049" s="602"/>
      <c r="C6049" s="602"/>
      <c r="D6049" s="602"/>
      <c r="E6049" s="602"/>
      <c r="F6049" s="602"/>
      <c r="G6049" s="602"/>
      <c r="H6049" s="602"/>
      <c r="I6049" s="602"/>
      <c r="J6049" s="602"/>
      <c r="K6049" s="602"/>
      <c r="L6049" s="602"/>
      <c r="M6049" s="622"/>
    </row>
    <row r="6050" spans="2:13" s="322" customFormat="1" x14ac:dyDescent="0.2">
      <c r="B6050" s="602"/>
      <c r="C6050" s="602"/>
      <c r="D6050" s="602"/>
      <c r="E6050" s="602"/>
      <c r="F6050" s="602"/>
      <c r="G6050" s="602"/>
      <c r="H6050" s="602"/>
      <c r="I6050" s="602"/>
      <c r="J6050" s="602"/>
      <c r="K6050" s="602"/>
      <c r="L6050" s="602"/>
      <c r="M6050" s="622"/>
    </row>
    <row r="6051" spans="2:13" s="322" customFormat="1" x14ac:dyDescent="0.2">
      <c r="B6051" s="602"/>
      <c r="C6051" s="602"/>
      <c r="D6051" s="602"/>
      <c r="E6051" s="602"/>
      <c r="F6051" s="602"/>
      <c r="G6051" s="602"/>
      <c r="H6051" s="602"/>
      <c r="I6051" s="602"/>
      <c r="J6051" s="602"/>
      <c r="K6051" s="602"/>
      <c r="L6051" s="602"/>
      <c r="M6051" s="622"/>
    </row>
    <row r="6052" spans="2:13" s="322" customFormat="1" x14ac:dyDescent="0.2">
      <c r="B6052" s="602"/>
      <c r="C6052" s="602"/>
      <c r="D6052" s="602"/>
      <c r="E6052" s="602"/>
      <c r="F6052" s="602"/>
      <c r="G6052" s="602"/>
      <c r="H6052" s="602"/>
      <c r="I6052" s="602"/>
      <c r="J6052" s="602"/>
      <c r="K6052" s="602"/>
      <c r="L6052" s="602"/>
      <c r="M6052" s="622"/>
    </row>
    <row r="6053" spans="2:13" s="322" customFormat="1" x14ac:dyDescent="0.2">
      <c r="B6053" s="602"/>
      <c r="C6053" s="602"/>
      <c r="D6053" s="602"/>
      <c r="E6053" s="602"/>
      <c r="F6053" s="602"/>
      <c r="G6053" s="602"/>
      <c r="H6053" s="602"/>
      <c r="I6053" s="602"/>
      <c r="J6053" s="602"/>
      <c r="K6053" s="602"/>
      <c r="L6053" s="602"/>
      <c r="M6053" s="622"/>
    </row>
    <row r="6054" spans="2:13" s="322" customFormat="1" x14ac:dyDescent="0.2">
      <c r="B6054" s="602"/>
      <c r="C6054" s="602"/>
      <c r="D6054" s="602"/>
      <c r="E6054" s="602"/>
      <c r="F6054" s="602"/>
      <c r="G6054" s="602"/>
      <c r="H6054" s="602"/>
      <c r="I6054" s="602"/>
      <c r="J6054" s="602"/>
      <c r="K6054" s="602"/>
      <c r="L6054" s="602"/>
      <c r="M6054" s="622"/>
    </row>
    <row r="6055" spans="2:13" s="322" customFormat="1" x14ac:dyDescent="0.2">
      <c r="B6055" s="602"/>
      <c r="C6055" s="602"/>
      <c r="D6055" s="602"/>
      <c r="E6055" s="602"/>
      <c r="F6055" s="602"/>
      <c r="G6055" s="602"/>
      <c r="H6055" s="602"/>
      <c r="I6055" s="602"/>
      <c r="J6055" s="602"/>
      <c r="K6055" s="602"/>
      <c r="L6055" s="602"/>
      <c r="M6055" s="622"/>
    </row>
    <row r="6056" spans="2:13" s="322" customFormat="1" x14ac:dyDescent="0.2">
      <c r="B6056" s="602"/>
      <c r="C6056" s="602"/>
      <c r="D6056" s="602"/>
      <c r="E6056" s="602"/>
      <c r="F6056" s="602"/>
      <c r="G6056" s="602"/>
      <c r="H6056" s="602"/>
      <c r="I6056" s="602"/>
      <c r="J6056" s="602"/>
      <c r="K6056" s="602"/>
      <c r="L6056" s="602"/>
      <c r="M6056" s="622"/>
    </row>
    <row r="6057" spans="2:13" s="322" customFormat="1" x14ac:dyDescent="0.2">
      <c r="B6057" s="602"/>
      <c r="C6057" s="602"/>
      <c r="D6057" s="602"/>
      <c r="E6057" s="602"/>
      <c r="F6057" s="602"/>
      <c r="G6057" s="602"/>
      <c r="H6057" s="602"/>
      <c r="I6057" s="602"/>
      <c r="J6057" s="602"/>
      <c r="K6057" s="602"/>
      <c r="L6057" s="602"/>
      <c r="M6057" s="622"/>
    </row>
    <row r="6058" spans="2:13" s="322" customFormat="1" x14ac:dyDescent="0.2">
      <c r="B6058" s="602"/>
      <c r="C6058" s="602"/>
      <c r="D6058" s="602"/>
      <c r="E6058" s="602"/>
      <c r="F6058" s="602"/>
      <c r="G6058" s="602"/>
      <c r="H6058" s="602"/>
      <c r="I6058" s="602"/>
      <c r="J6058" s="602"/>
      <c r="K6058" s="602"/>
      <c r="L6058" s="602"/>
      <c r="M6058" s="622"/>
    </row>
    <row r="6059" spans="2:13" s="322" customFormat="1" x14ac:dyDescent="0.2">
      <c r="B6059" s="602"/>
      <c r="C6059" s="602"/>
      <c r="D6059" s="602"/>
      <c r="E6059" s="602"/>
      <c r="F6059" s="602"/>
      <c r="G6059" s="602"/>
      <c r="H6059" s="602"/>
      <c r="I6059" s="602"/>
      <c r="J6059" s="602"/>
      <c r="K6059" s="602"/>
      <c r="L6059" s="602"/>
      <c r="M6059" s="622"/>
    </row>
    <row r="6060" spans="2:13" s="322" customFormat="1" x14ac:dyDescent="0.2">
      <c r="B6060" s="602"/>
      <c r="C6060" s="602"/>
      <c r="D6060" s="602"/>
      <c r="E6060" s="602"/>
      <c r="F6060" s="602"/>
      <c r="G6060" s="602"/>
      <c r="H6060" s="602"/>
      <c r="I6060" s="602"/>
      <c r="J6060" s="602"/>
      <c r="K6060" s="602"/>
      <c r="L6060" s="602"/>
      <c r="M6060" s="622"/>
    </row>
    <row r="6061" spans="2:13" s="322" customFormat="1" x14ac:dyDescent="0.2">
      <c r="B6061" s="602"/>
      <c r="C6061" s="602"/>
      <c r="D6061" s="602"/>
      <c r="E6061" s="602"/>
      <c r="F6061" s="602"/>
      <c r="G6061" s="602"/>
      <c r="H6061" s="602"/>
      <c r="I6061" s="602"/>
      <c r="J6061" s="602"/>
      <c r="K6061" s="602"/>
      <c r="L6061" s="602"/>
      <c r="M6061" s="622"/>
    </row>
    <row r="6062" spans="2:13" s="322" customFormat="1" x14ac:dyDescent="0.2">
      <c r="B6062" s="602"/>
      <c r="C6062" s="602"/>
      <c r="D6062" s="602"/>
      <c r="E6062" s="602"/>
      <c r="F6062" s="602"/>
      <c r="G6062" s="602"/>
      <c r="H6062" s="602"/>
      <c r="I6062" s="602"/>
      <c r="J6062" s="602"/>
      <c r="K6062" s="602"/>
      <c r="L6062" s="602"/>
      <c r="M6062" s="622"/>
    </row>
    <row r="6063" spans="2:13" s="322" customFormat="1" x14ac:dyDescent="0.2">
      <c r="B6063" s="602"/>
      <c r="C6063" s="602"/>
      <c r="D6063" s="602"/>
      <c r="E6063" s="602"/>
      <c r="F6063" s="602"/>
      <c r="G6063" s="602"/>
      <c r="H6063" s="602"/>
      <c r="I6063" s="602"/>
      <c r="J6063" s="602"/>
      <c r="K6063" s="602"/>
      <c r="L6063" s="602"/>
      <c r="M6063" s="622"/>
    </row>
    <row r="6064" spans="2:13" s="322" customFormat="1" x14ac:dyDescent="0.2">
      <c r="B6064" s="602"/>
      <c r="C6064" s="602"/>
      <c r="D6064" s="602"/>
      <c r="E6064" s="602"/>
      <c r="F6064" s="602"/>
      <c r="G6064" s="602"/>
      <c r="H6064" s="602"/>
      <c r="I6064" s="602"/>
      <c r="J6064" s="602"/>
      <c r="K6064" s="602"/>
      <c r="L6064" s="602"/>
      <c r="M6064" s="622"/>
    </row>
    <row r="6065" spans="2:13" s="322" customFormat="1" x14ac:dyDescent="0.2">
      <c r="B6065" s="602"/>
      <c r="C6065" s="602"/>
      <c r="D6065" s="602"/>
      <c r="E6065" s="602"/>
      <c r="F6065" s="602"/>
      <c r="G6065" s="602"/>
      <c r="H6065" s="602"/>
      <c r="I6065" s="602"/>
      <c r="J6065" s="602"/>
      <c r="K6065" s="602"/>
      <c r="L6065" s="602"/>
      <c r="M6065" s="622"/>
    </row>
    <row r="6066" spans="2:13" s="322" customFormat="1" x14ac:dyDescent="0.2">
      <c r="B6066" s="602"/>
      <c r="C6066" s="602"/>
      <c r="D6066" s="602"/>
      <c r="E6066" s="602"/>
      <c r="F6066" s="602"/>
      <c r="G6066" s="602"/>
      <c r="H6066" s="602"/>
      <c r="I6066" s="602"/>
      <c r="J6066" s="602"/>
      <c r="K6066" s="602"/>
      <c r="L6066" s="602"/>
      <c r="M6066" s="622"/>
    </row>
    <row r="6067" spans="2:13" s="322" customFormat="1" x14ac:dyDescent="0.2">
      <c r="B6067" s="602"/>
      <c r="C6067" s="602"/>
      <c r="D6067" s="602"/>
      <c r="E6067" s="602"/>
      <c r="F6067" s="602"/>
      <c r="G6067" s="602"/>
      <c r="H6067" s="602"/>
      <c r="I6067" s="602"/>
      <c r="J6067" s="602"/>
      <c r="K6067" s="602"/>
      <c r="L6067" s="602"/>
      <c r="M6067" s="622"/>
    </row>
    <row r="6068" spans="2:13" s="322" customFormat="1" x14ac:dyDescent="0.2">
      <c r="B6068" s="602"/>
      <c r="C6068" s="602"/>
      <c r="D6068" s="602"/>
      <c r="E6068" s="602"/>
      <c r="F6068" s="602"/>
      <c r="G6068" s="602"/>
      <c r="H6068" s="602"/>
      <c r="I6068" s="602"/>
      <c r="J6068" s="602"/>
      <c r="K6068" s="602"/>
      <c r="L6068" s="602"/>
      <c r="M6068" s="622"/>
    </row>
    <row r="6069" spans="2:13" s="322" customFormat="1" x14ac:dyDescent="0.2">
      <c r="B6069" s="602"/>
      <c r="C6069" s="602"/>
      <c r="D6069" s="602"/>
      <c r="E6069" s="602"/>
      <c r="F6069" s="602"/>
      <c r="G6069" s="602"/>
      <c r="H6069" s="602"/>
      <c r="I6069" s="602"/>
      <c r="J6069" s="602"/>
      <c r="K6069" s="602"/>
      <c r="L6069" s="602"/>
      <c r="M6069" s="622"/>
    </row>
    <row r="6070" spans="2:13" s="322" customFormat="1" x14ac:dyDescent="0.2">
      <c r="B6070" s="602"/>
      <c r="C6070" s="602"/>
      <c r="D6070" s="602"/>
      <c r="E6070" s="602"/>
      <c r="F6070" s="602"/>
      <c r="G6070" s="602"/>
      <c r="H6070" s="602"/>
      <c r="I6070" s="602"/>
      <c r="J6070" s="602"/>
      <c r="K6070" s="602"/>
      <c r="L6070" s="602"/>
      <c r="M6070" s="622"/>
    </row>
    <row r="6071" spans="2:13" s="322" customFormat="1" x14ac:dyDescent="0.2">
      <c r="B6071" s="602"/>
      <c r="C6071" s="602"/>
      <c r="D6071" s="602"/>
      <c r="E6071" s="602"/>
      <c r="F6071" s="602"/>
      <c r="G6071" s="602"/>
      <c r="H6071" s="602"/>
      <c r="I6071" s="602"/>
      <c r="J6071" s="602"/>
      <c r="K6071" s="602"/>
      <c r="L6071" s="602"/>
      <c r="M6071" s="622"/>
    </row>
    <row r="6072" spans="2:13" s="322" customFormat="1" x14ac:dyDescent="0.2">
      <c r="B6072" s="602"/>
      <c r="C6072" s="602"/>
      <c r="D6072" s="602"/>
      <c r="E6072" s="602"/>
      <c r="F6072" s="602"/>
      <c r="G6072" s="602"/>
      <c r="H6072" s="602"/>
      <c r="I6072" s="602"/>
      <c r="J6072" s="602"/>
      <c r="K6072" s="602"/>
      <c r="L6072" s="602"/>
      <c r="M6072" s="622"/>
    </row>
    <row r="6073" spans="2:13" s="322" customFormat="1" x14ac:dyDescent="0.2">
      <c r="B6073" s="602"/>
      <c r="C6073" s="602"/>
      <c r="D6073" s="602"/>
      <c r="E6073" s="602"/>
      <c r="F6073" s="602"/>
      <c r="G6073" s="602"/>
      <c r="H6073" s="602"/>
      <c r="I6073" s="602"/>
      <c r="J6073" s="602"/>
      <c r="K6073" s="602"/>
      <c r="L6073" s="602"/>
      <c r="M6073" s="622"/>
    </row>
    <row r="6074" spans="2:13" s="322" customFormat="1" x14ac:dyDescent="0.2">
      <c r="B6074" s="602"/>
      <c r="C6074" s="602"/>
      <c r="D6074" s="602"/>
      <c r="E6074" s="602"/>
      <c r="F6074" s="602"/>
      <c r="G6074" s="602"/>
      <c r="H6074" s="602"/>
      <c r="I6074" s="602"/>
      <c r="J6074" s="602"/>
      <c r="K6074" s="602"/>
      <c r="L6074" s="602"/>
      <c r="M6074" s="622"/>
    </row>
    <row r="6075" spans="2:13" s="322" customFormat="1" x14ac:dyDescent="0.2">
      <c r="B6075" s="602"/>
      <c r="C6075" s="602"/>
      <c r="D6075" s="602"/>
      <c r="E6075" s="602"/>
      <c r="F6075" s="602"/>
      <c r="G6075" s="602"/>
      <c r="H6075" s="602"/>
      <c r="I6075" s="602"/>
      <c r="J6075" s="602"/>
      <c r="K6075" s="602"/>
      <c r="L6075" s="602"/>
      <c r="M6075" s="622"/>
    </row>
    <row r="6076" spans="2:13" s="322" customFormat="1" x14ac:dyDescent="0.2">
      <c r="B6076" s="602"/>
      <c r="C6076" s="602"/>
      <c r="D6076" s="602"/>
      <c r="E6076" s="602"/>
      <c r="F6076" s="602"/>
      <c r="G6076" s="602"/>
      <c r="H6076" s="602"/>
      <c r="I6076" s="602"/>
      <c r="J6076" s="602"/>
      <c r="K6076" s="602"/>
      <c r="L6076" s="602"/>
      <c r="M6076" s="622"/>
    </row>
    <row r="6077" spans="2:13" s="322" customFormat="1" x14ac:dyDescent="0.2">
      <c r="B6077" s="602"/>
      <c r="C6077" s="602"/>
      <c r="D6077" s="602"/>
      <c r="E6077" s="602"/>
      <c r="F6077" s="602"/>
      <c r="G6077" s="602"/>
      <c r="H6077" s="602"/>
      <c r="I6077" s="602"/>
      <c r="J6077" s="602"/>
      <c r="K6077" s="602"/>
      <c r="L6077" s="602"/>
      <c r="M6077" s="622"/>
    </row>
    <row r="6078" spans="2:13" s="322" customFormat="1" x14ac:dyDescent="0.2">
      <c r="B6078" s="602"/>
      <c r="C6078" s="602"/>
      <c r="D6078" s="602"/>
      <c r="E6078" s="602"/>
      <c r="F6078" s="602"/>
      <c r="G6078" s="602"/>
      <c r="H6078" s="602"/>
      <c r="I6078" s="602"/>
      <c r="J6078" s="602"/>
      <c r="K6078" s="602"/>
      <c r="L6078" s="602"/>
      <c r="M6078" s="622"/>
    </row>
    <row r="6079" spans="2:13" s="322" customFormat="1" x14ac:dyDescent="0.2">
      <c r="B6079" s="602"/>
      <c r="C6079" s="602"/>
      <c r="D6079" s="602"/>
      <c r="E6079" s="602"/>
      <c r="F6079" s="602"/>
      <c r="G6079" s="602"/>
      <c r="H6079" s="602"/>
      <c r="I6079" s="602"/>
      <c r="J6079" s="602"/>
      <c r="K6079" s="602"/>
      <c r="L6079" s="602"/>
      <c r="M6079" s="622"/>
    </row>
    <row r="6080" spans="2:13" s="322" customFormat="1" x14ac:dyDescent="0.2">
      <c r="B6080" s="602"/>
      <c r="C6080" s="602"/>
      <c r="D6080" s="602"/>
      <c r="E6080" s="602"/>
      <c r="F6080" s="602"/>
      <c r="G6080" s="602"/>
      <c r="H6080" s="602"/>
      <c r="I6080" s="602"/>
      <c r="J6080" s="602"/>
      <c r="K6080" s="602"/>
      <c r="L6080" s="602"/>
      <c r="M6080" s="622"/>
    </row>
    <row r="6081" spans="2:13" s="322" customFormat="1" x14ac:dyDescent="0.2">
      <c r="B6081" s="602"/>
      <c r="C6081" s="602"/>
      <c r="D6081" s="602"/>
      <c r="E6081" s="602"/>
      <c r="F6081" s="602"/>
      <c r="G6081" s="602"/>
      <c r="H6081" s="602"/>
      <c r="I6081" s="602"/>
      <c r="J6081" s="602"/>
      <c r="K6081" s="602"/>
      <c r="L6081" s="602"/>
      <c r="M6081" s="622"/>
    </row>
    <row r="6082" spans="2:13" s="322" customFormat="1" x14ac:dyDescent="0.2">
      <c r="B6082" s="602"/>
      <c r="C6082" s="602"/>
      <c r="D6082" s="602"/>
      <c r="E6082" s="602"/>
      <c r="F6082" s="602"/>
      <c r="G6082" s="602"/>
      <c r="H6082" s="602"/>
      <c r="I6082" s="602"/>
      <c r="J6082" s="602"/>
      <c r="K6082" s="602"/>
      <c r="L6082" s="602"/>
      <c r="M6082" s="622"/>
    </row>
    <row r="6083" spans="2:13" s="322" customFormat="1" x14ac:dyDescent="0.2">
      <c r="B6083" s="602"/>
      <c r="C6083" s="602"/>
      <c r="D6083" s="602"/>
      <c r="E6083" s="602"/>
      <c r="F6083" s="602"/>
      <c r="G6083" s="602"/>
      <c r="H6083" s="602"/>
      <c r="I6083" s="602"/>
      <c r="J6083" s="602"/>
      <c r="K6083" s="602"/>
      <c r="L6083" s="602"/>
      <c r="M6083" s="622"/>
    </row>
    <row r="6084" spans="2:13" s="322" customFormat="1" x14ac:dyDescent="0.2">
      <c r="B6084" s="602"/>
      <c r="C6084" s="602"/>
      <c r="D6084" s="602"/>
      <c r="E6084" s="602"/>
      <c r="F6084" s="602"/>
      <c r="G6084" s="602"/>
      <c r="H6084" s="602"/>
      <c r="I6084" s="602"/>
      <c r="J6084" s="602"/>
      <c r="K6084" s="602"/>
      <c r="L6084" s="602"/>
      <c r="M6084" s="622"/>
    </row>
    <row r="6085" spans="2:13" s="322" customFormat="1" x14ac:dyDescent="0.2">
      <c r="B6085" s="602"/>
      <c r="C6085" s="602"/>
      <c r="D6085" s="602"/>
      <c r="E6085" s="602"/>
      <c r="F6085" s="602"/>
      <c r="G6085" s="602"/>
      <c r="H6085" s="602"/>
      <c r="I6085" s="602"/>
      <c r="J6085" s="602"/>
      <c r="K6085" s="602"/>
      <c r="L6085" s="602"/>
      <c r="M6085" s="622"/>
    </row>
    <row r="6086" spans="2:13" s="322" customFormat="1" x14ac:dyDescent="0.2">
      <c r="B6086" s="602"/>
      <c r="C6086" s="602"/>
      <c r="D6086" s="602"/>
      <c r="E6086" s="602"/>
      <c r="F6086" s="602"/>
      <c r="G6086" s="602"/>
      <c r="H6086" s="602"/>
      <c r="I6086" s="602"/>
      <c r="J6086" s="602"/>
      <c r="K6086" s="602"/>
      <c r="L6086" s="602"/>
      <c r="M6086" s="622"/>
    </row>
    <row r="6087" spans="2:13" s="322" customFormat="1" x14ac:dyDescent="0.2">
      <c r="B6087" s="602"/>
      <c r="C6087" s="602"/>
      <c r="D6087" s="602"/>
      <c r="E6087" s="602"/>
      <c r="F6087" s="602"/>
      <c r="G6087" s="602"/>
      <c r="H6087" s="602"/>
      <c r="I6087" s="602"/>
      <c r="J6087" s="602"/>
      <c r="K6087" s="602"/>
      <c r="L6087" s="602"/>
      <c r="M6087" s="622"/>
    </row>
    <row r="6088" spans="2:13" s="322" customFormat="1" x14ac:dyDescent="0.2">
      <c r="B6088" s="602"/>
      <c r="C6088" s="602"/>
      <c r="D6088" s="602"/>
      <c r="E6088" s="602"/>
      <c r="F6088" s="602"/>
      <c r="G6088" s="602"/>
      <c r="H6088" s="602"/>
      <c r="I6088" s="602"/>
      <c r="J6088" s="602"/>
      <c r="K6088" s="602"/>
      <c r="L6088" s="602"/>
      <c r="M6088" s="622"/>
    </row>
    <row r="6089" spans="2:13" s="322" customFormat="1" x14ac:dyDescent="0.2">
      <c r="B6089" s="602"/>
      <c r="C6089" s="602"/>
      <c r="D6089" s="602"/>
      <c r="E6089" s="602"/>
      <c r="F6089" s="602"/>
      <c r="G6089" s="602"/>
      <c r="H6089" s="602"/>
      <c r="I6089" s="602"/>
      <c r="J6089" s="602"/>
      <c r="K6089" s="602"/>
      <c r="L6089" s="602"/>
      <c r="M6089" s="622"/>
    </row>
    <row r="6090" spans="2:13" s="322" customFormat="1" x14ac:dyDescent="0.2">
      <c r="B6090" s="602"/>
      <c r="C6090" s="602"/>
      <c r="D6090" s="602"/>
      <c r="E6090" s="602"/>
      <c r="F6090" s="602"/>
      <c r="G6090" s="602"/>
      <c r="H6090" s="602"/>
      <c r="I6090" s="602"/>
      <c r="J6090" s="602"/>
      <c r="K6090" s="602"/>
      <c r="L6090" s="602"/>
      <c r="M6090" s="622"/>
    </row>
    <row r="6091" spans="2:13" s="322" customFormat="1" x14ac:dyDescent="0.2">
      <c r="B6091" s="602"/>
      <c r="C6091" s="602"/>
      <c r="D6091" s="602"/>
      <c r="E6091" s="602"/>
      <c r="F6091" s="602"/>
      <c r="G6091" s="602"/>
      <c r="H6091" s="602"/>
      <c r="I6091" s="602"/>
      <c r="J6091" s="602"/>
      <c r="K6091" s="602"/>
      <c r="L6091" s="602"/>
      <c r="M6091" s="622"/>
    </row>
    <row r="6092" spans="2:13" s="322" customFormat="1" x14ac:dyDescent="0.2">
      <c r="B6092" s="602"/>
      <c r="C6092" s="602"/>
      <c r="D6092" s="602"/>
      <c r="E6092" s="602"/>
      <c r="F6092" s="602"/>
      <c r="G6092" s="602"/>
      <c r="H6092" s="602"/>
      <c r="I6092" s="602"/>
      <c r="J6092" s="602"/>
      <c r="K6092" s="602"/>
      <c r="L6092" s="602"/>
      <c r="M6092" s="622"/>
    </row>
    <row r="6093" spans="2:13" s="322" customFormat="1" x14ac:dyDescent="0.2">
      <c r="B6093" s="602"/>
      <c r="C6093" s="602"/>
      <c r="D6093" s="602"/>
      <c r="E6093" s="602"/>
      <c r="F6093" s="602"/>
      <c r="G6093" s="602"/>
      <c r="H6093" s="602"/>
      <c r="I6093" s="602"/>
      <c r="J6093" s="602"/>
      <c r="K6093" s="602"/>
      <c r="L6093" s="602"/>
      <c r="M6093" s="622"/>
    </row>
    <row r="6094" spans="2:13" s="322" customFormat="1" x14ac:dyDescent="0.2">
      <c r="B6094" s="602"/>
      <c r="C6094" s="602"/>
      <c r="D6094" s="602"/>
      <c r="E6094" s="602"/>
      <c r="F6094" s="602"/>
      <c r="G6094" s="602"/>
      <c r="H6094" s="602"/>
      <c r="I6094" s="602"/>
      <c r="J6094" s="602"/>
      <c r="K6094" s="602"/>
      <c r="L6094" s="602"/>
      <c r="M6094" s="622"/>
    </row>
    <row r="6095" spans="2:13" s="322" customFormat="1" x14ac:dyDescent="0.2">
      <c r="B6095" s="602"/>
      <c r="C6095" s="602"/>
      <c r="D6095" s="602"/>
      <c r="E6095" s="602"/>
      <c r="F6095" s="602"/>
      <c r="G6095" s="602"/>
      <c r="H6095" s="602"/>
      <c r="I6095" s="602"/>
      <c r="J6095" s="602"/>
      <c r="K6095" s="602"/>
      <c r="L6095" s="602"/>
      <c r="M6095" s="622"/>
    </row>
    <row r="6096" spans="2:13" s="322" customFormat="1" x14ac:dyDescent="0.2">
      <c r="B6096" s="602"/>
      <c r="C6096" s="602"/>
      <c r="D6096" s="602"/>
      <c r="E6096" s="602"/>
      <c r="F6096" s="602"/>
      <c r="G6096" s="602"/>
      <c r="H6096" s="602"/>
      <c r="I6096" s="602"/>
      <c r="J6096" s="602"/>
      <c r="K6096" s="602"/>
      <c r="L6096" s="602"/>
      <c r="M6096" s="622"/>
    </row>
    <row r="6097" spans="2:13" s="322" customFormat="1" x14ac:dyDescent="0.2">
      <c r="B6097" s="602"/>
      <c r="C6097" s="602"/>
      <c r="D6097" s="602"/>
      <c r="E6097" s="602"/>
      <c r="F6097" s="602"/>
      <c r="G6097" s="602"/>
      <c r="H6097" s="602"/>
      <c r="I6097" s="602"/>
      <c r="J6097" s="602"/>
      <c r="K6097" s="602"/>
      <c r="L6097" s="602"/>
      <c r="M6097" s="622"/>
    </row>
    <row r="6098" spans="2:13" s="322" customFormat="1" x14ac:dyDescent="0.2">
      <c r="B6098" s="602"/>
      <c r="C6098" s="602"/>
      <c r="D6098" s="602"/>
      <c r="E6098" s="602"/>
      <c r="F6098" s="602"/>
      <c r="G6098" s="602"/>
      <c r="H6098" s="602"/>
      <c r="I6098" s="602"/>
      <c r="J6098" s="602"/>
      <c r="K6098" s="602"/>
      <c r="L6098" s="602"/>
      <c r="M6098" s="622"/>
    </row>
    <row r="6099" spans="2:13" s="322" customFormat="1" x14ac:dyDescent="0.2">
      <c r="B6099" s="602"/>
      <c r="C6099" s="602"/>
      <c r="D6099" s="602"/>
      <c r="E6099" s="602"/>
      <c r="F6099" s="602"/>
      <c r="G6099" s="602"/>
      <c r="H6099" s="602"/>
      <c r="I6099" s="602"/>
      <c r="J6099" s="602"/>
      <c r="K6099" s="602"/>
      <c r="L6099" s="602"/>
      <c r="M6099" s="622"/>
    </row>
    <row r="6100" spans="2:13" s="322" customFormat="1" x14ac:dyDescent="0.2">
      <c r="B6100" s="602"/>
      <c r="C6100" s="602"/>
      <c r="D6100" s="602"/>
      <c r="E6100" s="602"/>
      <c r="F6100" s="602"/>
      <c r="G6100" s="602"/>
      <c r="H6100" s="602"/>
      <c r="I6100" s="602"/>
      <c r="J6100" s="602"/>
      <c r="K6100" s="602"/>
      <c r="L6100" s="602"/>
      <c r="M6100" s="622"/>
    </row>
    <row r="6101" spans="2:13" s="322" customFormat="1" x14ac:dyDescent="0.2">
      <c r="B6101" s="602"/>
      <c r="C6101" s="602"/>
      <c r="D6101" s="602"/>
      <c r="E6101" s="602"/>
      <c r="F6101" s="602"/>
      <c r="G6101" s="602"/>
      <c r="H6101" s="602"/>
      <c r="I6101" s="602"/>
      <c r="J6101" s="602"/>
      <c r="K6101" s="602"/>
      <c r="L6101" s="602"/>
      <c r="M6101" s="622"/>
    </row>
    <row r="6102" spans="2:13" s="322" customFormat="1" x14ac:dyDescent="0.2">
      <c r="B6102" s="602"/>
      <c r="C6102" s="602"/>
      <c r="D6102" s="602"/>
      <c r="E6102" s="602"/>
      <c r="F6102" s="602"/>
      <c r="G6102" s="602"/>
      <c r="H6102" s="602"/>
      <c r="I6102" s="602"/>
      <c r="J6102" s="602"/>
      <c r="K6102" s="602"/>
      <c r="L6102" s="602"/>
      <c r="M6102" s="622"/>
    </row>
    <row r="6103" spans="2:13" s="322" customFormat="1" x14ac:dyDescent="0.2">
      <c r="B6103" s="602"/>
      <c r="C6103" s="602"/>
      <c r="D6103" s="602"/>
      <c r="E6103" s="602"/>
      <c r="F6103" s="602"/>
      <c r="G6103" s="602"/>
      <c r="H6103" s="602"/>
      <c r="I6103" s="602"/>
      <c r="J6103" s="602"/>
      <c r="K6103" s="602"/>
      <c r="L6103" s="602"/>
      <c r="M6103" s="622"/>
    </row>
    <row r="6104" spans="2:13" s="322" customFormat="1" x14ac:dyDescent="0.2">
      <c r="B6104" s="602"/>
      <c r="C6104" s="602"/>
      <c r="D6104" s="602"/>
      <c r="E6104" s="602"/>
      <c r="F6104" s="602"/>
      <c r="G6104" s="602"/>
      <c r="H6104" s="602"/>
      <c r="I6104" s="602"/>
      <c r="J6104" s="602"/>
      <c r="K6104" s="602"/>
      <c r="L6104" s="602"/>
      <c r="M6104" s="622"/>
    </row>
    <row r="6105" spans="2:13" s="322" customFormat="1" x14ac:dyDescent="0.2">
      <c r="B6105" s="602"/>
      <c r="C6105" s="602"/>
      <c r="D6105" s="602"/>
      <c r="E6105" s="602"/>
      <c r="F6105" s="602"/>
      <c r="G6105" s="602"/>
      <c r="H6105" s="602"/>
      <c r="I6105" s="602"/>
      <c r="J6105" s="602"/>
      <c r="K6105" s="602"/>
      <c r="L6105" s="602"/>
      <c r="M6105" s="622"/>
    </row>
    <row r="6106" spans="2:13" s="322" customFormat="1" x14ac:dyDescent="0.2">
      <c r="B6106" s="602"/>
      <c r="C6106" s="602"/>
      <c r="D6106" s="602"/>
      <c r="E6106" s="602"/>
      <c r="F6106" s="602"/>
      <c r="G6106" s="602"/>
      <c r="H6106" s="602"/>
      <c r="I6106" s="602"/>
      <c r="J6106" s="602"/>
      <c r="K6106" s="602"/>
      <c r="L6106" s="602"/>
      <c r="M6106" s="622"/>
    </row>
    <row r="6107" spans="2:13" s="322" customFormat="1" x14ac:dyDescent="0.2">
      <c r="B6107" s="602"/>
      <c r="C6107" s="602"/>
      <c r="D6107" s="602"/>
      <c r="E6107" s="602"/>
      <c r="F6107" s="602"/>
      <c r="G6107" s="602"/>
      <c r="H6107" s="602"/>
      <c r="I6107" s="602"/>
      <c r="J6107" s="602"/>
      <c r="K6107" s="602"/>
      <c r="L6107" s="602"/>
      <c r="M6107" s="622"/>
    </row>
    <row r="6108" spans="2:13" s="322" customFormat="1" x14ac:dyDescent="0.2">
      <c r="B6108" s="602"/>
      <c r="C6108" s="602"/>
      <c r="D6108" s="602"/>
      <c r="E6108" s="602"/>
      <c r="F6108" s="602"/>
      <c r="G6108" s="602"/>
      <c r="H6108" s="602"/>
      <c r="I6108" s="602"/>
      <c r="J6108" s="602"/>
      <c r="K6108" s="602"/>
      <c r="L6108" s="602"/>
      <c r="M6108" s="622"/>
    </row>
    <row r="6109" spans="2:13" s="322" customFormat="1" x14ac:dyDescent="0.2">
      <c r="B6109" s="602"/>
      <c r="C6109" s="602"/>
      <c r="D6109" s="602"/>
      <c r="E6109" s="602"/>
      <c r="F6109" s="602"/>
      <c r="G6109" s="602"/>
      <c r="H6109" s="602"/>
      <c r="I6109" s="602"/>
      <c r="J6109" s="602"/>
      <c r="K6109" s="602"/>
      <c r="L6109" s="602"/>
      <c r="M6109" s="622"/>
    </row>
    <row r="6110" spans="2:13" s="322" customFormat="1" x14ac:dyDescent="0.2">
      <c r="B6110" s="602"/>
      <c r="C6110" s="602"/>
      <c r="D6110" s="602"/>
      <c r="E6110" s="602"/>
      <c r="F6110" s="602"/>
      <c r="G6110" s="602"/>
      <c r="H6110" s="602"/>
      <c r="I6110" s="602"/>
      <c r="J6110" s="602"/>
      <c r="K6110" s="602"/>
      <c r="L6110" s="602"/>
      <c r="M6110" s="622"/>
    </row>
    <row r="6111" spans="2:13" s="322" customFormat="1" x14ac:dyDescent="0.2">
      <c r="B6111" s="602"/>
      <c r="C6111" s="602"/>
      <c r="D6111" s="602"/>
      <c r="E6111" s="602"/>
      <c r="F6111" s="602"/>
      <c r="G6111" s="602"/>
      <c r="H6111" s="602"/>
      <c r="I6111" s="602"/>
      <c r="J6111" s="602"/>
      <c r="K6111" s="602"/>
      <c r="L6111" s="602"/>
      <c r="M6111" s="622"/>
    </row>
    <row r="6112" spans="2:13" s="322" customFormat="1" x14ac:dyDescent="0.2">
      <c r="B6112" s="602"/>
      <c r="C6112" s="602"/>
      <c r="D6112" s="602"/>
      <c r="E6112" s="602"/>
      <c r="F6112" s="602"/>
      <c r="G6112" s="602"/>
      <c r="H6112" s="602"/>
      <c r="I6112" s="602"/>
      <c r="J6112" s="602"/>
      <c r="K6112" s="602"/>
      <c r="L6112" s="602"/>
      <c r="M6112" s="622"/>
    </row>
    <row r="6113" spans="2:13" s="322" customFormat="1" x14ac:dyDescent="0.2">
      <c r="B6113" s="602"/>
      <c r="C6113" s="602"/>
      <c r="D6113" s="602"/>
      <c r="E6113" s="602"/>
      <c r="F6113" s="602"/>
      <c r="G6113" s="602"/>
      <c r="H6113" s="602"/>
      <c r="I6113" s="602"/>
      <c r="J6113" s="602"/>
      <c r="K6113" s="602"/>
      <c r="L6113" s="602"/>
      <c r="M6113" s="622"/>
    </row>
    <row r="6114" spans="2:13" s="322" customFormat="1" x14ac:dyDescent="0.2">
      <c r="B6114" s="602"/>
      <c r="C6114" s="602"/>
      <c r="D6114" s="602"/>
      <c r="E6114" s="602"/>
      <c r="F6114" s="602"/>
      <c r="G6114" s="602"/>
      <c r="H6114" s="602"/>
      <c r="I6114" s="602"/>
      <c r="J6114" s="602"/>
      <c r="K6114" s="602"/>
      <c r="L6114" s="602"/>
      <c r="M6114" s="622"/>
    </row>
    <row r="6115" spans="2:13" s="322" customFormat="1" x14ac:dyDescent="0.2">
      <c r="B6115" s="602"/>
      <c r="C6115" s="602"/>
      <c r="D6115" s="602"/>
      <c r="E6115" s="602"/>
      <c r="F6115" s="602"/>
      <c r="G6115" s="602"/>
      <c r="H6115" s="602"/>
      <c r="I6115" s="602"/>
      <c r="J6115" s="602"/>
      <c r="K6115" s="602"/>
      <c r="L6115" s="602"/>
      <c r="M6115" s="622"/>
    </row>
    <row r="6116" spans="2:13" s="322" customFormat="1" x14ac:dyDescent="0.2">
      <c r="B6116" s="602"/>
      <c r="C6116" s="602"/>
      <c r="D6116" s="602"/>
      <c r="E6116" s="602"/>
      <c r="F6116" s="602"/>
      <c r="G6116" s="602"/>
      <c r="H6116" s="602"/>
      <c r="I6116" s="602"/>
      <c r="J6116" s="602"/>
      <c r="K6116" s="602"/>
      <c r="L6116" s="602"/>
      <c r="M6116" s="622"/>
    </row>
    <row r="6117" spans="2:13" s="322" customFormat="1" x14ac:dyDescent="0.2">
      <c r="B6117" s="602"/>
      <c r="C6117" s="602"/>
      <c r="D6117" s="602"/>
      <c r="E6117" s="602"/>
      <c r="F6117" s="602"/>
      <c r="G6117" s="602"/>
      <c r="H6117" s="602"/>
      <c r="I6117" s="602"/>
      <c r="J6117" s="602"/>
      <c r="K6117" s="602"/>
      <c r="L6117" s="602"/>
      <c r="M6117" s="622"/>
    </row>
    <row r="6118" spans="2:13" s="322" customFormat="1" x14ac:dyDescent="0.2">
      <c r="B6118" s="602"/>
      <c r="C6118" s="602"/>
      <c r="D6118" s="602"/>
      <c r="E6118" s="602"/>
      <c r="F6118" s="602"/>
      <c r="G6118" s="602"/>
      <c r="H6118" s="602"/>
      <c r="I6118" s="602"/>
      <c r="J6118" s="602"/>
      <c r="K6118" s="602"/>
      <c r="L6118" s="602"/>
      <c r="M6118" s="622"/>
    </row>
    <row r="6119" spans="2:13" s="322" customFormat="1" x14ac:dyDescent="0.2">
      <c r="B6119" s="602"/>
      <c r="C6119" s="602"/>
      <c r="D6119" s="602"/>
      <c r="E6119" s="602"/>
      <c r="F6119" s="602"/>
      <c r="G6119" s="602"/>
      <c r="H6119" s="602"/>
      <c r="I6119" s="602"/>
      <c r="J6119" s="602"/>
      <c r="K6119" s="602"/>
      <c r="L6119" s="602"/>
      <c r="M6119" s="622"/>
    </row>
    <row r="6120" spans="2:13" s="322" customFormat="1" x14ac:dyDescent="0.2">
      <c r="B6120" s="602"/>
      <c r="C6120" s="602"/>
      <c r="D6120" s="602"/>
      <c r="E6120" s="602"/>
      <c r="F6120" s="602"/>
      <c r="G6120" s="602"/>
      <c r="H6120" s="602"/>
      <c r="I6120" s="602"/>
      <c r="J6120" s="602"/>
      <c r="K6120" s="602"/>
      <c r="L6120" s="602"/>
      <c r="M6120" s="622"/>
    </row>
    <row r="6121" spans="2:13" s="322" customFormat="1" x14ac:dyDescent="0.2">
      <c r="B6121" s="602"/>
      <c r="C6121" s="602"/>
      <c r="D6121" s="602"/>
      <c r="E6121" s="602"/>
      <c r="F6121" s="602"/>
      <c r="G6121" s="602"/>
      <c r="H6121" s="602"/>
      <c r="I6121" s="602"/>
      <c r="J6121" s="602"/>
      <c r="K6121" s="602"/>
      <c r="L6121" s="602"/>
      <c r="M6121" s="622"/>
    </row>
    <row r="6122" spans="2:13" s="322" customFormat="1" x14ac:dyDescent="0.2">
      <c r="B6122" s="602"/>
      <c r="C6122" s="602"/>
      <c r="D6122" s="602"/>
      <c r="E6122" s="602"/>
      <c r="F6122" s="602"/>
      <c r="G6122" s="602"/>
      <c r="H6122" s="602"/>
      <c r="I6122" s="602"/>
      <c r="J6122" s="602"/>
      <c r="K6122" s="602"/>
      <c r="L6122" s="602"/>
      <c r="M6122" s="622"/>
    </row>
    <row r="6123" spans="2:13" s="322" customFormat="1" x14ac:dyDescent="0.2">
      <c r="B6123" s="602"/>
      <c r="C6123" s="602"/>
      <c r="D6123" s="602"/>
      <c r="E6123" s="602"/>
      <c r="F6123" s="602"/>
      <c r="G6123" s="602"/>
      <c r="H6123" s="602"/>
      <c r="I6123" s="602"/>
      <c r="J6123" s="602"/>
      <c r="K6123" s="602"/>
      <c r="L6123" s="602"/>
      <c r="M6123" s="622"/>
    </row>
    <row r="6124" spans="2:13" s="322" customFormat="1" x14ac:dyDescent="0.2">
      <c r="B6124" s="602"/>
      <c r="C6124" s="602"/>
      <c r="D6124" s="602"/>
      <c r="E6124" s="602"/>
      <c r="F6124" s="602"/>
      <c r="G6124" s="602"/>
      <c r="H6124" s="602"/>
      <c r="I6124" s="602"/>
      <c r="J6124" s="602"/>
      <c r="K6124" s="602"/>
      <c r="L6124" s="602"/>
      <c r="M6124" s="622"/>
    </row>
    <row r="6125" spans="2:13" s="322" customFormat="1" x14ac:dyDescent="0.2">
      <c r="B6125" s="602"/>
      <c r="C6125" s="602"/>
      <c r="D6125" s="602"/>
      <c r="E6125" s="602"/>
      <c r="F6125" s="602"/>
      <c r="G6125" s="602"/>
      <c r="H6125" s="602"/>
      <c r="I6125" s="602"/>
      <c r="J6125" s="602"/>
      <c r="K6125" s="602"/>
      <c r="L6125" s="602"/>
      <c r="M6125" s="622"/>
    </row>
    <row r="6126" spans="2:13" s="322" customFormat="1" x14ac:dyDescent="0.2">
      <c r="B6126" s="602"/>
      <c r="C6126" s="602"/>
      <c r="D6126" s="602"/>
      <c r="E6126" s="602"/>
      <c r="F6126" s="602"/>
      <c r="G6126" s="602"/>
      <c r="H6126" s="602"/>
      <c r="I6126" s="602"/>
      <c r="J6126" s="602"/>
      <c r="K6126" s="602"/>
      <c r="L6126" s="602"/>
      <c r="M6126" s="622"/>
    </row>
    <row r="6127" spans="2:13" s="322" customFormat="1" x14ac:dyDescent="0.2">
      <c r="B6127" s="602"/>
      <c r="C6127" s="602"/>
      <c r="D6127" s="602"/>
      <c r="E6127" s="602"/>
      <c r="F6127" s="602"/>
      <c r="G6127" s="602"/>
      <c r="H6127" s="602"/>
      <c r="I6127" s="602"/>
      <c r="J6127" s="602"/>
      <c r="K6127" s="602"/>
      <c r="L6127" s="602"/>
      <c r="M6127" s="622"/>
    </row>
    <row r="6128" spans="2:13" s="322" customFormat="1" x14ac:dyDescent="0.2">
      <c r="B6128" s="602"/>
      <c r="C6128" s="602"/>
      <c r="D6128" s="602"/>
      <c r="E6128" s="602"/>
      <c r="F6128" s="602"/>
      <c r="G6128" s="602"/>
      <c r="H6128" s="602"/>
      <c r="I6128" s="602"/>
      <c r="J6128" s="602"/>
      <c r="K6128" s="602"/>
      <c r="L6128" s="602"/>
      <c r="M6128" s="622"/>
    </row>
    <row r="6129" spans="2:13" s="322" customFormat="1" x14ac:dyDescent="0.2">
      <c r="B6129" s="602"/>
      <c r="C6129" s="602"/>
      <c r="D6129" s="602"/>
      <c r="E6129" s="602"/>
      <c r="F6129" s="602"/>
      <c r="G6129" s="602"/>
      <c r="H6129" s="602"/>
      <c r="I6129" s="602"/>
      <c r="J6129" s="602"/>
      <c r="K6129" s="602"/>
      <c r="L6129" s="602"/>
      <c r="M6129" s="622"/>
    </row>
    <row r="6130" spans="2:13" s="322" customFormat="1" x14ac:dyDescent="0.2">
      <c r="B6130" s="602"/>
      <c r="C6130" s="602"/>
      <c r="D6130" s="602"/>
      <c r="E6130" s="602"/>
      <c r="F6130" s="602"/>
      <c r="G6130" s="602"/>
      <c r="H6130" s="602"/>
      <c r="I6130" s="602"/>
      <c r="J6130" s="602"/>
      <c r="K6130" s="602"/>
      <c r="L6130" s="602"/>
      <c r="M6130" s="622"/>
    </row>
    <row r="6131" spans="2:13" s="322" customFormat="1" x14ac:dyDescent="0.2">
      <c r="B6131" s="602"/>
      <c r="C6131" s="602"/>
      <c r="D6131" s="602"/>
      <c r="E6131" s="602"/>
      <c r="F6131" s="602"/>
      <c r="G6131" s="602"/>
      <c r="H6131" s="602"/>
      <c r="I6131" s="602"/>
      <c r="J6131" s="602"/>
      <c r="K6131" s="602"/>
      <c r="L6131" s="602"/>
      <c r="M6131" s="622"/>
    </row>
    <row r="6132" spans="2:13" s="322" customFormat="1" x14ac:dyDescent="0.2">
      <c r="B6132" s="602"/>
      <c r="C6132" s="602"/>
      <c r="D6132" s="602"/>
      <c r="E6132" s="602"/>
      <c r="F6132" s="602"/>
      <c r="G6132" s="602"/>
      <c r="H6132" s="602"/>
      <c r="I6132" s="602"/>
      <c r="J6132" s="602"/>
      <c r="K6132" s="602"/>
      <c r="L6132" s="602"/>
      <c r="M6132" s="622"/>
    </row>
    <row r="6133" spans="2:13" s="322" customFormat="1" x14ac:dyDescent="0.2">
      <c r="B6133" s="602"/>
      <c r="C6133" s="602"/>
      <c r="D6133" s="602"/>
      <c r="E6133" s="602"/>
      <c r="F6133" s="602"/>
      <c r="G6133" s="602"/>
      <c r="H6133" s="602"/>
      <c r="I6133" s="602"/>
      <c r="J6133" s="602"/>
      <c r="K6133" s="602"/>
      <c r="L6133" s="602"/>
      <c r="M6133" s="622"/>
    </row>
    <row r="6134" spans="2:13" s="322" customFormat="1" x14ac:dyDescent="0.2">
      <c r="B6134" s="602"/>
      <c r="C6134" s="602"/>
      <c r="D6134" s="602"/>
      <c r="E6134" s="602"/>
      <c r="F6134" s="602"/>
      <c r="G6134" s="602"/>
      <c r="H6134" s="602"/>
      <c r="I6134" s="602"/>
      <c r="J6134" s="602"/>
      <c r="K6134" s="602"/>
      <c r="L6134" s="602"/>
      <c r="M6134" s="622"/>
    </row>
    <row r="6135" spans="2:13" s="322" customFormat="1" x14ac:dyDescent="0.2">
      <c r="B6135" s="602"/>
      <c r="C6135" s="602"/>
      <c r="D6135" s="602"/>
      <c r="E6135" s="602"/>
      <c r="F6135" s="602"/>
      <c r="G6135" s="602"/>
      <c r="H6135" s="602"/>
      <c r="I6135" s="602"/>
      <c r="J6135" s="602"/>
      <c r="K6135" s="602"/>
      <c r="L6135" s="602"/>
      <c r="M6135" s="622"/>
    </row>
    <row r="6136" spans="2:13" s="322" customFormat="1" x14ac:dyDescent="0.2">
      <c r="B6136" s="602"/>
      <c r="C6136" s="602"/>
      <c r="D6136" s="602"/>
      <c r="E6136" s="602"/>
      <c r="F6136" s="602"/>
      <c r="G6136" s="602"/>
      <c r="H6136" s="602"/>
      <c r="I6136" s="602"/>
      <c r="J6136" s="602"/>
      <c r="K6136" s="602"/>
      <c r="L6136" s="602"/>
      <c r="M6136" s="622"/>
    </row>
    <row r="6137" spans="2:13" s="322" customFormat="1" x14ac:dyDescent="0.2">
      <c r="B6137" s="602"/>
      <c r="C6137" s="602"/>
      <c r="D6137" s="602"/>
      <c r="E6137" s="602"/>
      <c r="F6137" s="602"/>
      <c r="G6137" s="602"/>
      <c r="H6137" s="602"/>
      <c r="I6137" s="602"/>
      <c r="J6137" s="602"/>
      <c r="K6137" s="602"/>
      <c r="L6137" s="602"/>
      <c r="M6137" s="622"/>
    </row>
    <row r="6138" spans="2:13" s="322" customFormat="1" x14ac:dyDescent="0.2">
      <c r="B6138" s="602"/>
      <c r="C6138" s="602"/>
      <c r="D6138" s="602"/>
      <c r="E6138" s="602"/>
      <c r="F6138" s="602"/>
      <c r="G6138" s="602"/>
      <c r="H6138" s="602"/>
      <c r="I6138" s="602"/>
      <c r="J6138" s="602"/>
      <c r="K6138" s="602"/>
      <c r="L6138" s="602"/>
      <c r="M6138" s="622"/>
    </row>
    <row r="6139" spans="2:13" s="322" customFormat="1" x14ac:dyDescent="0.2">
      <c r="B6139" s="602"/>
      <c r="C6139" s="602"/>
      <c r="D6139" s="602"/>
      <c r="E6139" s="602"/>
      <c r="F6139" s="602"/>
      <c r="G6139" s="602"/>
      <c r="H6139" s="602"/>
      <c r="I6139" s="602"/>
      <c r="J6139" s="602"/>
      <c r="K6139" s="602"/>
      <c r="L6139" s="602"/>
      <c r="M6139" s="622"/>
    </row>
    <row r="6140" spans="2:13" s="322" customFormat="1" x14ac:dyDescent="0.2">
      <c r="B6140" s="602"/>
      <c r="C6140" s="602"/>
      <c r="D6140" s="602"/>
      <c r="E6140" s="602"/>
      <c r="F6140" s="602"/>
      <c r="G6140" s="602"/>
      <c r="H6140" s="602"/>
      <c r="I6140" s="602"/>
      <c r="J6140" s="602"/>
      <c r="K6140" s="602"/>
      <c r="L6140" s="602"/>
      <c r="M6140" s="622"/>
    </row>
    <row r="6141" spans="2:13" s="322" customFormat="1" x14ac:dyDescent="0.2">
      <c r="B6141" s="602"/>
      <c r="C6141" s="602"/>
      <c r="D6141" s="602"/>
      <c r="E6141" s="602"/>
      <c r="F6141" s="602"/>
      <c r="G6141" s="602"/>
      <c r="H6141" s="602"/>
      <c r="I6141" s="602"/>
      <c r="J6141" s="602"/>
      <c r="K6141" s="602"/>
      <c r="L6141" s="602"/>
      <c r="M6141" s="622"/>
    </row>
    <row r="6142" spans="2:13" s="322" customFormat="1" x14ac:dyDescent="0.2">
      <c r="B6142" s="602"/>
      <c r="C6142" s="602"/>
      <c r="D6142" s="602"/>
      <c r="E6142" s="602"/>
      <c r="F6142" s="602"/>
      <c r="G6142" s="602"/>
      <c r="H6142" s="602"/>
      <c r="I6142" s="602"/>
      <c r="J6142" s="602"/>
      <c r="K6142" s="602"/>
      <c r="L6142" s="602"/>
      <c r="M6142" s="622"/>
    </row>
    <row r="6143" spans="2:13" s="322" customFormat="1" x14ac:dyDescent="0.2">
      <c r="B6143" s="602"/>
      <c r="C6143" s="602"/>
      <c r="D6143" s="602"/>
      <c r="E6143" s="602"/>
      <c r="F6143" s="602"/>
      <c r="G6143" s="602"/>
      <c r="H6143" s="602"/>
      <c r="I6143" s="602"/>
      <c r="J6143" s="602"/>
      <c r="K6143" s="602"/>
      <c r="L6143" s="602"/>
      <c r="M6143" s="622"/>
    </row>
    <row r="6144" spans="2:13" s="322" customFormat="1" x14ac:dyDescent="0.2">
      <c r="B6144" s="602"/>
      <c r="C6144" s="602"/>
      <c r="D6144" s="602"/>
      <c r="E6144" s="602"/>
      <c r="F6144" s="602"/>
      <c r="G6144" s="602"/>
      <c r="H6144" s="602"/>
      <c r="I6144" s="602"/>
      <c r="J6144" s="602"/>
      <c r="K6144" s="602"/>
      <c r="L6144" s="602"/>
      <c r="M6144" s="622"/>
    </row>
    <row r="6145" spans="2:13" s="322" customFormat="1" x14ac:dyDescent="0.2">
      <c r="B6145" s="602"/>
      <c r="C6145" s="602"/>
      <c r="D6145" s="602"/>
      <c r="E6145" s="602"/>
      <c r="F6145" s="602"/>
      <c r="G6145" s="602"/>
      <c r="H6145" s="602"/>
      <c r="I6145" s="602"/>
      <c r="J6145" s="602"/>
      <c r="K6145" s="602"/>
      <c r="L6145" s="602"/>
      <c r="M6145" s="622"/>
    </row>
    <row r="6146" spans="2:13" s="322" customFormat="1" x14ac:dyDescent="0.2">
      <c r="B6146" s="602"/>
      <c r="C6146" s="602"/>
      <c r="D6146" s="602"/>
      <c r="E6146" s="602"/>
      <c r="F6146" s="602"/>
      <c r="G6146" s="602"/>
      <c r="H6146" s="602"/>
      <c r="I6146" s="602"/>
      <c r="J6146" s="602"/>
      <c r="K6146" s="602"/>
      <c r="L6146" s="602"/>
      <c r="M6146" s="622"/>
    </row>
    <row r="6147" spans="2:13" s="322" customFormat="1" x14ac:dyDescent="0.2">
      <c r="B6147" s="602"/>
      <c r="C6147" s="602"/>
      <c r="D6147" s="602"/>
      <c r="E6147" s="602"/>
      <c r="F6147" s="602"/>
      <c r="G6147" s="602"/>
      <c r="H6147" s="602"/>
      <c r="I6147" s="602"/>
      <c r="J6147" s="602"/>
      <c r="K6147" s="602"/>
      <c r="L6147" s="602"/>
      <c r="M6147" s="622"/>
    </row>
    <row r="6148" spans="2:13" s="322" customFormat="1" x14ac:dyDescent="0.2">
      <c r="B6148" s="602"/>
      <c r="C6148" s="602"/>
      <c r="D6148" s="602"/>
      <c r="E6148" s="602"/>
      <c r="F6148" s="602"/>
      <c r="G6148" s="602"/>
      <c r="H6148" s="602"/>
      <c r="I6148" s="602"/>
      <c r="J6148" s="602"/>
      <c r="K6148" s="602"/>
      <c r="L6148" s="602"/>
      <c r="M6148" s="622"/>
    </row>
    <row r="6149" spans="2:13" s="322" customFormat="1" x14ac:dyDescent="0.2">
      <c r="B6149" s="602"/>
      <c r="C6149" s="602"/>
      <c r="D6149" s="602"/>
      <c r="E6149" s="602"/>
      <c r="F6149" s="602"/>
      <c r="G6149" s="602"/>
      <c r="H6149" s="602"/>
      <c r="I6149" s="602"/>
      <c r="J6149" s="602"/>
      <c r="K6149" s="602"/>
      <c r="L6149" s="602"/>
      <c r="M6149" s="622"/>
    </row>
    <row r="6150" spans="2:13" s="322" customFormat="1" x14ac:dyDescent="0.2">
      <c r="B6150" s="602"/>
      <c r="C6150" s="602"/>
      <c r="D6150" s="602"/>
      <c r="E6150" s="602"/>
      <c r="F6150" s="602"/>
      <c r="G6150" s="602"/>
      <c r="H6150" s="602"/>
      <c r="I6150" s="602"/>
      <c r="J6150" s="602"/>
      <c r="K6150" s="602"/>
      <c r="L6150" s="602"/>
      <c r="M6150" s="622"/>
    </row>
    <row r="6151" spans="2:13" s="322" customFormat="1" x14ac:dyDescent="0.2">
      <c r="B6151" s="602"/>
      <c r="C6151" s="602"/>
      <c r="D6151" s="602"/>
      <c r="E6151" s="602"/>
      <c r="F6151" s="602"/>
      <c r="G6151" s="602"/>
      <c r="H6151" s="602"/>
      <c r="I6151" s="602"/>
      <c r="J6151" s="602"/>
      <c r="K6151" s="602"/>
      <c r="L6151" s="602"/>
      <c r="M6151" s="622"/>
    </row>
    <row r="6152" spans="2:13" s="322" customFormat="1" x14ac:dyDescent="0.2">
      <c r="B6152" s="602"/>
      <c r="C6152" s="602"/>
      <c r="D6152" s="602"/>
      <c r="E6152" s="602"/>
      <c r="F6152" s="602"/>
      <c r="G6152" s="602"/>
      <c r="H6152" s="602"/>
      <c r="I6152" s="602"/>
      <c r="J6152" s="602"/>
      <c r="K6152" s="602"/>
      <c r="L6152" s="602"/>
      <c r="M6152" s="622"/>
    </row>
    <row r="6153" spans="2:13" s="322" customFormat="1" x14ac:dyDescent="0.2">
      <c r="B6153" s="602"/>
      <c r="C6153" s="602"/>
      <c r="D6153" s="602"/>
      <c r="E6153" s="602"/>
      <c r="F6153" s="602"/>
      <c r="G6153" s="602"/>
      <c r="H6153" s="602"/>
      <c r="I6153" s="602"/>
      <c r="J6153" s="602"/>
      <c r="K6153" s="602"/>
      <c r="L6153" s="602"/>
      <c r="M6153" s="622"/>
    </row>
    <row r="6154" spans="2:13" s="322" customFormat="1" x14ac:dyDescent="0.2">
      <c r="B6154" s="602"/>
      <c r="C6154" s="602"/>
      <c r="D6154" s="602"/>
      <c r="E6154" s="602"/>
      <c r="F6154" s="602"/>
      <c r="G6154" s="602"/>
      <c r="H6154" s="602"/>
      <c r="I6154" s="602"/>
      <c r="J6154" s="602"/>
      <c r="K6154" s="602"/>
      <c r="L6154" s="602"/>
      <c r="M6154" s="622"/>
    </row>
    <row r="6155" spans="2:13" s="322" customFormat="1" x14ac:dyDescent="0.2">
      <c r="B6155" s="602"/>
      <c r="C6155" s="602"/>
      <c r="D6155" s="602"/>
      <c r="E6155" s="602"/>
      <c r="F6155" s="602"/>
      <c r="G6155" s="602"/>
      <c r="H6155" s="602"/>
      <c r="I6155" s="602"/>
      <c r="J6155" s="602"/>
      <c r="K6155" s="602"/>
      <c r="L6155" s="602"/>
      <c r="M6155" s="622"/>
    </row>
    <row r="6156" spans="2:13" s="322" customFormat="1" x14ac:dyDescent="0.2">
      <c r="B6156" s="602"/>
      <c r="C6156" s="602"/>
      <c r="D6156" s="602"/>
      <c r="E6156" s="602"/>
      <c r="F6156" s="602"/>
      <c r="G6156" s="602"/>
      <c r="H6156" s="602"/>
      <c r="I6156" s="602"/>
      <c r="J6156" s="602"/>
      <c r="K6156" s="602"/>
      <c r="L6156" s="602"/>
      <c r="M6156" s="622"/>
    </row>
    <row r="6157" spans="2:13" s="322" customFormat="1" x14ac:dyDescent="0.2">
      <c r="B6157" s="602"/>
      <c r="C6157" s="602"/>
      <c r="D6157" s="602"/>
      <c r="E6157" s="602"/>
      <c r="F6157" s="602"/>
      <c r="G6157" s="602"/>
      <c r="H6157" s="602"/>
      <c r="I6157" s="602"/>
      <c r="J6157" s="602"/>
      <c r="K6157" s="602"/>
      <c r="L6157" s="602"/>
      <c r="M6157" s="622"/>
    </row>
    <row r="6158" spans="2:13" s="322" customFormat="1" x14ac:dyDescent="0.2">
      <c r="B6158" s="602"/>
      <c r="C6158" s="602"/>
      <c r="D6158" s="602"/>
      <c r="E6158" s="602"/>
      <c r="F6158" s="602"/>
      <c r="G6158" s="602"/>
      <c r="H6158" s="602"/>
      <c r="I6158" s="602"/>
      <c r="J6158" s="602"/>
      <c r="K6158" s="602"/>
      <c r="L6158" s="602"/>
      <c r="M6158" s="622"/>
    </row>
    <row r="6159" spans="2:13" s="322" customFormat="1" x14ac:dyDescent="0.2">
      <c r="B6159" s="602"/>
      <c r="C6159" s="602"/>
      <c r="D6159" s="602"/>
      <c r="E6159" s="602"/>
      <c r="F6159" s="602"/>
      <c r="G6159" s="602"/>
      <c r="H6159" s="602"/>
      <c r="I6159" s="602"/>
      <c r="J6159" s="602"/>
      <c r="K6159" s="602"/>
      <c r="L6159" s="602"/>
      <c r="M6159" s="622"/>
    </row>
    <row r="6160" spans="2:13" s="322" customFormat="1" x14ac:dyDescent="0.2">
      <c r="B6160" s="602"/>
      <c r="C6160" s="602"/>
      <c r="D6160" s="602"/>
      <c r="E6160" s="602"/>
      <c r="F6160" s="602"/>
      <c r="G6160" s="602"/>
      <c r="H6160" s="602"/>
      <c r="I6160" s="602"/>
      <c r="J6160" s="602"/>
      <c r="K6160" s="602"/>
      <c r="L6160" s="602"/>
      <c r="M6160" s="622"/>
    </row>
    <row r="6161" spans="2:13" s="322" customFormat="1" x14ac:dyDescent="0.2">
      <c r="B6161" s="602"/>
      <c r="C6161" s="602"/>
      <c r="D6161" s="602"/>
      <c r="E6161" s="602"/>
      <c r="F6161" s="602"/>
      <c r="G6161" s="602"/>
      <c r="H6161" s="602"/>
      <c r="I6161" s="602"/>
      <c r="J6161" s="602"/>
      <c r="K6161" s="602"/>
      <c r="L6161" s="602"/>
      <c r="M6161" s="622"/>
    </row>
    <row r="6162" spans="2:13" s="322" customFormat="1" x14ac:dyDescent="0.2">
      <c r="B6162" s="602"/>
      <c r="C6162" s="602"/>
      <c r="D6162" s="602"/>
      <c r="E6162" s="602"/>
      <c r="F6162" s="602"/>
      <c r="G6162" s="602"/>
      <c r="H6162" s="602"/>
      <c r="I6162" s="602"/>
      <c r="J6162" s="602"/>
      <c r="K6162" s="602"/>
      <c r="L6162" s="602"/>
      <c r="M6162" s="622"/>
    </row>
    <row r="6163" spans="2:13" s="322" customFormat="1" x14ac:dyDescent="0.2">
      <c r="B6163" s="602"/>
      <c r="C6163" s="602"/>
      <c r="D6163" s="602"/>
      <c r="E6163" s="602"/>
      <c r="F6163" s="602"/>
      <c r="G6163" s="602"/>
      <c r="H6163" s="602"/>
      <c r="I6163" s="602"/>
      <c r="J6163" s="602"/>
      <c r="K6163" s="602"/>
      <c r="L6163" s="602"/>
      <c r="M6163" s="622"/>
    </row>
    <row r="6164" spans="2:13" s="322" customFormat="1" x14ac:dyDescent="0.2">
      <c r="B6164" s="602"/>
      <c r="C6164" s="602"/>
      <c r="D6164" s="602"/>
      <c r="E6164" s="602"/>
      <c r="F6164" s="602"/>
      <c r="G6164" s="602"/>
      <c r="H6164" s="602"/>
      <c r="I6164" s="602"/>
      <c r="J6164" s="602"/>
      <c r="K6164" s="602"/>
      <c r="L6164" s="602"/>
      <c r="M6164" s="622"/>
    </row>
    <row r="6165" spans="2:13" s="322" customFormat="1" x14ac:dyDescent="0.2">
      <c r="B6165" s="602"/>
      <c r="C6165" s="602"/>
      <c r="D6165" s="602"/>
      <c r="E6165" s="602"/>
      <c r="F6165" s="602"/>
      <c r="G6165" s="602"/>
      <c r="H6165" s="602"/>
      <c r="I6165" s="602"/>
      <c r="J6165" s="602"/>
      <c r="K6165" s="602"/>
      <c r="L6165" s="602"/>
      <c r="M6165" s="622"/>
    </row>
    <row r="6166" spans="2:13" s="322" customFormat="1" x14ac:dyDescent="0.2">
      <c r="B6166" s="602"/>
      <c r="C6166" s="602"/>
      <c r="D6166" s="602"/>
      <c r="E6166" s="602"/>
      <c r="F6166" s="602"/>
      <c r="G6166" s="602"/>
      <c r="H6166" s="602"/>
      <c r="I6166" s="602"/>
      <c r="J6166" s="602"/>
      <c r="K6166" s="602"/>
      <c r="L6166" s="602"/>
      <c r="M6166" s="622"/>
    </row>
    <row r="6167" spans="2:13" s="322" customFormat="1" x14ac:dyDescent="0.2">
      <c r="B6167" s="602"/>
      <c r="C6167" s="602"/>
      <c r="D6167" s="602"/>
      <c r="E6167" s="602"/>
      <c r="F6167" s="602"/>
      <c r="G6167" s="602"/>
      <c r="H6167" s="602"/>
      <c r="I6167" s="602"/>
      <c r="J6167" s="602"/>
      <c r="K6167" s="602"/>
      <c r="L6167" s="602"/>
      <c r="M6167" s="622"/>
    </row>
    <row r="6168" spans="2:13" s="322" customFormat="1" x14ac:dyDescent="0.2">
      <c r="B6168" s="602"/>
      <c r="C6168" s="602"/>
      <c r="D6168" s="602"/>
      <c r="E6168" s="602"/>
      <c r="F6168" s="602"/>
      <c r="G6168" s="602"/>
      <c r="H6168" s="602"/>
      <c r="I6168" s="602"/>
      <c r="J6168" s="602"/>
      <c r="K6168" s="602"/>
      <c r="L6168" s="602"/>
      <c r="M6168" s="622"/>
    </row>
    <row r="6169" spans="2:13" s="322" customFormat="1" x14ac:dyDescent="0.2">
      <c r="B6169" s="602"/>
      <c r="C6169" s="602"/>
      <c r="D6169" s="602"/>
      <c r="E6169" s="602"/>
      <c r="F6169" s="602"/>
      <c r="G6169" s="602"/>
      <c r="H6169" s="602"/>
      <c r="I6169" s="602"/>
      <c r="J6169" s="602"/>
      <c r="K6169" s="602"/>
      <c r="L6169" s="602"/>
      <c r="M6169" s="622"/>
    </row>
    <row r="6170" spans="2:13" s="322" customFormat="1" x14ac:dyDescent="0.2">
      <c r="B6170" s="602"/>
      <c r="C6170" s="602"/>
      <c r="D6170" s="602"/>
      <c r="E6170" s="602"/>
      <c r="F6170" s="602"/>
      <c r="G6170" s="602"/>
      <c r="H6170" s="602"/>
      <c r="I6170" s="602"/>
      <c r="J6170" s="602"/>
      <c r="K6170" s="602"/>
      <c r="L6170" s="602"/>
      <c r="M6170" s="622"/>
    </row>
    <row r="6171" spans="2:13" s="322" customFormat="1" x14ac:dyDescent="0.2">
      <c r="B6171" s="602"/>
      <c r="C6171" s="602"/>
      <c r="D6171" s="602"/>
      <c r="E6171" s="602"/>
      <c r="F6171" s="602"/>
      <c r="G6171" s="602"/>
      <c r="H6171" s="602"/>
      <c r="I6171" s="602"/>
      <c r="J6171" s="602"/>
      <c r="K6171" s="602"/>
      <c r="L6171" s="602"/>
      <c r="M6171" s="622"/>
    </row>
    <row r="6172" spans="2:13" s="322" customFormat="1" x14ac:dyDescent="0.2">
      <c r="B6172" s="602"/>
      <c r="C6172" s="602"/>
      <c r="D6172" s="602"/>
      <c r="E6172" s="602"/>
      <c r="F6172" s="602"/>
      <c r="G6172" s="602"/>
      <c r="H6172" s="602"/>
      <c r="I6172" s="602"/>
      <c r="J6172" s="602"/>
      <c r="K6172" s="602"/>
      <c r="L6172" s="602"/>
      <c r="M6172" s="622"/>
    </row>
    <row r="6173" spans="2:13" s="322" customFormat="1" x14ac:dyDescent="0.2">
      <c r="B6173" s="602"/>
      <c r="C6173" s="602"/>
      <c r="D6173" s="602"/>
      <c r="E6173" s="602"/>
      <c r="F6173" s="602"/>
      <c r="G6173" s="602"/>
      <c r="H6173" s="602"/>
      <c r="I6173" s="602"/>
      <c r="J6173" s="602"/>
      <c r="K6173" s="602"/>
      <c r="L6173" s="602"/>
      <c r="M6173" s="622"/>
    </row>
    <row r="6174" spans="2:13" s="322" customFormat="1" x14ac:dyDescent="0.2">
      <c r="B6174" s="602"/>
      <c r="C6174" s="602"/>
      <c r="D6174" s="602"/>
      <c r="E6174" s="602"/>
      <c r="F6174" s="602"/>
      <c r="G6174" s="602"/>
      <c r="H6174" s="602"/>
      <c r="I6174" s="602"/>
      <c r="J6174" s="602"/>
      <c r="K6174" s="602"/>
      <c r="L6174" s="602"/>
      <c r="M6174" s="622"/>
    </row>
    <row r="6175" spans="2:13" s="322" customFormat="1" x14ac:dyDescent="0.2">
      <c r="B6175" s="602"/>
      <c r="C6175" s="602"/>
      <c r="D6175" s="602"/>
      <c r="E6175" s="602"/>
      <c r="F6175" s="602"/>
      <c r="G6175" s="602"/>
      <c r="H6175" s="602"/>
      <c r="I6175" s="602"/>
      <c r="J6175" s="602"/>
      <c r="K6175" s="602"/>
      <c r="L6175" s="602"/>
      <c r="M6175" s="622"/>
    </row>
    <row r="6176" spans="2:13" s="322" customFormat="1" x14ac:dyDescent="0.2">
      <c r="B6176" s="602"/>
      <c r="C6176" s="602"/>
      <c r="D6176" s="602"/>
      <c r="E6176" s="602"/>
      <c r="F6176" s="602"/>
      <c r="G6176" s="602"/>
      <c r="H6176" s="602"/>
      <c r="I6176" s="602"/>
      <c r="J6176" s="602"/>
      <c r="K6176" s="602"/>
      <c r="L6176" s="602"/>
      <c r="M6176" s="622"/>
    </row>
    <row r="6177" spans="2:13" s="322" customFormat="1" x14ac:dyDescent="0.2">
      <c r="B6177" s="602"/>
      <c r="C6177" s="602"/>
      <c r="D6177" s="602"/>
      <c r="E6177" s="602"/>
      <c r="F6177" s="602"/>
      <c r="G6177" s="602"/>
      <c r="H6177" s="602"/>
      <c r="I6177" s="602"/>
      <c r="J6177" s="602"/>
      <c r="K6177" s="602"/>
      <c r="L6177" s="602"/>
      <c r="M6177" s="622"/>
    </row>
    <row r="6178" spans="2:13" s="322" customFormat="1" x14ac:dyDescent="0.2">
      <c r="B6178" s="602"/>
      <c r="C6178" s="602"/>
      <c r="D6178" s="602"/>
      <c r="E6178" s="602"/>
      <c r="F6178" s="602"/>
      <c r="G6178" s="602"/>
      <c r="H6178" s="602"/>
      <c r="I6178" s="602"/>
      <c r="J6178" s="602"/>
      <c r="K6178" s="602"/>
      <c r="L6178" s="602"/>
      <c r="M6178" s="622"/>
    </row>
    <row r="6179" spans="2:13" s="322" customFormat="1" x14ac:dyDescent="0.2">
      <c r="B6179" s="602"/>
      <c r="C6179" s="602"/>
      <c r="D6179" s="602"/>
      <c r="E6179" s="602"/>
      <c r="F6179" s="602"/>
      <c r="G6179" s="602"/>
      <c r="H6179" s="602"/>
      <c r="I6179" s="602"/>
      <c r="J6179" s="602"/>
      <c r="K6179" s="602"/>
      <c r="L6179" s="602"/>
      <c r="M6179" s="622"/>
    </row>
    <row r="6180" spans="2:13" s="322" customFormat="1" x14ac:dyDescent="0.2">
      <c r="B6180" s="602"/>
      <c r="C6180" s="602"/>
      <c r="D6180" s="602"/>
      <c r="E6180" s="602"/>
      <c r="F6180" s="602"/>
      <c r="G6180" s="602"/>
      <c r="H6180" s="602"/>
      <c r="I6180" s="602"/>
      <c r="J6180" s="602"/>
      <c r="K6180" s="602"/>
      <c r="L6180" s="602"/>
      <c r="M6180" s="622"/>
    </row>
    <row r="6181" spans="2:13" s="322" customFormat="1" x14ac:dyDescent="0.2">
      <c r="B6181" s="602"/>
      <c r="C6181" s="602"/>
      <c r="D6181" s="602"/>
      <c r="E6181" s="602"/>
      <c r="F6181" s="602"/>
      <c r="G6181" s="602"/>
      <c r="H6181" s="602"/>
      <c r="I6181" s="602"/>
      <c r="J6181" s="602"/>
      <c r="K6181" s="602"/>
      <c r="L6181" s="602"/>
      <c r="M6181" s="622"/>
    </row>
    <row r="6182" spans="2:13" s="322" customFormat="1" x14ac:dyDescent="0.2">
      <c r="B6182" s="602"/>
      <c r="C6182" s="602"/>
      <c r="D6182" s="602"/>
      <c r="E6182" s="602"/>
      <c r="F6182" s="602"/>
      <c r="G6182" s="602"/>
      <c r="H6182" s="602"/>
      <c r="I6182" s="602"/>
      <c r="J6182" s="602"/>
      <c r="K6182" s="602"/>
      <c r="L6182" s="602"/>
      <c r="M6182" s="622"/>
    </row>
    <row r="6183" spans="2:13" s="322" customFormat="1" x14ac:dyDescent="0.2">
      <c r="B6183" s="602"/>
      <c r="C6183" s="602"/>
      <c r="D6183" s="602"/>
      <c r="E6183" s="602"/>
      <c r="F6183" s="602"/>
      <c r="G6183" s="602"/>
      <c r="H6183" s="602"/>
      <c r="I6183" s="602"/>
      <c r="J6183" s="602"/>
      <c r="K6183" s="602"/>
      <c r="L6183" s="602"/>
      <c r="M6183" s="622"/>
    </row>
    <row r="6184" spans="2:13" s="322" customFormat="1" x14ac:dyDescent="0.2">
      <c r="B6184" s="602"/>
      <c r="C6184" s="602"/>
      <c r="D6184" s="602"/>
      <c r="E6184" s="602"/>
      <c r="F6184" s="602"/>
      <c r="G6184" s="602"/>
      <c r="H6184" s="602"/>
      <c r="I6184" s="602"/>
      <c r="J6184" s="602"/>
      <c r="K6184" s="602"/>
      <c r="L6184" s="602"/>
      <c r="M6184" s="622"/>
    </row>
    <row r="6185" spans="2:13" s="322" customFormat="1" x14ac:dyDescent="0.2">
      <c r="B6185" s="602"/>
      <c r="C6185" s="602"/>
      <c r="D6185" s="602"/>
      <c r="E6185" s="602"/>
      <c r="F6185" s="602"/>
      <c r="G6185" s="602"/>
      <c r="H6185" s="602"/>
      <c r="I6185" s="602"/>
      <c r="J6185" s="602"/>
      <c r="K6185" s="602"/>
      <c r="L6185" s="602"/>
      <c r="M6185" s="622"/>
    </row>
    <row r="6186" spans="2:13" s="322" customFormat="1" x14ac:dyDescent="0.2">
      <c r="B6186" s="602"/>
      <c r="C6186" s="602"/>
      <c r="D6186" s="602"/>
      <c r="E6186" s="602"/>
      <c r="F6186" s="602"/>
      <c r="G6186" s="602"/>
      <c r="H6186" s="602"/>
      <c r="I6186" s="602"/>
      <c r="J6186" s="602"/>
      <c r="K6186" s="602"/>
      <c r="L6186" s="602"/>
      <c r="M6186" s="622"/>
    </row>
    <row r="6187" spans="2:13" s="322" customFormat="1" x14ac:dyDescent="0.2">
      <c r="B6187" s="602"/>
      <c r="C6187" s="602"/>
      <c r="D6187" s="602"/>
      <c r="E6187" s="602"/>
      <c r="F6187" s="602"/>
      <c r="G6187" s="602"/>
      <c r="H6187" s="602"/>
      <c r="I6187" s="602"/>
      <c r="J6187" s="602"/>
      <c r="K6187" s="602"/>
      <c r="L6187" s="602"/>
      <c r="M6187" s="622"/>
    </row>
    <row r="6188" spans="2:13" s="322" customFormat="1" x14ac:dyDescent="0.2">
      <c r="B6188" s="602"/>
      <c r="C6188" s="602"/>
      <c r="D6188" s="602"/>
      <c r="E6188" s="602"/>
      <c r="F6188" s="602"/>
      <c r="G6188" s="602"/>
      <c r="H6188" s="602"/>
      <c r="I6188" s="602"/>
      <c r="J6188" s="602"/>
      <c r="K6188" s="602"/>
      <c r="L6188" s="602"/>
      <c r="M6188" s="622"/>
    </row>
    <row r="6189" spans="2:13" s="322" customFormat="1" x14ac:dyDescent="0.2">
      <c r="B6189" s="602"/>
      <c r="C6189" s="602"/>
      <c r="D6189" s="602"/>
      <c r="E6189" s="602"/>
      <c r="F6189" s="602"/>
      <c r="G6189" s="602"/>
      <c r="H6189" s="602"/>
      <c r="I6189" s="602"/>
      <c r="J6189" s="602"/>
      <c r="K6189" s="602"/>
      <c r="L6189" s="602"/>
      <c r="M6189" s="622"/>
    </row>
    <row r="6190" spans="2:13" s="322" customFormat="1" x14ac:dyDescent="0.2">
      <c r="B6190" s="602"/>
      <c r="C6190" s="602"/>
      <c r="D6190" s="602"/>
      <c r="E6190" s="602"/>
      <c r="F6190" s="602"/>
      <c r="G6190" s="602"/>
      <c r="H6190" s="602"/>
      <c r="I6190" s="602"/>
      <c r="J6190" s="602"/>
      <c r="K6190" s="602"/>
      <c r="L6190" s="602"/>
      <c r="M6190" s="622"/>
    </row>
    <row r="6191" spans="2:13" s="322" customFormat="1" x14ac:dyDescent="0.2">
      <c r="B6191" s="602"/>
      <c r="C6191" s="602"/>
      <c r="D6191" s="602"/>
      <c r="E6191" s="602"/>
      <c r="F6191" s="602"/>
      <c r="G6191" s="602"/>
      <c r="H6191" s="602"/>
      <c r="I6191" s="602"/>
      <c r="J6191" s="602"/>
      <c r="K6191" s="602"/>
      <c r="L6191" s="602"/>
      <c r="M6191" s="622"/>
    </row>
    <row r="6192" spans="2:13" s="322" customFormat="1" x14ac:dyDescent="0.2">
      <c r="B6192" s="602"/>
      <c r="C6192" s="602"/>
      <c r="D6192" s="602"/>
      <c r="E6192" s="602"/>
      <c r="F6192" s="602"/>
      <c r="G6192" s="602"/>
      <c r="H6192" s="602"/>
      <c r="I6192" s="602"/>
      <c r="J6192" s="602"/>
      <c r="K6192" s="602"/>
      <c r="L6192" s="602"/>
      <c r="M6192" s="622"/>
    </row>
    <row r="6193" spans="2:13" s="322" customFormat="1" x14ac:dyDescent="0.2">
      <c r="B6193" s="602"/>
      <c r="C6193" s="602"/>
      <c r="D6193" s="602"/>
      <c r="E6193" s="602"/>
      <c r="F6193" s="602"/>
      <c r="G6193" s="602"/>
      <c r="H6193" s="602"/>
      <c r="I6193" s="602"/>
      <c r="J6193" s="602"/>
      <c r="K6193" s="602"/>
      <c r="L6193" s="602"/>
      <c r="M6193" s="622"/>
    </row>
    <row r="6194" spans="2:13" s="322" customFormat="1" x14ac:dyDescent="0.2">
      <c r="B6194" s="602"/>
      <c r="C6194" s="602"/>
      <c r="D6194" s="602"/>
      <c r="E6194" s="602"/>
      <c r="F6194" s="602"/>
      <c r="G6194" s="602"/>
      <c r="H6194" s="602"/>
      <c r="I6194" s="602"/>
      <c r="J6194" s="602"/>
      <c r="K6194" s="602"/>
      <c r="L6194" s="602"/>
      <c r="M6194" s="622"/>
    </row>
    <row r="6195" spans="2:13" s="322" customFormat="1" x14ac:dyDescent="0.2">
      <c r="B6195" s="602"/>
      <c r="C6195" s="602"/>
      <c r="D6195" s="602"/>
      <c r="E6195" s="602"/>
      <c r="F6195" s="602"/>
      <c r="G6195" s="602"/>
      <c r="H6195" s="602"/>
      <c r="I6195" s="602"/>
      <c r="J6195" s="602"/>
      <c r="K6195" s="602"/>
      <c r="L6195" s="602"/>
      <c r="M6195" s="622"/>
    </row>
    <row r="6196" spans="2:13" s="322" customFormat="1" x14ac:dyDescent="0.2">
      <c r="B6196" s="602"/>
      <c r="C6196" s="602"/>
      <c r="D6196" s="602"/>
      <c r="E6196" s="602"/>
      <c r="F6196" s="602"/>
      <c r="G6196" s="602"/>
      <c r="H6196" s="602"/>
      <c r="I6196" s="602"/>
      <c r="J6196" s="602"/>
      <c r="K6196" s="602"/>
      <c r="L6196" s="602"/>
      <c r="M6196" s="622"/>
    </row>
    <row r="6197" spans="2:13" s="322" customFormat="1" x14ac:dyDescent="0.2">
      <c r="B6197" s="602"/>
      <c r="C6197" s="602"/>
      <c r="D6197" s="602"/>
      <c r="E6197" s="602"/>
      <c r="F6197" s="602"/>
      <c r="G6197" s="602"/>
      <c r="H6197" s="602"/>
      <c r="I6197" s="602"/>
      <c r="J6197" s="602"/>
      <c r="K6197" s="602"/>
      <c r="L6197" s="602"/>
      <c r="M6197" s="622"/>
    </row>
    <row r="6198" spans="2:13" s="322" customFormat="1" x14ac:dyDescent="0.2">
      <c r="B6198" s="602"/>
      <c r="C6198" s="602"/>
      <c r="D6198" s="602"/>
      <c r="E6198" s="602"/>
      <c r="F6198" s="602"/>
      <c r="G6198" s="602"/>
      <c r="H6198" s="602"/>
      <c r="I6198" s="602"/>
      <c r="J6198" s="602"/>
      <c r="K6198" s="602"/>
      <c r="L6198" s="602"/>
      <c r="M6198" s="622"/>
    </row>
    <row r="6199" spans="2:13" s="322" customFormat="1" x14ac:dyDescent="0.2">
      <c r="B6199" s="602"/>
      <c r="C6199" s="602"/>
      <c r="D6199" s="602"/>
      <c r="E6199" s="602"/>
      <c r="F6199" s="602"/>
      <c r="G6199" s="602"/>
      <c r="H6199" s="602"/>
      <c r="I6199" s="602"/>
      <c r="J6199" s="602"/>
      <c r="K6199" s="602"/>
      <c r="L6199" s="602"/>
      <c r="M6199" s="622"/>
    </row>
    <row r="6200" spans="2:13" s="322" customFormat="1" x14ac:dyDescent="0.2">
      <c r="B6200" s="602"/>
      <c r="C6200" s="602"/>
      <c r="D6200" s="602"/>
      <c r="E6200" s="602"/>
      <c r="F6200" s="602"/>
      <c r="G6200" s="602"/>
      <c r="H6200" s="602"/>
      <c r="I6200" s="602"/>
      <c r="J6200" s="602"/>
      <c r="K6200" s="602"/>
      <c r="L6200" s="602"/>
      <c r="M6200" s="622"/>
    </row>
    <row r="6201" spans="2:13" s="322" customFormat="1" x14ac:dyDescent="0.2">
      <c r="B6201" s="602"/>
      <c r="C6201" s="602"/>
      <c r="D6201" s="602"/>
      <c r="E6201" s="602"/>
      <c r="F6201" s="602"/>
      <c r="G6201" s="602"/>
      <c r="H6201" s="602"/>
      <c r="I6201" s="602"/>
      <c r="J6201" s="602"/>
      <c r="K6201" s="602"/>
      <c r="L6201" s="602"/>
      <c r="M6201" s="622"/>
    </row>
    <row r="6202" spans="2:13" s="322" customFormat="1" x14ac:dyDescent="0.2">
      <c r="B6202" s="602"/>
      <c r="C6202" s="602"/>
      <c r="D6202" s="602"/>
      <c r="E6202" s="602"/>
      <c r="F6202" s="602"/>
      <c r="G6202" s="602"/>
      <c r="H6202" s="602"/>
      <c r="I6202" s="602"/>
      <c r="J6202" s="602"/>
      <c r="K6202" s="602"/>
      <c r="L6202" s="602"/>
      <c r="M6202" s="622"/>
    </row>
    <row r="6203" spans="2:13" s="322" customFormat="1" x14ac:dyDescent="0.2">
      <c r="B6203" s="602"/>
      <c r="C6203" s="602"/>
      <c r="D6203" s="602"/>
      <c r="E6203" s="602"/>
      <c r="F6203" s="602"/>
      <c r="G6203" s="602"/>
      <c r="H6203" s="602"/>
      <c r="I6203" s="602"/>
      <c r="J6203" s="602"/>
      <c r="K6203" s="602"/>
      <c r="L6203" s="602"/>
      <c r="M6203" s="622"/>
    </row>
    <row r="6204" spans="2:13" s="322" customFormat="1" x14ac:dyDescent="0.2">
      <c r="B6204" s="602"/>
      <c r="C6204" s="602"/>
      <c r="D6204" s="602"/>
      <c r="E6204" s="602"/>
      <c r="F6204" s="602"/>
      <c r="G6204" s="602"/>
      <c r="H6204" s="602"/>
      <c r="I6204" s="602"/>
      <c r="J6204" s="602"/>
      <c r="K6204" s="602"/>
      <c r="L6204" s="602"/>
      <c r="M6204" s="622"/>
    </row>
    <row r="6205" spans="2:13" s="322" customFormat="1" x14ac:dyDescent="0.2">
      <c r="B6205" s="602"/>
      <c r="C6205" s="602"/>
      <c r="D6205" s="602"/>
      <c r="E6205" s="602"/>
      <c r="F6205" s="602"/>
      <c r="G6205" s="602"/>
      <c r="H6205" s="602"/>
      <c r="I6205" s="602"/>
      <c r="J6205" s="602"/>
      <c r="K6205" s="602"/>
      <c r="L6205" s="602"/>
      <c r="M6205" s="622"/>
    </row>
    <row r="6206" spans="2:13" s="322" customFormat="1" x14ac:dyDescent="0.2">
      <c r="B6206" s="602"/>
      <c r="C6206" s="602"/>
      <c r="D6206" s="602"/>
      <c r="E6206" s="602"/>
      <c r="F6206" s="602"/>
      <c r="G6206" s="602"/>
      <c r="H6206" s="602"/>
      <c r="I6206" s="602"/>
      <c r="J6206" s="602"/>
      <c r="K6206" s="602"/>
      <c r="L6206" s="602"/>
      <c r="M6206" s="622"/>
    </row>
    <row r="6207" spans="2:13" s="322" customFormat="1" x14ac:dyDescent="0.2">
      <c r="B6207" s="602"/>
      <c r="C6207" s="602"/>
      <c r="D6207" s="602"/>
      <c r="E6207" s="602"/>
      <c r="F6207" s="602"/>
      <c r="G6207" s="602"/>
      <c r="H6207" s="602"/>
      <c r="I6207" s="602"/>
      <c r="J6207" s="602"/>
      <c r="K6207" s="602"/>
      <c r="L6207" s="602"/>
      <c r="M6207" s="622"/>
    </row>
    <row r="6208" spans="2:13" s="322" customFormat="1" x14ac:dyDescent="0.2">
      <c r="B6208" s="602"/>
      <c r="C6208" s="602"/>
      <c r="D6208" s="602"/>
      <c r="E6208" s="602"/>
      <c r="F6208" s="602"/>
      <c r="G6208" s="602"/>
      <c r="H6208" s="602"/>
      <c r="I6208" s="602"/>
      <c r="J6208" s="602"/>
      <c r="K6208" s="602"/>
      <c r="L6208" s="602"/>
      <c r="M6208" s="622"/>
    </row>
    <row r="6209" spans="2:13" s="322" customFormat="1" x14ac:dyDescent="0.2">
      <c r="B6209" s="602"/>
      <c r="C6209" s="602"/>
      <c r="D6209" s="602"/>
      <c r="E6209" s="602"/>
      <c r="F6209" s="602"/>
      <c r="G6209" s="602"/>
      <c r="H6209" s="602"/>
      <c r="I6209" s="602"/>
      <c r="J6209" s="602"/>
      <c r="K6209" s="602"/>
      <c r="L6209" s="602"/>
      <c r="M6209" s="622"/>
    </row>
    <row r="6210" spans="2:13" s="322" customFormat="1" x14ac:dyDescent="0.2">
      <c r="B6210" s="602"/>
      <c r="C6210" s="602"/>
      <c r="D6210" s="602"/>
      <c r="E6210" s="602"/>
      <c r="F6210" s="602"/>
      <c r="G6210" s="602"/>
      <c r="H6210" s="602"/>
      <c r="I6210" s="602"/>
      <c r="J6210" s="602"/>
      <c r="K6210" s="602"/>
      <c r="L6210" s="602"/>
      <c r="M6210" s="622"/>
    </row>
    <row r="6211" spans="2:13" s="322" customFormat="1" x14ac:dyDescent="0.2">
      <c r="B6211" s="602"/>
      <c r="C6211" s="602"/>
      <c r="D6211" s="602"/>
      <c r="E6211" s="602"/>
      <c r="F6211" s="602"/>
      <c r="G6211" s="602"/>
      <c r="H6211" s="602"/>
      <c r="I6211" s="602"/>
      <c r="J6211" s="602"/>
      <c r="K6211" s="602"/>
      <c r="L6211" s="602"/>
      <c r="M6211" s="622"/>
    </row>
    <row r="6212" spans="2:13" s="322" customFormat="1" x14ac:dyDescent="0.2">
      <c r="B6212" s="602"/>
      <c r="C6212" s="602"/>
      <c r="D6212" s="602"/>
      <c r="E6212" s="602"/>
      <c r="F6212" s="602"/>
      <c r="G6212" s="602"/>
      <c r="H6212" s="602"/>
      <c r="I6212" s="602"/>
      <c r="J6212" s="602"/>
      <c r="K6212" s="602"/>
      <c r="L6212" s="602"/>
      <c r="M6212" s="622"/>
    </row>
    <row r="6213" spans="2:13" s="322" customFormat="1" x14ac:dyDescent="0.2">
      <c r="B6213" s="602"/>
      <c r="C6213" s="602"/>
      <c r="D6213" s="602"/>
      <c r="E6213" s="602"/>
      <c r="F6213" s="602"/>
      <c r="G6213" s="602"/>
      <c r="H6213" s="602"/>
      <c r="I6213" s="602"/>
      <c r="J6213" s="602"/>
      <c r="K6213" s="602"/>
      <c r="L6213" s="602"/>
      <c r="M6213" s="622"/>
    </row>
    <row r="6214" spans="2:13" s="322" customFormat="1" x14ac:dyDescent="0.2">
      <c r="B6214" s="602"/>
      <c r="C6214" s="602"/>
      <c r="D6214" s="602"/>
      <c r="E6214" s="602"/>
      <c r="F6214" s="602"/>
      <c r="G6214" s="602"/>
      <c r="H6214" s="602"/>
      <c r="I6214" s="602"/>
      <c r="J6214" s="602"/>
      <c r="K6214" s="602"/>
      <c r="L6214" s="602"/>
      <c r="M6214" s="622"/>
    </row>
    <row r="6215" spans="2:13" s="322" customFormat="1" x14ac:dyDescent="0.2">
      <c r="B6215" s="602"/>
      <c r="C6215" s="602"/>
      <c r="D6215" s="602"/>
      <c r="E6215" s="602"/>
      <c r="F6215" s="602"/>
      <c r="G6215" s="602"/>
      <c r="H6215" s="602"/>
      <c r="I6215" s="602"/>
      <c r="J6215" s="602"/>
      <c r="K6215" s="602"/>
      <c r="L6215" s="602"/>
      <c r="M6215" s="622"/>
    </row>
    <row r="6216" spans="2:13" s="322" customFormat="1" x14ac:dyDescent="0.2">
      <c r="B6216" s="602"/>
      <c r="C6216" s="602"/>
      <c r="D6216" s="602"/>
      <c r="E6216" s="602"/>
      <c r="F6216" s="602"/>
      <c r="G6216" s="602"/>
      <c r="H6216" s="602"/>
      <c r="I6216" s="602"/>
      <c r="J6216" s="602"/>
      <c r="K6216" s="602"/>
      <c r="L6216" s="602"/>
      <c r="M6216" s="622"/>
    </row>
    <row r="6217" spans="2:13" s="322" customFormat="1" x14ac:dyDescent="0.2">
      <c r="B6217" s="602"/>
      <c r="C6217" s="602"/>
      <c r="D6217" s="602"/>
      <c r="E6217" s="602"/>
      <c r="F6217" s="602"/>
      <c r="G6217" s="602"/>
      <c r="H6217" s="602"/>
      <c r="I6217" s="602"/>
      <c r="J6217" s="602"/>
      <c r="K6217" s="602"/>
      <c r="L6217" s="602"/>
      <c r="M6217" s="622"/>
    </row>
    <row r="6218" spans="2:13" s="322" customFormat="1" x14ac:dyDescent="0.2">
      <c r="B6218" s="602"/>
      <c r="C6218" s="602"/>
      <c r="D6218" s="602"/>
      <c r="E6218" s="602"/>
      <c r="F6218" s="602"/>
      <c r="G6218" s="602"/>
      <c r="H6218" s="602"/>
      <c r="I6218" s="602"/>
      <c r="J6218" s="602"/>
      <c r="K6218" s="602"/>
      <c r="L6218" s="602"/>
      <c r="M6218" s="622"/>
    </row>
    <row r="6219" spans="2:13" s="322" customFormat="1" x14ac:dyDescent="0.2">
      <c r="B6219" s="602"/>
      <c r="C6219" s="602"/>
      <c r="D6219" s="602"/>
      <c r="E6219" s="602"/>
      <c r="F6219" s="602"/>
      <c r="G6219" s="602"/>
      <c r="H6219" s="602"/>
      <c r="I6219" s="602"/>
      <c r="J6219" s="602"/>
      <c r="K6219" s="602"/>
      <c r="L6219" s="602"/>
      <c r="M6219" s="622"/>
    </row>
    <row r="6220" spans="2:13" s="322" customFormat="1" x14ac:dyDescent="0.2">
      <c r="B6220" s="602"/>
      <c r="C6220" s="602"/>
      <c r="D6220" s="602"/>
      <c r="E6220" s="602"/>
      <c r="F6220" s="602"/>
      <c r="G6220" s="602"/>
      <c r="H6220" s="602"/>
      <c r="I6220" s="602"/>
      <c r="J6220" s="602"/>
      <c r="K6220" s="602"/>
      <c r="L6220" s="602"/>
      <c r="M6220" s="622"/>
    </row>
    <row r="6221" spans="2:13" s="322" customFormat="1" x14ac:dyDescent="0.2">
      <c r="B6221" s="602"/>
      <c r="C6221" s="602"/>
      <c r="D6221" s="602"/>
      <c r="E6221" s="602"/>
      <c r="F6221" s="602"/>
      <c r="G6221" s="602"/>
      <c r="H6221" s="602"/>
      <c r="I6221" s="602"/>
      <c r="J6221" s="602"/>
      <c r="K6221" s="602"/>
      <c r="L6221" s="602"/>
      <c r="M6221" s="622"/>
    </row>
    <row r="6222" spans="2:13" s="322" customFormat="1" x14ac:dyDescent="0.2">
      <c r="B6222" s="602"/>
      <c r="C6222" s="602"/>
      <c r="D6222" s="602"/>
      <c r="E6222" s="602"/>
      <c r="F6222" s="602"/>
      <c r="G6222" s="602"/>
      <c r="H6222" s="602"/>
      <c r="I6222" s="602"/>
      <c r="J6222" s="602"/>
      <c r="K6222" s="602"/>
      <c r="L6222" s="602"/>
      <c r="M6222" s="622"/>
    </row>
    <row r="6223" spans="2:13" s="322" customFormat="1" x14ac:dyDescent="0.2">
      <c r="B6223" s="602"/>
      <c r="C6223" s="602"/>
      <c r="D6223" s="602"/>
      <c r="E6223" s="602"/>
      <c r="F6223" s="602"/>
      <c r="G6223" s="602"/>
      <c r="H6223" s="602"/>
      <c r="I6223" s="602"/>
      <c r="J6223" s="602"/>
      <c r="K6223" s="602"/>
      <c r="L6223" s="602"/>
      <c r="M6223" s="622"/>
    </row>
    <row r="6224" spans="2:13" s="322" customFormat="1" x14ac:dyDescent="0.2">
      <c r="B6224" s="602"/>
      <c r="C6224" s="602"/>
      <c r="D6224" s="602"/>
      <c r="E6224" s="602"/>
      <c r="F6224" s="602"/>
      <c r="G6224" s="602"/>
      <c r="H6224" s="602"/>
      <c r="I6224" s="602"/>
      <c r="J6224" s="602"/>
      <c r="K6224" s="602"/>
      <c r="L6224" s="602"/>
      <c r="M6224" s="622"/>
    </row>
    <row r="6225" spans="2:13" s="322" customFormat="1" x14ac:dyDescent="0.2">
      <c r="B6225" s="602"/>
      <c r="C6225" s="602"/>
      <c r="D6225" s="602"/>
      <c r="E6225" s="602"/>
      <c r="F6225" s="602"/>
      <c r="G6225" s="602"/>
      <c r="H6225" s="602"/>
      <c r="I6225" s="602"/>
      <c r="J6225" s="602"/>
      <c r="K6225" s="602"/>
      <c r="L6225" s="602"/>
      <c r="M6225" s="622"/>
    </row>
    <row r="6226" spans="2:13" s="322" customFormat="1" x14ac:dyDescent="0.2">
      <c r="B6226" s="602"/>
      <c r="C6226" s="602"/>
      <c r="D6226" s="602"/>
      <c r="E6226" s="602"/>
      <c r="F6226" s="602"/>
      <c r="G6226" s="602"/>
      <c r="H6226" s="602"/>
      <c r="I6226" s="602"/>
      <c r="J6226" s="602"/>
      <c r="K6226" s="602"/>
      <c r="L6226" s="602"/>
      <c r="M6226" s="622"/>
    </row>
    <row r="6227" spans="2:13" s="322" customFormat="1" x14ac:dyDescent="0.2">
      <c r="B6227" s="602"/>
      <c r="C6227" s="602"/>
      <c r="D6227" s="602"/>
      <c r="E6227" s="602"/>
      <c r="F6227" s="602"/>
      <c r="G6227" s="602"/>
      <c r="H6227" s="602"/>
      <c r="I6227" s="602"/>
      <c r="J6227" s="602"/>
      <c r="K6227" s="602"/>
      <c r="L6227" s="602"/>
      <c r="M6227" s="622"/>
    </row>
    <row r="6228" spans="2:13" s="322" customFormat="1" x14ac:dyDescent="0.2">
      <c r="B6228" s="602"/>
      <c r="C6228" s="602"/>
      <c r="D6228" s="602"/>
      <c r="E6228" s="602"/>
      <c r="F6228" s="602"/>
      <c r="G6228" s="602"/>
      <c r="H6228" s="602"/>
      <c r="I6228" s="602"/>
      <c r="J6228" s="602"/>
      <c r="K6228" s="602"/>
      <c r="L6228" s="602"/>
      <c r="M6228" s="622"/>
    </row>
    <row r="6229" spans="2:13" s="322" customFormat="1" x14ac:dyDescent="0.2">
      <c r="B6229" s="602"/>
      <c r="C6229" s="602"/>
      <c r="D6229" s="602"/>
      <c r="E6229" s="602"/>
      <c r="F6229" s="602"/>
      <c r="G6229" s="602"/>
      <c r="H6229" s="602"/>
      <c r="I6229" s="602"/>
      <c r="J6229" s="602"/>
      <c r="K6229" s="602"/>
      <c r="L6229" s="602"/>
      <c r="M6229" s="622"/>
    </row>
    <row r="6230" spans="2:13" s="322" customFormat="1" x14ac:dyDescent="0.2">
      <c r="B6230" s="602"/>
      <c r="C6230" s="602"/>
      <c r="D6230" s="602"/>
      <c r="E6230" s="602"/>
      <c r="F6230" s="602"/>
      <c r="G6230" s="602"/>
      <c r="H6230" s="602"/>
      <c r="I6230" s="602"/>
      <c r="J6230" s="602"/>
      <c r="K6230" s="602"/>
      <c r="L6230" s="602"/>
      <c r="M6230" s="622"/>
    </row>
    <row r="6231" spans="2:13" s="322" customFormat="1" x14ac:dyDescent="0.2">
      <c r="B6231" s="602"/>
      <c r="C6231" s="602"/>
      <c r="D6231" s="602"/>
      <c r="E6231" s="602"/>
      <c r="F6231" s="602"/>
      <c r="G6231" s="602"/>
      <c r="H6231" s="602"/>
      <c r="I6231" s="602"/>
      <c r="J6231" s="602"/>
      <c r="K6231" s="602"/>
      <c r="L6231" s="602"/>
      <c r="M6231" s="622"/>
    </row>
    <row r="6232" spans="2:13" s="322" customFormat="1" x14ac:dyDescent="0.2">
      <c r="B6232" s="602"/>
      <c r="C6232" s="602"/>
      <c r="D6232" s="602"/>
      <c r="E6232" s="602"/>
      <c r="F6232" s="602"/>
      <c r="G6232" s="602"/>
      <c r="H6232" s="602"/>
      <c r="I6232" s="602"/>
      <c r="J6232" s="602"/>
      <c r="K6232" s="602"/>
      <c r="L6232" s="602"/>
      <c r="M6232" s="622"/>
    </row>
    <row r="6233" spans="2:13" s="322" customFormat="1" x14ac:dyDescent="0.2">
      <c r="B6233" s="602"/>
      <c r="C6233" s="602"/>
      <c r="D6233" s="602"/>
      <c r="E6233" s="602"/>
      <c r="F6233" s="602"/>
      <c r="G6233" s="602"/>
      <c r="H6233" s="602"/>
      <c r="I6233" s="602"/>
      <c r="J6233" s="602"/>
      <c r="K6233" s="602"/>
      <c r="L6233" s="602"/>
      <c r="M6233" s="622"/>
    </row>
    <row r="6234" spans="2:13" s="322" customFormat="1" x14ac:dyDescent="0.2">
      <c r="B6234" s="602"/>
      <c r="C6234" s="602"/>
      <c r="D6234" s="602"/>
      <c r="E6234" s="602"/>
      <c r="F6234" s="602"/>
      <c r="G6234" s="602"/>
      <c r="H6234" s="602"/>
      <c r="I6234" s="602"/>
      <c r="J6234" s="602"/>
      <c r="K6234" s="602"/>
      <c r="L6234" s="602"/>
      <c r="M6234" s="622"/>
    </row>
    <row r="6235" spans="2:13" s="322" customFormat="1" x14ac:dyDescent="0.2">
      <c r="B6235" s="602"/>
      <c r="C6235" s="602"/>
      <c r="D6235" s="602"/>
      <c r="E6235" s="602"/>
      <c r="F6235" s="602"/>
      <c r="G6235" s="602"/>
      <c r="H6235" s="602"/>
      <c r="I6235" s="602"/>
      <c r="J6235" s="602"/>
      <c r="K6235" s="602"/>
      <c r="L6235" s="602"/>
      <c r="M6235" s="622"/>
    </row>
    <row r="6236" spans="2:13" s="322" customFormat="1" x14ac:dyDescent="0.2">
      <c r="B6236" s="602"/>
      <c r="C6236" s="602"/>
      <c r="D6236" s="602"/>
      <c r="E6236" s="602"/>
      <c r="F6236" s="602"/>
      <c r="G6236" s="602"/>
      <c r="H6236" s="602"/>
      <c r="I6236" s="602"/>
      <c r="J6236" s="602"/>
      <c r="K6236" s="602"/>
      <c r="L6236" s="602"/>
      <c r="M6236" s="622"/>
    </row>
    <row r="6237" spans="2:13" s="322" customFormat="1" x14ac:dyDescent="0.2">
      <c r="B6237" s="602"/>
      <c r="C6237" s="602"/>
      <c r="D6237" s="602"/>
      <c r="E6237" s="602"/>
      <c r="F6237" s="602"/>
      <c r="G6237" s="602"/>
      <c r="H6237" s="602"/>
      <c r="I6237" s="602"/>
      <c r="J6237" s="602"/>
      <c r="K6237" s="602"/>
      <c r="L6237" s="602"/>
      <c r="M6237" s="622"/>
    </row>
    <row r="6238" spans="2:13" s="322" customFormat="1" x14ac:dyDescent="0.2">
      <c r="B6238" s="602"/>
      <c r="C6238" s="602"/>
      <c r="D6238" s="602"/>
      <c r="E6238" s="602"/>
      <c r="F6238" s="602"/>
      <c r="G6238" s="602"/>
      <c r="H6238" s="602"/>
      <c r="I6238" s="602"/>
      <c r="J6238" s="602"/>
      <c r="K6238" s="602"/>
      <c r="L6238" s="602"/>
      <c r="M6238" s="622"/>
    </row>
    <row r="6239" spans="2:13" s="322" customFormat="1" x14ac:dyDescent="0.2">
      <c r="B6239" s="602"/>
      <c r="C6239" s="602"/>
      <c r="D6239" s="602"/>
      <c r="E6239" s="602"/>
      <c r="F6239" s="602"/>
      <c r="G6239" s="602"/>
      <c r="H6239" s="602"/>
      <c r="I6239" s="602"/>
      <c r="J6239" s="602"/>
      <c r="K6239" s="602"/>
      <c r="L6239" s="602"/>
      <c r="M6239" s="622"/>
    </row>
    <row r="6240" spans="2:13" s="322" customFormat="1" x14ac:dyDescent="0.2">
      <c r="B6240" s="602"/>
      <c r="C6240" s="602"/>
      <c r="D6240" s="602"/>
      <c r="E6240" s="602"/>
      <c r="F6240" s="602"/>
      <c r="G6240" s="602"/>
      <c r="H6240" s="602"/>
      <c r="I6240" s="602"/>
      <c r="J6240" s="602"/>
      <c r="K6240" s="602"/>
      <c r="L6240" s="602"/>
      <c r="M6240" s="622"/>
    </row>
    <row r="6241" spans="2:13" s="322" customFormat="1" x14ac:dyDescent="0.2">
      <c r="B6241" s="602"/>
      <c r="C6241" s="602"/>
      <c r="D6241" s="602"/>
      <c r="E6241" s="602"/>
      <c r="F6241" s="602"/>
      <c r="G6241" s="602"/>
      <c r="H6241" s="602"/>
      <c r="I6241" s="602"/>
      <c r="J6241" s="602"/>
      <c r="K6241" s="602"/>
      <c r="L6241" s="602"/>
      <c r="M6241" s="622"/>
    </row>
    <row r="6242" spans="2:13" s="322" customFormat="1" x14ac:dyDescent="0.2">
      <c r="B6242" s="602"/>
      <c r="C6242" s="602"/>
      <c r="D6242" s="602"/>
      <c r="E6242" s="602"/>
      <c r="F6242" s="602"/>
      <c r="G6242" s="602"/>
      <c r="H6242" s="602"/>
      <c r="I6242" s="602"/>
      <c r="J6242" s="602"/>
      <c r="K6242" s="602"/>
      <c r="L6242" s="602"/>
      <c r="M6242" s="622"/>
    </row>
    <row r="6243" spans="2:13" s="322" customFormat="1" x14ac:dyDescent="0.2">
      <c r="B6243" s="602"/>
      <c r="C6243" s="602"/>
      <c r="D6243" s="602"/>
      <c r="E6243" s="602"/>
      <c r="F6243" s="602"/>
      <c r="G6243" s="602"/>
      <c r="H6243" s="602"/>
      <c r="I6243" s="602"/>
      <c r="J6243" s="602"/>
      <c r="K6243" s="602"/>
      <c r="L6243" s="602"/>
      <c r="M6243" s="622"/>
    </row>
    <row r="6244" spans="2:13" s="322" customFormat="1" x14ac:dyDescent="0.2">
      <c r="B6244" s="602"/>
      <c r="C6244" s="602"/>
      <c r="D6244" s="602"/>
      <c r="E6244" s="602"/>
      <c r="F6244" s="602"/>
      <c r="G6244" s="602"/>
      <c r="H6244" s="602"/>
      <c r="I6244" s="602"/>
      <c r="J6244" s="602"/>
      <c r="K6244" s="602"/>
      <c r="L6244" s="602"/>
      <c r="M6244" s="622"/>
    </row>
    <row r="6245" spans="2:13" s="322" customFormat="1" x14ac:dyDescent="0.2">
      <c r="B6245" s="602"/>
      <c r="C6245" s="602"/>
      <c r="D6245" s="602"/>
      <c r="E6245" s="602"/>
      <c r="F6245" s="602"/>
      <c r="G6245" s="602"/>
      <c r="H6245" s="602"/>
      <c r="I6245" s="602"/>
      <c r="J6245" s="602"/>
      <c r="K6245" s="602"/>
      <c r="L6245" s="602"/>
      <c r="M6245" s="622"/>
    </row>
    <row r="6246" spans="2:13" s="322" customFormat="1" x14ac:dyDescent="0.2">
      <c r="B6246" s="602"/>
      <c r="C6246" s="602"/>
      <c r="D6246" s="602"/>
      <c r="E6246" s="602"/>
      <c r="F6246" s="602"/>
      <c r="G6246" s="602"/>
      <c r="H6246" s="602"/>
      <c r="I6246" s="602"/>
      <c r="J6246" s="602"/>
      <c r="K6246" s="602"/>
      <c r="L6246" s="602"/>
      <c r="M6246" s="622"/>
    </row>
    <row r="6247" spans="2:13" s="322" customFormat="1" x14ac:dyDescent="0.2">
      <c r="B6247" s="602"/>
      <c r="C6247" s="602"/>
      <c r="D6247" s="602"/>
      <c r="E6247" s="602"/>
      <c r="F6247" s="602"/>
      <c r="G6247" s="602"/>
      <c r="H6247" s="602"/>
      <c r="I6247" s="602"/>
      <c r="J6247" s="602"/>
      <c r="K6247" s="602"/>
      <c r="L6247" s="602"/>
      <c r="M6247" s="622"/>
    </row>
    <row r="6248" spans="2:13" s="322" customFormat="1" x14ac:dyDescent="0.2">
      <c r="B6248" s="602"/>
      <c r="C6248" s="602"/>
      <c r="D6248" s="602"/>
      <c r="E6248" s="602"/>
      <c r="F6248" s="602"/>
      <c r="G6248" s="602"/>
      <c r="H6248" s="602"/>
      <c r="I6248" s="602"/>
      <c r="J6248" s="602"/>
      <c r="K6248" s="602"/>
      <c r="L6248" s="602"/>
      <c r="M6248" s="622"/>
    </row>
    <row r="6249" spans="2:13" s="322" customFormat="1" x14ac:dyDescent="0.2">
      <c r="B6249" s="602"/>
      <c r="C6249" s="602"/>
      <c r="D6249" s="602"/>
      <c r="E6249" s="602"/>
      <c r="F6249" s="602"/>
      <c r="G6249" s="602"/>
      <c r="H6249" s="602"/>
      <c r="I6249" s="602"/>
      <c r="J6249" s="602"/>
      <c r="K6249" s="602"/>
      <c r="L6249" s="602"/>
      <c r="M6249" s="622"/>
    </row>
    <row r="6250" spans="2:13" s="322" customFormat="1" x14ac:dyDescent="0.2">
      <c r="B6250" s="602"/>
      <c r="C6250" s="602"/>
      <c r="D6250" s="602"/>
      <c r="E6250" s="602"/>
      <c r="F6250" s="602"/>
      <c r="G6250" s="602"/>
      <c r="H6250" s="602"/>
      <c r="I6250" s="602"/>
      <c r="J6250" s="602"/>
      <c r="K6250" s="602"/>
      <c r="L6250" s="602"/>
      <c r="M6250" s="622"/>
    </row>
    <row r="6251" spans="2:13" s="322" customFormat="1" x14ac:dyDescent="0.2">
      <c r="B6251" s="602"/>
      <c r="C6251" s="602"/>
      <c r="D6251" s="602"/>
      <c r="E6251" s="602"/>
      <c r="F6251" s="602"/>
      <c r="G6251" s="602"/>
      <c r="H6251" s="602"/>
      <c r="I6251" s="602"/>
      <c r="J6251" s="602"/>
      <c r="K6251" s="602"/>
      <c r="L6251" s="602"/>
      <c r="M6251" s="622"/>
    </row>
    <row r="6252" spans="2:13" s="322" customFormat="1" x14ac:dyDescent="0.2">
      <c r="B6252" s="602"/>
      <c r="C6252" s="602"/>
      <c r="D6252" s="602"/>
      <c r="E6252" s="602"/>
      <c r="F6252" s="602"/>
      <c r="G6252" s="602"/>
      <c r="H6252" s="602"/>
      <c r="I6252" s="602"/>
      <c r="J6252" s="602"/>
      <c r="K6252" s="602"/>
      <c r="L6252" s="602"/>
      <c r="M6252" s="622"/>
    </row>
    <row r="6253" spans="2:13" s="322" customFormat="1" x14ac:dyDescent="0.2">
      <c r="B6253" s="602"/>
      <c r="C6253" s="602"/>
      <c r="D6253" s="602"/>
      <c r="E6253" s="602"/>
      <c r="F6253" s="602"/>
      <c r="G6253" s="602"/>
      <c r="H6253" s="602"/>
      <c r="I6253" s="602"/>
      <c r="J6253" s="602"/>
      <c r="K6253" s="602"/>
      <c r="L6253" s="602"/>
      <c r="M6253" s="622"/>
    </row>
    <row r="6254" spans="2:13" s="322" customFormat="1" x14ac:dyDescent="0.2">
      <c r="B6254" s="602"/>
      <c r="C6254" s="602"/>
      <c r="D6254" s="602"/>
      <c r="E6254" s="602"/>
      <c r="F6254" s="602"/>
      <c r="G6254" s="602"/>
      <c r="H6254" s="602"/>
      <c r="I6254" s="602"/>
      <c r="J6254" s="602"/>
      <c r="K6254" s="602"/>
      <c r="L6254" s="602"/>
      <c r="M6254" s="622"/>
    </row>
    <row r="6255" spans="2:13" s="322" customFormat="1" x14ac:dyDescent="0.2">
      <c r="B6255" s="602"/>
      <c r="C6255" s="602"/>
      <c r="D6255" s="602"/>
      <c r="E6255" s="602"/>
      <c r="F6255" s="602"/>
      <c r="G6255" s="602"/>
      <c r="H6255" s="602"/>
      <c r="I6255" s="602"/>
      <c r="J6255" s="602"/>
      <c r="K6255" s="602"/>
      <c r="L6255" s="602"/>
      <c r="M6255" s="622"/>
    </row>
    <row r="6256" spans="2:13" s="322" customFormat="1" x14ac:dyDescent="0.2">
      <c r="B6256" s="602"/>
      <c r="C6256" s="602"/>
      <c r="D6256" s="602"/>
      <c r="E6256" s="602"/>
      <c r="F6256" s="602"/>
      <c r="G6256" s="602"/>
      <c r="H6256" s="602"/>
      <c r="I6256" s="602"/>
      <c r="J6256" s="602"/>
      <c r="K6256" s="602"/>
      <c r="L6256" s="602"/>
      <c r="M6256" s="622"/>
    </row>
    <row r="6257" spans="2:13" s="322" customFormat="1" x14ac:dyDescent="0.2">
      <c r="B6257" s="602"/>
      <c r="C6257" s="602"/>
      <c r="D6257" s="602"/>
      <c r="E6257" s="602"/>
      <c r="F6257" s="602"/>
      <c r="G6257" s="602"/>
      <c r="H6257" s="602"/>
      <c r="I6257" s="602"/>
      <c r="J6257" s="602"/>
      <c r="K6257" s="602"/>
      <c r="L6257" s="602"/>
      <c r="M6257" s="622"/>
    </row>
    <row r="6258" spans="2:13" s="322" customFormat="1" x14ac:dyDescent="0.2">
      <c r="B6258" s="602"/>
      <c r="C6258" s="602"/>
      <c r="D6258" s="602"/>
      <c r="E6258" s="602"/>
      <c r="F6258" s="602"/>
      <c r="G6258" s="602"/>
      <c r="H6258" s="602"/>
      <c r="I6258" s="602"/>
      <c r="J6258" s="602"/>
      <c r="K6258" s="602"/>
      <c r="L6258" s="602"/>
      <c r="M6258" s="622"/>
    </row>
    <row r="6259" spans="2:13" s="322" customFormat="1" x14ac:dyDescent="0.2">
      <c r="B6259" s="602"/>
      <c r="C6259" s="602"/>
      <c r="D6259" s="602"/>
      <c r="E6259" s="602"/>
      <c r="F6259" s="602"/>
      <c r="G6259" s="602"/>
      <c r="H6259" s="602"/>
      <c r="I6259" s="602"/>
      <c r="J6259" s="602"/>
      <c r="K6259" s="602"/>
      <c r="L6259" s="602"/>
      <c r="M6259" s="622"/>
    </row>
    <row r="6260" spans="2:13" s="322" customFormat="1" x14ac:dyDescent="0.2">
      <c r="B6260" s="602"/>
      <c r="C6260" s="602"/>
      <c r="D6260" s="602"/>
      <c r="E6260" s="602"/>
      <c r="F6260" s="602"/>
      <c r="G6260" s="602"/>
      <c r="H6260" s="602"/>
      <c r="I6260" s="602"/>
      <c r="J6260" s="602"/>
      <c r="K6260" s="602"/>
      <c r="L6260" s="602"/>
      <c r="M6260" s="622"/>
    </row>
    <row r="6261" spans="2:13" s="322" customFormat="1" x14ac:dyDescent="0.2">
      <c r="B6261" s="602"/>
      <c r="C6261" s="602"/>
      <c r="D6261" s="602"/>
      <c r="E6261" s="602"/>
      <c r="F6261" s="602"/>
      <c r="G6261" s="602"/>
      <c r="H6261" s="602"/>
      <c r="I6261" s="602"/>
      <c r="J6261" s="602"/>
      <c r="K6261" s="602"/>
      <c r="L6261" s="602"/>
      <c r="M6261" s="622"/>
    </row>
    <row r="6262" spans="2:13" s="322" customFormat="1" x14ac:dyDescent="0.2">
      <c r="B6262" s="602"/>
      <c r="C6262" s="602"/>
      <c r="D6262" s="602"/>
      <c r="E6262" s="602"/>
      <c r="F6262" s="602"/>
      <c r="G6262" s="602"/>
      <c r="H6262" s="602"/>
      <c r="I6262" s="602"/>
      <c r="J6262" s="602"/>
      <c r="K6262" s="602"/>
      <c r="L6262" s="602"/>
      <c r="M6262" s="622"/>
    </row>
    <row r="6263" spans="2:13" s="322" customFormat="1" x14ac:dyDescent="0.2">
      <c r="B6263" s="602"/>
      <c r="C6263" s="602"/>
      <c r="D6263" s="602"/>
      <c r="E6263" s="602"/>
      <c r="F6263" s="602"/>
      <c r="G6263" s="602"/>
      <c r="H6263" s="602"/>
      <c r="I6263" s="602"/>
      <c r="J6263" s="602"/>
      <c r="K6263" s="602"/>
      <c r="L6263" s="602"/>
      <c r="M6263" s="622"/>
    </row>
    <row r="6264" spans="2:13" s="322" customFormat="1" x14ac:dyDescent="0.2">
      <c r="B6264" s="602"/>
      <c r="C6264" s="602"/>
      <c r="D6264" s="602"/>
      <c r="E6264" s="602"/>
      <c r="F6264" s="602"/>
      <c r="G6264" s="602"/>
      <c r="H6264" s="602"/>
      <c r="I6264" s="602"/>
      <c r="J6264" s="602"/>
      <c r="K6264" s="602"/>
      <c r="L6264" s="602"/>
      <c r="M6264" s="622"/>
    </row>
    <row r="6265" spans="2:13" s="322" customFormat="1" x14ac:dyDescent="0.2">
      <c r="B6265" s="602"/>
      <c r="C6265" s="602"/>
      <c r="D6265" s="602"/>
      <c r="E6265" s="602"/>
      <c r="F6265" s="602"/>
      <c r="G6265" s="602"/>
      <c r="H6265" s="602"/>
      <c r="I6265" s="602"/>
      <c r="J6265" s="602"/>
      <c r="K6265" s="602"/>
      <c r="L6265" s="602"/>
      <c r="M6265" s="622"/>
    </row>
    <row r="6266" spans="2:13" s="322" customFormat="1" x14ac:dyDescent="0.2">
      <c r="B6266" s="602"/>
      <c r="C6266" s="602"/>
      <c r="D6266" s="602"/>
      <c r="E6266" s="602"/>
      <c r="F6266" s="602"/>
      <c r="G6266" s="602"/>
      <c r="H6266" s="602"/>
      <c r="I6266" s="602"/>
      <c r="J6266" s="602"/>
      <c r="K6266" s="602"/>
      <c r="L6266" s="602"/>
      <c r="M6266" s="622"/>
    </row>
    <row r="6267" spans="2:13" s="322" customFormat="1" x14ac:dyDescent="0.2">
      <c r="B6267" s="602"/>
      <c r="C6267" s="602"/>
      <c r="D6267" s="602"/>
      <c r="E6267" s="602"/>
      <c r="F6267" s="602"/>
      <c r="G6267" s="602"/>
      <c r="H6267" s="602"/>
      <c r="I6267" s="602"/>
      <c r="J6267" s="602"/>
      <c r="K6267" s="602"/>
      <c r="L6267" s="602"/>
      <c r="M6267" s="622"/>
    </row>
    <row r="6268" spans="2:13" s="322" customFormat="1" x14ac:dyDescent="0.2">
      <c r="B6268" s="602"/>
      <c r="C6268" s="602"/>
      <c r="D6268" s="602"/>
      <c r="E6268" s="602"/>
      <c r="F6268" s="602"/>
      <c r="G6268" s="602"/>
      <c r="H6268" s="602"/>
      <c r="I6268" s="602"/>
      <c r="J6268" s="602"/>
      <c r="K6268" s="602"/>
      <c r="L6268" s="602"/>
      <c r="M6268" s="622"/>
    </row>
    <row r="6269" spans="2:13" s="322" customFormat="1" x14ac:dyDescent="0.2">
      <c r="B6269" s="602"/>
      <c r="C6269" s="602"/>
      <c r="D6269" s="602"/>
      <c r="E6269" s="602"/>
      <c r="F6269" s="602"/>
      <c r="G6269" s="602"/>
      <c r="H6269" s="602"/>
      <c r="I6269" s="602"/>
      <c r="J6269" s="602"/>
      <c r="K6269" s="602"/>
      <c r="L6269" s="602"/>
      <c r="M6269" s="622"/>
    </row>
    <row r="6270" spans="2:13" s="322" customFormat="1" x14ac:dyDescent="0.2">
      <c r="B6270" s="602"/>
      <c r="C6270" s="602"/>
      <c r="D6270" s="602"/>
      <c r="E6270" s="602"/>
      <c r="F6270" s="602"/>
      <c r="G6270" s="602"/>
      <c r="H6270" s="602"/>
      <c r="I6270" s="602"/>
      <c r="J6270" s="602"/>
      <c r="K6270" s="602"/>
      <c r="L6270" s="602"/>
      <c r="M6270" s="622"/>
    </row>
    <row r="6271" spans="2:13" s="322" customFormat="1" x14ac:dyDescent="0.2">
      <c r="B6271" s="602"/>
      <c r="C6271" s="602"/>
      <c r="D6271" s="602"/>
      <c r="E6271" s="602"/>
      <c r="F6271" s="602"/>
      <c r="G6271" s="602"/>
      <c r="H6271" s="602"/>
      <c r="I6271" s="602"/>
      <c r="J6271" s="602"/>
      <c r="K6271" s="602"/>
      <c r="L6271" s="602"/>
      <c r="M6271" s="622"/>
    </row>
    <row r="6272" spans="2:13" s="322" customFormat="1" x14ac:dyDescent="0.2">
      <c r="B6272" s="602"/>
      <c r="C6272" s="602"/>
      <c r="D6272" s="602"/>
      <c r="E6272" s="602"/>
      <c r="F6272" s="602"/>
      <c r="G6272" s="602"/>
      <c r="H6272" s="602"/>
      <c r="I6272" s="602"/>
      <c r="J6272" s="602"/>
      <c r="K6272" s="602"/>
      <c r="L6272" s="602"/>
      <c r="M6272" s="622"/>
    </row>
    <row r="6273" spans="2:13" s="322" customFormat="1" x14ac:dyDescent="0.2">
      <c r="B6273" s="602"/>
      <c r="C6273" s="602"/>
      <c r="D6273" s="602"/>
      <c r="E6273" s="602"/>
      <c r="F6273" s="602"/>
      <c r="G6273" s="602"/>
      <c r="H6273" s="602"/>
      <c r="I6273" s="602"/>
      <c r="J6273" s="602"/>
      <c r="K6273" s="602"/>
      <c r="L6273" s="602"/>
      <c r="M6273" s="622"/>
    </row>
    <row r="6274" spans="2:13" s="322" customFormat="1" x14ac:dyDescent="0.2">
      <c r="B6274" s="602"/>
      <c r="C6274" s="602"/>
      <c r="D6274" s="602"/>
      <c r="E6274" s="602"/>
      <c r="F6274" s="602"/>
      <c r="G6274" s="602"/>
      <c r="H6274" s="602"/>
      <c r="I6274" s="602"/>
      <c r="J6274" s="602"/>
      <c r="K6274" s="602"/>
      <c r="L6274" s="602"/>
      <c r="M6274" s="622"/>
    </row>
    <row r="6275" spans="2:13" s="322" customFormat="1" x14ac:dyDescent="0.2">
      <c r="B6275" s="602"/>
      <c r="C6275" s="602"/>
      <c r="D6275" s="602"/>
      <c r="E6275" s="602"/>
      <c r="F6275" s="602"/>
      <c r="G6275" s="602"/>
      <c r="H6275" s="602"/>
      <c r="I6275" s="602"/>
      <c r="J6275" s="602"/>
      <c r="K6275" s="602"/>
      <c r="L6275" s="602"/>
      <c r="M6275" s="622"/>
    </row>
    <row r="6276" spans="2:13" s="322" customFormat="1" x14ac:dyDescent="0.2">
      <c r="B6276" s="602"/>
      <c r="C6276" s="602"/>
      <c r="D6276" s="602"/>
      <c r="E6276" s="602"/>
      <c r="F6276" s="602"/>
      <c r="G6276" s="602"/>
      <c r="H6276" s="602"/>
      <c r="I6276" s="602"/>
      <c r="J6276" s="602"/>
      <c r="K6276" s="602"/>
      <c r="L6276" s="602"/>
      <c r="M6276" s="622"/>
    </row>
    <row r="6277" spans="2:13" s="322" customFormat="1" x14ac:dyDescent="0.2">
      <c r="B6277" s="602"/>
      <c r="C6277" s="602"/>
      <c r="D6277" s="602"/>
      <c r="E6277" s="602"/>
      <c r="F6277" s="602"/>
      <c r="G6277" s="602"/>
      <c r="H6277" s="602"/>
      <c r="I6277" s="602"/>
      <c r="J6277" s="602"/>
      <c r="K6277" s="602"/>
      <c r="L6277" s="602"/>
      <c r="M6277" s="622"/>
    </row>
    <row r="6278" spans="2:13" s="322" customFormat="1" x14ac:dyDescent="0.2">
      <c r="B6278" s="602"/>
      <c r="C6278" s="602"/>
      <c r="D6278" s="602"/>
      <c r="E6278" s="602"/>
      <c r="F6278" s="602"/>
      <c r="G6278" s="602"/>
      <c r="H6278" s="602"/>
      <c r="I6278" s="602"/>
      <c r="J6278" s="602"/>
      <c r="K6278" s="602"/>
      <c r="L6278" s="602"/>
      <c r="M6278" s="622"/>
    </row>
    <row r="6279" spans="2:13" s="322" customFormat="1" x14ac:dyDescent="0.2">
      <c r="B6279" s="602"/>
      <c r="C6279" s="602"/>
      <c r="D6279" s="602"/>
      <c r="E6279" s="602"/>
      <c r="F6279" s="602"/>
      <c r="G6279" s="602"/>
      <c r="H6279" s="602"/>
      <c r="I6279" s="602"/>
      <c r="J6279" s="602"/>
      <c r="K6279" s="602"/>
      <c r="L6279" s="602"/>
      <c r="M6279" s="622"/>
    </row>
    <row r="6280" spans="2:13" s="322" customFormat="1" x14ac:dyDescent="0.2">
      <c r="B6280" s="602"/>
      <c r="C6280" s="602"/>
      <c r="D6280" s="602"/>
      <c r="E6280" s="602"/>
      <c r="F6280" s="602"/>
      <c r="G6280" s="602"/>
      <c r="H6280" s="602"/>
      <c r="I6280" s="602"/>
      <c r="J6280" s="602"/>
      <c r="K6280" s="602"/>
      <c r="L6280" s="602"/>
      <c r="M6280" s="622"/>
    </row>
    <row r="6281" spans="2:13" s="322" customFormat="1" x14ac:dyDescent="0.2">
      <c r="B6281" s="602"/>
      <c r="C6281" s="602"/>
      <c r="D6281" s="602"/>
      <c r="E6281" s="602"/>
      <c r="F6281" s="602"/>
      <c r="G6281" s="602"/>
      <c r="H6281" s="602"/>
      <c r="I6281" s="602"/>
      <c r="J6281" s="602"/>
      <c r="K6281" s="602"/>
      <c r="L6281" s="602"/>
      <c r="M6281" s="622"/>
    </row>
    <row r="6282" spans="2:13" s="322" customFormat="1" x14ac:dyDescent="0.2">
      <c r="B6282" s="602"/>
      <c r="C6282" s="602"/>
      <c r="D6282" s="602"/>
      <c r="E6282" s="602"/>
      <c r="F6282" s="602"/>
      <c r="G6282" s="602"/>
      <c r="H6282" s="602"/>
      <c r="I6282" s="602"/>
      <c r="J6282" s="602"/>
      <c r="K6282" s="602"/>
      <c r="L6282" s="602"/>
      <c r="M6282" s="622"/>
    </row>
    <row r="6283" spans="2:13" s="322" customFormat="1" x14ac:dyDescent="0.2">
      <c r="B6283" s="602"/>
      <c r="C6283" s="602"/>
      <c r="D6283" s="602"/>
      <c r="E6283" s="602"/>
      <c r="F6283" s="602"/>
      <c r="G6283" s="602"/>
      <c r="H6283" s="602"/>
      <c r="I6283" s="602"/>
      <c r="J6283" s="602"/>
      <c r="K6283" s="602"/>
      <c r="L6283" s="602"/>
      <c r="M6283" s="622"/>
    </row>
    <row r="6284" spans="2:13" s="322" customFormat="1" x14ac:dyDescent="0.2">
      <c r="B6284" s="602"/>
      <c r="C6284" s="602"/>
      <c r="D6284" s="602"/>
      <c r="E6284" s="602"/>
      <c r="F6284" s="602"/>
      <c r="G6284" s="602"/>
      <c r="H6284" s="602"/>
      <c r="I6284" s="602"/>
      <c r="J6284" s="602"/>
      <c r="K6284" s="602"/>
      <c r="L6284" s="602"/>
      <c r="M6284" s="622"/>
    </row>
    <row r="6285" spans="2:13" s="322" customFormat="1" x14ac:dyDescent="0.2">
      <c r="B6285" s="602"/>
      <c r="C6285" s="602"/>
      <c r="D6285" s="602"/>
      <c r="E6285" s="602"/>
      <c r="F6285" s="602"/>
      <c r="G6285" s="602"/>
      <c r="H6285" s="602"/>
      <c r="I6285" s="602"/>
      <c r="J6285" s="602"/>
      <c r="K6285" s="602"/>
      <c r="L6285" s="602"/>
      <c r="M6285" s="622"/>
    </row>
    <row r="6286" spans="2:13" s="322" customFormat="1" x14ac:dyDescent="0.2">
      <c r="B6286" s="602"/>
      <c r="C6286" s="602"/>
      <c r="D6286" s="602"/>
      <c r="E6286" s="602"/>
      <c r="F6286" s="602"/>
      <c r="G6286" s="602"/>
      <c r="H6286" s="602"/>
      <c r="I6286" s="602"/>
      <c r="J6286" s="602"/>
      <c r="K6286" s="602"/>
      <c r="L6286" s="602"/>
      <c r="M6286" s="622"/>
    </row>
    <row r="6287" spans="2:13" s="322" customFormat="1" x14ac:dyDescent="0.2">
      <c r="B6287" s="602"/>
      <c r="C6287" s="602"/>
      <c r="D6287" s="602"/>
      <c r="E6287" s="602"/>
      <c r="F6287" s="602"/>
      <c r="G6287" s="602"/>
      <c r="H6287" s="602"/>
      <c r="I6287" s="602"/>
      <c r="J6287" s="602"/>
      <c r="K6287" s="602"/>
      <c r="L6287" s="602"/>
      <c r="M6287" s="622"/>
    </row>
    <row r="6288" spans="2:13" s="322" customFormat="1" x14ac:dyDescent="0.2">
      <c r="B6288" s="602"/>
      <c r="C6288" s="602"/>
      <c r="D6288" s="602"/>
      <c r="E6288" s="602"/>
      <c r="F6288" s="602"/>
      <c r="G6288" s="602"/>
      <c r="H6288" s="602"/>
      <c r="I6288" s="602"/>
      <c r="J6288" s="602"/>
      <c r="K6288" s="602"/>
      <c r="L6288" s="602"/>
      <c r="M6288" s="622"/>
    </row>
    <row r="6289" spans="2:13" s="322" customFormat="1" x14ac:dyDescent="0.2">
      <c r="B6289" s="602"/>
      <c r="C6289" s="602"/>
      <c r="D6289" s="602"/>
      <c r="E6289" s="602"/>
      <c r="F6289" s="602"/>
      <c r="G6289" s="602"/>
      <c r="H6289" s="602"/>
      <c r="I6289" s="602"/>
      <c r="J6289" s="602"/>
      <c r="K6289" s="602"/>
      <c r="L6289" s="602"/>
      <c r="M6289" s="622"/>
    </row>
    <row r="6290" spans="2:13" s="322" customFormat="1" x14ac:dyDescent="0.2">
      <c r="B6290" s="602"/>
      <c r="C6290" s="602"/>
      <c r="D6290" s="602"/>
      <c r="E6290" s="602"/>
      <c r="F6290" s="602"/>
      <c r="G6290" s="602"/>
      <c r="H6290" s="602"/>
      <c r="I6290" s="602"/>
      <c r="J6290" s="602"/>
      <c r="K6290" s="602"/>
      <c r="L6290" s="602"/>
      <c r="M6290" s="622"/>
    </row>
    <row r="6291" spans="2:13" s="322" customFormat="1" x14ac:dyDescent="0.2">
      <c r="B6291" s="602"/>
      <c r="C6291" s="602"/>
      <c r="D6291" s="602"/>
      <c r="E6291" s="602"/>
      <c r="F6291" s="602"/>
      <c r="G6291" s="602"/>
      <c r="H6291" s="602"/>
      <c r="I6291" s="602"/>
      <c r="J6291" s="602"/>
      <c r="K6291" s="602"/>
      <c r="L6291" s="602"/>
      <c r="M6291" s="622"/>
    </row>
    <row r="6292" spans="2:13" s="322" customFormat="1" x14ac:dyDescent="0.2">
      <c r="B6292" s="602"/>
      <c r="C6292" s="602"/>
      <c r="D6292" s="602"/>
      <c r="E6292" s="602"/>
      <c r="F6292" s="602"/>
      <c r="G6292" s="602"/>
      <c r="H6292" s="602"/>
      <c r="I6292" s="602"/>
      <c r="J6292" s="602"/>
      <c r="K6292" s="602"/>
      <c r="L6292" s="602"/>
      <c r="M6292" s="622"/>
    </row>
    <row r="6293" spans="2:13" s="322" customFormat="1" x14ac:dyDescent="0.2">
      <c r="B6293" s="602"/>
      <c r="C6293" s="602"/>
      <c r="D6293" s="602"/>
      <c r="E6293" s="602"/>
      <c r="F6293" s="602"/>
      <c r="G6293" s="602"/>
      <c r="H6293" s="602"/>
      <c r="I6293" s="602"/>
      <c r="J6293" s="602"/>
      <c r="K6293" s="602"/>
      <c r="L6293" s="602"/>
      <c r="M6293" s="622"/>
    </row>
    <row r="6294" spans="2:13" s="322" customFormat="1" x14ac:dyDescent="0.2">
      <c r="B6294" s="602"/>
      <c r="C6294" s="602"/>
      <c r="D6294" s="602"/>
      <c r="E6294" s="602"/>
      <c r="F6294" s="602"/>
      <c r="G6294" s="602"/>
      <c r="H6294" s="602"/>
      <c r="I6294" s="602"/>
      <c r="J6294" s="602"/>
      <c r="K6294" s="602"/>
      <c r="L6294" s="602"/>
      <c r="M6294" s="622"/>
    </row>
    <row r="6295" spans="2:13" s="322" customFormat="1" x14ac:dyDescent="0.2">
      <c r="B6295" s="602"/>
      <c r="C6295" s="602"/>
      <c r="D6295" s="602"/>
      <c r="E6295" s="602"/>
      <c r="F6295" s="602"/>
      <c r="G6295" s="602"/>
      <c r="H6295" s="602"/>
      <c r="I6295" s="602"/>
      <c r="J6295" s="602"/>
      <c r="K6295" s="602"/>
      <c r="L6295" s="602"/>
      <c r="M6295" s="622"/>
    </row>
    <row r="6296" spans="2:13" s="322" customFormat="1" x14ac:dyDescent="0.2">
      <c r="B6296" s="602"/>
      <c r="C6296" s="602"/>
      <c r="D6296" s="602"/>
      <c r="E6296" s="602"/>
      <c r="F6296" s="602"/>
      <c r="G6296" s="602"/>
      <c r="H6296" s="602"/>
      <c r="I6296" s="602"/>
      <c r="J6296" s="602"/>
      <c r="K6296" s="602"/>
      <c r="L6296" s="602"/>
      <c r="M6296" s="622"/>
    </row>
    <row r="6297" spans="2:13" s="322" customFormat="1" x14ac:dyDescent="0.2">
      <c r="B6297" s="602"/>
      <c r="C6297" s="602"/>
      <c r="D6297" s="602"/>
      <c r="E6297" s="602"/>
      <c r="F6297" s="602"/>
      <c r="G6297" s="602"/>
      <c r="H6297" s="602"/>
      <c r="I6297" s="602"/>
      <c r="J6297" s="602"/>
      <c r="K6297" s="602"/>
      <c r="L6297" s="602"/>
      <c r="M6297" s="622"/>
    </row>
    <row r="6298" spans="2:13" s="322" customFormat="1" x14ac:dyDescent="0.2">
      <c r="B6298" s="602"/>
      <c r="C6298" s="602"/>
      <c r="D6298" s="602"/>
      <c r="E6298" s="602"/>
      <c r="F6298" s="602"/>
      <c r="G6298" s="602"/>
      <c r="H6298" s="602"/>
      <c r="I6298" s="602"/>
      <c r="J6298" s="602"/>
      <c r="K6298" s="602"/>
      <c r="L6298" s="602"/>
      <c r="M6298" s="622"/>
    </row>
    <row r="6299" spans="2:13" s="322" customFormat="1" x14ac:dyDescent="0.2">
      <c r="B6299" s="602"/>
      <c r="C6299" s="602"/>
      <c r="D6299" s="602"/>
      <c r="E6299" s="602"/>
      <c r="F6299" s="602"/>
      <c r="G6299" s="602"/>
      <c r="H6299" s="602"/>
      <c r="I6299" s="602"/>
      <c r="J6299" s="602"/>
      <c r="K6299" s="602"/>
      <c r="L6299" s="602"/>
      <c r="M6299" s="622"/>
    </row>
    <row r="6300" spans="2:13" s="322" customFormat="1" x14ac:dyDescent="0.2">
      <c r="B6300" s="602"/>
      <c r="C6300" s="602"/>
      <c r="D6300" s="602"/>
      <c r="E6300" s="602"/>
      <c r="F6300" s="602"/>
      <c r="G6300" s="602"/>
      <c r="H6300" s="602"/>
      <c r="I6300" s="602"/>
      <c r="J6300" s="602"/>
      <c r="K6300" s="602"/>
      <c r="L6300" s="602"/>
      <c r="M6300" s="622"/>
    </row>
    <row r="6301" spans="2:13" s="322" customFormat="1" x14ac:dyDescent="0.2">
      <c r="B6301" s="602"/>
      <c r="C6301" s="602"/>
      <c r="D6301" s="602"/>
      <c r="E6301" s="602"/>
      <c r="F6301" s="602"/>
      <c r="G6301" s="602"/>
      <c r="H6301" s="602"/>
      <c r="I6301" s="602"/>
      <c r="J6301" s="602"/>
      <c r="K6301" s="602"/>
      <c r="L6301" s="602"/>
      <c r="M6301" s="622"/>
    </row>
    <row r="6302" spans="2:13" s="322" customFormat="1" x14ac:dyDescent="0.2">
      <c r="B6302" s="602"/>
      <c r="C6302" s="602"/>
      <c r="D6302" s="602"/>
      <c r="E6302" s="602"/>
      <c r="F6302" s="602"/>
      <c r="G6302" s="602"/>
      <c r="H6302" s="602"/>
      <c r="I6302" s="602"/>
      <c r="J6302" s="602"/>
      <c r="K6302" s="602"/>
      <c r="L6302" s="602"/>
      <c r="M6302" s="622"/>
    </row>
    <row r="6303" spans="2:13" s="322" customFormat="1" x14ac:dyDescent="0.2">
      <c r="B6303" s="602"/>
      <c r="C6303" s="602"/>
      <c r="D6303" s="602"/>
      <c r="E6303" s="602"/>
      <c r="F6303" s="602"/>
      <c r="G6303" s="602"/>
      <c r="H6303" s="602"/>
      <c r="I6303" s="602"/>
      <c r="J6303" s="602"/>
      <c r="K6303" s="602"/>
      <c r="L6303" s="602"/>
      <c r="M6303" s="622"/>
    </row>
    <row r="6304" spans="2:13" s="322" customFormat="1" x14ac:dyDescent="0.2">
      <c r="B6304" s="602"/>
      <c r="C6304" s="602"/>
      <c r="D6304" s="602"/>
      <c r="E6304" s="602"/>
      <c r="F6304" s="602"/>
      <c r="G6304" s="602"/>
      <c r="H6304" s="602"/>
      <c r="I6304" s="602"/>
      <c r="J6304" s="602"/>
      <c r="K6304" s="602"/>
      <c r="L6304" s="602"/>
      <c r="M6304" s="622"/>
    </row>
    <row r="6305" spans="2:13" s="322" customFormat="1" x14ac:dyDescent="0.2">
      <c r="B6305" s="602"/>
      <c r="C6305" s="602"/>
      <c r="D6305" s="602"/>
      <c r="E6305" s="602"/>
      <c r="F6305" s="602"/>
      <c r="G6305" s="602"/>
      <c r="H6305" s="602"/>
      <c r="I6305" s="602"/>
      <c r="J6305" s="602"/>
      <c r="K6305" s="602"/>
      <c r="L6305" s="602"/>
      <c r="M6305" s="622"/>
    </row>
    <row r="6306" spans="2:13" s="322" customFormat="1" x14ac:dyDescent="0.2">
      <c r="B6306" s="602"/>
      <c r="C6306" s="602"/>
      <c r="D6306" s="602"/>
      <c r="E6306" s="602"/>
      <c r="F6306" s="602"/>
      <c r="G6306" s="602"/>
      <c r="H6306" s="602"/>
      <c r="I6306" s="602"/>
      <c r="J6306" s="602"/>
      <c r="K6306" s="602"/>
      <c r="L6306" s="602"/>
      <c r="M6306" s="622"/>
    </row>
    <row r="6307" spans="2:13" s="322" customFormat="1" x14ac:dyDescent="0.2">
      <c r="B6307" s="602"/>
      <c r="C6307" s="602"/>
      <c r="D6307" s="602"/>
      <c r="E6307" s="602"/>
      <c r="F6307" s="602"/>
      <c r="G6307" s="602"/>
      <c r="H6307" s="602"/>
      <c r="I6307" s="602"/>
      <c r="J6307" s="602"/>
      <c r="K6307" s="602"/>
      <c r="L6307" s="602"/>
      <c r="M6307" s="622"/>
    </row>
    <row r="6308" spans="2:13" s="322" customFormat="1" x14ac:dyDescent="0.2">
      <c r="B6308" s="602"/>
      <c r="C6308" s="602"/>
      <c r="D6308" s="602"/>
      <c r="E6308" s="602"/>
      <c r="F6308" s="602"/>
      <c r="G6308" s="602"/>
      <c r="H6308" s="602"/>
      <c r="I6308" s="602"/>
      <c r="J6308" s="602"/>
      <c r="K6308" s="602"/>
      <c r="L6308" s="602"/>
      <c r="M6308" s="622"/>
    </row>
    <row r="6309" spans="2:13" s="322" customFormat="1" x14ac:dyDescent="0.2">
      <c r="B6309" s="602"/>
      <c r="C6309" s="602"/>
      <c r="D6309" s="602"/>
      <c r="E6309" s="602"/>
      <c r="F6309" s="602"/>
      <c r="G6309" s="602"/>
      <c r="H6309" s="602"/>
      <c r="I6309" s="602"/>
      <c r="J6309" s="602"/>
      <c r="K6309" s="602"/>
      <c r="L6309" s="602"/>
      <c r="M6309" s="622"/>
    </row>
    <row r="6310" spans="2:13" s="322" customFormat="1" x14ac:dyDescent="0.2">
      <c r="B6310" s="602"/>
      <c r="C6310" s="602"/>
      <c r="D6310" s="602"/>
      <c r="E6310" s="602"/>
      <c r="F6310" s="602"/>
      <c r="G6310" s="602"/>
      <c r="H6310" s="602"/>
      <c r="I6310" s="602"/>
      <c r="J6310" s="602"/>
      <c r="K6310" s="602"/>
      <c r="L6310" s="602"/>
      <c r="M6310" s="622"/>
    </row>
    <row r="6311" spans="2:13" s="322" customFormat="1" x14ac:dyDescent="0.2">
      <c r="B6311" s="602"/>
      <c r="C6311" s="602"/>
      <c r="D6311" s="602"/>
      <c r="E6311" s="602"/>
      <c r="F6311" s="602"/>
      <c r="G6311" s="602"/>
      <c r="H6311" s="602"/>
      <c r="I6311" s="602"/>
      <c r="J6311" s="602"/>
      <c r="K6311" s="602"/>
      <c r="L6311" s="602"/>
      <c r="M6311" s="622"/>
    </row>
    <row r="6312" spans="2:13" s="322" customFormat="1" x14ac:dyDescent="0.2">
      <c r="B6312" s="602"/>
      <c r="C6312" s="602"/>
      <c r="D6312" s="602"/>
      <c r="E6312" s="602"/>
      <c r="F6312" s="602"/>
      <c r="G6312" s="602"/>
      <c r="H6312" s="602"/>
      <c r="I6312" s="602"/>
      <c r="J6312" s="602"/>
      <c r="K6312" s="602"/>
      <c r="L6312" s="602"/>
      <c r="M6312" s="622"/>
    </row>
    <row r="6313" spans="2:13" s="322" customFormat="1" x14ac:dyDescent="0.2">
      <c r="B6313" s="602"/>
      <c r="C6313" s="602"/>
      <c r="D6313" s="602"/>
      <c r="E6313" s="602"/>
      <c r="F6313" s="602"/>
      <c r="G6313" s="602"/>
      <c r="H6313" s="602"/>
      <c r="I6313" s="602"/>
      <c r="J6313" s="602"/>
      <c r="K6313" s="602"/>
      <c r="L6313" s="602"/>
      <c r="M6313" s="622"/>
    </row>
    <row r="6314" spans="2:13" s="322" customFormat="1" x14ac:dyDescent="0.2">
      <c r="B6314" s="602"/>
      <c r="C6314" s="602"/>
      <c r="D6314" s="602"/>
      <c r="E6314" s="602"/>
      <c r="F6314" s="602"/>
      <c r="G6314" s="602"/>
      <c r="H6314" s="602"/>
      <c r="I6314" s="602"/>
      <c r="J6314" s="602"/>
      <c r="K6314" s="602"/>
      <c r="L6314" s="602"/>
      <c r="M6314" s="622"/>
    </row>
    <row r="6315" spans="2:13" s="322" customFormat="1" x14ac:dyDescent="0.2">
      <c r="B6315" s="602"/>
      <c r="C6315" s="602"/>
      <c r="D6315" s="602"/>
      <c r="E6315" s="602"/>
      <c r="F6315" s="602"/>
      <c r="G6315" s="602"/>
      <c r="H6315" s="602"/>
      <c r="I6315" s="602"/>
      <c r="J6315" s="602"/>
      <c r="K6315" s="602"/>
      <c r="L6315" s="602"/>
      <c r="M6315" s="622"/>
    </row>
    <row r="6316" spans="2:13" s="322" customFormat="1" x14ac:dyDescent="0.2">
      <c r="B6316" s="602"/>
      <c r="C6316" s="602"/>
      <c r="D6316" s="602"/>
      <c r="E6316" s="602"/>
      <c r="F6316" s="602"/>
      <c r="G6316" s="602"/>
      <c r="H6316" s="602"/>
      <c r="I6316" s="602"/>
      <c r="J6316" s="602"/>
      <c r="K6316" s="602"/>
      <c r="L6316" s="602"/>
      <c r="M6316" s="622"/>
    </row>
    <row r="6317" spans="2:13" s="322" customFormat="1" x14ac:dyDescent="0.2">
      <c r="B6317" s="602"/>
      <c r="C6317" s="602"/>
      <c r="D6317" s="602"/>
      <c r="E6317" s="602"/>
      <c r="F6317" s="602"/>
      <c r="G6317" s="602"/>
      <c r="H6317" s="602"/>
      <c r="I6317" s="602"/>
      <c r="J6317" s="602"/>
      <c r="K6317" s="602"/>
      <c r="L6317" s="602"/>
      <c r="M6317" s="622"/>
    </row>
    <row r="6318" spans="2:13" s="322" customFormat="1" x14ac:dyDescent="0.2">
      <c r="B6318" s="602"/>
      <c r="C6318" s="602"/>
      <c r="D6318" s="602"/>
      <c r="E6318" s="602"/>
      <c r="F6318" s="602"/>
      <c r="G6318" s="602"/>
      <c r="H6318" s="602"/>
      <c r="I6318" s="602"/>
      <c r="J6318" s="602"/>
      <c r="K6318" s="602"/>
      <c r="L6318" s="602"/>
      <c r="M6318" s="622"/>
    </row>
    <row r="6319" spans="2:13" s="322" customFormat="1" x14ac:dyDescent="0.2">
      <c r="B6319" s="602"/>
      <c r="C6319" s="602"/>
      <c r="D6319" s="602"/>
      <c r="E6319" s="602"/>
      <c r="F6319" s="602"/>
      <c r="G6319" s="602"/>
      <c r="H6319" s="602"/>
      <c r="I6319" s="602"/>
      <c r="J6319" s="602"/>
      <c r="K6319" s="602"/>
      <c r="L6319" s="602"/>
      <c r="M6319" s="622"/>
    </row>
    <row r="6320" spans="2:13" s="322" customFormat="1" x14ac:dyDescent="0.2">
      <c r="B6320" s="602"/>
      <c r="C6320" s="602"/>
      <c r="D6320" s="602"/>
      <c r="E6320" s="602"/>
      <c r="F6320" s="602"/>
      <c r="G6320" s="602"/>
      <c r="H6320" s="602"/>
      <c r="I6320" s="602"/>
      <c r="J6320" s="602"/>
      <c r="K6320" s="602"/>
      <c r="L6320" s="602"/>
      <c r="M6320" s="622"/>
    </row>
    <row r="6321" spans="2:13" s="322" customFormat="1" x14ac:dyDescent="0.2">
      <c r="B6321" s="602"/>
      <c r="C6321" s="602"/>
      <c r="D6321" s="602"/>
      <c r="E6321" s="602"/>
      <c r="F6321" s="602"/>
      <c r="G6321" s="602"/>
      <c r="H6321" s="602"/>
      <c r="I6321" s="602"/>
      <c r="J6321" s="602"/>
      <c r="K6321" s="602"/>
      <c r="L6321" s="602"/>
      <c r="M6321" s="622"/>
    </row>
    <row r="6322" spans="2:13" s="322" customFormat="1" x14ac:dyDescent="0.2">
      <c r="B6322" s="602"/>
      <c r="C6322" s="602"/>
      <c r="D6322" s="602"/>
      <c r="E6322" s="602"/>
      <c r="F6322" s="602"/>
      <c r="G6322" s="602"/>
      <c r="H6322" s="602"/>
      <c r="I6322" s="602"/>
      <c r="J6322" s="602"/>
      <c r="K6322" s="602"/>
      <c r="L6322" s="602"/>
      <c r="M6322" s="622"/>
    </row>
    <row r="6323" spans="2:13" s="322" customFormat="1" x14ac:dyDescent="0.2">
      <c r="B6323" s="602"/>
      <c r="C6323" s="602"/>
      <c r="D6323" s="602"/>
      <c r="E6323" s="602"/>
      <c r="F6323" s="602"/>
      <c r="G6323" s="602"/>
      <c r="H6323" s="602"/>
      <c r="I6323" s="602"/>
      <c r="J6323" s="602"/>
      <c r="K6323" s="602"/>
      <c r="L6323" s="602"/>
      <c r="M6323" s="622"/>
    </row>
    <row r="6324" spans="2:13" s="322" customFormat="1" x14ac:dyDescent="0.2">
      <c r="B6324" s="602"/>
      <c r="C6324" s="602"/>
      <c r="D6324" s="602"/>
      <c r="E6324" s="602"/>
      <c r="F6324" s="602"/>
      <c r="G6324" s="602"/>
      <c r="H6324" s="602"/>
      <c r="I6324" s="602"/>
      <c r="J6324" s="602"/>
      <c r="K6324" s="602"/>
      <c r="L6324" s="602"/>
      <c r="M6324" s="622"/>
    </row>
    <row r="6325" spans="2:13" s="322" customFormat="1" x14ac:dyDescent="0.2">
      <c r="B6325" s="602"/>
      <c r="C6325" s="602"/>
      <c r="D6325" s="602"/>
      <c r="E6325" s="602"/>
      <c r="F6325" s="602"/>
      <c r="G6325" s="602"/>
      <c r="H6325" s="602"/>
      <c r="I6325" s="602"/>
      <c r="J6325" s="602"/>
      <c r="K6325" s="602"/>
      <c r="L6325" s="602"/>
      <c r="M6325" s="622"/>
    </row>
    <row r="6326" spans="2:13" s="322" customFormat="1" x14ac:dyDescent="0.2">
      <c r="B6326" s="602"/>
      <c r="C6326" s="602"/>
      <c r="D6326" s="602"/>
      <c r="E6326" s="602"/>
      <c r="F6326" s="602"/>
      <c r="G6326" s="602"/>
      <c r="H6326" s="602"/>
      <c r="I6326" s="602"/>
      <c r="J6326" s="602"/>
      <c r="K6326" s="602"/>
      <c r="L6326" s="602"/>
      <c r="M6326" s="622"/>
    </row>
    <row r="6327" spans="2:13" s="322" customFormat="1" x14ac:dyDescent="0.2">
      <c r="B6327" s="602"/>
      <c r="C6327" s="602"/>
      <c r="D6327" s="602"/>
      <c r="E6327" s="602"/>
      <c r="F6327" s="602"/>
      <c r="G6327" s="602"/>
      <c r="H6327" s="602"/>
      <c r="I6327" s="602"/>
      <c r="J6327" s="602"/>
      <c r="K6327" s="602"/>
      <c r="L6327" s="602"/>
      <c r="M6327" s="622"/>
    </row>
    <row r="6328" spans="2:13" s="322" customFormat="1" x14ac:dyDescent="0.2">
      <c r="B6328" s="602"/>
      <c r="C6328" s="602"/>
      <c r="D6328" s="602"/>
      <c r="E6328" s="602"/>
      <c r="F6328" s="602"/>
      <c r="G6328" s="602"/>
      <c r="H6328" s="602"/>
      <c r="I6328" s="602"/>
      <c r="J6328" s="602"/>
      <c r="K6328" s="602"/>
      <c r="L6328" s="602"/>
      <c r="M6328" s="622"/>
    </row>
    <row r="6329" spans="2:13" s="322" customFormat="1" x14ac:dyDescent="0.2">
      <c r="B6329" s="602"/>
      <c r="C6329" s="602"/>
      <c r="D6329" s="602"/>
      <c r="E6329" s="602"/>
      <c r="F6329" s="602"/>
      <c r="G6329" s="602"/>
      <c r="H6329" s="602"/>
      <c r="I6329" s="602"/>
      <c r="J6329" s="602"/>
      <c r="K6329" s="602"/>
      <c r="L6329" s="602"/>
      <c r="M6329" s="622"/>
    </row>
    <row r="6330" spans="2:13" s="322" customFormat="1" x14ac:dyDescent="0.2">
      <c r="B6330" s="602"/>
      <c r="C6330" s="602"/>
      <c r="D6330" s="602"/>
      <c r="E6330" s="602"/>
      <c r="F6330" s="602"/>
      <c r="G6330" s="602"/>
      <c r="H6330" s="602"/>
      <c r="I6330" s="602"/>
      <c r="J6330" s="602"/>
      <c r="K6330" s="602"/>
      <c r="L6330" s="602"/>
      <c r="M6330" s="622"/>
    </row>
    <row r="6331" spans="2:13" s="322" customFormat="1" x14ac:dyDescent="0.2">
      <c r="B6331" s="602"/>
      <c r="C6331" s="602"/>
      <c r="D6331" s="602"/>
      <c r="E6331" s="602"/>
      <c r="F6331" s="602"/>
      <c r="G6331" s="602"/>
      <c r="H6331" s="602"/>
      <c r="I6331" s="602"/>
      <c r="J6331" s="602"/>
      <c r="K6331" s="602"/>
      <c r="L6331" s="602"/>
      <c r="M6331" s="622"/>
    </row>
    <row r="6332" spans="2:13" s="322" customFormat="1" x14ac:dyDescent="0.2">
      <c r="B6332" s="602"/>
      <c r="C6332" s="602"/>
      <c r="D6332" s="602"/>
      <c r="E6332" s="602"/>
      <c r="F6332" s="602"/>
      <c r="G6332" s="602"/>
      <c r="H6332" s="602"/>
      <c r="I6332" s="602"/>
      <c r="J6332" s="602"/>
      <c r="K6332" s="602"/>
      <c r="L6332" s="602"/>
      <c r="M6332" s="622"/>
    </row>
    <row r="6333" spans="2:13" s="322" customFormat="1" x14ac:dyDescent="0.2">
      <c r="B6333" s="602"/>
      <c r="C6333" s="602"/>
      <c r="D6333" s="602"/>
      <c r="E6333" s="602"/>
      <c r="F6333" s="602"/>
      <c r="G6333" s="602"/>
      <c r="H6333" s="602"/>
      <c r="I6333" s="602"/>
      <c r="J6333" s="602"/>
      <c r="K6333" s="602"/>
      <c r="L6333" s="602"/>
      <c r="M6333" s="622"/>
    </row>
    <row r="6334" spans="2:13" s="322" customFormat="1" x14ac:dyDescent="0.2">
      <c r="B6334" s="602"/>
      <c r="C6334" s="602"/>
      <c r="D6334" s="602"/>
      <c r="E6334" s="602"/>
      <c r="F6334" s="602"/>
      <c r="G6334" s="602"/>
      <c r="H6334" s="602"/>
      <c r="I6334" s="602"/>
      <c r="J6334" s="602"/>
      <c r="K6334" s="602"/>
      <c r="L6334" s="602"/>
      <c r="M6334" s="622"/>
    </row>
    <row r="6335" spans="2:13" s="322" customFormat="1" x14ac:dyDescent="0.2">
      <c r="B6335" s="602"/>
      <c r="C6335" s="602"/>
      <c r="D6335" s="602"/>
      <c r="E6335" s="602"/>
      <c r="F6335" s="602"/>
      <c r="G6335" s="602"/>
      <c r="H6335" s="602"/>
      <c r="I6335" s="602"/>
      <c r="J6335" s="602"/>
      <c r="K6335" s="602"/>
      <c r="L6335" s="602"/>
      <c r="M6335" s="622"/>
    </row>
    <row r="6336" spans="2:13" s="322" customFormat="1" x14ac:dyDescent="0.2">
      <c r="B6336" s="602"/>
      <c r="C6336" s="602"/>
      <c r="D6336" s="602"/>
      <c r="E6336" s="602"/>
      <c r="F6336" s="602"/>
      <c r="G6336" s="602"/>
      <c r="H6336" s="602"/>
      <c r="I6336" s="602"/>
      <c r="J6336" s="602"/>
      <c r="K6336" s="602"/>
      <c r="L6336" s="602"/>
      <c r="M6336" s="622"/>
    </row>
    <row r="6337" spans="2:13" s="322" customFormat="1" x14ac:dyDescent="0.2">
      <c r="B6337" s="602"/>
      <c r="C6337" s="602"/>
      <c r="D6337" s="602"/>
      <c r="E6337" s="602"/>
      <c r="F6337" s="602"/>
      <c r="G6337" s="602"/>
      <c r="H6337" s="602"/>
      <c r="I6337" s="602"/>
      <c r="J6337" s="602"/>
      <c r="K6337" s="602"/>
      <c r="L6337" s="602"/>
      <c r="M6337" s="622"/>
    </row>
    <row r="6338" spans="2:13" s="322" customFormat="1" x14ac:dyDescent="0.2">
      <c r="B6338" s="602"/>
      <c r="C6338" s="602"/>
      <c r="D6338" s="602"/>
      <c r="E6338" s="602"/>
      <c r="F6338" s="602"/>
      <c r="G6338" s="602"/>
      <c r="H6338" s="602"/>
      <c r="I6338" s="602"/>
      <c r="J6338" s="602"/>
      <c r="K6338" s="602"/>
      <c r="L6338" s="602"/>
      <c r="M6338" s="622"/>
    </row>
    <row r="6339" spans="2:13" s="322" customFormat="1" x14ac:dyDescent="0.2">
      <c r="B6339" s="602"/>
      <c r="C6339" s="602"/>
      <c r="D6339" s="602"/>
      <c r="E6339" s="602"/>
      <c r="F6339" s="602"/>
      <c r="G6339" s="602"/>
      <c r="H6339" s="602"/>
      <c r="I6339" s="602"/>
      <c r="J6339" s="602"/>
      <c r="K6339" s="602"/>
      <c r="L6339" s="602"/>
      <c r="M6339" s="622"/>
    </row>
    <row r="6340" spans="2:13" s="322" customFormat="1" x14ac:dyDescent="0.2">
      <c r="B6340" s="602"/>
      <c r="C6340" s="602"/>
      <c r="D6340" s="602"/>
      <c r="E6340" s="602"/>
      <c r="F6340" s="602"/>
      <c r="G6340" s="602"/>
      <c r="H6340" s="602"/>
      <c r="I6340" s="602"/>
      <c r="J6340" s="602"/>
      <c r="K6340" s="602"/>
      <c r="L6340" s="602"/>
      <c r="M6340" s="622"/>
    </row>
    <row r="6341" spans="2:13" s="322" customFormat="1" x14ac:dyDescent="0.2">
      <c r="B6341" s="602"/>
      <c r="C6341" s="602"/>
      <c r="D6341" s="602"/>
      <c r="E6341" s="602"/>
      <c r="F6341" s="602"/>
      <c r="G6341" s="602"/>
      <c r="H6341" s="602"/>
      <c r="I6341" s="602"/>
      <c r="J6341" s="602"/>
      <c r="K6341" s="602"/>
      <c r="L6341" s="602"/>
      <c r="M6341" s="622"/>
    </row>
    <row r="6342" spans="2:13" s="322" customFormat="1" x14ac:dyDescent="0.2">
      <c r="B6342" s="602"/>
      <c r="C6342" s="602"/>
      <c r="D6342" s="602"/>
      <c r="E6342" s="602"/>
      <c r="F6342" s="602"/>
      <c r="G6342" s="602"/>
      <c r="H6342" s="602"/>
      <c r="I6342" s="602"/>
      <c r="J6342" s="602"/>
      <c r="K6342" s="602"/>
      <c r="L6342" s="602"/>
      <c r="M6342" s="622"/>
    </row>
    <row r="6343" spans="2:13" s="322" customFormat="1" x14ac:dyDescent="0.2">
      <c r="B6343" s="602"/>
      <c r="C6343" s="602"/>
      <c r="D6343" s="602"/>
      <c r="E6343" s="602"/>
      <c r="F6343" s="602"/>
      <c r="G6343" s="602"/>
      <c r="H6343" s="602"/>
      <c r="I6343" s="602"/>
      <c r="J6343" s="602"/>
      <c r="K6343" s="602"/>
      <c r="L6343" s="602"/>
      <c r="M6343" s="622"/>
    </row>
    <row r="6344" spans="2:13" s="322" customFormat="1" x14ac:dyDescent="0.2">
      <c r="B6344" s="602"/>
      <c r="C6344" s="602"/>
      <c r="D6344" s="602"/>
      <c r="E6344" s="602"/>
      <c r="F6344" s="602"/>
      <c r="G6344" s="602"/>
      <c r="H6344" s="602"/>
      <c r="I6344" s="602"/>
      <c r="J6344" s="602"/>
      <c r="K6344" s="602"/>
      <c r="L6344" s="602"/>
      <c r="M6344" s="622"/>
    </row>
    <row r="6345" spans="2:13" s="322" customFormat="1" x14ac:dyDescent="0.2">
      <c r="B6345" s="602"/>
      <c r="C6345" s="602"/>
      <c r="D6345" s="602"/>
      <c r="E6345" s="602"/>
      <c r="F6345" s="602"/>
      <c r="G6345" s="602"/>
      <c r="H6345" s="602"/>
      <c r="I6345" s="602"/>
      <c r="J6345" s="602"/>
      <c r="K6345" s="602"/>
      <c r="L6345" s="602"/>
      <c r="M6345" s="622"/>
    </row>
    <row r="6346" spans="2:13" s="322" customFormat="1" x14ac:dyDescent="0.2">
      <c r="B6346" s="602"/>
      <c r="C6346" s="602"/>
      <c r="D6346" s="602"/>
      <c r="E6346" s="602"/>
      <c r="F6346" s="602"/>
      <c r="G6346" s="602"/>
      <c r="H6346" s="602"/>
      <c r="I6346" s="602"/>
      <c r="J6346" s="602"/>
      <c r="K6346" s="602"/>
      <c r="L6346" s="602"/>
      <c r="M6346" s="622"/>
    </row>
    <row r="6347" spans="2:13" s="322" customFormat="1" x14ac:dyDescent="0.2">
      <c r="B6347" s="602"/>
      <c r="C6347" s="602"/>
      <c r="D6347" s="602"/>
      <c r="E6347" s="602"/>
      <c r="F6347" s="602"/>
      <c r="G6347" s="602"/>
      <c r="H6347" s="602"/>
      <c r="I6347" s="602"/>
      <c r="J6347" s="602"/>
      <c r="K6347" s="602"/>
      <c r="L6347" s="602"/>
      <c r="M6347" s="622"/>
    </row>
    <row r="6348" spans="2:13" s="322" customFormat="1" x14ac:dyDescent="0.2">
      <c r="B6348" s="602"/>
      <c r="C6348" s="602"/>
      <c r="D6348" s="602"/>
      <c r="E6348" s="602"/>
      <c r="F6348" s="602"/>
      <c r="G6348" s="602"/>
      <c r="H6348" s="602"/>
      <c r="I6348" s="602"/>
      <c r="J6348" s="602"/>
      <c r="K6348" s="602"/>
      <c r="L6348" s="602"/>
      <c r="M6348" s="622"/>
    </row>
    <row r="6349" spans="2:13" s="322" customFormat="1" x14ac:dyDescent="0.2">
      <c r="B6349" s="602"/>
      <c r="C6349" s="602"/>
      <c r="D6349" s="602"/>
      <c r="E6349" s="602"/>
      <c r="F6349" s="602"/>
      <c r="G6349" s="602"/>
      <c r="H6349" s="602"/>
      <c r="I6349" s="602"/>
      <c r="J6349" s="602"/>
      <c r="K6349" s="602"/>
      <c r="L6349" s="602"/>
      <c r="M6349" s="622"/>
    </row>
    <row r="6350" spans="2:13" s="322" customFormat="1" x14ac:dyDescent="0.2">
      <c r="B6350" s="602"/>
      <c r="C6350" s="602"/>
      <c r="D6350" s="602"/>
      <c r="E6350" s="602"/>
      <c r="F6350" s="602"/>
      <c r="G6350" s="602"/>
      <c r="H6350" s="602"/>
      <c r="I6350" s="602"/>
      <c r="J6350" s="602"/>
      <c r="K6350" s="602"/>
      <c r="L6350" s="602"/>
      <c r="M6350" s="622"/>
    </row>
    <row r="6351" spans="2:13" s="322" customFormat="1" x14ac:dyDescent="0.2">
      <c r="B6351" s="602"/>
      <c r="C6351" s="602"/>
      <c r="D6351" s="602"/>
      <c r="E6351" s="602"/>
      <c r="F6351" s="602"/>
      <c r="G6351" s="602"/>
      <c r="H6351" s="602"/>
      <c r="I6351" s="602"/>
      <c r="J6351" s="602"/>
      <c r="K6351" s="602"/>
      <c r="L6351" s="602"/>
      <c r="M6351" s="622"/>
    </row>
    <row r="6352" spans="2:13" s="322" customFormat="1" x14ac:dyDescent="0.2">
      <c r="B6352" s="602"/>
      <c r="C6352" s="602"/>
      <c r="D6352" s="602"/>
      <c r="E6352" s="602"/>
      <c r="F6352" s="602"/>
      <c r="G6352" s="602"/>
      <c r="H6352" s="602"/>
      <c r="I6352" s="602"/>
      <c r="J6352" s="602"/>
      <c r="K6352" s="602"/>
      <c r="L6352" s="602"/>
      <c r="M6352" s="622"/>
    </row>
    <row r="6353" spans="2:13" s="322" customFormat="1" x14ac:dyDescent="0.2">
      <c r="B6353" s="602"/>
      <c r="C6353" s="602"/>
      <c r="D6353" s="602"/>
      <c r="E6353" s="602"/>
      <c r="F6353" s="602"/>
      <c r="G6353" s="602"/>
      <c r="H6353" s="602"/>
      <c r="I6353" s="602"/>
      <c r="J6353" s="602"/>
      <c r="K6353" s="602"/>
      <c r="L6353" s="602"/>
      <c r="M6353" s="622"/>
    </row>
    <row r="6354" spans="2:13" s="322" customFormat="1" x14ac:dyDescent="0.2">
      <c r="B6354" s="602"/>
      <c r="C6354" s="602"/>
      <c r="D6354" s="602"/>
      <c r="E6354" s="602"/>
      <c r="F6354" s="602"/>
      <c r="G6354" s="602"/>
      <c r="H6354" s="602"/>
      <c r="I6354" s="602"/>
      <c r="J6354" s="602"/>
      <c r="K6354" s="602"/>
      <c r="L6354" s="602"/>
      <c r="M6354" s="622"/>
    </row>
    <row r="6355" spans="2:13" s="322" customFormat="1" x14ac:dyDescent="0.2">
      <c r="B6355" s="602"/>
      <c r="C6355" s="602"/>
      <c r="D6355" s="602"/>
      <c r="E6355" s="602"/>
      <c r="F6355" s="602"/>
      <c r="G6355" s="602"/>
      <c r="H6355" s="602"/>
      <c r="I6355" s="602"/>
      <c r="J6355" s="602"/>
      <c r="K6355" s="602"/>
      <c r="L6355" s="602"/>
      <c r="M6355" s="622"/>
    </row>
    <row r="6356" spans="2:13" s="322" customFormat="1" x14ac:dyDescent="0.2">
      <c r="B6356" s="602"/>
      <c r="C6356" s="602"/>
      <c r="D6356" s="602"/>
      <c r="E6356" s="602"/>
      <c r="F6356" s="602"/>
      <c r="G6356" s="602"/>
      <c r="H6356" s="602"/>
      <c r="I6356" s="602"/>
      <c r="J6356" s="602"/>
      <c r="K6356" s="602"/>
      <c r="L6356" s="602"/>
      <c r="M6356" s="622"/>
    </row>
    <row r="6357" spans="2:13" s="322" customFormat="1" x14ac:dyDescent="0.2">
      <c r="B6357" s="602"/>
      <c r="C6357" s="602"/>
      <c r="D6357" s="602"/>
      <c r="E6357" s="602"/>
      <c r="F6357" s="602"/>
      <c r="G6357" s="602"/>
      <c r="H6357" s="602"/>
      <c r="I6357" s="602"/>
      <c r="J6357" s="602"/>
      <c r="K6357" s="602"/>
      <c r="L6357" s="602"/>
      <c r="M6357" s="622"/>
    </row>
    <row r="6358" spans="2:13" s="322" customFormat="1" x14ac:dyDescent="0.2">
      <c r="B6358" s="602"/>
      <c r="C6358" s="602"/>
      <c r="D6358" s="602"/>
      <c r="E6358" s="602"/>
      <c r="F6358" s="602"/>
      <c r="G6358" s="602"/>
      <c r="H6358" s="602"/>
      <c r="I6358" s="602"/>
      <c r="J6358" s="602"/>
      <c r="K6358" s="602"/>
      <c r="L6358" s="602"/>
      <c r="M6358" s="622"/>
    </row>
    <row r="6359" spans="2:13" s="322" customFormat="1" x14ac:dyDescent="0.2">
      <c r="B6359" s="602"/>
      <c r="C6359" s="602"/>
      <c r="D6359" s="602"/>
      <c r="E6359" s="602"/>
      <c r="F6359" s="602"/>
      <c r="G6359" s="602"/>
      <c r="H6359" s="602"/>
      <c r="I6359" s="602"/>
      <c r="J6359" s="602"/>
      <c r="K6359" s="602"/>
      <c r="L6359" s="602"/>
      <c r="M6359" s="622"/>
    </row>
    <row r="6360" spans="2:13" s="322" customFormat="1" x14ac:dyDescent="0.2">
      <c r="B6360" s="602"/>
      <c r="C6360" s="602"/>
      <c r="D6360" s="602"/>
      <c r="E6360" s="602"/>
      <c r="F6360" s="602"/>
      <c r="G6360" s="602"/>
      <c r="H6360" s="602"/>
      <c r="I6360" s="602"/>
      <c r="J6360" s="602"/>
      <c r="K6360" s="602"/>
      <c r="L6360" s="602"/>
      <c r="M6360" s="622"/>
    </row>
    <row r="6361" spans="2:13" s="322" customFormat="1" x14ac:dyDescent="0.2">
      <c r="B6361" s="602"/>
      <c r="C6361" s="602"/>
      <c r="D6361" s="602"/>
      <c r="E6361" s="602"/>
      <c r="F6361" s="602"/>
      <c r="G6361" s="602"/>
      <c r="H6361" s="602"/>
      <c r="I6361" s="602"/>
      <c r="J6361" s="602"/>
      <c r="K6361" s="602"/>
      <c r="L6361" s="602"/>
      <c r="M6361" s="622"/>
    </row>
    <row r="6362" spans="2:13" s="322" customFormat="1" x14ac:dyDescent="0.2">
      <c r="B6362" s="602"/>
      <c r="C6362" s="602"/>
      <c r="D6362" s="602"/>
      <c r="E6362" s="602"/>
      <c r="F6362" s="602"/>
      <c r="G6362" s="602"/>
      <c r="H6362" s="602"/>
      <c r="I6362" s="602"/>
      <c r="J6362" s="602"/>
      <c r="K6362" s="602"/>
      <c r="L6362" s="602"/>
      <c r="M6362" s="622"/>
    </row>
    <row r="6363" spans="2:13" s="322" customFormat="1" x14ac:dyDescent="0.2">
      <c r="B6363" s="602"/>
      <c r="C6363" s="602"/>
      <c r="D6363" s="602"/>
      <c r="E6363" s="602"/>
      <c r="F6363" s="602"/>
      <c r="G6363" s="602"/>
      <c r="H6363" s="602"/>
      <c r="I6363" s="602"/>
      <c r="J6363" s="602"/>
      <c r="K6363" s="602"/>
      <c r="L6363" s="602"/>
      <c r="M6363" s="622"/>
    </row>
    <row r="6364" spans="2:13" s="322" customFormat="1" x14ac:dyDescent="0.2">
      <c r="B6364" s="602"/>
      <c r="C6364" s="602"/>
      <c r="D6364" s="602"/>
      <c r="E6364" s="602"/>
      <c r="F6364" s="602"/>
      <c r="G6364" s="602"/>
      <c r="H6364" s="602"/>
      <c r="I6364" s="602"/>
      <c r="J6364" s="602"/>
      <c r="K6364" s="602"/>
      <c r="L6364" s="602"/>
      <c r="M6364" s="622"/>
    </row>
    <row r="6365" spans="2:13" s="322" customFormat="1" x14ac:dyDescent="0.2">
      <c r="B6365" s="602"/>
      <c r="C6365" s="602"/>
      <c r="D6365" s="602"/>
      <c r="E6365" s="602"/>
      <c r="F6365" s="602"/>
      <c r="G6365" s="602"/>
      <c r="H6365" s="602"/>
      <c r="I6365" s="602"/>
      <c r="J6365" s="602"/>
      <c r="K6365" s="602"/>
      <c r="L6365" s="602"/>
      <c r="M6365" s="622"/>
    </row>
    <row r="6366" spans="2:13" s="322" customFormat="1" x14ac:dyDescent="0.2">
      <c r="B6366" s="602"/>
      <c r="C6366" s="602"/>
      <c r="D6366" s="602"/>
      <c r="E6366" s="602"/>
      <c r="F6366" s="602"/>
      <c r="G6366" s="602"/>
      <c r="H6366" s="602"/>
      <c r="I6366" s="602"/>
      <c r="J6366" s="602"/>
      <c r="K6366" s="602"/>
      <c r="L6366" s="602"/>
      <c r="M6366" s="622"/>
    </row>
    <row r="6367" spans="2:13" s="322" customFormat="1" x14ac:dyDescent="0.2">
      <c r="B6367" s="602"/>
      <c r="C6367" s="602"/>
      <c r="D6367" s="602"/>
      <c r="E6367" s="602"/>
      <c r="F6367" s="602"/>
      <c r="G6367" s="602"/>
      <c r="H6367" s="602"/>
      <c r="I6367" s="602"/>
      <c r="J6367" s="602"/>
      <c r="K6367" s="602"/>
      <c r="L6367" s="602"/>
      <c r="M6367" s="622"/>
    </row>
    <row r="6368" spans="2:13" s="322" customFormat="1" x14ac:dyDescent="0.2">
      <c r="B6368" s="602"/>
      <c r="C6368" s="602"/>
      <c r="D6368" s="602"/>
      <c r="E6368" s="602"/>
      <c r="F6368" s="602"/>
      <c r="G6368" s="602"/>
      <c r="H6368" s="602"/>
      <c r="I6368" s="602"/>
      <c r="J6368" s="602"/>
      <c r="K6368" s="602"/>
      <c r="L6368" s="602"/>
      <c r="M6368" s="622"/>
    </row>
    <row r="6369" spans="2:13" s="322" customFormat="1" x14ac:dyDescent="0.2">
      <c r="B6369" s="602"/>
      <c r="C6369" s="602"/>
      <c r="D6369" s="602"/>
      <c r="E6369" s="602"/>
      <c r="F6369" s="602"/>
      <c r="G6369" s="602"/>
      <c r="H6369" s="602"/>
      <c r="I6369" s="602"/>
      <c r="J6369" s="602"/>
      <c r="K6369" s="602"/>
      <c r="L6369" s="602"/>
      <c r="M6369" s="622"/>
    </row>
    <row r="6370" spans="2:13" s="322" customFormat="1" x14ac:dyDescent="0.2">
      <c r="B6370" s="602"/>
      <c r="C6370" s="602"/>
      <c r="D6370" s="602"/>
      <c r="E6370" s="602"/>
      <c r="F6370" s="602"/>
      <c r="G6370" s="602"/>
      <c r="H6370" s="602"/>
      <c r="I6370" s="602"/>
      <c r="J6370" s="602"/>
      <c r="K6370" s="602"/>
      <c r="L6370" s="602"/>
      <c r="M6370" s="622"/>
    </row>
    <row r="6371" spans="2:13" s="322" customFormat="1" x14ac:dyDescent="0.2">
      <c r="B6371" s="602"/>
      <c r="C6371" s="602"/>
      <c r="D6371" s="602"/>
      <c r="E6371" s="602"/>
      <c r="F6371" s="602"/>
      <c r="G6371" s="602"/>
      <c r="H6371" s="602"/>
      <c r="I6371" s="602"/>
      <c r="J6371" s="602"/>
      <c r="K6371" s="602"/>
      <c r="L6371" s="602"/>
      <c r="M6371" s="622"/>
    </row>
    <row r="6372" spans="2:13" s="322" customFormat="1" x14ac:dyDescent="0.2">
      <c r="B6372" s="602"/>
      <c r="C6372" s="602"/>
      <c r="D6372" s="602"/>
      <c r="E6372" s="602"/>
      <c r="F6372" s="602"/>
      <c r="G6372" s="602"/>
      <c r="H6372" s="602"/>
      <c r="I6372" s="602"/>
      <c r="J6372" s="602"/>
      <c r="K6372" s="602"/>
      <c r="L6372" s="602"/>
      <c r="M6372" s="622"/>
    </row>
    <row r="6373" spans="2:13" s="322" customFormat="1" x14ac:dyDescent="0.2">
      <c r="B6373" s="602"/>
      <c r="C6373" s="602"/>
      <c r="D6373" s="602"/>
      <c r="E6373" s="602"/>
      <c r="F6373" s="602"/>
      <c r="G6373" s="602"/>
      <c r="H6373" s="602"/>
      <c r="I6373" s="602"/>
      <c r="J6373" s="602"/>
      <c r="K6373" s="602"/>
      <c r="L6373" s="602"/>
      <c r="M6373" s="622"/>
    </row>
    <row r="6374" spans="2:13" s="322" customFormat="1" x14ac:dyDescent="0.2">
      <c r="B6374" s="602"/>
      <c r="C6374" s="602"/>
      <c r="D6374" s="602"/>
      <c r="E6374" s="602"/>
      <c r="F6374" s="602"/>
      <c r="G6374" s="602"/>
      <c r="H6374" s="602"/>
      <c r="I6374" s="602"/>
      <c r="J6374" s="602"/>
      <c r="K6374" s="602"/>
      <c r="L6374" s="602"/>
      <c r="M6374" s="622"/>
    </row>
    <row r="6375" spans="2:13" s="322" customFormat="1" x14ac:dyDescent="0.2">
      <c r="B6375" s="602"/>
      <c r="C6375" s="602"/>
      <c r="D6375" s="602"/>
      <c r="E6375" s="602"/>
      <c r="F6375" s="602"/>
      <c r="G6375" s="602"/>
      <c r="H6375" s="602"/>
      <c r="I6375" s="602"/>
      <c r="J6375" s="602"/>
      <c r="K6375" s="602"/>
      <c r="L6375" s="602"/>
      <c r="M6375" s="622"/>
    </row>
    <row r="6376" spans="2:13" s="322" customFormat="1" x14ac:dyDescent="0.2">
      <c r="B6376" s="602"/>
      <c r="C6376" s="602"/>
      <c r="D6376" s="602"/>
      <c r="E6376" s="602"/>
      <c r="F6376" s="602"/>
      <c r="G6376" s="602"/>
      <c r="H6376" s="602"/>
      <c r="I6376" s="602"/>
      <c r="J6376" s="602"/>
      <c r="K6376" s="602"/>
      <c r="L6376" s="602"/>
      <c r="M6376" s="622"/>
    </row>
    <row r="6377" spans="2:13" s="322" customFormat="1" x14ac:dyDescent="0.2">
      <c r="B6377" s="602"/>
      <c r="C6377" s="602"/>
      <c r="D6377" s="602"/>
      <c r="E6377" s="602"/>
      <c r="F6377" s="602"/>
      <c r="G6377" s="602"/>
      <c r="H6377" s="602"/>
      <c r="I6377" s="602"/>
      <c r="J6377" s="602"/>
      <c r="K6377" s="602"/>
      <c r="L6377" s="602"/>
      <c r="M6377" s="622"/>
    </row>
    <row r="6378" spans="2:13" s="322" customFormat="1" x14ac:dyDescent="0.2">
      <c r="B6378" s="602"/>
      <c r="C6378" s="602"/>
      <c r="D6378" s="602"/>
      <c r="E6378" s="602"/>
      <c r="F6378" s="602"/>
      <c r="G6378" s="602"/>
      <c r="H6378" s="602"/>
      <c r="I6378" s="602"/>
      <c r="J6378" s="602"/>
      <c r="K6378" s="602"/>
      <c r="L6378" s="602"/>
      <c r="M6378" s="622"/>
    </row>
    <row r="6379" spans="2:13" s="322" customFormat="1" x14ac:dyDescent="0.2">
      <c r="B6379" s="602"/>
      <c r="C6379" s="602"/>
      <c r="D6379" s="602"/>
      <c r="E6379" s="602"/>
      <c r="F6379" s="602"/>
      <c r="G6379" s="602"/>
      <c r="H6379" s="602"/>
      <c r="I6379" s="602"/>
      <c r="J6379" s="602"/>
      <c r="K6379" s="602"/>
      <c r="L6379" s="602"/>
      <c r="M6379" s="622"/>
    </row>
    <row r="6380" spans="2:13" s="322" customFormat="1" x14ac:dyDescent="0.2">
      <c r="B6380" s="602"/>
      <c r="C6380" s="602"/>
      <c r="D6380" s="602"/>
      <c r="E6380" s="602"/>
      <c r="F6380" s="602"/>
      <c r="G6380" s="602"/>
      <c r="H6380" s="602"/>
      <c r="I6380" s="602"/>
      <c r="J6380" s="602"/>
      <c r="K6380" s="602"/>
      <c r="L6380" s="602"/>
      <c r="M6380" s="622"/>
    </row>
    <row r="6381" spans="2:13" s="322" customFormat="1" x14ac:dyDescent="0.2">
      <c r="B6381" s="602"/>
      <c r="C6381" s="602"/>
      <c r="D6381" s="602"/>
      <c r="E6381" s="602"/>
      <c r="F6381" s="602"/>
      <c r="G6381" s="602"/>
      <c r="H6381" s="602"/>
      <c r="I6381" s="602"/>
      <c r="J6381" s="602"/>
      <c r="K6381" s="602"/>
      <c r="L6381" s="602"/>
      <c r="M6381" s="622"/>
    </row>
    <row r="6382" spans="2:13" s="322" customFormat="1" x14ac:dyDescent="0.2">
      <c r="B6382" s="602"/>
      <c r="C6382" s="602"/>
      <c r="D6382" s="602"/>
      <c r="E6382" s="602"/>
      <c r="F6382" s="602"/>
      <c r="G6382" s="602"/>
      <c r="H6382" s="602"/>
      <c r="I6382" s="602"/>
      <c r="J6382" s="602"/>
      <c r="K6382" s="602"/>
      <c r="L6382" s="602"/>
      <c r="M6382" s="622"/>
    </row>
    <row r="6383" spans="2:13" s="322" customFormat="1" x14ac:dyDescent="0.2">
      <c r="B6383" s="602"/>
      <c r="C6383" s="602"/>
      <c r="D6383" s="602"/>
      <c r="E6383" s="602"/>
      <c r="F6383" s="602"/>
      <c r="G6383" s="602"/>
      <c r="H6383" s="602"/>
      <c r="I6383" s="602"/>
      <c r="J6383" s="602"/>
      <c r="K6383" s="602"/>
      <c r="L6383" s="602"/>
      <c r="M6383" s="622"/>
    </row>
    <row r="6384" spans="2:13" s="322" customFormat="1" x14ac:dyDescent="0.2">
      <c r="B6384" s="602"/>
      <c r="C6384" s="602"/>
      <c r="D6384" s="602"/>
      <c r="E6384" s="602"/>
      <c r="F6384" s="602"/>
      <c r="G6384" s="602"/>
      <c r="H6384" s="602"/>
      <c r="I6384" s="602"/>
      <c r="J6384" s="602"/>
      <c r="K6384" s="602"/>
      <c r="L6384" s="602"/>
      <c r="M6384" s="622"/>
    </row>
    <row r="6385" spans="2:13" s="322" customFormat="1" x14ac:dyDescent="0.2">
      <c r="B6385" s="602"/>
      <c r="C6385" s="602"/>
      <c r="D6385" s="602"/>
      <c r="E6385" s="602"/>
      <c r="F6385" s="602"/>
      <c r="G6385" s="602"/>
      <c r="H6385" s="602"/>
      <c r="I6385" s="602"/>
      <c r="J6385" s="602"/>
      <c r="K6385" s="602"/>
      <c r="L6385" s="602"/>
      <c r="M6385" s="622"/>
    </row>
    <row r="6386" spans="2:13" s="322" customFormat="1" x14ac:dyDescent="0.2">
      <c r="B6386" s="602"/>
      <c r="C6386" s="602"/>
      <c r="D6386" s="602"/>
      <c r="E6386" s="602"/>
      <c r="F6386" s="602"/>
      <c r="G6386" s="602"/>
      <c r="H6386" s="602"/>
      <c r="I6386" s="602"/>
      <c r="J6386" s="602"/>
      <c r="K6386" s="602"/>
      <c r="L6386" s="602"/>
      <c r="M6386" s="622"/>
    </row>
    <row r="6387" spans="2:13" s="322" customFormat="1" x14ac:dyDescent="0.2">
      <c r="B6387" s="602"/>
      <c r="C6387" s="602"/>
      <c r="D6387" s="602"/>
      <c r="E6387" s="602"/>
      <c r="F6387" s="602"/>
      <c r="G6387" s="602"/>
      <c r="H6387" s="602"/>
      <c r="I6387" s="602"/>
      <c r="J6387" s="602"/>
      <c r="K6387" s="602"/>
      <c r="L6387" s="602"/>
      <c r="M6387" s="622"/>
    </row>
    <row r="6388" spans="2:13" s="322" customFormat="1" x14ac:dyDescent="0.2">
      <c r="B6388" s="602"/>
      <c r="C6388" s="602"/>
      <c r="D6388" s="602"/>
      <c r="E6388" s="602"/>
      <c r="F6388" s="602"/>
      <c r="G6388" s="602"/>
      <c r="H6388" s="602"/>
      <c r="I6388" s="602"/>
      <c r="J6388" s="602"/>
      <c r="K6388" s="602"/>
      <c r="L6388" s="602"/>
      <c r="M6388" s="622"/>
    </row>
    <row r="6389" spans="2:13" s="322" customFormat="1" x14ac:dyDescent="0.2">
      <c r="B6389" s="602"/>
      <c r="C6389" s="602"/>
      <c r="D6389" s="602"/>
      <c r="E6389" s="602"/>
      <c r="F6389" s="602"/>
      <c r="G6389" s="602"/>
      <c r="H6389" s="602"/>
      <c r="I6389" s="602"/>
      <c r="J6389" s="602"/>
      <c r="K6389" s="602"/>
      <c r="L6389" s="602"/>
      <c r="M6389" s="622"/>
    </row>
    <row r="6390" spans="2:13" s="322" customFormat="1" x14ac:dyDescent="0.2">
      <c r="B6390" s="602"/>
      <c r="C6390" s="602"/>
      <c r="D6390" s="602"/>
      <c r="E6390" s="602"/>
      <c r="F6390" s="602"/>
      <c r="G6390" s="602"/>
      <c r="H6390" s="602"/>
      <c r="I6390" s="602"/>
      <c r="J6390" s="602"/>
      <c r="K6390" s="602"/>
      <c r="L6390" s="602"/>
      <c r="M6390" s="622"/>
    </row>
    <row r="6391" spans="2:13" s="322" customFormat="1" x14ac:dyDescent="0.2">
      <c r="B6391" s="602"/>
      <c r="C6391" s="602"/>
      <c r="D6391" s="602"/>
      <c r="E6391" s="602"/>
      <c r="F6391" s="602"/>
      <c r="G6391" s="602"/>
      <c r="H6391" s="602"/>
      <c r="I6391" s="602"/>
      <c r="J6391" s="602"/>
      <c r="K6391" s="602"/>
      <c r="L6391" s="602"/>
      <c r="M6391" s="622"/>
    </row>
    <row r="6392" spans="2:13" s="322" customFormat="1" x14ac:dyDescent="0.2">
      <c r="B6392" s="602"/>
      <c r="C6392" s="602"/>
      <c r="D6392" s="602"/>
      <c r="E6392" s="602"/>
      <c r="F6392" s="602"/>
      <c r="G6392" s="602"/>
      <c r="H6392" s="602"/>
      <c r="I6392" s="602"/>
      <c r="J6392" s="602"/>
      <c r="K6392" s="602"/>
      <c r="L6392" s="602"/>
      <c r="M6392" s="622"/>
    </row>
    <row r="6393" spans="2:13" s="322" customFormat="1" x14ac:dyDescent="0.2">
      <c r="B6393" s="602"/>
      <c r="C6393" s="602"/>
      <c r="D6393" s="602"/>
      <c r="E6393" s="602"/>
      <c r="F6393" s="602"/>
      <c r="G6393" s="602"/>
      <c r="H6393" s="602"/>
      <c r="I6393" s="602"/>
      <c r="J6393" s="602"/>
      <c r="K6393" s="602"/>
      <c r="L6393" s="602"/>
      <c r="M6393" s="622"/>
    </row>
    <row r="6394" spans="2:13" s="322" customFormat="1" x14ac:dyDescent="0.2">
      <c r="B6394" s="602"/>
      <c r="C6394" s="602"/>
      <c r="D6394" s="602"/>
      <c r="E6394" s="602"/>
      <c r="F6394" s="602"/>
      <c r="G6394" s="602"/>
      <c r="H6394" s="602"/>
      <c r="I6394" s="602"/>
      <c r="J6394" s="602"/>
      <c r="K6394" s="602"/>
      <c r="L6394" s="602"/>
      <c r="M6394" s="622"/>
    </row>
    <row r="6395" spans="2:13" s="322" customFormat="1" x14ac:dyDescent="0.2">
      <c r="B6395" s="602"/>
      <c r="C6395" s="602"/>
      <c r="D6395" s="602"/>
      <c r="E6395" s="602"/>
      <c r="F6395" s="602"/>
      <c r="G6395" s="602"/>
      <c r="H6395" s="602"/>
      <c r="I6395" s="602"/>
      <c r="J6395" s="602"/>
      <c r="K6395" s="602"/>
      <c r="L6395" s="602"/>
      <c r="M6395" s="622"/>
    </row>
    <row r="6396" spans="2:13" s="322" customFormat="1" x14ac:dyDescent="0.2">
      <c r="B6396" s="602"/>
      <c r="C6396" s="602"/>
      <c r="D6396" s="602"/>
      <c r="E6396" s="602"/>
      <c r="F6396" s="602"/>
      <c r="G6396" s="602"/>
      <c r="H6396" s="602"/>
      <c r="I6396" s="602"/>
      <c r="J6396" s="602"/>
      <c r="K6396" s="602"/>
      <c r="L6396" s="602"/>
      <c r="M6396" s="622"/>
    </row>
    <row r="6397" spans="2:13" s="322" customFormat="1" x14ac:dyDescent="0.2">
      <c r="B6397" s="602"/>
      <c r="C6397" s="602"/>
      <c r="D6397" s="602"/>
      <c r="E6397" s="602"/>
      <c r="F6397" s="602"/>
      <c r="G6397" s="602"/>
      <c r="H6397" s="602"/>
      <c r="I6397" s="602"/>
      <c r="J6397" s="602"/>
      <c r="K6397" s="602"/>
      <c r="L6397" s="602"/>
      <c r="M6397" s="622"/>
    </row>
    <row r="6398" spans="2:13" s="322" customFormat="1" x14ac:dyDescent="0.2">
      <c r="B6398" s="602"/>
      <c r="C6398" s="602"/>
      <c r="D6398" s="602"/>
      <c r="E6398" s="602"/>
      <c r="F6398" s="602"/>
      <c r="G6398" s="602"/>
      <c r="H6398" s="602"/>
      <c r="I6398" s="602"/>
      <c r="J6398" s="602"/>
      <c r="K6398" s="602"/>
      <c r="L6398" s="602"/>
      <c r="M6398" s="622"/>
    </row>
    <row r="6399" spans="2:13" s="322" customFormat="1" x14ac:dyDescent="0.2">
      <c r="B6399" s="602"/>
      <c r="C6399" s="602"/>
      <c r="D6399" s="602"/>
      <c r="E6399" s="602"/>
      <c r="F6399" s="602"/>
      <c r="G6399" s="602"/>
      <c r="H6399" s="602"/>
      <c r="I6399" s="602"/>
      <c r="J6399" s="602"/>
      <c r="K6399" s="602"/>
      <c r="L6399" s="602"/>
      <c r="M6399" s="622"/>
    </row>
    <row r="6400" spans="2:13" s="322" customFormat="1" x14ac:dyDescent="0.2">
      <c r="B6400" s="602"/>
      <c r="C6400" s="602"/>
      <c r="D6400" s="602"/>
      <c r="E6400" s="602"/>
      <c r="F6400" s="602"/>
      <c r="G6400" s="602"/>
      <c r="H6400" s="602"/>
      <c r="I6400" s="602"/>
      <c r="J6400" s="602"/>
      <c r="K6400" s="602"/>
      <c r="L6400" s="602"/>
      <c r="M6400" s="622"/>
    </row>
    <row r="6401" spans="2:13" s="322" customFormat="1" x14ac:dyDescent="0.2">
      <c r="B6401" s="602"/>
      <c r="C6401" s="602"/>
      <c r="D6401" s="602"/>
      <c r="E6401" s="602"/>
      <c r="F6401" s="602"/>
      <c r="G6401" s="602"/>
      <c r="H6401" s="602"/>
      <c r="I6401" s="602"/>
      <c r="J6401" s="602"/>
      <c r="K6401" s="602"/>
      <c r="L6401" s="602"/>
      <c r="M6401" s="622"/>
    </row>
    <row r="6402" spans="2:13" s="322" customFormat="1" x14ac:dyDescent="0.2">
      <c r="B6402" s="602"/>
      <c r="C6402" s="602"/>
      <c r="D6402" s="602"/>
      <c r="E6402" s="602"/>
      <c r="F6402" s="602"/>
      <c r="G6402" s="602"/>
      <c r="H6402" s="602"/>
      <c r="I6402" s="602"/>
      <c r="J6402" s="602"/>
      <c r="K6402" s="602"/>
      <c r="L6402" s="602"/>
      <c r="M6402" s="622"/>
    </row>
    <row r="6403" spans="2:13" s="322" customFormat="1" x14ac:dyDescent="0.2">
      <c r="B6403" s="602"/>
      <c r="C6403" s="602"/>
      <c r="D6403" s="602"/>
      <c r="E6403" s="602"/>
      <c r="F6403" s="602"/>
      <c r="G6403" s="602"/>
      <c r="H6403" s="602"/>
      <c r="I6403" s="602"/>
      <c r="J6403" s="602"/>
      <c r="K6403" s="602"/>
      <c r="L6403" s="602"/>
      <c r="M6403" s="622"/>
    </row>
    <row r="6404" spans="2:13" s="322" customFormat="1" x14ac:dyDescent="0.2">
      <c r="B6404" s="602"/>
      <c r="C6404" s="602"/>
      <c r="D6404" s="602"/>
      <c r="E6404" s="602"/>
      <c r="F6404" s="602"/>
      <c r="G6404" s="602"/>
      <c r="H6404" s="602"/>
      <c r="I6404" s="602"/>
      <c r="J6404" s="602"/>
      <c r="K6404" s="602"/>
      <c r="L6404" s="602"/>
      <c r="M6404" s="622"/>
    </row>
    <row r="6405" spans="2:13" s="322" customFormat="1" x14ac:dyDescent="0.2">
      <c r="B6405" s="602"/>
      <c r="C6405" s="602"/>
      <c r="D6405" s="602"/>
      <c r="E6405" s="602"/>
      <c r="F6405" s="602"/>
      <c r="G6405" s="602"/>
      <c r="H6405" s="602"/>
      <c r="I6405" s="602"/>
      <c r="J6405" s="602"/>
      <c r="K6405" s="602"/>
      <c r="L6405" s="602"/>
      <c r="M6405" s="622"/>
    </row>
    <row r="6406" spans="2:13" s="322" customFormat="1" x14ac:dyDescent="0.2">
      <c r="B6406" s="602"/>
      <c r="C6406" s="602"/>
      <c r="D6406" s="602"/>
      <c r="E6406" s="602"/>
      <c r="F6406" s="602"/>
      <c r="G6406" s="602"/>
      <c r="H6406" s="602"/>
      <c r="I6406" s="602"/>
      <c r="J6406" s="602"/>
      <c r="K6406" s="602"/>
      <c r="L6406" s="602"/>
      <c r="M6406" s="622"/>
    </row>
    <row r="6407" spans="2:13" s="322" customFormat="1" x14ac:dyDescent="0.2">
      <c r="B6407" s="602"/>
      <c r="C6407" s="602"/>
      <c r="D6407" s="602"/>
      <c r="E6407" s="602"/>
      <c r="F6407" s="602"/>
      <c r="G6407" s="602"/>
      <c r="H6407" s="602"/>
      <c r="I6407" s="602"/>
      <c r="J6407" s="602"/>
      <c r="K6407" s="602"/>
      <c r="L6407" s="602"/>
      <c r="M6407" s="622"/>
    </row>
    <row r="6408" spans="2:13" s="322" customFormat="1" x14ac:dyDescent="0.2">
      <c r="B6408" s="602"/>
      <c r="C6408" s="602"/>
      <c r="D6408" s="602"/>
      <c r="E6408" s="602"/>
      <c r="F6408" s="602"/>
      <c r="G6408" s="602"/>
      <c r="H6408" s="602"/>
      <c r="I6408" s="602"/>
      <c r="J6408" s="602"/>
      <c r="K6408" s="602"/>
      <c r="L6408" s="602"/>
      <c r="M6408" s="622"/>
    </row>
    <row r="6409" spans="2:13" s="322" customFormat="1" x14ac:dyDescent="0.2">
      <c r="B6409" s="602"/>
      <c r="C6409" s="602"/>
      <c r="D6409" s="602"/>
      <c r="E6409" s="602"/>
      <c r="F6409" s="602"/>
      <c r="G6409" s="602"/>
      <c r="H6409" s="602"/>
      <c r="I6409" s="602"/>
      <c r="J6409" s="602"/>
      <c r="K6409" s="602"/>
      <c r="L6409" s="602"/>
      <c r="M6409" s="622"/>
    </row>
    <row r="6410" spans="2:13" s="322" customFormat="1" x14ac:dyDescent="0.2">
      <c r="B6410" s="602"/>
      <c r="C6410" s="602"/>
      <c r="D6410" s="602"/>
      <c r="E6410" s="602"/>
      <c r="F6410" s="602"/>
      <c r="G6410" s="602"/>
      <c r="H6410" s="602"/>
      <c r="I6410" s="602"/>
      <c r="J6410" s="602"/>
      <c r="K6410" s="602"/>
      <c r="L6410" s="602"/>
      <c r="M6410" s="622"/>
    </row>
    <row r="6411" spans="2:13" s="322" customFormat="1" x14ac:dyDescent="0.2">
      <c r="B6411" s="602"/>
      <c r="C6411" s="602"/>
      <c r="D6411" s="602"/>
      <c r="E6411" s="602"/>
      <c r="F6411" s="602"/>
      <c r="G6411" s="602"/>
      <c r="H6411" s="602"/>
      <c r="I6411" s="602"/>
      <c r="J6411" s="602"/>
      <c r="K6411" s="602"/>
      <c r="L6411" s="602"/>
      <c r="M6411" s="622"/>
    </row>
    <row r="6412" spans="2:13" s="322" customFormat="1" x14ac:dyDescent="0.2">
      <c r="B6412" s="602"/>
      <c r="C6412" s="602"/>
      <c r="D6412" s="602"/>
      <c r="E6412" s="602"/>
      <c r="F6412" s="602"/>
      <c r="G6412" s="602"/>
      <c r="H6412" s="602"/>
      <c r="I6412" s="602"/>
      <c r="J6412" s="602"/>
      <c r="K6412" s="602"/>
      <c r="L6412" s="602"/>
      <c r="M6412" s="622"/>
    </row>
    <row r="6413" spans="2:13" s="322" customFormat="1" x14ac:dyDescent="0.2">
      <c r="B6413" s="602"/>
      <c r="C6413" s="602"/>
      <c r="D6413" s="602"/>
      <c r="E6413" s="602"/>
      <c r="F6413" s="602"/>
      <c r="G6413" s="602"/>
      <c r="H6413" s="602"/>
      <c r="I6413" s="602"/>
      <c r="J6413" s="602"/>
      <c r="K6413" s="602"/>
      <c r="L6413" s="602"/>
      <c r="M6413" s="622"/>
    </row>
    <row r="6414" spans="2:13" s="322" customFormat="1" x14ac:dyDescent="0.2">
      <c r="B6414" s="602"/>
      <c r="C6414" s="602"/>
      <c r="D6414" s="602"/>
      <c r="E6414" s="602"/>
      <c r="F6414" s="602"/>
      <c r="G6414" s="602"/>
      <c r="H6414" s="602"/>
      <c r="I6414" s="602"/>
      <c r="J6414" s="602"/>
      <c r="K6414" s="602"/>
      <c r="L6414" s="602"/>
      <c r="M6414" s="622"/>
    </row>
    <row r="6415" spans="2:13" s="322" customFormat="1" x14ac:dyDescent="0.2">
      <c r="B6415" s="602"/>
      <c r="C6415" s="602"/>
      <c r="D6415" s="602"/>
      <c r="E6415" s="602"/>
      <c r="F6415" s="602"/>
      <c r="G6415" s="602"/>
      <c r="H6415" s="602"/>
      <c r="I6415" s="602"/>
      <c r="J6415" s="602"/>
      <c r="K6415" s="602"/>
      <c r="L6415" s="602"/>
      <c r="M6415" s="622"/>
    </row>
    <row r="6416" spans="2:13" s="322" customFormat="1" x14ac:dyDescent="0.2">
      <c r="B6416" s="602"/>
      <c r="C6416" s="602"/>
      <c r="D6416" s="602"/>
      <c r="E6416" s="602"/>
      <c r="F6416" s="602"/>
      <c r="G6416" s="602"/>
      <c r="H6416" s="602"/>
      <c r="I6416" s="602"/>
      <c r="J6416" s="602"/>
      <c r="K6416" s="602"/>
      <c r="L6416" s="602"/>
      <c r="M6416" s="622"/>
    </row>
    <row r="6417" spans="2:13" s="322" customFormat="1" x14ac:dyDescent="0.2">
      <c r="B6417" s="602"/>
      <c r="C6417" s="602"/>
      <c r="D6417" s="602"/>
      <c r="E6417" s="602"/>
      <c r="F6417" s="602"/>
      <c r="G6417" s="602"/>
      <c r="H6417" s="602"/>
      <c r="I6417" s="602"/>
      <c r="J6417" s="602"/>
      <c r="K6417" s="602"/>
      <c r="L6417" s="602"/>
      <c r="M6417" s="622"/>
    </row>
    <row r="6418" spans="2:13" s="322" customFormat="1" x14ac:dyDescent="0.2">
      <c r="B6418" s="602"/>
      <c r="C6418" s="602"/>
      <c r="D6418" s="602"/>
      <c r="E6418" s="602"/>
      <c r="F6418" s="602"/>
      <c r="G6418" s="602"/>
      <c r="H6418" s="602"/>
      <c r="I6418" s="602"/>
      <c r="J6418" s="602"/>
      <c r="K6418" s="602"/>
      <c r="L6418" s="602"/>
      <c r="M6418" s="622"/>
    </row>
    <row r="6419" spans="2:13" s="322" customFormat="1" x14ac:dyDescent="0.2">
      <c r="B6419" s="602"/>
      <c r="C6419" s="602"/>
      <c r="D6419" s="602"/>
      <c r="E6419" s="602"/>
      <c r="F6419" s="602"/>
      <c r="G6419" s="602"/>
      <c r="H6419" s="602"/>
      <c r="I6419" s="602"/>
      <c r="J6419" s="602"/>
      <c r="K6419" s="602"/>
      <c r="L6419" s="602"/>
      <c r="M6419" s="622"/>
    </row>
    <row r="6420" spans="2:13" s="322" customFormat="1" x14ac:dyDescent="0.2">
      <c r="B6420" s="602"/>
      <c r="C6420" s="602"/>
      <c r="D6420" s="602"/>
      <c r="E6420" s="602"/>
      <c r="F6420" s="602"/>
      <c r="G6420" s="602"/>
      <c r="H6420" s="602"/>
      <c r="I6420" s="602"/>
      <c r="J6420" s="602"/>
      <c r="K6420" s="602"/>
      <c r="L6420" s="602"/>
      <c r="M6420" s="622"/>
    </row>
    <row r="6421" spans="2:13" s="322" customFormat="1" x14ac:dyDescent="0.2">
      <c r="B6421" s="602"/>
      <c r="C6421" s="602"/>
      <c r="D6421" s="602"/>
      <c r="E6421" s="602"/>
      <c r="F6421" s="602"/>
      <c r="G6421" s="602"/>
      <c r="H6421" s="602"/>
      <c r="I6421" s="602"/>
      <c r="J6421" s="602"/>
      <c r="K6421" s="602"/>
      <c r="L6421" s="602"/>
      <c r="M6421" s="622"/>
    </row>
    <row r="6422" spans="2:13" s="322" customFormat="1" x14ac:dyDescent="0.2">
      <c r="B6422" s="602"/>
      <c r="C6422" s="602"/>
      <c r="D6422" s="602"/>
      <c r="E6422" s="602"/>
      <c r="F6422" s="602"/>
      <c r="G6422" s="602"/>
      <c r="H6422" s="602"/>
      <c r="I6422" s="602"/>
      <c r="J6422" s="602"/>
      <c r="K6422" s="602"/>
      <c r="L6422" s="602"/>
      <c r="M6422" s="622"/>
    </row>
    <row r="6423" spans="2:13" s="322" customFormat="1" x14ac:dyDescent="0.2">
      <c r="B6423" s="602"/>
      <c r="C6423" s="602"/>
      <c r="D6423" s="602"/>
      <c r="E6423" s="602"/>
      <c r="F6423" s="602"/>
      <c r="G6423" s="602"/>
      <c r="H6423" s="602"/>
      <c r="I6423" s="602"/>
      <c r="J6423" s="602"/>
      <c r="K6423" s="602"/>
      <c r="L6423" s="602"/>
      <c r="M6423" s="622"/>
    </row>
    <row r="6424" spans="2:13" s="322" customFormat="1" x14ac:dyDescent="0.2">
      <c r="B6424" s="602"/>
      <c r="C6424" s="602"/>
      <c r="D6424" s="602"/>
      <c r="E6424" s="602"/>
      <c r="F6424" s="602"/>
      <c r="G6424" s="602"/>
      <c r="H6424" s="602"/>
      <c r="I6424" s="602"/>
      <c r="J6424" s="602"/>
      <c r="K6424" s="602"/>
      <c r="L6424" s="602"/>
      <c r="M6424" s="622"/>
    </row>
    <row r="6425" spans="2:13" s="322" customFormat="1" x14ac:dyDescent="0.2">
      <c r="B6425" s="602"/>
      <c r="C6425" s="602"/>
      <c r="D6425" s="602"/>
      <c r="E6425" s="602"/>
      <c r="F6425" s="602"/>
      <c r="G6425" s="602"/>
      <c r="H6425" s="602"/>
      <c r="I6425" s="602"/>
      <c r="J6425" s="602"/>
      <c r="K6425" s="602"/>
      <c r="L6425" s="602"/>
      <c r="M6425" s="622"/>
    </row>
    <row r="6426" spans="2:13" s="322" customFormat="1" x14ac:dyDescent="0.2">
      <c r="B6426" s="602"/>
      <c r="C6426" s="602"/>
      <c r="D6426" s="602"/>
      <c r="E6426" s="602"/>
      <c r="F6426" s="602"/>
      <c r="G6426" s="602"/>
      <c r="H6426" s="602"/>
      <c r="I6426" s="602"/>
      <c r="J6426" s="602"/>
      <c r="K6426" s="602"/>
      <c r="L6426" s="602"/>
      <c r="M6426" s="622"/>
    </row>
    <row r="6427" spans="2:13" s="322" customFormat="1" x14ac:dyDescent="0.2">
      <c r="B6427" s="602"/>
      <c r="C6427" s="602"/>
      <c r="D6427" s="602"/>
      <c r="E6427" s="602"/>
      <c r="F6427" s="602"/>
      <c r="G6427" s="602"/>
      <c r="H6427" s="602"/>
      <c r="I6427" s="602"/>
      <c r="J6427" s="602"/>
      <c r="K6427" s="602"/>
      <c r="L6427" s="602"/>
      <c r="M6427" s="622"/>
    </row>
    <row r="6428" spans="2:13" s="322" customFormat="1" x14ac:dyDescent="0.2">
      <c r="B6428" s="602"/>
      <c r="C6428" s="602"/>
      <c r="D6428" s="602"/>
      <c r="E6428" s="602"/>
      <c r="F6428" s="602"/>
      <c r="G6428" s="602"/>
      <c r="H6428" s="602"/>
      <c r="I6428" s="602"/>
      <c r="J6428" s="602"/>
      <c r="K6428" s="602"/>
      <c r="L6428" s="602"/>
      <c r="M6428" s="622"/>
    </row>
    <row r="6429" spans="2:13" s="322" customFormat="1" x14ac:dyDescent="0.2">
      <c r="B6429" s="602"/>
      <c r="C6429" s="602"/>
      <c r="D6429" s="602"/>
      <c r="E6429" s="602"/>
      <c r="F6429" s="602"/>
      <c r="G6429" s="602"/>
      <c r="H6429" s="602"/>
      <c r="I6429" s="602"/>
      <c r="J6429" s="602"/>
      <c r="K6429" s="602"/>
      <c r="L6429" s="602"/>
      <c r="M6429" s="622"/>
    </row>
    <row r="6430" spans="2:13" s="322" customFormat="1" x14ac:dyDescent="0.2">
      <c r="B6430" s="602"/>
      <c r="C6430" s="602"/>
      <c r="D6430" s="602"/>
      <c r="E6430" s="602"/>
      <c r="F6430" s="602"/>
      <c r="G6430" s="602"/>
      <c r="H6430" s="602"/>
      <c r="I6430" s="602"/>
      <c r="J6430" s="602"/>
      <c r="K6430" s="602"/>
      <c r="L6430" s="602"/>
      <c r="M6430" s="622"/>
    </row>
    <row r="6431" spans="2:13" s="322" customFormat="1" x14ac:dyDescent="0.2">
      <c r="B6431" s="602"/>
      <c r="C6431" s="602"/>
      <c r="D6431" s="602"/>
      <c r="E6431" s="602"/>
      <c r="F6431" s="602"/>
      <c r="G6431" s="602"/>
      <c r="H6431" s="602"/>
      <c r="I6431" s="602"/>
      <c r="J6431" s="602"/>
      <c r="K6431" s="602"/>
      <c r="L6431" s="602"/>
      <c r="M6431" s="622"/>
    </row>
    <row r="6432" spans="2:13" s="322" customFormat="1" x14ac:dyDescent="0.2">
      <c r="B6432" s="602"/>
      <c r="C6432" s="602"/>
      <c r="D6432" s="602"/>
      <c r="E6432" s="602"/>
      <c r="F6432" s="602"/>
      <c r="G6432" s="602"/>
      <c r="H6432" s="602"/>
      <c r="I6432" s="602"/>
      <c r="J6432" s="602"/>
      <c r="K6432" s="602"/>
      <c r="L6432" s="602"/>
      <c r="M6432" s="622"/>
    </row>
    <row r="6433" spans="2:13" s="322" customFormat="1" x14ac:dyDescent="0.2">
      <c r="B6433" s="602"/>
      <c r="C6433" s="602"/>
      <c r="D6433" s="602"/>
      <c r="E6433" s="602"/>
      <c r="F6433" s="602"/>
      <c r="G6433" s="602"/>
      <c r="H6433" s="602"/>
      <c r="I6433" s="602"/>
      <c r="J6433" s="602"/>
      <c r="K6433" s="602"/>
      <c r="L6433" s="602"/>
      <c r="M6433" s="622"/>
    </row>
    <row r="6434" spans="2:13" s="322" customFormat="1" x14ac:dyDescent="0.2">
      <c r="B6434" s="602"/>
      <c r="C6434" s="602"/>
      <c r="D6434" s="602"/>
      <c r="E6434" s="602"/>
      <c r="F6434" s="602"/>
      <c r="G6434" s="602"/>
      <c r="H6434" s="602"/>
      <c r="I6434" s="602"/>
      <c r="J6434" s="602"/>
      <c r="K6434" s="602"/>
      <c r="L6434" s="602"/>
      <c r="M6434" s="622"/>
    </row>
    <row r="6435" spans="2:13" s="322" customFormat="1" x14ac:dyDescent="0.2">
      <c r="B6435" s="602"/>
      <c r="C6435" s="602"/>
      <c r="D6435" s="602"/>
      <c r="E6435" s="602"/>
      <c r="F6435" s="602"/>
      <c r="G6435" s="602"/>
      <c r="H6435" s="602"/>
      <c r="I6435" s="602"/>
      <c r="J6435" s="602"/>
      <c r="K6435" s="602"/>
      <c r="L6435" s="602"/>
      <c r="M6435" s="622"/>
    </row>
    <row r="6436" spans="2:13" s="322" customFormat="1" x14ac:dyDescent="0.2">
      <c r="B6436" s="602"/>
      <c r="C6436" s="602"/>
      <c r="D6436" s="602"/>
      <c r="E6436" s="602"/>
      <c r="F6436" s="602"/>
      <c r="G6436" s="602"/>
      <c r="H6436" s="602"/>
      <c r="I6436" s="602"/>
      <c r="J6436" s="602"/>
      <c r="K6436" s="602"/>
      <c r="L6436" s="602"/>
      <c r="M6436" s="622"/>
    </row>
    <row r="6437" spans="2:13" s="322" customFormat="1" x14ac:dyDescent="0.2">
      <c r="B6437" s="602"/>
      <c r="C6437" s="602"/>
      <c r="D6437" s="602"/>
      <c r="E6437" s="602"/>
      <c r="F6437" s="602"/>
      <c r="G6437" s="602"/>
      <c r="H6437" s="602"/>
      <c r="I6437" s="602"/>
      <c r="J6437" s="602"/>
      <c r="K6437" s="602"/>
      <c r="L6437" s="602"/>
      <c r="M6437" s="622"/>
    </row>
    <row r="6438" spans="2:13" s="322" customFormat="1" x14ac:dyDescent="0.2">
      <c r="B6438" s="602"/>
      <c r="C6438" s="602"/>
      <c r="D6438" s="602"/>
      <c r="E6438" s="602"/>
      <c r="F6438" s="602"/>
      <c r="G6438" s="602"/>
      <c r="H6438" s="602"/>
      <c r="I6438" s="602"/>
      <c r="J6438" s="602"/>
      <c r="K6438" s="602"/>
      <c r="L6438" s="602"/>
      <c r="M6438" s="622"/>
    </row>
    <row r="6439" spans="2:13" s="322" customFormat="1" x14ac:dyDescent="0.2">
      <c r="B6439" s="602"/>
      <c r="C6439" s="602"/>
      <c r="D6439" s="602"/>
      <c r="E6439" s="602"/>
      <c r="F6439" s="602"/>
      <c r="G6439" s="602"/>
      <c r="H6439" s="602"/>
      <c r="I6439" s="602"/>
      <c r="J6439" s="602"/>
      <c r="K6439" s="602"/>
      <c r="L6439" s="602"/>
      <c r="M6439" s="622"/>
    </row>
    <row r="6440" spans="2:13" s="322" customFormat="1" x14ac:dyDescent="0.2">
      <c r="B6440" s="602"/>
      <c r="C6440" s="602"/>
      <c r="D6440" s="602"/>
      <c r="E6440" s="602"/>
      <c r="F6440" s="602"/>
      <c r="G6440" s="602"/>
      <c r="H6440" s="602"/>
      <c r="I6440" s="602"/>
      <c r="J6440" s="602"/>
      <c r="K6440" s="602"/>
      <c r="L6440" s="602"/>
      <c r="M6440" s="622"/>
    </row>
    <row r="6441" spans="2:13" s="322" customFormat="1" x14ac:dyDescent="0.2">
      <c r="B6441" s="602"/>
      <c r="C6441" s="602"/>
      <c r="D6441" s="602"/>
      <c r="E6441" s="602"/>
      <c r="F6441" s="602"/>
      <c r="G6441" s="602"/>
      <c r="H6441" s="602"/>
      <c r="I6441" s="602"/>
      <c r="J6441" s="602"/>
      <c r="K6441" s="602"/>
      <c r="L6441" s="602"/>
      <c r="M6441" s="622"/>
    </row>
    <row r="6442" spans="2:13" s="322" customFormat="1" x14ac:dyDescent="0.2">
      <c r="B6442" s="602"/>
      <c r="C6442" s="602"/>
      <c r="D6442" s="602"/>
      <c r="E6442" s="602"/>
      <c r="F6442" s="602"/>
      <c r="G6442" s="602"/>
      <c r="H6442" s="602"/>
      <c r="I6442" s="602"/>
      <c r="J6442" s="602"/>
      <c r="K6442" s="602"/>
      <c r="L6442" s="602"/>
      <c r="M6442" s="622"/>
    </row>
    <row r="6443" spans="2:13" s="322" customFormat="1" x14ac:dyDescent="0.2">
      <c r="B6443" s="602"/>
      <c r="C6443" s="602"/>
      <c r="D6443" s="602"/>
      <c r="E6443" s="602"/>
      <c r="F6443" s="602"/>
      <c r="G6443" s="602"/>
      <c r="H6443" s="602"/>
      <c r="I6443" s="602"/>
      <c r="J6443" s="602"/>
      <c r="K6443" s="602"/>
      <c r="L6443" s="602"/>
      <c r="M6443" s="622"/>
    </row>
    <row r="6444" spans="2:13" s="322" customFormat="1" x14ac:dyDescent="0.2">
      <c r="B6444" s="602"/>
      <c r="C6444" s="602"/>
      <c r="D6444" s="602"/>
      <c r="E6444" s="602"/>
      <c r="F6444" s="602"/>
      <c r="G6444" s="602"/>
      <c r="H6444" s="602"/>
      <c r="I6444" s="602"/>
      <c r="J6444" s="602"/>
      <c r="K6444" s="602"/>
      <c r="L6444" s="602"/>
      <c r="M6444" s="622"/>
    </row>
    <row r="6445" spans="2:13" s="322" customFormat="1" x14ac:dyDescent="0.2">
      <c r="B6445" s="602"/>
      <c r="C6445" s="602"/>
      <c r="D6445" s="602"/>
      <c r="E6445" s="602"/>
      <c r="F6445" s="602"/>
      <c r="G6445" s="602"/>
      <c r="H6445" s="602"/>
      <c r="I6445" s="602"/>
      <c r="J6445" s="602"/>
      <c r="K6445" s="602"/>
      <c r="L6445" s="602"/>
      <c r="M6445" s="622"/>
    </row>
    <row r="6446" spans="2:13" s="322" customFormat="1" x14ac:dyDescent="0.2">
      <c r="B6446" s="602"/>
      <c r="C6446" s="602"/>
      <c r="D6446" s="602"/>
      <c r="E6446" s="602"/>
      <c r="F6446" s="602"/>
      <c r="G6446" s="602"/>
      <c r="H6446" s="602"/>
      <c r="I6446" s="602"/>
      <c r="J6446" s="602"/>
      <c r="K6446" s="602"/>
      <c r="L6446" s="602"/>
      <c r="M6446" s="622"/>
    </row>
    <row r="6447" spans="2:13" s="322" customFormat="1" x14ac:dyDescent="0.2">
      <c r="B6447" s="602"/>
      <c r="C6447" s="602"/>
      <c r="D6447" s="602"/>
      <c r="E6447" s="602"/>
      <c r="F6447" s="602"/>
      <c r="G6447" s="602"/>
      <c r="H6447" s="602"/>
      <c r="I6447" s="602"/>
      <c r="J6447" s="602"/>
      <c r="K6447" s="602"/>
      <c r="L6447" s="602"/>
      <c r="M6447" s="622"/>
    </row>
    <row r="6448" spans="2:13" s="322" customFormat="1" x14ac:dyDescent="0.2">
      <c r="B6448" s="602"/>
      <c r="C6448" s="602"/>
      <c r="D6448" s="602"/>
      <c r="E6448" s="602"/>
      <c r="F6448" s="602"/>
      <c r="G6448" s="602"/>
      <c r="H6448" s="602"/>
      <c r="I6448" s="602"/>
      <c r="J6448" s="602"/>
      <c r="K6448" s="602"/>
      <c r="L6448" s="602"/>
      <c r="M6448" s="622"/>
    </row>
    <row r="6449" spans="2:13" s="322" customFormat="1" x14ac:dyDescent="0.2">
      <c r="B6449" s="602"/>
      <c r="C6449" s="602"/>
      <c r="D6449" s="602"/>
      <c r="E6449" s="602"/>
      <c r="F6449" s="602"/>
      <c r="G6449" s="602"/>
      <c r="H6449" s="602"/>
      <c r="I6449" s="602"/>
      <c r="J6449" s="602"/>
      <c r="K6449" s="602"/>
      <c r="L6449" s="602"/>
      <c r="M6449" s="622"/>
    </row>
    <row r="6450" spans="2:13" s="322" customFormat="1" x14ac:dyDescent="0.2">
      <c r="B6450" s="602"/>
      <c r="C6450" s="602"/>
      <c r="D6450" s="602"/>
      <c r="E6450" s="602"/>
      <c r="F6450" s="602"/>
      <c r="G6450" s="602"/>
      <c r="H6450" s="602"/>
      <c r="I6450" s="602"/>
      <c r="J6450" s="602"/>
      <c r="K6450" s="602"/>
      <c r="L6450" s="602"/>
      <c r="M6450" s="622"/>
    </row>
    <row r="6451" spans="2:13" s="322" customFormat="1" x14ac:dyDescent="0.2">
      <c r="B6451" s="602"/>
      <c r="C6451" s="602"/>
      <c r="D6451" s="602"/>
      <c r="E6451" s="602"/>
      <c r="F6451" s="602"/>
      <c r="G6451" s="602"/>
      <c r="H6451" s="602"/>
      <c r="I6451" s="602"/>
      <c r="J6451" s="602"/>
      <c r="K6451" s="602"/>
      <c r="L6451" s="602"/>
      <c r="M6451" s="622"/>
    </row>
    <row r="6452" spans="2:13" s="322" customFormat="1" x14ac:dyDescent="0.2">
      <c r="B6452" s="602"/>
      <c r="C6452" s="602"/>
      <c r="D6452" s="602"/>
      <c r="E6452" s="602"/>
      <c r="F6452" s="602"/>
      <c r="G6452" s="602"/>
      <c r="H6452" s="602"/>
      <c r="I6452" s="602"/>
      <c r="J6452" s="602"/>
      <c r="K6452" s="602"/>
      <c r="L6452" s="602"/>
      <c r="M6452" s="622"/>
    </row>
    <row r="6453" spans="2:13" s="322" customFormat="1" x14ac:dyDescent="0.2">
      <c r="B6453" s="602"/>
      <c r="C6453" s="602"/>
      <c r="D6453" s="602"/>
      <c r="E6453" s="602"/>
      <c r="F6453" s="602"/>
      <c r="G6453" s="602"/>
      <c r="H6453" s="602"/>
      <c r="I6453" s="602"/>
      <c r="J6453" s="602"/>
      <c r="K6453" s="602"/>
      <c r="L6453" s="602"/>
      <c r="M6453" s="622"/>
    </row>
    <row r="6454" spans="2:13" s="322" customFormat="1" x14ac:dyDescent="0.2">
      <c r="B6454" s="602"/>
      <c r="C6454" s="602"/>
      <c r="D6454" s="602"/>
      <c r="E6454" s="602"/>
      <c r="F6454" s="602"/>
      <c r="G6454" s="602"/>
      <c r="H6454" s="602"/>
      <c r="I6454" s="602"/>
      <c r="J6454" s="602"/>
      <c r="K6454" s="602"/>
      <c r="L6454" s="602"/>
      <c r="M6454" s="622"/>
    </row>
    <row r="6455" spans="2:13" s="322" customFormat="1" x14ac:dyDescent="0.2">
      <c r="B6455" s="602"/>
      <c r="C6455" s="602"/>
      <c r="D6455" s="602"/>
      <c r="E6455" s="602"/>
      <c r="F6455" s="602"/>
      <c r="G6455" s="602"/>
      <c r="H6455" s="602"/>
      <c r="I6455" s="602"/>
      <c r="J6455" s="602"/>
      <c r="K6455" s="602"/>
      <c r="L6455" s="602"/>
      <c r="M6455" s="622"/>
    </row>
    <row r="6456" spans="2:13" s="322" customFormat="1" x14ac:dyDescent="0.2">
      <c r="B6456" s="602"/>
      <c r="C6456" s="602"/>
      <c r="D6456" s="602"/>
      <c r="E6456" s="602"/>
      <c r="F6456" s="602"/>
      <c r="G6456" s="602"/>
      <c r="H6456" s="602"/>
      <c r="I6456" s="602"/>
      <c r="J6456" s="602"/>
      <c r="K6456" s="602"/>
      <c r="L6456" s="602"/>
      <c r="M6456" s="622"/>
    </row>
    <row r="6457" spans="2:13" s="322" customFormat="1" x14ac:dyDescent="0.2">
      <c r="B6457" s="602"/>
      <c r="C6457" s="602"/>
      <c r="D6457" s="602"/>
      <c r="E6457" s="602"/>
      <c r="F6457" s="602"/>
      <c r="G6457" s="602"/>
      <c r="H6457" s="602"/>
      <c r="I6457" s="602"/>
      <c r="J6457" s="602"/>
      <c r="K6457" s="602"/>
      <c r="L6457" s="602"/>
      <c r="M6457" s="622"/>
    </row>
    <row r="6458" spans="2:13" s="322" customFormat="1" x14ac:dyDescent="0.2">
      <c r="B6458" s="602"/>
      <c r="C6458" s="602"/>
      <c r="D6458" s="602"/>
      <c r="E6458" s="602"/>
      <c r="F6458" s="602"/>
      <c r="G6458" s="602"/>
      <c r="H6458" s="602"/>
      <c r="I6458" s="602"/>
      <c r="J6458" s="602"/>
      <c r="K6458" s="602"/>
      <c r="L6458" s="602"/>
      <c r="M6458" s="622"/>
    </row>
    <row r="6459" spans="2:13" s="322" customFormat="1" x14ac:dyDescent="0.2">
      <c r="B6459" s="602"/>
      <c r="C6459" s="602"/>
      <c r="D6459" s="602"/>
      <c r="E6459" s="602"/>
      <c r="F6459" s="602"/>
      <c r="G6459" s="602"/>
      <c r="H6459" s="602"/>
      <c r="I6459" s="602"/>
      <c r="J6459" s="602"/>
      <c r="K6459" s="602"/>
      <c r="L6459" s="602"/>
      <c r="M6459" s="622"/>
    </row>
    <row r="6460" spans="2:13" s="322" customFormat="1" x14ac:dyDescent="0.2">
      <c r="B6460" s="602"/>
      <c r="C6460" s="602"/>
      <c r="D6460" s="602"/>
      <c r="E6460" s="602"/>
      <c r="F6460" s="602"/>
      <c r="G6460" s="602"/>
      <c r="H6460" s="602"/>
      <c r="I6460" s="602"/>
      <c r="J6460" s="602"/>
      <c r="K6460" s="602"/>
      <c r="L6460" s="602"/>
      <c r="M6460" s="622"/>
    </row>
    <row r="6461" spans="2:13" s="322" customFormat="1" x14ac:dyDescent="0.2">
      <c r="B6461" s="602"/>
      <c r="C6461" s="602"/>
      <c r="D6461" s="602"/>
      <c r="E6461" s="602"/>
      <c r="F6461" s="602"/>
      <c r="G6461" s="602"/>
      <c r="H6461" s="602"/>
      <c r="I6461" s="602"/>
      <c r="J6461" s="602"/>
      <c r="K6461" s="602"/>
      <c r="L6461" s="602"/>
      <c r="M6461" s="622"/>
    </row>
    <row r="6462" spans="2:13" s="322" customFormat="1" x14ac:dyDescent="0.2">
      <c r="B6462" s="602"/>
      <c r="C6462" s="602"/>
      <c r="D6462" s="602"/>
      <c r="E6462" s="602"/>
      <c r="F6462" s="602"/>
      <c r="G6462" s="602"/>
      <c r="H6462" s="602"/>
      <c r="I6462" s="602"/>
      <c r="J6462" s="602"/>
      <c r="K6462" s="602"/>
      <c r="L6462" s="602"/>
      <c r="M6462" s="622"/>
    </row>
    <row r="6463" spans="2:13" s="322" customFormat="1" x14ac:dyDescent="0.2">
      <c r="B6463" s="602"/>
      <c r="C6463" s="602"/>
      <c r="D6463" s="602"/>
      <c r="E6463" s="602"/>
      <c r="F6463" s="602"/>
      <c r="G6463" s="602"/>
      <c r="H6463" s="602"/>
      <c r="I6463" s="602"/>
      <c r="J6463" s="602"/>
      <c r="K6463" s="602"/>
      <c r="L6463" s="602"/>
      <c r="M6463" s="622"/>
    </row>
    <row r="6464" spans="2:13" s="322" customFormat="1" x14ac:dyDescent="0.2">
      <c r="B6464" s="602"/>
      <c r="C6464" s="602"/>
      <c r="D6464" s="602"/>
      <c r="E6464" s="602"/>
      <c r="F6464" s="602"/>
      <c r="G6464" s="602"/>
      <c r="H6464" s="602"/>
      <c r="I6464" s="602"/>
      <c r="J6464" s="602"/>
      <c r="K6464" s="602"/>
      <c r="L6464" s="602"/>
      <c r="M6464" s="622"/>
    </row>
    <row r="6465" spans="2:13" s="322" customFormat="1" x14ac:dyDescent="0.2">
      <c r="B6465" s="602"/>
      <c r="C6465" s="602"/>
      <c r="D6465" s="602"/>
      <c r="E6465" s="602"/>
      <c r="F6465" s="602"/>
      <c r="G6465" s="602"/>
      <c r="H6465" s="602"/>
      <c r="I6465" s="602"/>
      <c r="J6465" s="602"/>
      <c r="K6465" s="602"/>
      <c r="L6465" s="602"/>
      <c r="M6465" s="622"/>
    </row>
    <row r="6466" spans="2:13" s="322" customFormat="1" x14ac:dyDescent="0.2">
      <c r="B6466" s="602"/>
      <c r="C6466" s="602"/>
      <c r="D6466" s="602"/>
      <c r="E6466" s="602"/>
      <c r="F6466" s="602"/>
      <c r="G6466" s="602"/>
      <c r="H6466" s="602"/>
      <c r="I6466" s="602"/>
      <c r="J6466" s="602"/>
      <c r="K6466" s="602"/>
      <c r="L6466" s="602"/>
      <c r="M6466" s="622"/>
    </row>
    <row r="6467" spans="2:13" s="322" customFormat="1" x14ac:dyDescent="0.2">
      <c r="B6467" s="602"/>
      <c r="C6467" s="602"/>
      <c r="D6467" s="602"/>
      <c r="E6467" s="602"/>
      <c r="F6467" s="602"/>
      <c r="G6467" s="602"/>
      <c r="H6467" s="602"/>
      <c r="I6467" s="602"/>
      <c r="J6467" s="602"/>
      <c r="K6467" s="602"/>
      <c r="L6467" s="602"/>
      <c r="M6467" s="622"/>
    </row>
    <row r="6468" spans="2:13" s="322" customFormat="1" x14ac:dyDescent="0.2">
      <c r="B6468" s="602"/>
      <c r="C6468" s="602"/>
      <c r="D6468" s="602"/>
      <c r="E6468" s="602"/>
      <c r="F6468" s="602"/>
      <c r="G6468" s="602"/>
      <c r="H6468" s="602"/>
      <c r="I6468" s="602"/>
      <c r="J6468" s="602"/>
      <c r="K6468" s="602"/>
      <c r="L6468" s="602"/>
      <c r="M6468" s="622"/>
    </row>
    <row r="6469" spans="2:13" s="322" customFormat="1" x14ac:dyDescent="0.2">
      <c r="B6469" s="602"/>
      <c r="C6469" s="602"/>
      <c r="D6469" s="602"/>
      <c r="E6469" s="602"/>
      <c r="F6469" s="602"/>
      <c r="G6469" s="602"/>
      <c r="H6469" s="602"/>
      <c r="I6469" s="602"/>
      <c r="J6469" s="602"/>
      <c r="K6469" s="602"/>
      <c r="L6469" s="602"/>
      <c r="M6469" s="622"/>
    </row>
    <row r="6470" spans="2:13" s="322" customFormat="1" x14ac:dyDescent="0.2">
      <c r="B6470" s="602"/>
      <c r="C6470" s="602"/>
      <c r="D6470" s="602"/>
      <c r="E6470" s="602"/>
      <c r="F6470" s="602"/>
      <c r="G6470" s="602"/>
      <c r="H6470" s="602"/>
      <c r="I6470" s="602"/>
      <c r="J6470" s="602"/>
      <c r="K6470" s="602"/>
      <c r="L6470" s="602"/>
      <c r="M6470" s="622"/>
    </row>
    <row r="6471" spans="2:13" s="322" customFormat="1" x14ac:dyDescent="0.2">
      <c r="B6471" s="602"/>
      <c r="C6471" s="602"/>
      <c r="D6471" s="602"/>
      <c r="E6471" s="602"/>
      <c r="F6471" s="602"/>
      <c r="G6471" s="602"/>
      <c r="H6471" s="602"/>
      <c r="I6471" s="602"/>
      <c r="J6471" s="602"/>
      <c r="K6471" s="602"/>
      <c r="L6471" s="602"/>
      <c r="M6471" s="622"/>
    </row>
    <row r="6472" spans="2:13" s="322" customFormat="1" x14ac:dyDescent="0.2">
      <c r="B6472" s="602"/>
      <c r="C6472" s="602"/>
      <c r="D6472" s="602"/>
      <c r="E6472" s="602"/>
      <c r="F6472" s="602"/>
      <c r="G6472" s="602"/>
      <c r="H6472" s="602"/>
      <c r="I6472" s="602"/>
      <c r="J6472" s="602"/>
      <c r="K6472" s="602"/>
      <c r="L6472" s="602"/>
      <c r="M6472" s="622"/>
    </row>
    <row r="6473" spans="2:13" s="322" customFormat="1" x14ac:dyDescent="0.2">
      <c r="B6473" s="602"/>
      <c r="C6473" s="602"/>
      <c r="D6473" s="602"/>
      <c r="E6473" s="602"/>
      <c r="F6473" s="602"/>
      <c r="G6473" s="602"/>
      <c r="H6473" s="602"/>
      <c r="I6473" s="602"/>
      <c r="J6473" s="602"/>
      <c r="K6473" s="602"/>
      <c r="L6473" s="602"/>
      <c r="M6473" s="622"/>
    </row>
    <row r="6474" spans="2:13" s="322" customFormat="1" x14ac:dyDescent="0.2">
      <c r="B6474" s="602"/>
      <c r="C6474" s="602"/>
      <c r="D6474" s="602"/>
      <c r="E6474" s="602"/>
      <c r="F6474" s="602"/>
      <c r="G6474" s="602"/>
      <c r="H6474" s="602"/>
      <c r="I6474" s="602"/>
      <c r="J6474" s="602"/>
      <c r="K6474" s="602"/>
      <c r="L6474" s="602"/>
      <c r="M6474" s="622"/>
    </row>
    <row r="6475" spans="2:13" s="322" customFormat="1" x14ac:dyDescent="0.2">
      <c r="B6475" s="602"/>
      <c r="C6475" s="602"/>
      <c r="D6475" s="602"/>
      <c r="E6475" s="602"/>
      <c r="F6475" s="602"/>
      <c r="G6475" s="602"/>
      <c r="H6475" s="602"/>
      <c r="I6475" s="602"/>
      <c r="J6475" s="602"/>
      <c r="K6475" s="602"/>
      <c r="L6475" s="602"/>
      <c r="M6475" s="622"/>
    </row>
    <row r="6476" spans="2:13" s="322" customFormat="1" x14ac:dyDescent="0.2">
      <c r="B6476" s="602"/>
      <c r="C6476" s="602"/>
      <c r="D6476" s="602"/>
      <c r="E6476" s="602"/>
      <c r="F6476" s="602"/>
      <c r="G6476" s="602"/>
      <c r="H6476" s="602"/>
      <c r="I6476" s="602"/>
      <c r="J6476" s="602"/>
      <c r="K6476" s="602"/>
      <c r="L6476" s="602"/>
      <c r="M6476" s="622"/>
    </row>
    <row r="6477" spans="2:13" s="322" customFormat="1" x14ac:dyDescent="0.2">
      <c r="B6477" s="602"/>
      <c r="C6477" s="602"/>
      <c r="D6477" s="602"/>
      <c r="E6477" s="602"/>
      <c r="F6477" s="602"/>
      <c r="G6477" s="602"/>
      <c r="H6477" s="602"/>
      <c r="I6477" s="602"/>
      <c r="J6477" s="602"/>
      <c r="K6477" s="602"/>
      <c r="L6477" s="602"/>
      <c r="M6477" s="622"/>
    </row>
    <row r="6478" spans="2:13" s="322" customFormat="1" x14ac:dyDescent="0.2">
      <c r="B6478" s="602"/>
      <c r="C6478" s="602"/>
      <c r="D6478" s="602"/>
      <c r="E6478" s="602"/>
      <c r="F6478" s="602"/>
      <c r="G6478" s="602"/>
      <c r="H6478" s="602"/>
      <c r="I6478" s="602"/>
      <c r="J6478" s="602"/>
      <c r="K6478" s="602"/>
      <c r="L6478" s="602"/>
      <c r="M6478" s="622"/>
    </row>
    <row r="6479" spans="2:13" s="322" customFormat="1" x14ac:dyDescent="0.2">
      <c r="B6479" s="602"/>
      <c r="C6479" s="602"/>
      <c r="D6479" s="602"/>
      <c r="E6479" s="602"/>
      <c r="F6479" s="602"/>
      <c r="G6479" s="602"/>
      <c r="H6479" s="602"/>
      <c r="I6479" s="602"/>
      <c r="J6479" s="602"/>
      <c r="K6479" s="602"/>
      <c r="L6479" s="602"/>
      <c r="M6479" s="622"/>
    </row>
    <row r="6480" spans="2:13" s="322" customFormat="1" x14ac:dyDescent="0.2">
      <c r="B6480" s="602"/>
      <c r="C6480" s="602"/>
      <c r="D6480" s="602"/>
      <c r="E6480" s="602"/>
      <c r="F6480" s="602"/>
      <c r="G6480" s="602"/>
      <c r="H6480" s="602"/>
      <c r="I6480" s="602"/>
      <c r="J6480" s="602"/>
      <c r="K6480" s="602"/>
      <c r="L6480" s="602"/>
      <c r="M6480" s="622"/>
    </row>
    <row r="6481" spans="2:13" s="322" customFormat="1" x14ac:dyDescent="0.2">
      <c r="B6481" s="602"/>
      <c r="C6481" s="602"/>
      <c r="D6481" s="602"/>
      <c r="E6481" s="602"/>
      <c r="F6481" s="602"/>
      <c r="G6481" s="602"/>
      <c r="H6481" s="602"/>
      <c r="I6481" s="602"/>
      <c r="J6481" s="602"/>
      <c r="K6481" s="602"/>
      <c r="L6481" s="602"/>
      <c r="M6481" s="622"/>
    </row>
    <row r="6482" spans="2:13" s="322" customFormat="1" x14ac:dyDescent="0.2">
      <c r="B6482" s="602"/>
      <c r="C6482" s="602"/>
      <c r="D6482" s="602"/>
      <c r="E6482" s="602"/>
      <c r="F6482" s="602"/>
      <c r="G6482" s="602"/>
      <c r="H6482" s="602"/>
      <c r="I6482" s="602"/>
      <c r="J6482" s="602"/>
      <c r="K6482" s="602"/>
      <c r="L6482" s="602"/>
      <c r="M6482" s="622"/>
    </row>
    <row r="6483" spans="2:13" s="322" customFormat="1" x14ac:dyDescent="0.2">
      <c r="B6483" s="602"/>
      <c r="C6483" s="602"/>
      <c r="D6483" s="602"/>
      <c r="E6483" s="602"/>
      <c r="F6483" s="602"/>
      <c r="G6483" s="602"/>
      <c r="H6483" s="602"/>
      <c r="I6483" s="602"/>
      <c r="J6483" s="602"/>
      <c r="K6483" s="602"/>
      <c r="L6483" s="602"/>
      <c r="M6483" s="622"/>
    </row>
    <row r="6484" spans="2:13" s="322" customFormat="1" x14ac:dyDescent="0.2">
      <c r="B6484" s="602"/>
      <c r="C6484" s="602"/>
      <c r="D6484" s="602"/>
      <c r="E6484" s="602"/>
      <c r="F6484" s="602"/>
      <c r="G6484" s="602"/>
      <c r="H6484" s="602"/>
      <c r="I6484" s="602"/>
      <c r="J6484" s="602"/>
      <c r="K6484" s="602"/>
      <c r="L6484" s="602"/>
      <c r="M6484" s="622"/>
    </row>
    <row r="6485" spans="2:13" s="322" customFormat="1" x14ac:dyDescent="0.2">
      <c r="B6485" s="602"/>
      <c r="C6485" s="602"/>
      <c r="D6485" s="602"/>
      <c r="E6485" s="602"/>
      <c r="F6485" s="602"/>
      <c r="G6485" s="602"/>
      <c r="H6485" s="602"/>
      <c r="I6485" s="602"/>
      <c r="J6485" s="602"/>
      <c r="K6485" s="602"/>
      <c r="L6485" s="602"/>
      <c r="M6485" s="622"/>
    </row>
    <row r="6486" spans="2:13" s="322" customFormat="1" x14ac:dyDescent="0.2">
      <c r="B6486" s="602"/>
      <c r="C6486" s="602"/>
      <c r="D6486" s="602"/>
      <c r="E6486" s="602"/>
      <c r="F6486" s="602"/>
      <c r="G6486" s="602"/>
      <c r="H6486" s="602"/>
      <c r="I6486" s="602"/>
      <c r="J6486" s="602"/>
      <c r="K6486" s="602"/>
      <c r="L6486" s="602"/>
      <c r="M6486" s="622"/>
    </row>
    <row r="6487" spans="2:13" s="322" customFormat="1" x14ac:dyDescent="0.2">
      <c r="B6487" s="602"/>
      <c r="C6487" s="602"/>
      <c r="D6487" s="602"/>
      <c r="E6487" s="602"/>
      <c r="F6487" s="602"/>
      <c r="G6487" s="602"/>
      <c r="H6487" s="602"/>
      <c r="I6487" s="602"/>
      <c r="J6487" s="602"/>
      <c r="K6487" s="602"/>
      <c r="L6487" s="602"/>
      <c r="M6487" s="622"/>
    </row>
    <row r="6488" spans="2:13" s="322" customFormat="1" x14ac:dyDescent="0.2">
      <c r="B6488" s="602"/>
      <c r="C6488" s="602"/>
      <c r="D6488" s="602"/>
      <c r="E6488" s="602"/>
      <c r="F6488" s="602"/>
      <c r="G6488" s="602"/>
      <c r="H6488" s="602"/>
      <c r="I6488" s="602"/>
      <c r="J6488" s="602"/>
      <c r="K6488" s="602"/>
      <c r="L6488" s="602"/>
      <c r="M6488" s="622"/>
    </row>
    <row r="6489" spans="2:13" s="322" customFormat="1" x14ac:dyDescent="0.2">
      <c r="B6489" s="602"/>
      <c r="C6489" s="602"/>
      <c r="D6489" s="602"/>
      <c r="E6489" s="602"/>
      <c r="F6489" s="602"/>
      <c r="G6489" s="602"/>
      <c r="H6489" s="602"/>
      <c r="I6489" s="602"/>
      <c r="J6489" s="602"/>
      <c r="K6489" s="602"/>
      <c r="L6489" s="602"/>
      <c r="M6489" s="622"/>
    </row>
    <row r="6490" spans="2:13" s="322" customFormat="1" x14ac:dyDescent="0.2">
      <c r="B6490" s="602"/>
      <c r="C6490" s="602"/>
      <c r="D6490" s="602"/>
      <c r="E6490" s="602"/>
      <c r="F6490" s="602"/>
      <c r="G6490" s="602"/>
      <c r="H6490" s="602"/>
      <c r="I6490" s="602"/>
      <c r="J6490" s="602"/>
      <c r="K6490" s="602"/>
      <c r="L6490" s="602"/>
      <c r="M6490" s="622"/>
    </row>
    <row r="6491" spans="2:13" s="322" customFormat="1" x14ac:dyDescent="0.2">
      <c r="B6491" s="602"/>
      <c r="C6491" s="602"/>
      <c r="D6491" s="602"/>
      <c r="E6491" s="602"/>
      <c r="F6491" s="602"/>
      <c r="G6491" s="602"/>
      <c r="H6491" s="602"/>
      <c r="I6491" s="602"/>
      <c r="J6491" s="602"/>
      <c r="K6491" s="602"/>
      <c r="L6491" s="602"/>
      <c r="M6491" s="622"/>
    </row>
    <row r="6492" spans="2:13" s="322" customFormat="1" x14ac:dyDescent="0.2">
      <c r="B6492" s="602"/>
      <c r="C6492" s="602"/>
      <c r="D6492" s="602"/>
      <c r="E6492" s="602"/>
      <c r="F6492" s="602"/>
      <c r="G6492" s="602"/>
      <c r="H6492" s="602"/>
      <c r="I6492" s="602"/>
      <c r="J6492" s="602"/>
      <c r="K6492" s="602"/>
      <c r="L6492" s="602"/>
      <c r="M6492" s="622"/>
    </row>
    <row r="6493" spans="2:13" s="322" customFormat="1" x14ac:dyDescent="0.2">
      <c r="B6493" s="602"/>
      <c r="C6493" s="602"/>
      <c r="D6493" s="602"/>
      <c r="E6493" s="602"/>
      <c r="F6493" s="602"/>
      <c r="G6493" s="602"/>
      <c r="H6493" s="602"/>
      <c r="I6493" s="602"/>
      <c r="J6493" s="602"/>
      <c r="K6493" s="602"/>
      <c r="L6493" s="602"/>
      <c r="M6493" s="622"/>
    </row>
    <row r="6494" spans="2:13" s="322" customFormat="1" x14ac:dyDescent="0.2">
      <c r="B6494" s="602"/>
      <c r="C6494" s="602"/>
      <c r="D6494" s="602"/>
      <c r="E6494" s="602"/>
      <c r="F6494" s="602"/>
      <c r="G6494" s="602"/>
      <c r="H6494" s="602"/>
      <c r="I6494" s="602"/>
      <c r="J6494" s="602"/>
      <c r="K6494" s="602"/>
      <c r="L6494" s="602"/>
      <c r="M6494" s="622"/>
    </row>
    <row r="6495" spans="2:13" s="322" customFormat="1" x14ac:dyDescent="0.2">
      <c r="B6495" s="602"/>
      <c r="C6495" s="602"/>
      <c r="D6495" s="602"/>
      <c r="E6495" s="602"/>
      <c r="F6495" s="602"/>
      <c r="G6495" s="602"/>
      <c r="H6495" s="602"/>
      <c r="I6495" s="602"/>
      <c r="J6495" s="602"/>
      <c r="K6495" s="602"/>
      <c r="L6495" s="602"/>
      <c r="M6495" s="622"/>
    </row>
    <row r="6496" spans="2:13" s="322" customFormat="1" x14ac:dyDescent="0.2">
      <c r="B6496" s="602"/>
      <c r="C6496" s="602"/>
      <c r="D6496" s="602"/>
      <c r="E6496" s="602"/>
      <c r="F6496" s="602"/>
      <c r="G6496" s="602"/>
      <c r="H6496" s="602"/>
      <c r="I6496" s="602"/>
      <c r="J6496" s="602"/>
      <c r="K6496" s="602"/>
      <c r="L6496" s="602"/>
      <c r="M6496" s="622"/>
    </row>
    <row r="6497" spans="2:13" s="322" customFormat="1" x14ac:dyDescent="0.2">
      <c r="B6497" s="602"/>
      <c r="C6497" s="602"/>
      <c r="D6497" s="602"/>
      <c r="E6497" s="602"/>
      <c r="F6497" s="602"/>
      <c r="G6497" s="602"/>
      <c r="H6497" s="602"/>
      <c r="I6497" s="602"/>
      <c r="J6497" s="602"/>
      <c r="K6497" s="602"/>
      <c r="L6497" s="602"/>
      <c r="M6497" s="622"/>
    </row>
    <row r="6498" spans="2:13" s="322" customFormat="1" x14ac:dyDescent="0.2">
      <c r="B6498" s="602"/>
      <c r="C6498" s="602"/>
      <c r="D6498" s="602"/>
      <c r="E6498" s="602"/>
      <c r="F6498" s="602"/>
      <c r="G6498" s="602"/>
      <c r="H6498" s="602"/>
      <c r="I6498" s="602"/>
      <c r="J6498" s="602"/>
      <c r="K6498" s="602"/>
      <c r="L6498" s="602"/>
      <c r="M6498" s="622"/>
    </row>
    <row r="6499" spans="2:13" s="322" customFormat="1" x14ac:dyDescent="0.2">
      <c r="B6499" s="602"/>
      <c r="C6499" s="602"/>
      <c r="D6499" s="602"/>
      <c r="E6499" s="602"/>
      <c r="F6499" s="602"/>
      <c r="G6499" s="602"/>
      <c r="H6499" s="602"/>
      <c r="I6499" s="602"/>
      <c r="J6499" s="602"/>
      <c r="K6499" s="602"/>
      <c r="L6499" s="602"/>
      <c r="M6499" s="622"/>
    </row>
    <row r="6500" spans="2:13" s="322" customFormat="1" x14ac:dyDescent="0.2">
      <c r="B6500" s="602"/>
      <c r="C6500" s="602"/>
      <c r="D6500" s="602"/>
      <c r="E6500" s="602"/>
      <c r="F6500" s="602"/>
      <c r="G6500" s="602"/>
      <c r="H6500" s="602"/>
      <c r="I6500" s="602"/>
      <c r="J6500" s="602"/>
      <c r="K6500" s="602"/>
      <c r="L6500" s="602"/>
      <c r="M6500" s="622"/>
    </row>
    <row r="6501" spans="2:13" s="322" customFormat="1" x14ac:dyDescent="0.2">
      <c r="B6501" s="602"/>
      <c r="C6501" s="602"/>
      <c r="D6501" s="602"/>
      <c r="E6501" s="602"/>
      <c r="F6501" s="602"/>
      <c r="G6501" s="602"/>
      <c r="H6501" s="602"/>
      <c r="I6501" s="602"/>
      <c r="J6501" s="602"/>
      <c r="K6501" s="602"/>
      <c r="L6501" s="602"/>
      <c r="M6501" s="622"/>
    </row>
    <row r="6502" spans="2:13" s="322" customFormat="1" x14ac:dyDescent="0.2">
      <c r="B6502" s="602"/>
      <c r="C6502" s="602"/>
      <c r="D6502" s="602"/>
      <c r="E6502" s="602"/>
      <c r="F6502" s="602"/>
      <c r="G6502" s="602"/>
      <c r="H6502" s="602"/>
      <c r="I6502" s="602"/>
      <c r="J6502" s="602"/>
      <c r="K6502" s="602"/>
      <c r="L6502" s="602"/>
      <c r="M6502" s="622"/>
    </row>
    <row r="6503" spans="2:13" s="322" customFormat="1" x14ac:dyDescent="0.2">
      <c r="B6503" s="602"/>
      <c r="C6503" s="602"/>
      <c r="D6503" s="602"/>
      <c r="E6503" s="602"/>
      <c r="F6503" s="602"/>
      <c r="G6503" s="602"/>
      <c r="H6503" s="602"/>
      <c r="I6503" s="602"/>
      <c r="J6503" s="602"/>
      <c r="K6503" s="602"/>
      <c r="L6503" s="602"/>
      <c r="M6503" s="622"/>
    </row>
    <row r="6504" spans="2:13" s="322" customFormat="1" x14ac:dyDescent="0.2">
      <c r="B6504" s="602"/>
      <c r="C6504" s="602"/>
      <c r="D6504" s="602"/>
      <c r="E6504" s="602"/>
      <c r="F6504" s="602"/>
      <c r="G6504" s="602"/>
      <c r="H6504" s="602"/>
      <c r="I6504" s="602"/>
      <c r="J6504" s="602"/>
      <c r="K6504" s="602"/>
      <c r="L6504" s="602"/>
      <c r="M6504" s="622"/>
    </row>
    <row r="6505" spans="2:13" s="322" customFormat="1" x14ac:dyDescent="0.2">
      <c r="B6505" s="602"/>
      <c r="C6505" s="602"/>
      <c r="D6505" s="602"/>
      <c r="E6505" s="602"/>
      <c r="F6505" s="602"/>
      <c r="G6505" s="602"/>
      <c r="H6505" s="602"/>
      <c r="I6505" s="602"/>
      <c r="J6505" s="602"/>
      <c r="K6505" s="602"/>
      <c r="L6505" s="602"/>
      <c r="M6505" s="622"/>
    </row>
    <row r="6506" spans="2:13" s="322" customFormat="1" x14ac:dyDescent="0.2">
      <c r="B6506" s="602"/>
      <c r="C6506" s="602"/>
      <c r="D6506" s="602"/>
      <c r="E6506" s="602"/>
      <c r="F6506" s="602"/>
      <c r="G6506" s="602"/>
      <c r="H6506" s="602"/>
      <c r="I6506" s="602"/>
      <c r="J6506" s="602"/>
      <c r="K6506" s="602"/>
      <c r="L6506" s="602"/>
      <c r="M6506" s="622"/>
    </row>
    <row r="6507" spans="2:13" s="322" customFormat="1" x14ac:dyDescent="0.2">
      <c r="B6507" s="602"/>
      <c r="C6507" s="602"/>
      <c r="D6507" s="602"/>
      <c r="E6507" s="602"/>
      <c r="F6507" s="602"/>
      <c r="G6507" s="602"/>
      <c r="H6507" s="602"/>
      <c r="I6507" s="602"/>
      <c r="J6507" s="602"/>
      <c r="K6507" s="602"/>
      <c r="L6507" s="602"/>
      <c r="M6507" s="622"/>
    </row>
    <row r="6508" spans="2:13" s="322" customFormat="1" x14ac:dyDescent="0.2">
      <c r="B6508" s="602"/>
      <c r="C6508" s="602"/>
      <c r="D6508" s="602"/>
      <c r="E6508" s="602"/>
      <c r="F6508" s="602"/>
      <c r="G6508" s="602"/>
      <c r="H6508" s="602"/>
      <c r="I6508" s="602"/>
      <c r="J6508" s="602"/>
      <c r="K6508" s="602"/>
      <c r="L6508" s="602"/>
      <c r="M6508" s="622"/>
    </row>
    <row r="6509" spans="2:13" s="322" customFormat="1" x14ac:dyDescent="0.2">
      <c r="B6509" s="602"/>
      <c r="C6509" s="602"/>
      <c r="D6509" s="602"/>
      <c r="E6509" s="602"/>
      <c r="F6509" s="602"/>
      <c r="G6509" s="602"/>
      <c r="H6509" s="602"/>
      <c r="I6509" s="602"/>
      <c r="J6509" s="602"/>
      <c r="K6509" s="602"/>
      <c r="L6509" s="602"/>
      <c r="M6509" s="622"/>
    </row>
    <row r="6510" spans="2:13" s="322" customFormat="1" x14ac:dyDescent="0.2">
      <c r="B6510" s="602"/>
      <c r="C6510" s="602"/>
      <c r="D6510" s="602"/>
      <c r="E6510" s="602"/>
      <c r="F6510" s="602"/>
      <c r="G6510" s="602"/>
      <c r="H6510" s="602"/>
      <c r="I6510" s="602"/>
      <c r="J6510" s="602"/>
      <c r="K6510" s="602"/>
      <c r="L6510" s="602"/>
      <c r="M6510" s="622"/>
    </row>
    <row r="6511" spans="2:13" s="322" customFormat="1" x14ac:dyDescent="0.2">
      <c r="B6511" s="602"/>
      <c r="C6511" s="602"/>
      <c r="D6511" s="602"/>
      <c r="E6511" s="602"/>
      <c r="F6511" s="602"/>
      <c r="G6511" s="602"/>
      <c r="H6511" s="602"/>
      <c r="I6511" s="602"/>
      <c r="J6511" s="602"/>
      <c r="K6511" s="602"/>
      <c r="L6511" s="602"/>
      <c r="M6511" s="622"/>
    </row>
    <row r="6512" spans="2:13" s="322" customFormat="1" x14ac:dyDescent="0.2">
      <c r="B6512" s="602"/>
      <c r="C6512" s="602"/>
      <c r="D6512" s="602"/>
      <c r="E6512" s="602"/>
      <c r="F6512" s="602"/>
      <c r="G6512" s="602"/>
      <c r="H6512" s="602"/>
      <c r="I6512" s="602"/>
      <c r="J6512" s="602"/>
      <c r="K6512" s="602"/>
      <c r="L6512" s="602"/>
      <c r="M6512" s="622"/>
    </row>
    <row r="6513" spans="2:13" s="322" customFormat="1" x14ac:dyDescent="0.2">
      <c r="B6513" s="602"/>
      <c r="C6513" s="602"/>
      <c r="D6513" s="602"/>
      <c r="E6513" s="602"/>
      <c r="F6513" s="602"/>
      <c r="G6513" s="602"/>
      <c r="H6513" s="602"/>
      <c r="I6513" s="602"/>
      <c r="J6513" s="602"/>
      <c r="K6513" s="602"/>
      <c r="L6513" s="602"/>
      <c r="M6513" s="622"/>
    </row>
    <row r="6514" spans="2:13" s="322" customFormat="1" x14ac:dyDescent="0.2">
      <c r="B6514" s="602"/>
      <c r="C6514" s="602"/>
      <c r="D6514" s="602"/>
      <c r="E6514" s="602"/>
      <c r="F6514" s="602"/>
      <c r="G6514" s="602"/>
      <c r="H6514" s="602"/>
      <c r="I6514" s="602"/>
      <c r="J6514" s="602"/>
      <c r="K6514" s="602"/>
      <c r="L6514" s="602"/>
      <c r="M6514" s="622"/>
    </row>
    <row r="6515" spans="2:13" s="322" customFormat="1" x14ac:dyDescent="0.2">
      <c r="B6515" s="602"/>
      <c r="C6515" s="602"/>
      <c r="D6515" s="602"/>
      <c r="E6515" s="602"/>
      <c r="F6515" s="602"/>
      <c r="G6515" s="602"/>
      <c r="H6515" s="602"/>
      <c r="I6515" s="602"/>
      <c r="J6515" s="602"/>
      <c r="K6515" s="602"/>
      <c r="L6515" s="602"/>
      <c r="M6515" s="622"/>
    </row>
    <row r="6516" spans="2:13" s="322" customFormat="1" x14ac:dyDescent="0.2">
      <c r="B6516" s="602"/>
      <c r="C6516" s="602"/>
      <c r="D6516" s="602"/>
      <c r="E6516" s="602"/>
      <c r="F6516" s="602"/>
      <c r="G6516" s="602"/>
      <c r="H6516" s="602"/>
      <c r="I6516" s="602"/>
      <c r="J6516" s="602"/>
      <c r="K6516" s="602"/>
      <c r="L6516" s="602"/>
      <c r="M6516" s="622"/>
    </row>
    <row r="6517" spans="2:13" s="322" customFormat="1" x14ac:dyDescent="0.2">
      <c r="B6517" s="602"/>
      <c r="C6517" s="602"/>
      <c r="D6517" s="602"/>
      <c r="E6517" s="602"/>
      <c r="F6517" s="602"/>
      <c r="G6517" s="602"/>
      <c r="H6517" s="602"/>
      <c r="I6517" s="602"/>
      <c r="J6517" s="602"/>
      <c r="K6517" s="602"/>
      <c r="L6517" s="602"/>
      <c r="M6517" s="622"/>
    </row>
    <row r="6518" spans="2:13" s="322" customFormat="1" x14ac:dyDescent="0.2">
      <c r="B6518" s="602"/>
      <c r="C6518" s="602"/>
      <c r="D6518" s="602"/>
      <c r="E6518" s="602"/>
      <c r="F6518" s="602"/>
      <c r="G6518" s="602"/>
      <c r="H6518" s="602"/>
      <c r="I6518" s="602"/>
      <c r="J6518" s="602"/>
      <c r="K6518" s="602"/>
      <c r="L6518" s="602"/>
      <c r="M6518" s="622"/>
    </row>
    <row r="6519" spans="2:13" s="322" customFormat="1" x14ac:dyDescent="0.2">
      <c r="B6519" s="602"/>
      <c r="C6519" s="602"/>
      <c r="D6519" s="602"/>
      <c r="E6519" s="602"/>
      <c r="F6519" s="602"/>
      <c r="G6519" s="602"/>
      <c r="H6519" s="602"/>
      <c r="I6519" s="602"/>
      <c r="J6519" s="602"/>
      <c r="K6519" s="602"/>
      <c r="L6519" s="602"/>
      <c r="M6519" s="622"/>
    </row>
    <row r="6520" spans="2:13" s="322" customFormat="1" x14ac:dyDescent="0.2">
      <c r="B6520" s="602"/>
      <c r="C6520" s="602"/>
      <c r="D6520" s="602"/>
      <c r="E6520" s="602"/>
      <c r="F6520" s="602"/>
      <c r="G6520" s="602"/>
      <c r="H6520" s="602"/>
      <c r="I6520" s="602"/>
      <c r="J6520" s="602"/>
      <c r="K6520" s="602"/>
      <c r="L6520" s="602"/>
      <c r="M6520" s="622"/>
    </row>
    <row r="6521" spans="2:13" s="322" customFormat="1" x14ac:dyDescent="0.2">
      <c r="B6521" s="602"/>
      <c r="C6521" s="602"/>
      <c r="D6521" s="602"/>
      <c r="E6521" s="602"/>
      <c r="F6521" s="602"/>
      <c r="G6521" s="602"/>
      <c r="H6521" s="602"/>
      <c r="I6521" s="602"/>
      <c r="J6521" s="602"/>
      <c r="K6521" s="602"/>
      <c r="L6521" s="602"/>
      <c r="M6521" s="622"/>
    </row>
    <row r="6522" spans="2:13" s="322" customFormat="1" x14ac:dyDescent="0.2">
      <c r="B6522" s="602"/>
      <c r="C6522" s="602"/>
      <c r="D6522" s="602"/>
      <c r="E6522" s="602"/>
      <c r="F6522" s="602"/>
      <c r="G6522" s="602"/>
      <c r="H6522" s="602"/>
      <c r="I6522" s="602"/>
      <c r="J6522" s="602"/>
      <c r="K6522" s="602"/>
      <c r="L6522" s="602"/>
      <c r="M6522" s="622"/>
    </row>
    <row r="6523" spans="2:13" s="322" customFormat="1" x14ac:dyDescent="0.2">
      <c r="B6523" s="602"/>
      <c r="C6523" s="602"/>
      <c r="D6523" s="602"/>
      <c r="E6523" s="602"/>
      <c r="F6523" s="602"/>
      <c r="G6523" s="602"/>
      <c r="H6523" s="602"/>
      <c r="I6523" s="602"/>
      <c r="J6523" s="602"/>
      <c r="K6523" s="602"/>
      <c r="L6523" s="602"/>
      <c r="M6523" s="622"/>
    </row>
    <row r="6524" spans="2:13" s="322" customFormat="1" x14ac:dyDescent="0.2">
      <c r="B6524" s="602"/>
      <c r="C6524" s="602"/>
      <c r="D6524" s="602"/>
      <c r="E6524" s="602"/>
      <c r="F6524" s="602"/>
      <c r="G6524" s="602"/>
      <c r="H6524" s="602"/>
      <c r="I6524" s="602"/>
      <c r="J6524" s="602"/>
      <c r="K6524" s="602"/>
      <c r="L6524" s="602"/>
      <c r="M6524" s="622"/>
    </row>
    <row r="6525" spans="2:13" s="322" customFormat="1" x14ac:dyDescent="0.2">
      <c r="B6525" s="602"/>
      <c r="C6525" s="602"/>
      <c r="D6525" s="602"/>
      <c r="E6525" s="602"/>
      <c r="F6525" s="602"/>
      <c r="G6525" s="602"/>
      <c r="H6525" s="602"/>
      <c r="I6525" s="602"/>
      <c r="J6525" s="602"/>
      <c r="K6525" s="602"/>
      <c r="L6525" s="602"/>
      <c r="M6525" s="622"/>
    </row>
    <row r="6526" spans="2:13" s="322" customFormat="1" x14ac:dyDescent="0.2">
      <c r="B6526" s="602"/>
      <c r="C6526" s="602"/>
      <c r="D6526" s="602"/>
      <c r="E6526" s="602"/>
      <c r="F6526" s="602"/>
      <c r="G6526" s="602"/>
      <c r="H6526" s="602"/>
      <c r="I6526" s="602"/>
      <c r="J6526" s="602"/>
      <c r="K6526" s="602"/>
      <c r="L6526" s="602"/>
      <c r="M6526" s="622"/>
    </row>
    <row r="6527" spans="2:13" s="322" customFormat="1" x14ac:dyDescent="0.2">
      <c r="B6527" s="602"/>
      <c r="C6527" s="602"/>
      <c r="D6527" s="602"/>
      <c r="E6527" s="602"/>
      <c r="F6527" s="602"/>
      <c r="G6527" s="602"/>
      <c r="H6527" s="602"/>
      <c r="I6527" s="602"/>
      <c r="J6527" s="602"/>
      <c r="K6527" s="602"/>
      <c r="L6527" s="602"/>
      <c r="M6527" s="622"/>
    </row>
    <row r="6528" spans="2:13" s="322" customFormat="1" x14ac:dyDescent="0.2">
      <c r="B6528" s="602"/>
      <c r="C6528" s="602"/>
      <c r="D6528" s="602"/>
      <c r="E6528" s="602"/>
      <c r="F6528" s="602"/>
      <c r="G6528" s="602"/>
      <c r="H6528" s="602"/>
      <c r="I6528" s="602"/>
      <c r="J6528" s="602"/>
      <c r="K6528" s="602"/>
      <c r="L6528" s="602"/>
      <c r="M6528" s="622"/>
    </row>
    <row r="6529" spans="2:13" s="322" customFormat="1" x14ac:dyDescent="0.2">
      <c r="B6529" s="602"/>
      <c r="C6529" s="602"/>
      <c r="D6529" s="602"/>
      <c r="E6529" s="602"/>
      <c r="F6529" s="602"/>
      <c r="G6529" s="602"/>
      <c r="H6529" s="602"/>
      <c r="I6529" s="602"/>
      <c r="J6529" s="602"/>
      <c r="K6529" s="602"/>
      <c r="L6529" s="602"/>
      <c r="M6529" s="622"/>
    </row>
    <row r="6530" spans="2:13" s="322" customFormat="1" x14ac:dyDescent="0.2">
      <c r="B6530" s="602"/>
      <c r="C6530" s="602"/>
      <c r="D6530" s="602"/>
      <c r="E6530" s="602"/>
      <c r="F6530" s="602"/>
      <c r="G6530" s="602"/>
      <c r="H6530" s="602"/>
      <c r="I6530" s="602"/>
      <c r="J6530" s="602"/>
      <c r="K6530" s="602"/>
      <c r="L6530" s="602"/>
      <c r="M6530" s="622"/>
    </row>
    <row r="6531" spans="2:13" s="322" customFormat="1" x14ac:dyDescent="0.2">
      <c r="B6531" s="602"/>
      <c r="C6531" s="602"/>
      <c r="D6531" s="602"/>
      <c r="E6531" s="602"/>
      <c r="F6531" s="602"/>
      <c r="G6531" s="602"/>
      <c r="H6531" s="602"/>
      <c r="I6531" s="602"/>
      <c r="J6531" s="602"/>
      <c r="K6531" s="602"/>
      <c r="L6531" s="602"/>
      <c r="M6531" s="622"/>
    </row>
    <row r="6532" spans="2:13" s="322" customFormat="1" x14ac:dyDescent="0.2">
      <c r="B6532" s="602"/>
      <c r="C6532" s="602"/>
      <c r="D6532" s="602"/>
      <c r="E6532" s="602"/>
      <c r="F6532" s="602"/>
      <c r="G6532" s="602"/>
      <c r="H6532" s="602"/>
      <c r="I6532" s="602"/>
      <c r="J6532" s="602"/>
      <c r="K6532" s="602"/>
      <c r="L6532" s="602"/>
      <c r="M6532" s="622"/>
    </row>
    <row r="6533" spans="2:13" s="322" customFormat="1" x14ac:dyDescent="0.2">
      <c r="B6533" s="602"/>
      <c r="C6533" s="602"/>
      <c r="D6533" s="602"/>
      <c r="E6533" s="602"/>
      <c r="F6533" s="602"/>
      <c r="G6533" s="602"/>
      <c r="H6533" s="602"/>
      <c r="I6533" s="602"/>
      <c r="J6533" s="602"/>
      <c r="K6533" s="602"/>
      <c r="L6533" s="602"/>
      <c r="M6533" s="622"/>
    </row>
    <row r="6534" spans="2:13" s="322" customFormat="1" x14ac:dyDescent="0.2">
      <c r="B6534" s="602"/>
      <c r="C6534" s="602"/>
      <c r="D6534" s="602"/>
      <c r="E6534" s="602"/>
      <c r="F6534" s="602"/>
      <c r="G6534" s="602"/>
      <c r="H6534" s="602"/>
      <c r="I6534" s="602"/>
      <c r="J6534" s="602"/>
      <c r="K6534" s="602"/>
      <c r="L6534" s="602"/>
      <c r="M6534" s="622"/>
    </row>
    <row r="6535" spans="2:13" s="322" customFormat="1" x14ac:dyDescent="0.2">
      <c r="B6535" s="602"/>
      <c r="C6535" s="602"/>
      <c r="D6535" s="602"/>
      <c r="E6535" s="602"/>
      <c r="F6535" s="602"/>
      <c r="G6535" s="602"/>
      <c r="H6535" s="602"/>
      <c r="I6535" s="602"/>
      <c r="J6535" s="602"/>
      <c r="K6535" s="602"/>
      <c r="L6535" s="602"/>
      <c r="M6535" s="622"/>
    </row>
    <row r="6536" spans="2:13" s="322" customFormat="1" x14ac:dyDescent="0.2">
      <c r="B6536" s="602"/>
      <c r="C6536" s="602"/>
      <c r="D6536" s="602"/>
      <c r="E6536" s="602"/>
      <c r="F6536" s="602"/>
      <c r="G6536" s="602"/>
      <c r="H6536" s="602"/>
      <c r="I6536" s="602"/>
      <c r="J6536" s="602"/>
      <c r="K6536" s="602"/>
      <c r="L6536" s="602"/>
      <c r="M6536" s="622"/>
    </row>
    <row r="6537" spans="2:13" s="322" customFormat="1" x14ac:dyDescent="0.2">
      <c r="B6537" s="602"/>
      <c r="C6537" s="602"/>
      <c r="D6537" s="602"/>
      <c r="E6537" s="602"/>
      <c r="F6537" s="602"/>
      <c r="G6537" s="602"/>
      <c r="H6537" s="602"/>
      <c r="I6537" s="602"/>
      <c r="J6537" s="602"/>
      <c r="K6537" s="602"/>
      <c r="L6537" s="602"/>
      <c r="M6537" s="622"/>
    </row>
    <row r="6538" spans="2:13" s="322" customFormat="1" x14ac:dyDescent="0.2">
      <c r="B6538" s="602"/>
      <c r="C6538" s="602"/>
      <c r="D6538" s="602"/>
      <c r="E6538" s="602"/>
      <c r="F6538" s="602"/>
      <c r="G6538" s="602"/>
      <c r="H6538" s="602"/>
      <c r="I6538" s="602"/>
      <c r="J6538" s="602"/>
      <c r="K6538" s="602"/>
      <c r="L6538" s="602"/>
      <c r="M6538" s="622"/>
    </row>
    <row r="6539" spans="2:13" s="322" customFormat="1" x14ac:dyDescent="0.2">
      <c r="B6539" s="602"/>
      <c r="C6539" s="602"/>
      <c r="D6539" s="602"/>
      <c r="E6539" s="602"/>
      <c r="F6539" s="602"/>
      <c r="G6539" s="602"/>
      <c r="H6539" s="602"/>
      <c r="I6539" s="602"/>
      <c r="J6539" s="602"/>
      <c r="K6539" s="602"/>
      <c r="L6539" s="602"/>
      <c r="M6539" s="622"/>
    </row>
    <row r="6540" spans="2:13" s="322" customFormat="1" x14ac:dyDescent="0.2">
      <c r="B6540" s="602"/>
      <c r="C6540" s="602"/>
      <c r="D6540" s="602"/>
      <c r="E6540" s="602"/>
      <c r="F6540" s="602"/>
      <c r="G6540" s="602"/>
      <c r="H6540" s="602"/>
      <c r="I6540" s="602"/>
      <c r="J6540" s="602"/>
      <c r="K6540" s="602"/>
      <c r="L6540" s="602"/>
      <c r="M6540" s="622"/>
    </row>
    <row r="6541" spans="2:13" s="322" customFormat="1" x14ac:dyDescent="0.2">
      <c r="B6541" s="602"/>
      <c r="C6541" s="602"/>
      <c r="D6541" s="602"/>
      <c r="E6541" s="602"/>
      <c r="F6541" s="602"/>
      <c r="G6541" s="602"/>
      <c r="H6541" s="602"/>
      <c r="I6541" s="602"/>
      <c r="J6541" s="602"/>
      <c r="K6541" s="602"/>
      <c r="L6541" s="602"/>
      <c r="M6541" s="622"/>
    </row>
    <row r="6542" spans="2:13" s="322" customFormat="1" x14ac:dyDescent="0.2">
      <c r="B6542" s="602"/>
      <c r="C6542" s="602"/>
      <c r="D6542" s="602"/>
      <c r="E6542" s="602"/>
      <c r="F6542" s="602"/>
      <c r="G6542" s="602"/>
      <c r="H6542" s="602"/>
      <c r="I6542" s="602"/>
      <c r="J6542" s="602"/>
      <c r="K6542" s="602"/>
      <c r="L6542" s="602"/>
      <c r="M6542" s="622"/>
    </row>
    <row r="6543" spans="2:13" s="322" customFormat="1" x14ac:dyDescent="0.2">
      <c r="B6543" s="602"/>
      <c r="C6543" s="602"/>
      <c r="D6543" s="602"/>
      <c r="E6543" s="602"/>
      <c r="F6543" s="602"/>
      <c r="G6543" s="602"/>
      <c r="H6543" s="602"/>
      <c r="I6543" s="602"/>
      <c r="J6543" s="602"/>
      <c r="K6543" s="602"/>
      <c r="L6543" s="602"/>
      <c r="M6543" s="622"/>
    </row>
    <row r="6544" spans="2:13" s="322" customFormat="1" x14ac:dyDescent="0.2">
      <c r="B6544" s="602"/>
      <c r="C6544" s="602"/>
      <c r="D6544" s="602"/>
      <c r="E6544" s="602"/>
      <c r="F6544" s="602"/>
      <c r="G6544" s="602"/>
      <c r="H6544" s="602"/>
      <c r="I6544" s="602"/>
      <c r="J6544" s="602"/>
      <c r="K6544" s="602"/>
      <c r="L6544" s="602"/>
      <c r="M6544" s="622"/>
    </row>
    <row r="6545" spans="2:13" s="322" customFormat="1" x14ac:dyDescent="0.2">
      <c r="B6545" s="602"/>
      <c r="C6545" s="602"/>
      <c r="D6545" s="602"/>
      <c r="E6545" s="602"/>
      <c r="F6545" s="602"/>
      <c r="G6545" s="602"/>
      <c r="H6545" s="602"/>
      <c r="I6545" s="602"/>
      <c r="J6545" s="602"/>
      <c r="K6545" s="602"/>
      <c r="L6545" s="602"/>
      <c r="M6545" s="622"/>
    </row>
    <row r="6546" spans="2:13" s="322" customFormat="1" x14ac:dyDescent="0.2">
      <c r="B6546" s="602"/>
      <c r="C6546" s="602"/>
      <c r="D6546" s="602"/>
      <c r="E6546" s="602"/>
      <c r="F6546" s="602"/>
      <c r="G6546" s="602"/>
      <c r="H6546" s="602"/>
      <c r="I6546" s="602"/>
      <c r="J6546" s="602"/>
      <c r="K6546" s="602"/>
      <c r="L6546" s="602"/>
      <c r="M6546" s="622"/>
    </row>
    <row r="6547" spans="2:13" s="322" customFormat="1" x14ac:dyDescent="0.2">
      <c r="B6547" s="602"/>
      <c r="C6547" s="602"/>
      <c r="D6547" s="602"/>
      <c r="E6547" s="602"/>
      <c r="F6547" s="602"/>
      <c r="G6547" s="602"/>
      <c r="H6547" s="602"/>
      <c r="I6547" s="602"/>
      <c r="J6547" s="602"/>
      <c r="K6547" s="602"/>
      <c r="L6547" s="602"/>
      <c r="M6547" s="622"/>
    </row>
    <row r="6548" spans="2:13" s="322" customFormat="1" x14ac:dyDescent="0.2">
      <c r="B6548" s="602"/>
      <c r="C6548" s="602"/>
      <c r="D6548" s="602"/>
      <c r="E6548" s="602"/>
      <c r="F6548" s="602"/>
      <c r="G6548" s="602"/>
      <c r="H6548" s="602"/>
      <c r="I6548" s="602"/>
      <c r="J6548" s="602"/>
      <c r="K6548" s="602"/>
      <c r="L6548" s="602"/>
      <c r="M6548" s="622"/>
    </row>
    <row r="6549" spans="2:13" s="322" customFormat="1" x14ac:dyDescent="0.2">
      <c r="B6549" s="602"/>
      <c r="C6549" s="602"/>
      <c r="D6549" s="602"/>
      <c r="E6549" s="602"/>
      <c r="F6549" s="602"/>
      <c r="G6549" s="602"/>
      <c r="H6549" s="602"/>
      <c r="I6549" s="602"/>
      <c r="J6549" s="602"/>
      <c r="K6549" s="602"/>
      <c r="L6549" s="602"/>
      <c r="M6549" s="622"/>
    </row>
    <row r="6550" spans="2:13" s="322" customFormat="1" x14ac:dyDescent="0.2">
      <c r="B6550" s="602"/>
      <c r="C6550" s="602"/>
      <c r="D6550" s="602"/>
      <c r="E6550" s="602"/>
      <c r="F6550" s="602"/>
      <c r="G6550" s="602"/>
      <c r="H6550" s="602"/>
      <c r="I6550" s="602"/>
      <c r="J6550" s="602"/>
      <c r="K6550" s="602"/>
      <c r="L6550" s="602"/>
      <c r="M6550" s="622"/>
    </row>
    <row r="6551" spans="2:13" s="322" customFormat="1" x14ac:dyDescent="0.2">
      <c r="B6551" s="602"/>
      <c r="C6551" s="602"/>
      <c r="D6551" s="602"/>
      <c r="E6551" s="602"/>
      <c r="F6551" s="602"/>
      <c r="G6551" s="602"/>
      <c r="H6551" s="602"/>
      <c r="I6551" s="602"/>
      <c r="J6551" s="602"/>
      <c r="K6551" s="602"/>
      <c r="L6551" s="602"/>
      <c r="M6551" s="622"/>
    </row>
    <row r="6552" spans="2:13" s="322" customFormat="1" x14ac:dyDescent="0.2">
      <c r="B6552" s="602"/>
      <c r="C6552" s="602"/>
      <c r="D6552" s="602"/>
      <c r="E6552" s="602"/>
      <c r="F6552" s="602"/>
      <c r="G6552" s="602"/>
      <c r="H6552" s="602"/>
      <c r="I6552" s="602"/>
      <c r="J6552" s="602"/>
      <c r="K6552" s="602"/>
      <c r="L6552" s="602"/>
      <c r="M6552" s="622"/>
    </row>
    <row r="6553" spans="2:13" s="322" customFormat="1" x14ac:dyDescent="0.2">
      <c r="B6553" s="602"/>
      <c r="C6553" s="602"/>
      <c r="D6553" s="602"/>
      <c r="E6553" s="602"/>
      <c r="F6553" s="602"/>
      <c r="G6553" s="602"/>
      <c r="H6553" s="602"/>
      <c r="I6553" s="602"/>
      <c r="J6553" s="602"/>
      <c r="K6553" s="602"/>
      <c r="L6553" s="602"/>
      <c r="M6553" s="622"/>
    </row>
    <row r="6554" spans="2:13" s="322" customFormat="1" x14ac:dyDescent="0.2">
      <c r="B6554" s="602"/>
      <c r="C6554" s="602"/>
      <c r="D6554" s="602"/>
      <c r="E6554" s="602"/>
      <c r="F6554" s="602"/>
      <c r="G6554" s="602"/>
      <c r="H6554" s="602"/>
      <c r="I6554" s="602"/>
      <c r="J6554" s="602"/>
      <c r="K6554" s="602"/>
      <c r="L6554" s="602"/>
      <c r="M6554" s="622"/>
    </row>
    <row r="6555" spans="2:13" s="322" customFormat="1" x14ac:dyDescent="0.2">
      <c r="B6555" s="602"/>
      <c r="C6555" s="602"/>
      <c r="D6555" s="602"/>
      <c r="E6555" s="602"/>
      <c r="F6555" s="602"/>
      <c r="G6555" s="602"/>
      <c r="H6555" s="602"/>
      <c r="I6555" s="602"/>
      <c r="J6555" s="602"/>
      <c r="K6555" s="602"/>
      <c r="L6555" s="602"/>
      <c r="M6555" s="622"/>
    </row>
    <row r="6556" spans="2:13" s="322" customFormat="1" x14ac:dyDescent="0.2">
      <c r="B6556" s="602"/>
      <c r="C6556" s="602"/>
      <c r="D6556" s="602"/>
      <c r="E6556" s="602"/>
      <c r="F6556" s="602"/>
      <c r="G6556" s="602"/>
      <c r="H6556" s="602"/>
      <c r="I6556" s="602"/>
      <c r="J6556" s="602"/>
      <c r="K6556" s="602"/>
      <c r="L6556" s="602"/>
      <c r="M6556" s="622"/>
    </row>
    <row r="6557" spans="2:13" s="322" customFormat="1" x14ac:dyDescent="0.2">
      <c r="B6557" s="602"/>
      <c r="C6557" s="602"/>
      <c r="D6557" s="602"/>
      <c r="E6557" s="602"/>
      <c r="F6557" s="602"/>
      <c r="G6557" s="602"/>
      <c r="H6557" s="602"/>
      <c r="I6557" s="602"/>
      <c r="J6557" s="602"/>
      <c r="K6557" s="602"/>
      <c r="L6557" s="602"/>
      <c r="M6557" s="622"/>
    </row>
    <row r="6558" spans="2:13" s="322" customFormat="1" x14ac:dyDescent="0.2">
      <c r="B6558" s="602"/>
      <c r="C6558" s="602"/>
      <c r="D6558" s="602"/>
      <c r="E6558" s="602"/>
      <c r="F6558" s="602"/>
      <c r="G6558" s="602"/>
      <c r="H6558" s="602"/>
      <c r="I6558" s="602"/>
      <c r="J6558" s="602"/>
      <c r="K6558" s="602"/>
      <c r="L6558" s="602"/>
      <c r="M6558" s="622"/>
    </row>
    <row r="6559" spans="2:13" s="322" customFormat="1" x14ac:dyDescent="0.2">
      <c r="B6559" s="602"/>
      <c r="C6559" s="602"/>
      <c r="D6559" s="602"/>
      <c r="E6559" s="602"/>
      <c r="F6559" s="602"/>
      <c r="G6559" s="602"/>
      <c r="H6559" s="602"/>
      <c r="I6559" s="602"/>
      <c r="J6559" s="602"/>
      <c r="K6559" s="602"/>
      <c r="L6559" s="602"/>
      <c r="M6559" s="622"/>
    </row>
    <row r="6560" spans="2:13" s="322" customFormat="1" x14ac:dyDescent="0.2">
      <c r="B6560" s="602"/>
      <c r="C6560" s="602"/>
      <c r="D6560" s="602"/>
      <c r="E6560" s="602"/>
      <c r="F6560" s="602"/>
      <c r="G6560" s="602"/>
      <c r="H6560" s="602"/>
      <c r="I6560" s="602"/>
      <c r="J6560" s="602"/>
      <c r="K6560" s="602"/>
      <c r="L6560" s="602"/>
      <c r="M6560" s="622"/>
    </row>
    <row r="6561" spans="2:13" s="322" customFormat="1" x14ac:dyDescent="0.2">
      <c r="B6561" s="602"/>
      <c r="C6561" s="602"/>
      <c r="D6561" s="602"/>
      <c r="E6561" s="602"/>
      <c r="F6561" s="602"/>
      <c r="G6561" s="602"/>
      <c r="H6561" s="602"/>
      <c r="I6561" s="602"/>
      <c r="J6561" s="602"/>
      <c r="K6561" s="602"/>
      <c r="L6561" s="602"/>
      <c r="M6561" s="622"/>
    </row>
    <row r="6562" spans="2:13" s="322" customFormat="1" x14ac:dyDescent="0.2">
      <c r="B6562" s="602"/>
      <c r="C6562" s="602"/>
      <c r="D6562" s="602"/>
      <c r="E6562" s="602"/>
      <c r="F6562" s="602"/>
      <c r="G6562" s="602"/>
      <c r="H6562" s="602"/>
      <c r="I6562" s="602"/>
      <c r="J6562" s="602"/>
      <c r="K6562" s="602"/>
      <c r="L6562" s="602"/>
      <c r="M6562" s="622"/>
    </row>
    <row r="6563" spans="2:13" s="322" customFormat="1" x14ac:dyDescent="0.2">
      <c r="B6563" s="602"/>
      <c r="C6563" s="602"/>
      <c r="D6563" s="602"/>
      <c r="E6563" s="602"/>
      <c r="F6563" s="602"/>
      <c r="G6563" s="602"/>
      <c r="H6563" s="602"/>
      <c r="I6563" s="602"/>
      <c r="J6563" s="602"/>
      <c r="K6563" s="602"/>
      <c r="L6563" s="602"/>
      <c r="M6563" s="622"/>
    </row>
    <row r="6564" spans="2:13" s="322" customFormat="1" x14ac:dyDescent="0.2">
      <c r="B6564" s="602"/>
      <c r="C6564" s="602"/>
      <c r="D6564" s="602"/>
      <c r="E6564" s="602"/>
      <c r="F6564" s="602"/>
      <c r="G6564" s="602"/>
      <c r="H6564" s="602"/>
      <c r="I6564" s="602"/>
      <c r="J6564" s="602"/>
      <c r="K6564" s="602"/>
      <c r="L6564" s="602"/>
      <c r="M6564" s="622"/>
    </row>
    <row r="6565" spans="2:13" s="322" customFormat="1" x14ac:dyDescent="0.2">
      <c r="B6565" s="602"/>
      <c r="C6565" s="602"/>
      <c r="D6565" s="602"/>
      <c r="E6565" s="602"/>
      <c r="F6565" s="602"/>
      <c r="G6565" s="602"/>
      <c r="H6565" s="602"/>
      <c r="I6565" s="602"/>
      <c r="J6565" s="602"/>
      <c r="K6565" s="602"/>
      <c r="L6565" s="602"/>
      <c r="M6565" s="622"/>
    </row>
    <row r="6566" spans="2:13" s="322" customFormat="1" x14ac:dyDescent="0.2">
      <c r="B6566" s="602"/>
      <c r="C6566" s="602"/>
      <c r="D6566" s="602"/>
      <c r="E6566" s="602"/>
      <c r="F6566" s="602"/>
      <c r="G6566" s="602"/>
      <c r="H6566" s="602"/>
      <c r="I6566" s="602"/>
      <c r="J6566" s="602"/>
      <c r="K6566" s="602"/>
      <c r="L6566" s="602"/>
      <c r="M6566" s="622"/>
    </row>
    <row r="6567" spans="2:13" s="322" customFormat="1" x14ac:dyDescent="0.2">
      <c r="B6567" s="602"/>
      <c r="C6567" s="602"/>
      <c r="D6567" s="602"/>
      <c r="E6567" s="602"/>
      <c r="F6567" s="602"/>
      <c r="G6567" s="602"/>
      <c r="H6567" s="602"/>
      <c r="I6567" s="602"/>
      <c r="J6567" s="602"/>
      <c r="K6567" s="602"/>
      <c r="L6567" s="602"/>
      <c r="M6567" s="622"/>
    </row>
    <row r="6568" spans="2:13" s="322" customFormat="1" x14ac:dyDescent="0.2">
      <c r="B6568" s="602"/>
      <c r="C6568" s="602"/>
      <c r="D6568" s="602"/>
      <c r="E6568" s="602"/>
      <c r="F6568" s="602"/>
      <c r="G6568" s="602"/>
      <c r="H6568" s="602"/>
      <c r="I6568" s="602"/>
      <c r="J6568" s="602"/>
      <c r="K6568" s="602"/>
      <c r="L6568" s="602"/>
      <c r="M6568" s="622"/>
    </row>
    <row r="6569" spans="2:13" s="322" customFormat="1" x14ac:dyDescent="0.2">
      <c r="B6569" s="602"/>
      <c r="C6569" s="602"/>
      <c r="D6569" s="602"/>
      <c r="E6569" s="602"/>
      <c r="F6569" s="602"/>
      <c r="G6569" s="602"/>
      <c r="H6569" s="602"/>
      <c r="I6569" s="602"/>
      <c r="J6569" s="602"/>
      <c r="K6569" s="602"/>
      <c r="L6569" s="602"/>
      <c r="M6569" s="622"/>
    </row>
    <row r="6570" spans="2:13" s="322" customFormat="1" x14ac:dyDescent="0.2">
      <c r="B6570" s="602"/>
      <c r="C6570" s="602"/>
      <c r="D6570" s="602"/>
      <c r="E6570" s="602"/>
      <c r="F6570" s="602"/>
      <c r="G6570" s="602"/>
      <c r="H6570" s="602"/>
      <c r="I6570" s="602"/>
      <c r="J6570" s="602"/>
      <c r="K6570" s="602"/>
      <c r="L6570" s="602"/>
      <c r="M6570" s="622"/>
    </row>
    <row r="6571" spans="2:13" s="322" customFormat="1" x14ac:dyDescent="0.2">
      <c r="B6571" s="602"/>
      <c r="C6571" s="602"/>
      <c r="D6571" s="602"/>
      <c r="E6571" s="602"/>
      <c r="F6571" s="602"/>
      <c r="G6571" s="602"/>
      <c r="H6571" s="602"/>
      <c r="I6571" s="602"/>
      <c r="J6571" s="602"/>
      <c r="K6571" s="602"/>
      <c r="L6571" s="602"/>
      <c r="M6571" s="622"/>
    </row>
    <row r="6572" spans="2:13" s="322" customFormat="1" x14ac:dyDescent="0.2">
      <c r="B6572" s="602"/>
      <c r="C6572" s="602"/>
      <c r="D6572" s="602"/>
      <c r="E6572" s="602"/>
      <c r="F6572" s="602"/>
      <c r="G6572" s="602"/>
      <c r="H6572" s="602"/>
      <c r="I6572" s="602"/>
      <c r="J6572" s="602"/>
      <c r="K6572" s="602"/>
      <c r="L6572" s="602"/>
      <c r="M6572" s="622"/>
    </row>
    <row r="6573" spans="2:13" s="322" customFormat="1" x14ac:dyDescent="0.2">
      <c r="B6573" s="602"/>
      <c r="C6573" s="602"/>
      <c r="D6573" s="602"/>
      <c r="E6573" s="602"/>
      <c r="F6573" s="602"/>
      <c r="G6573" s="602"/>
      <c r="H6573" s="602"/>
      <c r="I6573" s="602"/>
      <c r="J6573" s="602"/>
      <c r="K6573" s="602"/>
      <c r="L6573" s="602"/>
      <c r="M6573" s="622"/>
    </row>
    <row r="6574" spans="2:13" s="322" customFormat="1" x14ac:dyDescent="0.2">
      <c r="B6574" s="602"/>
      <c r="C6574" s="602"/>
      <c r="D6574" s="602"/>
      <c r="E6574" s="602"/>
      <c r="F6574" s="602"/>
      <c r="G6574" s="602"/>
      <c r="H6574" s="602"/>
      <c r="I6574" s="602"/>
      <c r="J6574" s="602"/>
      <c r="K6574" s="602"/>
      <c r="L6574" s="602"/>
      <c r="M6574" s="622"/>
    </row>
    <row r="6575" spans="2:13" s="322" customFormat="1" x14ac:dyDescent="0.2">
      <c r="B6575" s="602"/>
      <c r="C6575" s="602"/>
      <c r="D6575" s="602"/>
      <c r="E6575" s="602"/>
      <c r="F6575" s="602"/>
      <c r="G6575" s="602"/>
      <c r="H6575" s="602"/>
      <c r="I6575" s="602"/>
      <c r="J6575" s="602"/>
      <c r="K6575" s="602"/>
      <c r="L6575" s="602"/>
      <c r="M6575" s="622"/>
    </row>
    <row r="6576" spans="2:13" s="322" customFormat="1" x14ac:dyDescent="0.2">
      <c r="B6576" s="602"/>
      <c r="C6576" s="602"/>
      <c r="D6576" s="602"/>
      <c r="E6576" s="602"/>
      <c r="F6576" s="602"/>
      <c r="G6576" s="602"/>
      <c r="H6576" s="602"/>
      <c r="I6576" s="602"/>
      <c r="J6576" s="602"/>
      <c r="K6576" s="602"/>
      <c r="L6576" s="602"/>
      <c r="M6576" s="622"/>
    </row>
    <row r="6577" spans="2:13" s="322" customFormat="1" x14ac:dyDescent="0.2">
      <c r="B6577" s="602"/>
      <c r="C6577" s="602"/>
      <c r="D6577" s="602"/>
      <c r="E6577" s="602"/>
      <c r="F6577" s="602"/>
      <c r="G6577" s="602"/>
      <c r="H6577" s="602"/>
      <c r="I6577" s="602"/>
      <c r="J6577" s="602"/>
      <c r="K6577" s="602"/>
      <c r="L6577" s="602"/>
      <c r="M6577" s="622"/>
    </row>
    <row r="6578" spans="2:13" s="322" customFormat="1" x14ac:dyDescent="0.2">
      <c r="B6578" s="602"/>
      <c r="C6578" s="602"/>
      <c r="D6578" s="602"/>
      <c r="E6578" s="602"/>
      <c r="F6578" s="602"/>
      <c r="G6578" s="602"/>
      <c r="H6578" s="602"/>
      <c r="I6578" s="602"/>
      <c r="J6578" s="602"/>
      <c r="K6578" s="602"/>
      <c r="L6578" s="602"/>
      <c r="M6578" s="622"/>
    </row>
    <row r="6579" spans="2:13" s="322" customFormat="1" x14ac:dyDescent="0.2">
      <c r="B6579" s="602"/>
      <c r="C6579" s="602"/>
      <c r="D6579" s="602"/>
      <c r="E6579" s="602"/>
      <c r="F6579" s="602"/>
      <c r="G6579" s="602"/>
      <c r="H6579" s="602"/>
      <c r="I6579" s="602"/>
      <c r="J6579" s="602"/>
      <c r="K6579" s="602"/>
      <c r="L6579" s="602"/>
      <c r="M6579" s="622"/>
    </row>
    <row r="6580" spans="2:13" s="322" customFormat="1" x14ac:dyDescent="0.2">
      <c r="B6580" s="602"/>
      <c r="C6580" s="602"/>
      <c r="D6580" s="602"/>
      <c r="E6580" s="602"/>
      <c r="F6580" s="602"/>
      <c r="G6580" s="602"/>
      <c r="H6580" s="602"/>
      <c r="I6580" s="602"/>
      <c r="J6580" s="602"/>
      <c r="K6580" s="602"/>
      <c r="L6580" s="602"/>
      <c r="M6580" s="622"/>
    </row>
    <row r="6581" spans="2:13" s="322" customFormat="1" x14ac:dyDescent="0.2">
      <c r="B6581" s="602"/>
      <c r="C6581" s="602"/>
      <c r="D6581" s="602"/>
      <c r="E6581" s="602"/>
      <c r="F6581" s="602"/>
      <c r="G6581" s="602"/>
      <c r="H6581" s="602"/>
      <c r="I6581" s="602"/>
      <c r="J6581" s="602"/>
      <c r="K6581" s="602"/>
      <c r="L6581" s="602"/>
      <c r="M6581" s="622"/>
    </row>
    <row r="6582" spans="2:13" s="322" customFormat="1" x14ac:dyDescent="0.2">
      <c r="B6582" s="602"/>
      <c r="C6582" s="602"/>
      <c r="D6582" s="602"/>
      <c r="E6582" s="602"/>
      <c r="F6582" s="602"/>
      <c r="G6582" s="602"/>
      <c r="H6582" s="602"/>
      <c r="I6582" s="602"/>
      <c r="J6582" s="602"/>
      <c r="K6582" s="602"/>
      <c r="L6582" s="602"/>
      <c r="M6582" s="622"/>
    </row>
    <row r="6583" spans="2:13" s="322" customFormat="1" x14ac:dyDescent="0.2">
      <c r="B6583" s="602"/>
      <c r="C6583" s="602"/>
      <c r="D6583" s="602"/>
      <c r="E6583" s="602"/>
      <c r="F6583" s="602"/>
      <c r="G6583" s="602"/>
      <c r="H6583" s="602"/>
      <c r="I6583" s="602"/>
      <c r="J6583" s="602"/>
      <c r="K6583" s="602"/>
      <c r="L6583" s="602"/>
      <c r="M6583" s="622"/>
    </row>
    <row r="6584" spans="2:13" s="322" customFormat="1" x14ac:dyDescent="0.2">
      <c r="B6584" s="602"/>
      <c r="C6584" s="602"/>
      <c r="D6584" s="602"/>
      <c r="E6584" s="602"/>
      <c r="F6584" s="602"/>
      <c r="G6584" s="602"/>
      <c r="H6584" s="602"/>
      <c r="I6584" s="602"/>
      <c r="J6584" s="602"/>
      <c r="K6584" s="602"/>
      <c r="L6584" s="602"/>
      <c r="M6584" s="622"/>
    </row>
    <row r="6585" spans="2:13" s="322" customFormat="1" x14ac:dyDescent="0.2">
      <c r="B6585" s="602"/>
      <c r="C6585" s="602"/>
      <c r="D6585" s="602"/>
      <c r="E6585" s="602"/>
      <c r="F6585" s="602"/>
      <c r="G6585" s="602"/>
      <c r="H6585" s="602"/>
      <c r="I6585" s="602"/>
      <c r="J6585" s="602"/>
      <c r="K6585" s="602"/>
      <c r="L6585" s="602"/>
      <c r="M6585" s="622"/>
    </row>
    <row r="6586" spans="2:13" s="322" customFormat="1" x14ac:dyDescent="0.2">
      <c r="B6586" s="602"/>
      <c r="C6586" s="602"/>
      <c r="D6586" s="602"/>
      <c r="E6586" s="602"/>
      <c r="F6586" s="602"/>
      <c r="G6586" s="602"/>
      <c r="H6586" s="602"/>
      <c r="I6586" s="602"/>
      <c r="J6586" s="602"/>
      <c r="K6586" s="602"/>
      <c r="L6586" s="602"/>
      <c r="M6586" s="622"/>
    </row>
    <row r="6587" spans="2:13" s="322" customFormat="1" x14ac:dyDescent="0.2">
      <c r="B6587" s="602"/>
      <c r="C6587" s="602"/>
      <c r="D6587" s="602"/>
      <c r="E6587" s="602"/>
      <c r="F6587" s="602"/>
      <c r="G6587" s="602"/>
      <c r="H6587" s="602"/>
      <c r="I6587" s="602"/>
      <c r="J6587" s="602"/>
      <c r="K6587" s="602"/>
      <c r="L6587" s="602"/>
      <c r="M6587" s="622"/>
    </row>
    <row r="6588" spans="2:13" s="322" customFormat="1" x14ac:dyDescent="0.2">
      <c r="B6588" s="602"/>
      <c r="C6588" s="602"/>
      <c r="D6588" s="602"/>
      <c r="E6588" s="602"/>
      <c r="F6588" s="602"/>
      <c r="G6588" s="602"/>
      <c r="H6588" s="602"/>
      <c r="I6588" s="602"/>
      <c r="J6588" s="602"/>
      <c r="K6588" s="602"/>
      <c r="L6588" s="602"/>
      <c r="M6588" s="622"/>
    </row>
    <row r="6589" spans="2:13" s="322" customFormat="1" x14ac:dyDescent="0.2">
      <c r="B6589" s="602"/>
      <c r="C6589" s="602"/>
      <c r="D6589" s="602"/>
      <c r="E6589" s="602"/>
      <c r="F6589" s="602"/>
      <c r="G6589" s="602"/>
      <c r="H6589" s="602"/>
      <c r="I6589" s="602"/>
      <c r="J6589" s="602"/>
      <c r="K6589" s="602"/>
      <c r="L6589" s="602"/>
      <c r="M6589" s="622"/>
    </row>
    <row r="6590" spans="2:13" s="322" customFormat="1" x14ac:dyDescent="0.2">
      <c r="B6590" s="602"/>
      <c r="C6590" s="602"/>
      <c r="D6590" s="602"/>
      <c r="E6590" s="602"/>
      <c r="F6590" s="602"/>
      <c r="G6590" s="602"/>
      <c r="H6590" s="602"/>
      <c r="I6590" s="602"/>
      <c r="J6590" s="602"/>
      <c r="K6590" s="602"/>
      <c r="L6590" s="602"/>
      <c r="M6590" s="622"/>
    </row>
    <row r="6591" spans="2:13" s="322" customFormat="1" x14ac:dyDescent="0.2">
      <c r="B6591" s="602"/>
      <c r="C6591" s="602"/>
      <c r="D6591" s="602"/>
      <c r="E6591" s="602"/>
      <c r="F6591" s="602"/>
      <c r="G6591" s="602"/>
      <c r="H6591" s="602"/>
      <c r="I6591" s="602"/>
      <c r="J6591" s="602"/>
      <c r="K6591" s="602"/>
      <c r="L6591" s="602"/>
      <c r="M6591" s="622"/>
    </row>
    <row r="6592" spans="2:13" s="322" customFormat="1" x14ac:dyDescent="0.2">
      <c r="B6592" s="602"/>
      <c r="C6592" s="602"/>
      <c r="D6592" s="602"/>
      <c r="E6592" s="602"/>
      <c r="F6592" s="602"/>
      <c r="G6592" s="602"/>
      <c r="H6592" s="602"/>
      <c r="I6592" s="602"/>
      <c r="J6592" s="602"/>
      <c r="K6592" s="602"/>
      <c r="L6592" s="602"/>
      <c r="M6592" s="622"/>
    </row>
    <row r="6593" spans="2:13" s="322" customFormat="1" x14ac:dyDescent="0.2">
      <c r="B6593" s="602"/>
      <c r="C6593" s="602"/>
      <c r="D6593" s="602"/>
      <c r="E6593" s="602"/>
      <c r="F6593" s="602"/>
      <c r="G6593" s="602"/>
      <c r="H6593" s="602"/>
      <c r="I6593" s="602"/>
      <c r="J6593" s="602"/>
      <c r="K6593" s="602"/>
      <c r="L6593" s="602"/>
      <c r="M6593" s="622"/>
    </row>
    <row r="6594" spans="2:13" s="322" customFormat="1" x14ac:dyDescent="0.2">
      <c r="B6594" s="602"/>
      <c r="C6594" s="602"/>
      <c r="D6594" s="602"/>
      <c r="E6594" s="602"/>
      <c r="F6594" s="602"/>
      <c r="G6594" s="602"/>
      <c r="H6594" s="602"/>
      <c r="I6594" s="602"/>
      <c r="J6594" s="602"/>
      <c r="K6594" s="602"/>
      <c r="L6594" s="602"/>
      <c r="M6594" s="622"/>
    </row>
    <row r="6595" spans="2:13" s="322" customFormat="1" x14ac:dyDescent="0.2">
      <c r="B6595" s="602"/>
      <c r="C6595" s="602"/>
      <c r="D6595" s="602"/>
      <c r="E6595" s="602"/>
      <c r="F6595" s="602"/>
      <c r="G6595" s="602"/>
      <c r="H6595" s="602"/>
      <c r="I6595" s="602"/>
      <c r="J6595" s="602"/>
      <c r="K6595" s="602"/>
      <c r="L6595" s="602"/>
      <c r="M6595" s="622"/>
    </row>
    <row r="6596" spans="2:13" s="322" customFormat="1" x14ac:dyDescent="0.2">
      <c r="B6596" s="602"/>
      <c r="C6596" s="602"/>
      <c r="D6596" s="602"/>
      <c r="E6596" s="602"/>
      <c r="F6596" s="602"/>
      <c r="G6596" s="602"/>
      <c r="H6596" s="602"/>
      <c r="I6596" s="602"/>
      <c r="J6596" s="602"/>
      <c r="K6596" s="602"/>
      <c r="L6596" s="602"/>
      <c r="M6596" s="622"/>
    </row>
    <row r="6597" spans="2:13" s="322" customFormat="1" x14ac:dyDescent="0.2">
      <c r="B6597" s="602"/>
      <c r="C6597" s="602"/>
      <c r="D6597" s="602"/>
      <c r="E6597" s="602"/>
      <c r="F6597" s="602"/>
      <c r="G6597" s="602"/>
      <c r="H6597" s="602"/>
      <c r="I6597" s="602"/>
      <c r="J6597" s="602"/>
      <c r="K6597" s="602"/>
      <c r="L6597" s="602"/>
      <c r="M6597" s="622"/>
    </row>
    <row r="6598" spans="2:13" s="322" customFormat="1" x14ac:dyDescent="0.2">
      <c r="B6598" s="602"/>
      <c r="C6598" s="602"/>
      <c r="D6598" s="602"/>
      <c r="E6598" s="602"/>
      <c r="F6598" s="602"/>
      <c r="G6598" s="602"/>
      <c r="H6598" s="602"/>
      <c r="I6598" s="602"/>
      <c r="J6598" s="602"/>
      <c r="K6598" s="602"/>
      <c r="L6598" s="602"/>
      <c r="M6598" s="622"/>
    </row>
    <row r="6599" spans="2:13" s="322" customFormat="1" x14ac:dyDescent="0.2">
      <c r="B6599" s="602"/>
      <c r="C6599" s="602"/>
      <c r="D6599" s="602"/>
      <c r="E6599" s="602"/>
      <c r="F6599" s="602"/>
      <c r="G6599" s="602"/>
      <c r="H6599" s="602"/>
      <c r="I6599" s="602"/>
      <c r="J6599" s="602"/>
      <c r="K6599" s="602"/>
      <c r="L6599" s="602"/>
      <c r="M6599" s="622"/>
    </row>
    <row r="6600" spans="2:13" s="322" customFormat="1" x14ac:dyDescent="0.2">
      <c r="B6600" s="602"/>
      <c r="C6600" s="602"/>
      <c r="D6600" s="602"/>
      <c r="E6600" s="602"/>
      <c r="F6600" s="602"/>
      <c r="G6600" s="602"/>
      <c r="H6600" s="602"/>
      <c r="I6600" s="602"/>
      <c r="J6600" s="602"/>
      <c r="K6600" s="602"/>
      <c r="L6600" s="602"/>
      <c r="M6600" s="622"/>
    </row>
    <row r="6601" spans="2:13" s="322" customFormat="1" x14ac:dyDescent="0.2">
      <c r="B6601" s="602"/>
      <c r="C6601" s="602"/>
      <c r="D6601" s="602"/>
      <c r="E6601" s="602"/>
      <c r="F6601" s="602"/>
      <c r="G6601" s="602"/>
      <c r="H6601" s="602"/>
      <c r="I6601" s="602"/>
      <c r="J6601" s="602"/>
      <c r="K6601" s="602"/>
      <c r="L6601" s="602"/>
      <c r="M6601" s="622"/>
    </row>
    <row r="6602" spans="2:13" s="322" customFormat="1" x14ac:dyDescent="0.2">
      <c r="B6602" s="602"/>
      <c r="C6602" s="602"/>
      <c r="D6602" s="602"/>
      <c r="E6602" s="602"/>
      <c r="F6602" s="602"/>
      <c r="G6602" s="602"/>
      <c r="H6602" s="602"/>
      <c r="I6602" s="602"/>
      <c r="J6602" s="602"/>
      <c r="K6602" s="602"/>
      <c r="L6602" s="602"/>
      <c r="M6602" s="622"/>
    </row>
    <row r="6603" spans="2:13" s="322" customFormat="1" x14ac:dyDescent="0.2">
      <c r="B6603" s="602"/>
      <c r="C6603" s="602"/>
      <c r="D6603" s="602"/>
      <c r="E6603" s="602"/>
      <c r="F6603" s="602"/>
      <c r="G6603" s="602"/>
      <c r="H6603" s="602"/>
      <c r="I6603" s="602"/>
      <c r="J6603" s="602"/>
      <c r="K6603" s="602"/>
      <c r="L6603" s="602"/>
      <c r="M6603" s="622"/>
    </row>
    <row r="6604" spans="2:13" s="322" customFormat="1" x14ac:dyDescent="0.2">
      <c r="B6604" s="602"/>
      <c r="C6604" s="602"/>
      <c r="D6604" s="602"/>
      <c r="E6604" s="602"/>
      <c r="F6604" s="602"/>
      <c r="G6604" s="602"/>
      <c r="H6604" s="602"/>
      <c r="I6604" s="602"/>
      <c r="J6604" s="602"/>
      <c r="K6604" s="602"/>
      <c r="L6604" s="602"/>
      <c r="M6604" s="622"/>
    </row>
    <row r="6605" spans="2:13" s="322" customFormat="1" x14ac:dyDescent="0.2">
      <c r="B6605" s="602"/>
      <c r="C6605" s="602"/>
      <c r="D6605" s="602"/>
      <c r="E6605" s="602"/>
      <c r="F6605" s="602"/>
      <c r="G6605" s="602"/>
      <c r="H6605" s="602"/>
      <c r="I6605" s="602"/>
      <c r="J6605" s="602"/>
      <c r="K6605" s="602"/>
      <c r="L6605" s="602"/>
      <c r="M6605" s="622"/>
    </row>
    <row r="6606" spans="2:13" s="322" customFormat="1" x14ac:dyDescent="0.2">
      <c r="B6606" s="602"/>
      <c r="C6606" s="602"/>
      <c r="D6606" s="602"/>
      <c r="E6606" s="602"/>
      <c r="F6606" s="602"/>
      <c r="G6606" s="602"/>
      <c r="H6606" s="602"/>
      <c r="I6606" s="602"/>
      <c r="J6606" s="602"/>
      <c r="K6606" s="602"/>
      <c r="L6606" s="602"/>
      <c r="M6606" s="622"/>
    </row>
    <row r="6607" spans="2:13" s="322" customFormat="1" x14ac:dyDescent="0.2">
      <c r="B6607" s="602"/>
      <c r="C6607" s="602"/>
      <c r="D6607" s="602"/>
      <c r="E6607" s="602"/>
      <c r="F6607" s="602"/>
      <c r="G6607" s="602"/>
      <c r="H6607" s="602"/>
      <c r="I6607" s="602"/>
      <c r="J6607" s="602"/>
      <c r="K6607" s="602"/>
      <c r="L6607" s="602"/>
      <c r="M6607" s="622"/>
    </row>
    <row r="6608" spans="2:13" s="322" customFormat="1" x14ac:dyDescent="0.2">
      <c r="B6608" s="602"/>
      <c r="C6608" s="602"/>
      <c r="D6608" s="602"/>
      <c r="E6608" s="602"/>
      <c r="F6608" s="602"/>
      <c r="G6608" s="602"/>
      <c r="H6608" s="602"/>
      <c r="I6608" s="602"/>
      <c r="J6608" s="602"/>
      <c r="K6608" s="602"/>
      <c r="L6608" s="602"/>
      <c r="M6608" s="622"/>
    </row>
    <row r="6609" spans="2:13" s="322" customFormat="1" x14ac:dyDescent="0.2">
      <c r="B6609" s="602"/>
      <c r="C6609" s="602"/>
      <c r="D6609" s="602"/>
      <c r="E6609" s="602"/>
      <c r="F6609" s="602"/>
      <c r="G6609" s="602"/>
      <c r="H6609" s="602"/>
      <c r="I6609" s="602"/>
      <c r="J6609" s="602"/>
      <c r="K6609" s="602"/>
      <c r="L6609" s="602"/>
      <c r="M6609" s="622"/>
    </row>
    <row r="6610" spans="2:13" s="322" customFormat="1" x14ac:dyDescent="0.2">
      <c r="B6610" s="602"/>
      <c r="C6610" s="602"/>
      <c r="D6610" s="602"/>
      <c r="E6610" s="602"/>
      <c r="F6610" s="602"/>
      <c r="G6610" s="602"/>
      <c r="H6610" s="602"/>
      <c r="I6610" s="602"/>
      <c r="J6610" s="602"/>
      <c r="K6610" s="602"/>
      <c r="L6610" s="602"/>
      <c r="M6610" s="622"/>
    </row>
    <row r="6611" spans="2:13" s="322" customFormat="1" x14ac:dyDescent="0.2">
      <c r="B6611" s="602"/>
      <c r="C6611" s="602"/>
      <c r="D6611" s="602"/>
      <c r="E6611" s="602"/>
      <c r="F6611" s="602"/>
      <c r="G6611" s="602"/>
      <c r="H6611" s="602"/>
      <c r="I6611" s="602"/>
      <c r="J6611" s="602"/>
      <c r="K6611" s="602"/>
      <c r="L6611" s="602"/>
      <c r="M6611" s="622"/>
    </row>
    <row r="6612" spans="2:13" s="322" customFormat="1" x14ac:dyDescent="0.2">
      <c r="B6612" s="602"/>
      <c r="C6612" s="602"/>
      <c r="D6612" s="602"/>
      <c r="E6612" s="602"/>
      <c r="F6612" s="602"/>
      <c r="G6612" s="602"/>
      <c r="H6612" s="602"/>
      <c r="I6612" s="602"/>
      <c r="J6612" s="602"/>
      <c r="K6612" s="602"/>
      <c r="L6612" s="602"/>
      <c r="M6612" s="622"/>
    </row>
    <row r="6613" spans="2:13" s="322" customFormat="1" x14ac:dyDescent="0.2">
      <c r="B6613" s="602"/>
      <c r="C6613" s="602"/>
      <c r="D6613" s="602"/>
      <c r="E6613" s="602"/>
      <c r="F6613" s="602"/>
      <c r="G6613" s="602"/>
      <c r="H6613" s="602"/>
      <c r="I6613" s="602"/>
      <c r="J6613" s="602"/>
      <c r="K6613" s="602"/>
      <c r="L6613" s="602"/>
      <c r="M6613" s="622"/>
    </row>
    <row r="6614" spans="2:13" s="322" customFormat="1" x14ac:dyDescent="0.2">
      <c r="B6614" s="602"/>
      <c r="C6614" s="602"/>
      <c r="D6614" s="602"/>
      <c r="E6614" s="602"/>
      <c r="F6614" s="602"/>
      <c r="G6614" s="602"/>
      <c r="H6614" s="602"/>
      <c r="I6614" s="602"/>
      <c r="J6614" s="602"/>
      <c r="K6614" s="602"/>
      <c r="L6614" s="602"/>
      <c r="M6614" s="622"/>
    </row>
    <row r="6615" spans="2:13" s="322" customFormat="1" x14ac:dyDescent="0.2">
      <c r="B6615" s="602"/>
      <c r="C6615" s="602"/>
      <c r="D6615" s="602"/>
      <c r="E6615" s="602"/>
      <c r="F6615" s="602"/>
      <c r="G6615" s="602"/>
      <c r="H6615" s="602"/>
      <c r="I6615" s="602"/>
      <c r="J6615" s="602"/>
      <c r="K6615" s="602"/>
      <c r="L6615" s="602"/>
      <c r="M6615" s="622"/>
    </row>
    <row r="6616" spans="2:13" s="322" customFormat="1" x14ac:dyDescent="0.2">
      <c r="B6616" s="602"/>
      <c r="C6616" s="602"/>
      <c r="D6616" s="602"/>
      <c r="E6616" s="602"/>
      <c r="F6616" s="602"/>
      <c r="G6616" s="602"/>
      <c r="H6616" s="602"/>
      <c r="I6616" s="602"/>
      <c r="J6616" s="602"/>
      <c r="K6616" s="602"/>
      <c r="L6616" s="602"/>
      <c r="M6616" s="622"/>
    </row>
    <row r="6617" spans="2:13" s="322" customFormat="1" x14ac:dyDescent="0.2">
      <c r="B6617" s="602"/>
      <c r="C6617" s="602"/>
      <c r="D6617" s="602"/>
      <c r="E6617" s="602"/>
      <c r="F6617" s="602"/>
      <c r="G6617" s="602"/>
      <c r="H6617" s="602"/>
      <c r="I6617" s="602"/>
      <c r="J6617" s="602"/>
      <c r="K6617" s="602"/>
      <c r="L6617" s="602"/>
      <c r="M6617" s="622"/>
    </row>
    <row r="6618" spans="2:13" s="322" customFormat="1" x14ac:dyDescent="0.2">
      <c r="B6618" s="602"/>
      <c r="C6618" s="602"/>
      <c r="D6618" s="602"/>
      <c r="E6618" s="602"/>
      <c r="F6618" s="602"/>
      <c r="G6618" s="602"/>
      <c r="H6618" s="602"/>
      <c r="I6618" s="602"/>
      <c r="J6618" s="602"/>
      <c r="K6618" s="602"/>
      <c r="L6618" s="602"/>
      <c r="M6618" s="622"/>
    </row>
    <row r="6619" spans="2:13" s="322" customFormat="1" x14ac:dyDescent="0.2">
      <c r="B6619" s="602"/>
      <c r="C6619" s="602"/>
      <c r="D6619" s="602"/>
      <c r="E6619" s="602"/>
      <c r="F6619" s="602"/>
      <c r="G6619" s="602"/>
      <c r="H6619" s="602"/>
      <c r="I6619" s="602"/>
      <c r="J6619" s="602"/>
      <c r="K6619" s="602"/>
      <c r="L6619" s="602"/>
      <c r="M6619" s="622"/>
    </row>
    <row r="6620" spans="2:13" s="322" customFormat="1" x14ac:dyDescent="0.2">
      <c r="B6620" s="602"/>
      <c r="C6620" s="602"/>
      <c r="D6620" s="602"/>
      <c r="E6620" s="602"/>
      <c r="F6620" s="602"/>
      <c r="G6620" s="602"/>
      <c r="H6620" s="602"/>
      <c r="I6620" s="602"/>
      <c r="J6620" s="602"/>
      <c r="K6620" s="602"/>
      <c r="L6620" s="602"/>
      <c r="M6620" s="622"/>
    </row>
    <row r="6621" spans="2:13" s="322" customFormat="1" x14ac:dyDescent="0.2">
      <c r="B6621" s="602"/>
      <c r="C6621" s="602"/>
      <c r="D6621" s="602"/>
      <c r="E6621" s="602"/>
      <c r="F6621" s="602"/>
      <c r="G6621" s="602"/>
      <c r="H6621" s="602"/>
      <c r="I6621" s="602"/>
      <c r="J6621" s="602"/>
      <c r="K6621" s="602"/>
      <c r="L6621" s="602"/>
      <c r="M6621" s="622"/>
    </row>
    <row r="6622" spans="2:13" s="322" customFormat="1" x14ac:dyDescent="0.2">
      <c r="B6622" s="602"/>
      <c r="C6622" s="602"/>
      <c r="D6622" s="602"/>
      <c r="E6622" s="602"/>
      <c r="F6622" s="602"/>
      <c r="G6622" s="602"/>
      <c r="H6622" s="602"/>
      <c r="I6622" s="602"/>
      <c r="J6622" s="602"/>
      <c r="K6622" s="602"/>
      <c r="L6622" s="602"/>
      <c r="M6622" s="622"/>
    </row>
    <row r="6623" spans="2:13" s="322" customFormat="1" x14ac:dyDescent="0.2">
      <c r="B6623" s="602"/>
      <c r="C6623" s="602"/>
      <c r="D6623" s="602"/>
      <c r="E6623" s="602"/>
      <c r="F6623" s="602"/>
      <c r="G6623" s="602"/>
      <c r="H6623" s="602"/>
      <c r="I6623" s="602"/>
      <c r="J6623" s="602"/>
      <c r="K6623" s="602"/>
      <c r="L6623" s="602"/>
      <c r="M6623" s="622"/>
    </row>
    <row r="6624" spans="2:13" s="322" customFormat="1" x14ac:dyDescent="0.2">
      <c r="B6624" s="602"/>
      <c r="C6624" s="602"/>
      <c r="D6624" s="602"/>
      <c r="E6624" s="602"/>
      <c r="F6624" s="602"/>
      <c r="G6624" s="602"/>
      <c r="H6624" s="602"/>
      <c r="I6624" s="602"/>
      <c r="J6624" s="602"/>
      <c r="K6624" s="602"/>
      <c r="L6624" s="602"/>
      <c r="M6624" s="622"/>
    </row>
    <row r="6625" spans="2:13" s="322" customFormat="1" x14ac:dyDescent="0.2">
      <c r="B6625" s="602"/>
      <c r="C6625" s="602"/>
      <c r="D6625" s="602"/>
      <c r="E6625" s="602"/>
      <c r="F6625" s="602"/>
      <c r="G6625" s="602"/>
      <c r="H6625" s="602"/>
      <c r="I6625" s="602"/>
      <c r="J6625" s="602"/>
      <c r="K6625" s="602"/>
      <c r="L6625" s="602"/>
      <c r="M6625" s="622"/>
    </row>
    <row r="6626" spans="2:13" s="322" customFormat="1" x14ac:dyDescent="0.2">
      <c r="B6626" s="602"/>
      <c r="C6626" s="602"/>
      <c r="D6626" s="602"/>
      <c r="E6626" s="602"/>
      <c r="F6626" s="602"/>
      <c r="G6626" s="602"/>
      <c r="H6626" s="602"/>
      <c r="I6626" s="602"/>
      <c r="J6626" s="602"/>
      <c r="K6626" s="602"/>
      <c r="L6626" s="602"/>
      <c r="M6626" s="622"/>
    </row>
    <row r="6627" spans="2:13" s="322" customFormat="1" x14ac:dyDescent="0.2">
      <c r="B6627" s="602"/>
      <c r="C6627" s="602"/>
      <c r="D6627" s="602"/>
      <c r="E6627" s="602"/>
      <c r="F6627" s="602"/>
      <c r="G6627" s="602"/>
      <c r="H6627" s="602"/>
      <c r="I6627" s="602"/>
      <c r="J6627" s="602"/>
      <c r="K6627" s="602"/>
      <c r="L6627" s="602"/>
      <c r="M6627" s="622"/>
    </row>
    <row r="6628" spans="2:13" s="322" customFormat="1" x14ac:dyDescent="0.2">
      <c r="B6628" s="602"/>
      <c r="C6628" s="602"/>
      <c r="D6628" s="602"/>
      <c r="E6628" s="602"/>
      <c r="F6628" s="602"/>
      <c r="G6628" s="602"/>
      <c r="H6628" s="602"/>
      <c r="I6628" s="602"/>
      <c r="J6628" s="602"/>
      <c r="K6628" s="602"/>
      <c r="L6628" s="602"/>
      <c r="M6628" s="622"/>
    </row>
    <row r="6629" spans="2:13" s="322" customFormat="1" x14ac:dyDescent="0.2">
      <c r="B6629" s="602"/>
      <c r="C6629" s="602"/>
      <c r="D6629" s="602"/>
      <c r="E6629" s="602"/>
      <c r="F6629" s="602"/>
      <c r="G6629" s="602"/>
      <c r="H6629" s="602"/>
      <c r="I6629" s="602"/>
      <c r="J6629" s="602"/>
      <c r="K6629" s="602"/>
      <c r="L6629" s="602"/>
      <c r="M6629" s="622"/>
    </row>
    <row r="6630" spans="2:13" s="322" customFormat="1" x14ac:dyDescent="0.2">
      <c r="B6630" s="602"/>
      <c r="C6630" s="602"/>
      <c r="D6630" s="602"/>
      <c r="E6630" s="602"/>
      <c r="F6630" s="602"/>
      <c r="G6630" s="602"/>
      <c r="H6630" s="602"/>
      <c r="I6630" s="602"/>
      <c r="J6630" s="602"/>
      <c r="K6630" s="602"/>
      <c r="L6630" s="602"/>
      <c r="M6630" s="622"/>
    </row>
    <row r="6631" spans="2:13" s="322" customFormat="1" x14ac:dyDescent="0.2">
      <c r="B6631" s="602"/>
      <c r="C6631" s="602"/>
      <c r="D6631" s="602"/>
      <c r="E6631" s="602"/>
      <c r="F6631" s="602"/>
      <c r="G6631" s="602"/>
      <c r="H6631" s="602"/>
      <c r="I6631" s="602"/>
      <c r="J6631" s="602"/>
      <c r="K6631" s="602"/>
      <c r="L6631" s="602"/>
      <c r="M6631" s="622"/>
    </row>
    <row r="6632" spans="2:13" s="322" customFormat="1" x14ac:dyDescent="0.2">
      <c r="B6632" s="602"/>
      <c r="C6632" s="602"/>
      <c r="D6632" s="602"/>
      <c r="E6632" s="602"/>
      <c r="F6632" s="602"/>
      <c r="G6632" s="602"/>
      <c r="H6632" s="602"/>
      <c r="I6632" s="602"/>
      <c r="J6632" s="602"/>
      <c r="K6632" s="602"/>
      <c r="L6632" s="602"/>
      <c r="M6632" s="622"/>
    </row>
    <row r="6633" spans="2:13" s="322" customFormat="1" x14ac:dyDescent="0.2">
      <c r="B6633" s="602"/>
      <c r="C6633" s="602"/>
      <c r="D6633" s="602"/>
      <c r="E6633" s="602"/>
      <c r="F6633" s="602"/>
      <c r="G6633" s="602"/>
      <c r="H6633" s="602"/>
      <c r="I6633" s="602"/>
      <c r="J6633" s="602"/>
      <c r="K6633" s="602"/>
      <c r="L6633" s="602"/>
      <c r="M6633" s="622"/>
    </row>
    <row r="6634" spans="2:13" s="322" customFormat="1" x14ac:dyDescent="0.2">
      <c r="B6634" s="602"/>
      <c r="C6634" s="602"/>
      <c r="D6634" s="602"/>
      <c r="E6634" s="602"/>
      <c r="F6634" s="602"/>
      <c r="G6634" s="602"/>
      <c r="H6634" s="602"/>
      <c r="I6634" s="602"/>
      <c r="J6634" s="602"/>
      <c r="K6634" s="602"/>
      <c r="L6634" s="602"/>
      <c r="M6634" s="622"/>
    </row>
    <row r="6635" spans="2:13" s="322" customFormat="1" x14ac:dyDescent="0.2">
      <c r="B6635" s="602"/>
      <c r="C6635" s="602"/>
      <c r="D6635" s="602"/>
      <c r="E6635" s="602"/>
      <c r="F6635" s="602"/>
      <c r="G6635" s="602"/>
      <c r="H6635" s="602"/>
      <c r="I6635" s="602"/>
      <c r="J6635" s="602"/>
      <c r="K6635" s="602"/>
      <c r="L6635" s="602"/>
      <c r="M6635" s="622"/>
    </row>
    <row r="6636" spans="2:13" s="322" customFormat="1" x14ac:dyDescent="0.2">
      <c r="B6636" s="602"/>
      <c r="C6636" s="602"/>
      <c r="D6636" s="602"/>
      <c r="E6636" s="602"/>
      <c r="F6636" s="602"/>
      <c r="G6636" s="602"/>
      <c r="H6636" s="602"/>
      <c r="I6636" s="602"/>
      <c r="J6636" s="602"/>
      <c r="K6636" s="602"/>
      <c r="L6636" s="602"/>
      <c r="M6636" s="622"/>
    </row>
    <row r="6637" spans="2:13" s="322" customFormat="1" x14ac:dyDescent="0.2">
      <c r="B6637" s="602"/>
      <c r="C6637" s="602"/>
      <c r="D6637" s="602"/>
      <c r="E6637" s="602"/>
      <c r="F6637" s="602"/>
      <c r="G6637" s="602"/>
      <c r="H6637" s="602"/>
      <c r="I6637" s="602"/>
      <c r="J6637" s="602"/>
      <c r="K6637" s="602"/>
      <c r="L6637" s="602"/>
      <c r="M6637" s="622"/>
    </row>
    <row r="6638" spans="2:13" s="322" customFormat="1" x14ac:dyDescent="0.2">
      <c r="B6638" s="602"/>
      <c r="C6638" s="602"/>
      <c r="D6638" s="602"/>
      <c r="E6638" s="602"/>
      <c r="F6638" s="602"/>
      <c r="G6638" s="602"/>
      <c r="H6638" s="602"/>
      <c r="I6638" s="602"/>
      <c r="J6638" s="602"/>
      <c r="K6638" s="602"/>
      <c r="L6638" s="602"/>
      <c r="M6638" s="622"/>
    </row>
    <row r="6639" spans="2:13" s="322" customFormat="1" x14ac:dyDescent="0.2">
      <c r="B6639" s="602"/>
      <c r="C6639" s="602"/>
      <c r="D6639" s="602"/>
      <c r="E6639" s="602"/>
      <c r="F6639" s="602"/>
      <c r="G6639" s="602"/>
      <c r="H6639" s="602"/>
      <c r="I6639" s="602"/>
      <c r="J6639" s="602"/>
      <c r="K6639" s="602"/>
      <c r="L6639" s="602"/>
      <c r="M6639" s="622"/>
    </row>
    <row r="6640" spans="2:13" s="322" customFormat="1" x14ac:dyDescent="0.2">
      <c r="B6640" s="602"/>
      <c r="C6640" s="602"/>
      <c r="D6640" s="602"/>
      <c r="E6640" s="602"/>
      <c r="F6640" s="602"/>
      <c r="G6640" s="602"/>
      <c r="H6640" s="602"/>
      <c r="I6640" s="602"/>
      <c r="J6640" s="602"/>
      <c r="K6640" s="602"/>
      <c r="L6640" s="602"/>
      <c r="M6640" s="622"/>
    </row>
    <row r="6641" spans="2:13" s="322" customFormat="1" x14ac:dyDescent="0.2">
      <c r="B6641" s="602"/>
      <c r="C6641" s="602"/>
      <c r="D6641" s="602"/>
      <c r="E6641" s="602"/>
      <c r="F6641" s="602"/>
      <c r="G6641" s="602"/>
      <c r="H6641" s="602"/>
      <c r="I6641" s="602"/>
      <c r="J6641" s="602"/>
      <c r="K6641" s="602"/>
      <c r="L6641" s="602"/>
      <c r="M6641" s="622"/>
    </row>
    <row r="6642" spans="2:13" s="322" customFormat="1" x14ac:dyDescent="0.2">
      <c r="B6642" s="602"/>
      <c r="C6642" s="602"/>
      <c r="D6642" s="602"/>
      <c r="E6642" s="602"/>
      <c r="F6642" s="602"/>
      <c r="G6642" s="602"/>
      <c r="H6642" s="602"/>
      <c r="I6642" s="602"/>
      <c r="J6642" s="602"/>
      <c r="K6642" s="602"/>
      <c r="L6642" s="602"/>
      <c r="M6642" s="622"/>
    </row>
    <row r="6643" spans="2:13" s="322" customFormat="1" x14ac:dyDescent="0.2">
      <c r="B6643" s="602"/>
      <c r="C6643" s="602"/>
      <c r="D6643" s="602"/>
      <c r="E6643" s="602"/>
      <c r="F6643" s="602"/>
      <c r="G6643" s="602"/>
      <c r="H6643" s="602"/>
      <c r="I6643" s="602"/>
      <c r="J6643" s="602"/>
      <c r="K6643" s="602"/>
      <c r="L6643" s="602"/>
      <c r="M6643" s="622"/>
    </row>
    <row r="6644" spans="2:13" s="322" customFormat="1" x14ac:dyDescent="0.2">
      <c r="B6644" s="602"/>
      <c r="C6644" s="602"/>
      <c r="D6644" s="602"/>
      <c r="E6644" s="602"/>
      <c r="F6644" s="602"/>
      <c r="G6644" s="602"/>
      <c r="H6644" s="602"/>
      <c r="I6644" s="602"/>
      <c r="J6644" s="602"/>
      <c r="K6644" s="602"/>
      <c r="L6644" s="602"/>
      <c r="M6644" s="622"/>
    </row>
    <row r="6645" spans="2:13" s="322" customFormat="1" x14ac:dyDescent="0.2">
      <c r="B6645" s="602"/>
      <c r="C6645" s="602"/>
      <c r="D6645" s="602"/>
      <c r="E6645" s="602"/>
      <c r="F6645" s="602"/>
      <c r="G6645" s="602"/>
      <c r="H6645" s="602"/>
      <c r="I6645" s="602"/>
      <c r="J6645" s="602"/>
      <c r="K6645" s="602"/>
      <c r="L6645" s="602"/>
      <c r="M6645" s="622"/>
    </row>
    <row r="6646" spans="2:13" s="322" customFormat="1" x14ac:dyDescent="0.2">
      <c r="B6646" s="602"/>
      <c r="C6646" s="602"/>
      <c r="D6646" s="602"/>
      <c r="E6646" s="602"/>
      <c r="F6646" s="602"/>
      <c r="G6646" s="602"/>
      <c r="H6646" s="602"/>
      <c r="I6646" s="602"/>
      <c r="J6646" s="602"/>
      <c r="K6646" s="602"/>
      <c r="L6646" s="602"/>
      <c r="M6646" s="622"/>
    </row>
    <row r="6647" spans="2:13" s="322" customFormat="1" x14ac:dyDescent="0.2">
      <c r="B6647" s="602"/>
      <c r="C6647" s="602"/>
      <c r="D6647" s="602"/>
      <c r="E6647" s="602"/>
      <c r="F6647" s="602"/>
      <c r="G6647" s="602"/>
      <c r="H6647" s="602"/>
      <c r="I6647" s="602"/>
      <c r="J6647" s="602"/>
      <c r="K6647" s="602"/>
      <c r="L6647" s="602"/>
      <c r="M6647" s="622"/>
    </row>
    <row r="6648" spans="2:13" s="322" customFormat="1" x14ac:dyDescent="0.2">
      <c r="B6648" s="602"/>
      <c r="C6648" s="602"/>
      <c r="D6648" s="602"/>
      <c r="E6648" s="602"/>
      <c r="F6648" s="602"/>
      <c r="G6648" s="602"/>
      <c r="H6648" s="602"/>
      <c r="I6648" s="602"/>
      <c r="J6648" s="602"/>
      <c r="K6648" s="602"/>
      <c r="L6648" s="602"/>
      <c r="M6648" s="622"/>
    </row>
    <row r="6649" spans="2:13" s="322" customFormat="1" x14ac:dyDescent="0.2">
      <c r="B6649" s="602"/>
      <c r="C6649" s="602"/>
      <c r="D6649" s="602"/>
      <c r="E6649" s="602"/>
      <c r="F6649" s="602"/>
      <c r="G6649" s="602"/>
      <c r="H6649" s="602"/>
      <c r="I6649" s="602"/>
      <c r="J6649" s="602"/>
      <c r="K6649" s="602"/>
      <c r="L6649" s="602"/>
      <c r="M6649" s="622"/>
    </row>
    <row r="6650" spans="2:13" s="322" customFormat="1" x14ac:dyDescent="0.2">
      <c r="B6650" s="602"/>
      <c r="C6650" s="602"/>
      <c r="D6650" s="602"/>
      <c r="E6650" s="602"/>
      <c r="F6650" s="602"/>
      <c r="G6650" s="602"/>
      <c r="H6650" s="602"/>
      <c r="I6650" s="602"/>
      <c r="J6650" s="602"/>
      <c r="K6650" s="602"/>
      <c r="L6650" s="602"/>
      <c r="M6650" s="622"/>
    </row>
    <row r="6651" spans="2:13" s="322" customFormat="1" x14ac:dyDescent="0.2">
      <c r="B6651" s="602"/>
      <c r="C6651" s="602"/>
      <c r="D6651" s="602"/>
      <c r="E6651" s="602"/>
      <c r="F6651" s="602"/>
      <c r="G6651" s="602"/>
      <c r="H6651" s="602"/>
      <c r="I6651" s="602"/>
      <c r="J6651" s="602"/>
      <c r="K6651" s="602"/>
      <c r="L6651" s="602"/>
      <c r="M6651" s="622"/>
    </row>
    <row r="6652" spans="2:13" s="322" customFormat="1" x14ac:dyDescent="0.2">
      <c r="B6652" s="602"/>
      <c r="C6652" s="602"/>
      <c r="D6652" s="602"/>
      <c r="E6652" s="602"/>
      <c r="F6652" s="602"/>
      <c r="G6652" s="602"/>
      <c r="H6652" s="602"/>
      <c r="I6652" s="602"/>
      <c r="J6652" s="602"/>
      <c r="K6652" s="602"/>
      <c r="L6652" s="602"/>
      <c r="M6652" s="622"/>
    </row>
    <row r="6653" spans="2:13" s="322" customFormat="1" x14ac:dyDescent="0.2">
      <c r="B6653" s="602"/>
      <c r="C6653" s="602"/>
      <c r="D6653" s="602"/>
      <c r="E6653" s="602"/>
      <c r="F6653" s="602"/>
      <c r="G6653" s="602"/>
      <c r="H6653" s="602"/>
      <c r="I6653" s="602"/>
      <c r="J6653" s="602"/>
      <c r="K6653" s="602"/>
      <c r="L6653" s="602"/>
      <c r="M6653" s="622"/>
    </row>
    <row r="6654" spans="2:13" s="322" customFormat="1" x14ac:dyDescent="0.2">
      <c r="B6654" s="602"/>
      <c r="C6654" s="602"/>
      <c r="D6654" s="602"/>
      <c r="E6654" s="602"/>
      <c r="F6654" s="602"/>
      <c r="G6654" s="602"/>
      <c r="H6654" s="602"/>
      <c r="I6654" s="602"/>
      <c r="J6654" s="602"/>
      <c r="K6654" s="602"/>
      <c r="L6654" s="602"/>
      <c r="M6654" s="622"/>
    </row>
    <row r="6655" spans="2:13" s="322" customFormat="1" x14ac:dyDescent="0.2">
      <c r="B6655" s="602"/>
      <c r="C6655" s="602"/>
      <c r="D6655" s="602"/>
      <c r="E6655" s="602"/>
      <c r="F6655" s="602"/>
      <c r="G6655" s="602"/>
      <c r="H6655" s="602"/>
      <c r="I6655" s="602"/>
      <c r="J6655" s="602"/>
      <c r="K6655" s="602"/>
      <c r="L6655" s="602"/>
      <c r="M6655" s="622"/>
    </row>
    <row r="6656" spans="2:13" s="322" customFormat="1" x14ac:dyDescent="0.2">
      <c r="B6656" s="602"/>
      <c r="C6656" s="602"/>
      <c r="D6656" s="602"/>
      <c r="E6656" s="602"/>
      <c r="F6656" s="602"/>
      <c r="G6656" s="602"/>
      <c r="H6656" s="602"/>
      <c r="I6656" s="602"/>
      <c r="J6656" s="602"/>
      <c r="K6656" s="602"/>
      <c r="L6656" s="602"/>
      <c r="M6656" s="622"/>
    </row>
    <row r="6657" spans="2:13" s="322" customFormat="1" x14ac:dyDescent="0.2">
      <c r="B6657" s="602"/>
      <c r="C6657" s="602"/>
      <c r="D6657" s="602"/>
      <c r="E6657" s="602"/>
      <c r="F6657" s="602"/>
      <c r="G6657" s="602"/>
      <c r="H6657" s="602"/>
      <c r="I6657" s="602"/>
      <c r="J6657" s="602"/>
      <c r="K6657" s="602"/>
      <c r="L6657" s="602"/>
      <c r="M6657" s="622"/>
    </row>
    <row r="6658" spans="2:13" s="322" customFormat="1" x14ac:dyDescent="0.2">
      <c r="B6658" s="602"/>
      <c r="C6658" s="602"/>
      <c r="D6658" s="602"/>
      <c r="E6658" s="602"/>
      <c r="F6658" s="602"/>
      <c r="G6658" s="602"/>
      <c r="H6658" s="602"/>
      <c r="I6658" s="602"/>
      <c r="J6658" s="602"/>
      <c r="K6658" s="602"/>
      <c r="L6658" s="602"/>
      <c r="M6658" s="622"/>
    </row>
    <row r="6659" spans="2:13" s="322" customFormat="1" x14ac:dyDescent="0.2">
      <c r="B6659" s="602"/>
      <c r="C6659" s="602"/>
      <c r="D6659" s="602"/>
      <c r="E6659" s="602"/>
      <c r="F6659" s="602"/>
      <c r="G6659" s="602"/>
      <c r="H6659" s="602"/>
      <c r="I6659" s="602"/>
      <c r="J6659" s="602"/>
      <c r="K6659" s="602"/>
      <c r="L6659" s="602"/>
      <c r="M6659" s="622"/>
    </row>
    <row r="6660" spans="2:13" s="322" customFormat="1" x14ac:dyDescent="0.2">
      <c r="B6660" s="602"/>
      <c r="C6660" s="602"/>
      <c r="D6660" s="602"/>
      <c r="E6660" s="602"/>
      <c r="F6660" s="602"/>
      <c r="G6660" s="602"/>
      <c r="H6660" s="602"/>
      <c r="I6660" s="602"/>
      <c r="J6660" s="602"/>
      <c r="K6660" s="602"/>
      <c r="L6660" s="602"/>
      <c r="M6660" s="622"/>
    </row>
    <row r="6661" spans="2:13" s="322" customFormat="1" x14ac:dyDescent="0.2">
      <c r="B6661" s="602"/>
      <c r="C6661" s="602"/>
      <c r="D6661" s="602"/>
      <c r="E6661" s="602"/>
      <c r="F6661" s="602"/>
      <c r="G6661" s="602"/>
      <c r="H6661" s="602"/>
      <c r="I6661" s="602"/>
      <c r="J6661" s="602"/>
      <c r="K6661" s="602"/>
      <c r="L6661" s="602"/>
      <c r="M6661" s="622"/>
    </row>
    <row r="6662" spans="2:13" s="322" customFormat="1" x14ac:dyDescent="0.2">
      <c r="B6662" s="602"/>
      <c r="C6662" s="602"/>
      <c r="D6662" s="602"/>
      <c r="E6662" s="602"/>
      <c r="F6662" s="602"/>
      <c r="G6662" s="602"/>
      <c r="H6662" s="602"/>
      <c r="I6662" s="602"/>
      <c r="J6662" s="602"/>
      <c r="K6662" s="602"/>
      <c r="L6662" s="602"/>
      <c r="M6662" s="622"/>
    </row>
    <row r="6663" spans="2:13" s="322" customFormat="1" x14ac:dyDescent="0.2">
      <c r="B6663" s="602"/>
      <c r="C6663" s="602"/>
      <c r="D6663" s="602"/>
      <c r="E6663" s="602"/>
      <c r="F6663" s="602"/>
      <c r="G6663" s="602"/>
      <c r="H6663" s="602"/>
      <c r="I6663" s="602"/>
      <c r="J6663" s="602"/>
      <c r="K6663" s="602"/>
      <c r="L6663" s="602"/>
      <c r="M6663" s="622"/>
    </row>
    <row r="6664" spans="2:13" s="322" customFormat="1" x14ac:dyDescent="0.2">
      <c r="B6664" s="602"/>
      <c r="C6664" s="602"/>
      <c r="D6664" s="602"/>
      <c r="E6664" s="602"/>
      <c r="F6664" s="602"/>
      <c r="G6664" s="602"/>
      <c r="H6664" s="602"/>
      <c r="I6664" s="602"/>
      <c r="J6664" s="602"/>
      <c r="K6664" s="602"/>
      <c r="L6664" s="602"/>
      <c r="M6664" s="622"/>
    </row>
    <row r="6665" spans="2:13" s="322" customFormat="1" x14ac:dyDescent="0.2">
      <c r="B6665" s="602"/>
      <c r="C6665" s="602"/>
      <c r="D6665" s="602"/>
      <c r="E6665" s="602"/>
      <c r="F6665" s="602"/>
      <c r="G6665" s="602"/>
      <c r="H6665" s="602"/>
      <c r="I6665" s="602"/>
      <c r="J6665" s="602"/>
      <c r="K6665" s="602"/>
      <c r="L6665" s="602"/>
      <c r="M6665" s="622"/>
    </row>
    <row r="6666" spans="2:13" s="322" customFormat="1" x14ac:dyDescent="0.2">
      <c r="B6666" s="602"/>
      <c r="C6666" s="602"/>
      <c r="D6666" s="602"/>
      <c r="E6666" s="602"/>
      <c r="F6666" s="602"/>
      <c r="G6666" s="602"/>
      <c r="H6666" s="602"/>
      <c r="I6666" s="602"/>
      <c r="J6666" s="602"/>
      <c r="K6666" s="602"/>
      <c r="L6666" s="602"/>
      <c r="M6666" s="622"/>
    </row>
    <row r="6667" spans="2:13" s="322" customFormat="1" x14ac:dyDescent="0.2">
      <c r="B6667" s="602"/>
      <c r="C6667" s="602"/>
      <c r="D6667" s="602"/>
      <c r="E6667" s="602"/>
      <c r="F6667" s="602"/>
      <c r="G6667" s="602"/>
      <c r="H6667" s="602"/>
      <c r="I6667" s="602"/>
      <c r="J6667" s="602"/>
      <c r="K6667" s="602"/>
      <c r="L6667" s="602"/>
      <c r="M6667" s="622"/>
    </row>
    <row r="6668" spans="2:13" s="322" customFormat="1" x14ac:dyDescent="0.2">
      <c r="B6668" s="602"/>
      <c r="C6668" s="602"/>
      <c r="D6668" s="602"/>
      <c r="E6668" s="602"/>
      <c r="F6668" s="602"/>
      <c r="G6668" s="602"/>
      <c r="H6668" s="602"/>
      <c r="I6668" s="602"/>
      <c r="J6668" s="602"/>
      <c r="K6668" s="602"/>
      <c r="L6668" s="602"/>
      <c r="M6668" s="622"/>
    </row>
    <row r="6669" spans="2:13" s="322" customFormat="1" x14ac:dyDescent="0.2">
      <c r="B6669" s="602"/>
      <c r="C6669" s="602"/>
      <c r="D6669" s="602"/>
      <c r="E6669" s="602"/>
      <c r="F6669" s="602"/>
      <c r="G6669" s="602"/>
      <c r="H6669" s="602"/>
      <c r="I6669" s="602"/>
      <c r="J6669" s="602"/>
      <c r="K6669" s="602"/>
      <c r="L6669" s="602"/>
      <c r="M6669" s="622"/>
    </row>
    <row r="6670" spans="2:13" s="322" customFormat="1" x14ac:dyDescent="0.2">
      <c r="B6670" s="602"/>
      <c r="C6670" s="602"/>
      <c r="D6670" s="602"/>
      <c r="E6670" s="602"/>
      <c r="F6670" s="602"/>
      <c r="G6670" s="602"/>
      <c r="H6670" s="602"/>
      <c r="I6670" s="602"/>
      <c r="J6670" s="602"/>
      <c r="K6670" s="602"/>
      <c r="L6670" s="602"/>
      <c r="M6670" s="622"/>
    </row>
    <row r="6671" spans="2:13" s="322" customFormat="1" x14ac:dyDescent="0.2">
      <c r="B6671" s="602"/>
      <c r="C6671" s="602"/>
      <c r="D6671" s="602"/>
      <c r="E6671" s="602"/>
      <c r="F6671" s="602"/>
      <c r="G6671" s="602"/>
      <c r="H6671" s="602"/>
      <c r="I6671" s="602"/>
      <c r="J6671" s="602"/>
      <c r="K6671" s="602"/>
      <c r="L6671" s="602"/>
      <c r="M6671" s="622"/>
    </row>
    <row r="6672" spans="2:13" s="322" customFormat="1" x14ac:dyDescent="0.2">
      <c r="B6672" s="602"/>
      <c r="C6672" s="602"/>
      <c r="D6672" s="602"/>
      <c r="E6672" s="602"/>
      <c r="F6672" s="602"/>
      <c r="G6672" s="602"/>
      <c r="H6672" s="602"/>
      <c r="I6672" s="602"/>
      <c r="J6672" s="602"/>
      <c r="K6672" s="602"/>
      <c r="L6672" s="602"/>
      <c r="M6672" s="622"/>
    </row>
    <row r="6673" spans="2:13" s="322" customFormat="1" x14ac:dyDescent="0.2">
      <c r="B6673" s="602"/>
      <c r="C6673" s="602"/>
      <c r="D6673" s="602"/>
      <c r="E6673" s="602"/>
      <c r="F6673" s="602"/>
      <c r="G6673" s="602"/>
      <c r="H6673" s="602"/>
      <c r="I6673" s="602"/>
      <c r="J6673" s="602"/>
      <c r="K6673" s="602"/>
      <c r="L6673" s="602"/>
      <c r="M6673" s="622"/>
    </row>
    <row r="6674" spans="2:13" s="322" customFormat="1" x14ac:dyDescent="0.2">
      <c r="B6674" s="602"/>
      <c r="C6674" s="602"/>
      <c r="D6674" s="602"/>
      <c r="E6674" s="602"/>
      <c r="F6674" s="602"/>
      <c r="G6674" s="602"/>
      <c r="H6674" s="602"/>
      <c r="I6674" s="602"/>
      <c r="J6674" s="602"/>
      <c r="K6674" s="602"/>
      <c r="L6674" s="602"/>
      <c r="M6674" s="622"/>
    </row>
    <row r="6675" spans="2:13" s="322" customFormat="1" x14ac:dyDescent="0.2">
      <c r="B6675" s="602"/>
      <c r="C6675" s="602"/>
      <c r="D6675" s="602"/>
      <c r="E6675" s="602"/>
      <c r="F6675" s="602"/>
      <c r="G6675" s="602"/>
      <c r="H6675" s="602"/>
      <c r="I6675" s="602"/>
      <c r="J6675" s="602"/>
      <c r="K6675" s="602"/>
      <c r="L6675" s="602"/>
      <c r="M6675" s="622"/>
    </row>
    <row r="6676" spans="2:13" s="322" customFormat="1" x14ac:dyDescent="0.2">
      <c r="B6676" s="602"/>
      <c r="C6676" s="602"/>
      <c r="D6676" s="602"/>
      <c r="E6676" s="602"/>
      <c r="F6676" s="602"/>
      <c r="G6676" s="602"/>
      <c r="H6676" s="602"/>
      <c r="I6676" s="602"/>
      <c r="J6676" s="602"/>
      <c r="K6676" s="602"/>
      <c r="L6676" s="602"/>
      <c r="M6676" s="622"/>
    </row>
    <row r="6677" spans="2:13" s="322" customFormat="1" x14ac:dyDescent="0.2">
      <c r="B6677" s="602"/>
      <c r="C6677" s="602"/>
      <c r="D6677" s="602"/>
      <c r="E6677" s="602"/>
      <c r="F6677" s="602"/>
      <c r="G6677" s="602"/>
      <c r="H6677" s="602"/>
      <c r="I6677" s="602"/>
      <c r="J6677" s="602"/>
      <c r="K6677" s="602"/>
      <c r="L6677" s="602"/>
      <c r="M6677" s="622"/>
    </row>
    <row r="6678" spans="2:13" s="322" customFormat="1" x14ac:dyDescent="0.2">
      <c r="B6678" s="602"/>
      <c r="C6678" s="602"/>
      <c r="D6678" s="602"/>
      <c r="E6678" s="602"/>
      <c r="F6678" s="602"/>
      <c r="G6678" s="602"/>
      <c r="H6678" s="602"/>
      <c r="I6678" s="602"/>
      <c r="J6678" s="602"/>
      <c r="K6678" s="602"/>
      <c r="L6678" s="602"/>
      <c r="M6678" s="622"/>
    </row>
    <row r="6679" spans="2:13" s="322" customFormat="1" x14ac:dyDescent="0.2">
      <c r="B6679" s="602"/>
      <c r="C6679" s="602"/>
      <c r="D6679" s="602"/>
      <c r="E6679" s="602"/>
      <c r="F6679" s="602"/>
      <c r="G6679" s="602"/>
      <c r="H6679" s="602"/>
      <c r="I6679" s="602"/>
      <c r="J6679" s="602"/>
      <c r="K6679" s="602"/>
      <c r="L6679" s="602"/>
      <c r="M6679" s="622"/>
    </row>
    <row r="6680" spans="2:13" s="322" customFormat="1" x14ac:dyDescent="0.2">
      <c r="B6680" s="602"/>
      <c r="C6680" s="602"/>
      <c r="D6680" s="602"/>
      <c r="E6680" s="602"/>
      <c r="F6680" s="602"/>
      <c r="G6680" s="602"/>
      <c r="H6680" s="602"/>
      <c r="I6680" s="602"/>
      <c r="J6680" s="602"/>
      <c r="K6680" s="602"/>
      <c r="L6680" s="602"/>
      <c r="M6680" s="622"/>
    </row>
    <row r="6681" spans="2:13" s="322" customFormat="1" x14ac:dyDescent="0.2">
      <c r="B6681" s="602"/>
      <c r="C6681" s="602"/>
      <c r="D6681" s="602"/>
      <c r="E6681" s="602"/>
      <c r="F6681" s="602"/>
      <c r="G6681" s="602"/>
      <c r="H6681" s="602"/>
      <c r="I6681" s="602"/>
      <c r="J6681" s="602"/>
      <c r="K6681" s="602"/>
      <c r="L6681" s="602"/>
      <c r="M6681" s="622"/>
    </row>
    <row r="6682" spans="2:13" s="322" customFormat="1" x14ac:dyDescent="0.2">
      <c r="B6682" s="602"/>
      <c r="C6682" s="602"/>
      <c r="D6682" s="602"/>
      <c r="E6682" s="602"/>
      <c r="F6682" s="602"/>
      <c r="G6682" s="602"/>
      <c r="H6682" s="602"/>
      <c r="I6682" s="602"/>
      <c r="J6682" s="602"/>
      <c r="K6682" s="602"/>
      <c r="L6682" s="602"/>
      <c r="M6682" s="622"/>
    </row>
    <row r="6683" spans="2:13" s="322" customFormat="1" x14ac:dyDescent="0.2">
      <c r="B6683" s="602"/>
      <c r="C6683" s="602"/>
      <c r="D6683" s="602"/>
      <c r="E6683" s="602"/>
      <c r="F6683" s="602"/>
      <c r="G6683" s="602"/>
      <c r="H6683" s="602"/>
      <c r="I6683" s="602"/>
      <c r="J6683" s="602"/>
      <c r="K6683" s="602"/>
      <c r="L6683" s="602"/>
      <c r="M6683" s="622"/>
    </row>
    <row r="6684" spans="2:13" s="322" customFormat="1" x14ac:dyDescent="0.2">
      <c r="B6684" s="602"/>
      <c r="C6684" s="602"/>
      <c r="D6684" s="602"/>
      <c r="E6684" s="602"/>
      <c r="F6684" s="602"/>
      <c r="G6684" s="602"/>
      <c r="H6684" s="602"/>
      <c r="I6684" s="602"/>
      <c r="J6684" s="602"/>
      <c r="K6684" s="602"/>
      <c r="L6684" s="602"/>
      <c r="M6684" s="622"/>
    </row>
    <row r="6685" spans="2:13" s="322" customFormat="1" x14ac:dyDescent="0.2">
      <c r="B6685" s="602"/>
      <c r="C6685" s="602"/>
      <c r="D6685" s="602"/>
      <c r="E6685" s="602"/>
      <c r="F6685" s="602"/>
      <c r="G6685" s="602"/>
      <c r="H6685" s="602"/>
      <c r="I6685" s="602"/>
      <c r="J6685" s="602"/>
      <c r="K6685" s="602"/>
      <c r="L6685" s="602"/>
      <c r="M6685" s="622"/>
    </row>
    <row r="6686" spans="2:13" s="322" customFormat="1" x14ac:dyDescent="0.2">
      <c r="B6686" s="602"/>
      <c r="C6686" s="602"/>
      <c r="D6686" s="602"/>
      <c r="E6686" s="602"/>
      <c r="F6686" s="602"/>
      <c r="G6686" s="602"/>
      <c r="H6686" s="602"/>
      <c r="I6686" s="602"/>
      <c r="J6686" s="602"/>
      <c r="K6686" s="602"/>
      <c r="L6686" s="602"/>
      <c r="M6686" s="622"/>
    </row>
    <row r="6687" spans="2:13" s="322" customFormat="1" x14ac:dyDescent="0.2">
      <c r="B6687" s="602"/>
      <c r="C6687" s="602"/>
      <c r="D6687" s="602"/>
      <c r="E6687" s="602"/>
      <c r="F6687" s="602"/>
      <c r="G6687" s="602"/>
      <c r="H6687" s="602"/>
      <c r="I6687" s="602"/>
      <c r="J6687" s="602"/>
      <c r="K6687" s="602"/>
      <c r="L6687" s="602"/>
      <c r="M6687" s="622"/>
    </row>
    <row r="6688" spans="2:13" s="322" customFormat="1" x14ac:dyDescent="0.2">
      <c r="B6688" s="602"/>
      <c r="C6688" s="602"/>
      <c r="D6688" s="602"/>
      <c r="E6688" s="602"/>
      <c r="F6688" s="602"/>
      <c r="G6688" s="602"/>
      <c r="H6688" s="602"/>
      <c r="I6688" s="602"/>
      <c r="J6688" s="602"/>
      <c r="K6688" s="602"/>
      <c r="L6688" s="602"/>
      <c r="M6688" s="622"/>
    </row>
    <row r="6689" spans="2:13" s="322" customFormat="1" x14ac:dyDescent="0.2">
      <c r="B6689" s="602"/>
      <c r="C6689" s="602"/>
      <c r="D6689" s="602"/>
      <c r="E6689" s="602"/>
      <c r="F6689" s="602"/>
      <c r="G6689" s="602"/>
      <c r="H6689" s="602"/>
      <c r="I6689" s="602"/>
      <c r="J6689" s="602"/>
      <c r="K6689" s="602"/>
      <c r="L6689" s="602"/>
      <c r="M6689" s="622"/>
    </row>
    <row r="6690" spans="2:13" s="322" customFormat="1" x14ac:dyDescent="0.2">
      <c r="B6690" s="602"/>
      <c r="C6690" s="602"/>
      <c r="D6690" s="602"/>
      <c r="E6690" s="602"/>
      <c r="F6690" s="602"/>
      <c r="G6690" s="602"/>
      <c r="H6690" s="602"/>
      <c r="I6690" s="602"/>
      <c r="J6690" s="602"/>
      <c r="K6690" s="602"/>
      <c r="L6690" s="602"/>
      <c r="M6690" s="622"/>
    </row>
    <row r="6691" spans="2:13" s="322" customFormat="1" x14ac:dyDescent="0.2">
      <c r="B6691" s="602"/>
      <c r="C6691" s="602"/>
      <c r="D6691" s="602"/>
      <c r="E6691" s="602"/>
      <c r="F6691" s="602"/>
      <c r="G6691" s="602"/>
      <c r="H6691" s="602"/>
      <c r="I6691" s="602"/>
      <c r="J6691" s="602"/>
      <c r="K6691" s="602"/>
      <c r="L6691" s="602"/>
      <c r="M6691" s="622"/>
    </row>
    <row r="6692" spans="2:13" s="322" customFormat="1" x14ac:dyDescent="0.2">
      <c r="B6692" s="602"/>
      <c r="C6692" s="602"/>
      <c r="D6692" s="602"/>
      <c r="E6692" s="602"/>
      <c r="F6692" s="602"/>
      <c r="G6692" s="602"/>
      <c r="H6692" s="602"/>
      <c r="I6692" s="602"/>
      <c r="J6692" s="602"/>
      <c r="K6692" s="602"/>
      <c r="L6692" s="602"/>
      <c r="M6692" s="622"/>
    </row>
    <row r="6693" spans="2:13" s="322" customFormat="1" x14ac:dyDescent="0.2">
      <c r="B6693" s="602"/>
      <c r="C6693" s="602"/>
      <c r="D6693" s="602"/>
      <c r="E6693" s="602"/>
      <c r="F6693" s="602"/>
      <c r="G6693" s="602"/>
      <c r="H6693" s="602"/>
      <c r="I6693" s="602"/>
      <c r="J6693" s="602"/>
      <c r="K6693" s="602"/>
      <c r="L6693" s="602"/>
      <c r="M6693" s="622"/>
    </row>
    <row r="6694" spans="2:13" s="322" customFormat="1" x14ac:dyDescent="0.2">
      <c r="B6694" s="602"/>
      <c r="C6694" s="602"/>
      <c r="D6694" s="602"/>
      <c r="E6694" s="602"/>
      <c r="F6694" s="602"/>
      <c r="G6694" s="602"/>
      <c r="H6694" s="602"/>
      <c r="I6694" s="602"/>
      <c r="J6694" s="602"/>
      <c r="K6694" s="602"/>
      <c r="L6694" s="602"/>
      <c r="M6694" s="622"/>
    </row>
    <row r="6695" spans="2:13" s="322" customFormat="1" x14ac:dyDescent="0.2">
      <c r="B6695" s="602"/>
      <c r="C6695" s="602"/>
      <c r="D6695" s="602"/>
      <c r="E6695" s="602"/>
      <c r="F6695" s="602"/>
      <c r="G6695" s="602"/>
      <c r="H6695" s="602"/>
      <c r="I6695" s="602"/>
      <c r="J6695" s="602"/>
      <c r="K6695" s="602"/>
      <c r="L6695" s="602"/>
      <c r="M6695" s="622"/>
    </row>
    <row r="6696" spans="2:13" s="322" customFormat="1" x14ac:dyDescent="0.2">
      <c r="B6696" s="602"/>
      <c r="C6696" s="602"/>
      <c r="D6696" s="602"/>
      <c r="E6696" s="602"/>
      <c r="F6696" s="602"/>
      <c r="G6696" s="602"/>
      <c r="H6696" s="602"/>
      <c r="I6696" s="602"/>
      <c r="J6696" s="602"/>
      <c r="K6696" s="602"/>
      <c r="L6696" s="602"/>
      <c r="M6696" s="622"/>
    </row>
    <row r="6697" spans="2:13" s="322" customFormat="1" x14ac:dyDescent="0.2">
      <c r="B6697" s="602"/>
      <c r="C6697" s="602"/>
      <c r="D6697" s="602"/>
      <c r="E6697" s="602"/>
      <c r="F6697" s="602"/>
      <c r="G6697" s="602"/>
      <c r="H6697" s="602"/>
      <c r="I6697" s="602"/>
      <c r="J6697" s="602"/>
      <c r="K6697" s="602"/>
      <c r="L6697" s="602"/>
      <c r="M6697" s="622"/>
    </row>
    <row r="6698" spans="2:13" s="322" customFormat="1" x14ac:dyDescent="0.2">
      <c r="B6698" s="602"/>
      <c r="C6698" s="602"/>
      <c r="D6698" s="602"/>
      <c r="E6698" s="602"/>
      <c r="F6698" s="602"/>
      <c r="G6698" s="602"/>
      <c r="H6698" s="602"/>
      <c r="I6698" s="602"/>
      <c r="J6698" s="602"/>
      <c r="K6698" s="602"/>
      <c r="L6698" s="602"/>
      <c r="M6698" s="622"/>
    </row>
    <row r="6699" spans="2:13" s="322" customFormat="1" x14ac:dyDescent="0.2">
      <c r="B6699" s="602"/>
      <c r="C6699" s="602"/>
      <c r="D6699" s="602"/>
      <c r="E6699" s="602"/>
      <c r="F6699" s="602"/>
      <c r="G6699" s="602"/>
      <c r="H6699" s="602"/>
      <c r="I6699" s="602"/>
      <c r="J6699" s="602"/>
      <c r="K6699" s="602"/>
      <c r="L6699" s="602"/>
      <c r="M6699" s="622"/>
    </row>
    <row r="6700" spans="2:13" s="322" customFormat="1" x14ac:dyDescent="0.2">
      <c r="B6700" s="602"/>
      <c r="C6700" s="602"/>
      <c r="D6700" s="602"/>
      <c r="E6700" s="602"/>
      <c r="F6700" s="602"/>
      <c r="G6700" s="602"/>
      <c r="H6700" s="602"/>
      <c r="I6700" s="602"/>
      <c r="J6700" s="602"/>
      <c r="K6700" s="602"/>
      <c r="L6700" s="602"/>
      <c r="M6700" s="622"/>
    </row>
    <row r="6701" spans="2:13" s="322" customFormat="1" x14ac:dyDescent="0.2">
      <c r="B6701" s="602"/>
      <c r="C6701" s="602"/>
      <c r="D6701" s="602"/>
      <c r="E6701" s="602"/>
      <c r="F6701" s="602"/>
      <c r="G6701" s="602"/>
      <c r="H6701" s="602"/>
      <c r="I6701" s="602"/>
      <c r="J6701" s="602"/>
      <c r="K6701" s="602"/>
      <c r="L6701" s="602"/>
      <c r="M6701" s="622"/>
    </row>
    <row r="6702" spans="2:13" s="322" customFormat="1" x14ac:dyDescent="0.2">
      <c r="B6702" s="602"/>
      <c r="C6702" s="602"/>
      <c r="D6702" s="602"/>
      <c r="E6702" s="602"/>
      <c r="F6702" s="602"/>
      <c r="G6702" s="602"/>
      <c r="H6702" s="602"/>
      <c r="I6702" s="602"/>
      <c r="J6702" s="602"/>
      <c r="K6702" s="602"/>
      <c r="L6702" s="602"/>
      <c r="M6702" s="622"/>
    </row>
    <row r="6703" spans="2:13" s="322" customFormat="1" x14ac:dyDescent="0.2">
      <c r="B6703" s="602"/>
      <c r="C6703" s="602"/>
      <c r="D6703" s="602"/>
      <c r="E6703" s="602"/>
      <c r="F6703" s="602"/>
      <c r="G6703" s="602"/>
      <c r="H6703" s="602"/>
      <c r="I6703" s="602"/>
      <c r="J6703" s="602"/>
      <c r="K6703" s="602"/>
      <c r="L6703" s="602"/>
      <c r="M6703" s="622"/>
    </row>
    <row r="6704" spans="2:13" s="322" customFormat="1" x14ac:dyDescent="0.2">
      <c r="B6704" s="602"/>
      <c r="C6704" s="602"/>
      <c r="D6704" s="602"/>
      <c r="E6704" s="602"/>
      <c r="F6704" s="602"/>
      <c r="G6704" s="602"/>
      <c r="H6704" s="602"/>
      <c r="I6704" s="602"/>
      <c r="J6704" s="602"/>
      <c r="K6704" s="602"/>
      <c r="L6704" s="602"/>
      <c r="M6704" s="622"/>
    </row>
    <row r="6705" spans="2:13" s="322" customFormat="1" x14ac:dyDescent="0.2">
      <c r="B6705" s="602"/>
      <c r="C6705" s="602"/>
      <c r="D6705" s="602"/>
      <c r="E6705" s="602"/>
      <c r="F6705" s="602"/>
      <c r="G6705" s="602"/>
      <c r="H6705" s="602"/>
      <c r="I6705" s="602"/>
      <c r="J6705" s="602"/>
      <c r="K6705" s="602"/>
      <c r="L6705" s="602"/>
      <c r="M6705" s="622"/>
    </row>
    <row r="6706" spans="2:13" s="322" customFormat="1" x14ac:dyDescent="0.2">
      <c r="B6706" s="602"/>
      <c r="C6706" s="602"/>
      <c r="D6706" s="602"/>
      <c r="E6706" s="602"/>
      <c r="F6706" s="602"/>
      <c r="G6706" s="602"/>
      <c r="H6706" s="602"/>
      <c r="I6706" s="602"/>
      <c r="J6706" s="602"/>
      <c r="K6706" s="602"/>
      <c r="L6706" s="602"/>
      <c r="M6706" s="622"/>
    </row>
    <row r="6707" spans="2:13" s="322" customFormat="1" x14ac:dyDescent="0.2">
      <c r="B6707" s="602"/>
      <c r="C6707" s="602"/>
      <c r="D6707" s="602"/>
      <c r="E6707" s="602"/>
      <c r="F6707" s="602"/>
      <c r="G6707" s="602"/>
      <c r="H6707" s="602"/>
      <c r="I6707" s="602"/>
      <c r="J6707" s="602"/>
      <c r="K6707" s="602"/>
      <c r="L6707" s="602"/>
      <c r="M6707" s="622"/>
    </row>
    <row r="6708" spans="2:13" s="322" customFormat="1" x14ac:dyDescent="0.2">
      <c r="B6708" s="602"/>
      <c r="C6708" s="602"/>
      <c r="D6708" s="602"/>
      <c r="E6708" s="602"/>
      <c r="F6708" s="602"/>
      <c r="G6708" s="602"/>
      <c r="H6708" s="602"/>
      <c r="I6708" s="602"/>
      <c r="J6708" s="602"/>
      <c r="K6708" s="602"/>
      <c r="L6708" s="602"/>
      <c r="M6708" s="622"/>
    </row>
    <row r="6709" spans="2:13" s="322" customFormat="1" x14ac:dyDescent="0.2">
      <c r="B6709" s="602"/>
      <c r="C6709" s="602"/>
      <c r="D6709" s="602"/>
      <c r="E6709" s="602"/>
      <c r="F6709" s="602"/>
      <c r="G6709" s="602"/>
      <c r="H6709" s="602"/>
      <c r="I6709" s="602"/>
      <c r="J6709" s="602"/>
      <c r="K6709" s="602"/>
      <c r="L6709" s="602"/>
      <c r="M6709" s="622"/>
    </row>
    <row r="6710" spans="2:13" s="322" customFormat="1" x14ac:dyDescent="0.2">
      <c r="B6710" s="602"/>
      <c r="C6710" s="602"/>
      <c r="D6710" s="602"/>
      <c r="E6710" s="602"/>
      <c r="F6710" s="602"/>
      <c r="G6710" s="602"/>
      <c r="H6710" s="602"/>
      <c r="I6710" s="602"/>
      <c r="J6710" s="602"/>
      <c r="K6710" s="602"/>
      <c r="L6710" s="602"/>
      <c r="M6710" s="622"/>
    </row>
    <row r="6711" spans="2:13" s="322" customFormat="1" x14ac:dyDescent="0.2">
      <c r="B6711" s="602"/>
      <c r="C6711" s="602"/>
      <c r="D6711" s="602"/>
      <c r="E6711" s="602"/>
      <c r="F6711" s="602"/>
      <c r="G6711" s="602"/>
      <c r="H6711" s="602"/>
      <c r="I6711" s="602"/>
      <c r="J6711" s="602"/>
      <c r="K6711" s="602"/>
      <c r="L6711" s="602"/>
      <c r="M6711" s="622"/>
    </row>
    <row r="6712" spans="2:13" s="322" customFormat="1" x14ac:dyDescent="0.2">
      <c r="B6712" s="602"/>
      <c r="C6712" s="602"/>
      <c r="D6712" s="602"/>
      <c r="E6712" s="602"/>
      <c r="F6712" s="602"/>
      <c r="G6712" s="602"/>
      <c r="H6712" s="602"/>
      <c r="I6712" s="602"/>
      <c r="J6712" s="602"/>
      <c r="K6712" s="602"/>
      <c r="L6712" s="602"/>
      <c r="M6712" s="622"/>
    </row>
    <row r="6713" spans="2:13" s="322" customFormat="1" x14ac:dyDescent="0.2">
      <c r="B6713" s="602"/>
      <c r="C6713" s="602"/>
      <c r="D6713" s="602"/>
      <c r="E6713" s="602"/>
      <c r="F6713" s="602"/>
      <c r="G6713" s="602"/>
      <c r="H6713" s="602"/>
      <c r="I6713" s="602"/>
      <c r="J6713" s="602"/>
      <c r="K6713" s="602"/>
      <c r="L6713" s="602"/>
      <c r="M6713" s="622"/>
    </row>
    <row r="6714" spans="2:13" s="322" customFormat="1" x14ac:dyDescent="0.2">
      <c r="B6714" s="602"/>
      <c r="C6714" s="602"/>
      <c r="D6714" s="602"/>
      <c r="E6714" s="602"/>
      <c r="F6714" s="602"/>
      <c r="G6714" s="602"/>
      <c r="H6714" s="602"/>
      <c r="I6714" s="602"/>
      <c r="J6714" s="602"/>
      <c r="K6714" s="602"/>
      <c r="L6714" s="602"/>
      <c r="M6714" s="622"/>
    </row>
    <row r="6715" spans="2:13" s="322" customFormat="1" x14ac:dyDescent="0.2">
      <c r="B6715" s="602"/>
      <c r="C6715" s="602"/>
      <c r="D6715" s="602"/>
      <c r="E6715" s="602"/>
      <c r="F6715" s="602"/>
      <c r="G6715" s="602"/>
      <c r="H6715" s="602"/>
      <c r="I6715" s="602"/>
      <c r="J6715" s="602"/>
      <c r="K6715" s="602"/>
      <c r="L6715" s="602"/>
      <c r="M6715" s="622"/>
    </row>
    <row r="6716" spans="2:13" s="322" customFormat="1" x14ac:dyDescent="0.2">
      <c r="B6716" s="602"/>
      <c r="C6716" s="602"/>
      <c r="D6716" s="602"/>
      <c r="E6716" s="602"/>
      <c r="F6716" s="602"/>
      <c r="G6716" s="602"/>
      <c r="H6716" s="602"/>
      <c r="I6716" s="602"/>
      <c r="J6716" s="602"/>
      <c r="K6716" s="602"/>
      <c r="L6716" s="602"/>
      <c r="M6716" s="622"/>
    </row>
    <row r="6717" spans="2:13" s="322" customFormat="1" x14ac:dyDescent="0.2">
      <c r="B6717" s="602"/>
      <c r="C6717" s="602"/>
      <c r="D6717" s="602"/>
      <c r="E6717" s="602"/>
      <c r="F6717" s="602"/>
      <c r="G6717" s="602"/>
      <c r="H6717" s="602"/>
      <c r="I6717" s="602"/>
      <c r="J6717" s="602"/>
      <c r="K6717" s="602"/>
      <c r="L6717" s="602"/>
      <c r="M6717" s="622"/>
    </row>
    <row r="6718" spans="2:13" s="322" customFormat="1" x14ac:dyDescent="0.2">
      <c r="B6718" s="602"/>
      <c r="C6718" s="602"/>
      <c r="D6718" s="602"/>
      <c r="E6718" s="602"/>
      <c r="F6718" s="602"/>
      <c r="G6718" s="602"/>
      <c r="H6718" s="602"/>
      <c r="I6718" s="602"/>
      <c r="J6718" s="602"/>
      <c r="K6718" s="602"/>
      <c r="L6718" s="602"/>
      <c r="M6718" s="622"/>
    </row>
    <row r="6719" spans="2:13" s="322" customFormat="1" x14ac:dyDescent="0.2">
      <c r="B6719" s="602"/>
      <c r="C6719" s="602"/>
      <c r="D6719" s="602"/>
      <c r="E6719" s="602"/>
      <c r="F6719" s="602"/>
      <c r="G6719" s="602"/>
      <c r="H6719" s="602"/>
      <c r="I6719" s="602"/>
      <c r="J6719" s="602"/>
      <c r="K6719" s="602"/>
      <c r="L6719" s="602"/>
      <c r="M6719" s="622"/>
    </row>
    <row r="6720" spans="2:13" s="322" customFormat="1" x14ac:dyDescent="0.2">
      <c r="B6720" s="602"/>
      <c r="C6720" s="602"/>
      <c r="D6720" s="602"/>
      <c r="E6720" s="602"/>
      <c r="F6720" s="602"/>
      <c r="G6720" s="602"/>
      <c r="H6720" s="602"/>
      <c r="I6720" s="602"/>
      <c r="J6720" s="602"/>
      <c r="K6720" s="602"/>
      <c r="L6720" s="602"/>
      <c r="M6720" s="622"/>
    </row>
    <row r="6721" spans="2:13" s="322" customFormat="1" x14ac:dyDescent="0.2">
      <c r="B6721" s="602"/>
      <c r="C6721" s="602"/>
      <c r="D6721" s="602"/>
      <c r="E6721" s="602"/>
      <c r="F6721" s="602"/>
      <c r="G6721" s="602"/>
      <c r="H6721" s="602"/>
      <c r="I6721" s="602"/>
      <c r="J6721" s="602"/>
      <c r="K6721" s="602"/>
      <c r="L6721" s="602"/>
      <c r="M6721" s="622"/>
    </row>
    <row r="6722" spans="2:13" s="322" customFormat="1" x14ac:dyDescent="0.2">
      <c r="B6722" s="602"/>
      <c r="C6722" s="602"/>
      <c r="D6722" s="602"/>
      <c r="E6722" s="602"/>
      <c r="F6722" s="602"/>
      <c r="G6722" s="602"/>
      <c r="H6722" s="602"/>
      <c r="I6722" s="602"/>
      <c r="J6722" s="602"/>
      <c r="K6722" s="602"/>
      <c r="L6722" s="602"/>
      <c r="M6722" s="622"/>
    </row>
    <row r="6723" spans="2:13" s="322" customFormat="1" x14ac:dyDescent="0.2">
      <c r="B6723" s="602"/>
      <c r="C6723" s="602"/>
      <c r="D6723" s="602"/>
      <c r="E6723" s="602"/>
      <c r="F6723" s="602"/>
      <c r="G6723" s="602"/>
      <c r="H6723" s="602"/>
      <c r="I6723" s="602"/>
      <c r="J6723" s="602"/>
      <c r="K6723" s="602"/>
      <c r="L6723" s="602"/>
      <c r="M6723" s="622"/>
    </row>
    <row r="6724" spans="2:13" s="322" customFormat="1" x14ac:dyDescent="0.2">
      <c r="B6724" s="602"/>
      <c r="C6724" s="602"/>
      <c r="D6724" s="602"/>
      <c r="E6724" s="602"/>
      <c r="F6724" s="602"/>
      <c r="G6724" s="602"/>
      <c r="H6724" s="602"/>
      <c r="I6724" s="602"/>
      <c r="J6724" s="602"/>
      <c r="K6724" s="602"/>
      <c r="L6724" s="602"/>
      <c r="M6724" s="622"/>
    </row>
    <row r="6725" spans="2:13" s="322" customFormat="1" x14ac:dyDescent="0.2">
      <c r="B6725" s="602"/>
      <c r="C6725" s="602"/>
      <c r="D6725" s="602"/>
      <c r="E6725" s="602"/>
      <c r="F6725" s="602"/>
      <c r="G6725" s="602"/>
      <c r="H6725" s="602"/>
      <c r="I6725" s="602"/>
      <c r="J6725" s="602"/>
      <c r="K6725" s="602"/>
      <c r="L6725" s="602"/>
      <c r="M6725" s="622"/>
    </row>
    <row r="6726" spans="2:13" s="322" customFormat="1" x14ac:dyDescent="0.2">
      <c r="B6726" s="602"/>
      <c r="C6726" s="602"/>
      <c r="D6726" s="602"/>
      <c r="E6726" s="602"/>
      <c r="F6726" s="602"/>
      <c r="G6726" s="602"/>
      <c r="H6726" s="602"/>
      <c r="I6726" s="602"/>
      <c r="J6726" s="602"/>
      <c r="K6726" s="602"/>
      <c r="L6726" s="602"/>
      <c r="M6726" s="622"/>
    </row>
    <row r="6727" spans="2:13" s="322" customFormat="1" x14ac:dyDescent="0.2">
      <c r="B6727" s="602"/>
      <c r="C6727" s="602"/>
      <c r="D6727" s="602"/>
      <c r="E6727" s="602"/>
      <c r="F6727" s="602"/>
      <c r="G6727" s="602"/>
      <c r="H6727" s="602"/>
      <c r="I6727" s="602"/>
      <c r="J6727" s="602"/>
      <c r="K6727" s="602"/>
      <c r="L6727" s="602"/>
      <c r="M6727" s="622"/>
    </row>
    <row r="6728" spans="2:13" s="322" customFormat="1" x14ac:dyDescent="0.2">
      <c r="B6728" s="602"/>
      <c r="C6728" s="602"/>
      <c r="D6728" s="602"/>
      <c r="E6728" s="602"/>
      <c r="F6728" s="602"/>
      <c r="G6728" s="602"/>
      <c r="H6728" s="602"/>
      <c r="I6728" s="602"/>
      <c r="J6728" s="602"/>
      <c r="K6728" s="602"/>
      <c r="L6728" s="602"/>
      <c r="M6728" s="622"/>
    </row>
    <row r="6729" spans="2:13" s="322" customFormat="1" x14ac:dyDescent="0.2">
      <c r="B6729" s="602"/>
      <c r="C6729" s="602"/>
      <c r="D6729" s="602"/>
      <c r="E6729" s="602"/>
      <c r="F6729" s="602"/>
      <c r="G6729" s="602"/>
      <c r="H6729" s="602"/>
      <c r="I6729" s="602"/>
      <c r="J6729" s="602"/>
      <c r="K6729" s="602"/>
      <c r="L6729" s="602"/>
      <c r="M6729" s="622"/>
    </row>
    <row r="6730" spans="2:13" s="322" customFormat="1" x14ac:dyDescent="0.2">
      <c r="B6730" s="602"/>
      <c r="C6730" s="602"/>
      <c r="D6730" s="602"/>
      <c r="E6730" s="602"/>
      <c r="F6730" s="602"/>
      <c r="G6730" s="602"/>
      <c r="H6730" s="602"/>
      <c r="I6730" s="602"/>
      <c r="J6730" s="602"/>
      <c r="K6730" s="602"/>
      <c r="L6730" s="602"/>
      <c r="M6730" s="622"/>
    </row>
    <row r="6731" spans="2:13" s="322" customFormat="1" x14ac:dyDescent="0.2">
      <c r="B6731" s="602"/>
      <c r="C6731" s="602"/>
      <c r="D6731" s="602"/>
      <c r="E6731" s="602"/>
      <c r="F6731" s="602"/>
      <c r="G6731" s="602"/>
      <c r="H6731" s="602"/>
      <c r="I6731" s="602"/>
      <c r="J6731" s="602"/>
      <c r="K6731" s="602"/>
      <c r="L6731" s="602"/>
      <c r="M6731" s="622"/>
    </row>
    <row r="6732" spans="2:13" s="322" customFormat="1" x14ac:dyDescent="0.2">
      <c r="B6732" s="602"/>
      <c r="C6732" s="602"/>
      <c r="D6732" s="602"/>
      <c r="E6732" s="602"/>
      <c r="F6732" s="602"/>
      <c r="G6732" s="602"/>
      <c r="H6732" s="602"/>
      <c r="I6732" s="602"/>
      <c r="J6732" s="602"/>
      <c r="K6732" s="602"/>
      <c r="L6732" s="602"/>
      <c r="M6732" s="622"/>
    </row>
    <row r="6733" spans="2:13" s="322" customFormat="1" x14ac:dyDescent="0.2">
      <c r="B6733" s="602"/>
      <c r="C6733" s="602"/>
      <c r="D6733" s="602"/>
      <c r="E6733" s="602"/>
      <c r="F6733" s="602"/>
      <c r="G6733" s="602"/>
      <c r="H6733" s="602"/>
      <c r="I6733" s="602"/>
      <c r="J6733" s="602"/>
      <c r="K6733" s="602"/>
      <c r="L6733" s="602"/>
      <c r="M6733" s="622"/>
    </row>
    <row r="6734" spans="2:13" s="322" customFormat="1" x14ac:dyDescent="0.2">
      <c r="B6734" s="602"/>
      <c r="C6734" s="602"/>
      <c r="D6734" s="602"/>
      <c r="E6734" s="602"/>
      <c r="F6734" s="602"/>
      <c r="G6734" s="602"/>
      <c r="H6734" s="602"/>
      <c r="I6734" s="602"/>
      <c r="J6734" s="602"/>
      <c r="K6734" s="602"/>
      <c r="L6734" s="602"/>
      <c r="M6734" s="622"/>
    </row>
    <row r="6735" spans="2:13" s="322" customFormat="1" x14ac:dyDescent="0.2">
      <c r="B6735" s="602"/>
      <c r="C6735" s="602"/>
      <c r="D6735" s="602"/>
      <c r="E6735" s="602"/>
      <c r="F6735" s="602"/>
      <c r="G6735" s="602"/>
      <c r="H6735" s="602"/>
      <c r="I6735" s="602"/>
      <c r="J6735" s="602"/>
      <c r="K6735" s="602"/>
      <c r="L6735" s="602"/>
      <c r="M6735" s="622"/>
    </row>
    <row r="6736" spans="2:13" s="322" customFormat="1" x14ac:dyDescent="0.2">
      <c r="B6736" s="602"/>
      <c r="C6736" s="602"/>
      <c r="D6736" s="602"/>
      <c r="E6736" s="602"/>
      <c r="F6736" s="602"/>
      <c r="G6736" s="602"/>
      <c r="H6736" s="602"/>
      <c r="I6736" s="602"/>
      <c r="J6736" s="602"/>
      <c r="K6736" s="602"/>
      <c r="L6736" s="602"/>
      <c r="M6736" s="622"/>
    </row>
    <row r="6737" spans="2:13" s="322" customFormat="1" x14ac:dyDescent="0.2">
      <c r="B6737" s="602"/>
      <c r="C6737" s="602"/>
      <c r="D6737" s="602"/>
      <c r="E6737" s="602"/>
      <c r="F6737" s="602"/>
      <c r="G6737" s="602"/>
      <c r="H6737" s="602"/>
      <c r="I6737" s="602"/>
      <c r="J6737" s="602"/>
      <c r="K6737" s="602"/>
      <c r="L6737" s="602"/>
      <c r="M6737" s="622"/>
    </row>
    <row r="6738" spans="2:13" s="322" customFormat="1" x14ac:dyDescent="0.2">
      <c r="B6738" s="602"/>
      <c r="C6738" s="602"/>
      <c r="D6738" s="602"/>
      <c r="E6738" s="602"/>
      <c r="F6738" s="602"/>
      <c r="G6738" s="602"/>
      <c r="H6738" s="602"/>
      <c r="I6738" s="602"/>
      <c r="J6738" s="602"/>
      <c r="K6738" s="602"/>
      <c r="L6738" s="602"/>
      <c r="M6738" s="622"/>
    </row>
    <row r="6739" spans="2:13" s="322" customFormat="1" x14ac:dyDescent="0.2">
      <c r="B6739" s="602"/>
      <c r="C6739" s="602"/>
      <c r="D6739" s="602"/>
      <c r="E6739" s="602"/>
      <c r="F6739" s="602"/>
      <c r="G6739" s="602"/>
      <c r="H6739" s="602"/>
      <c r="I6739" s="602"/>
      <c r="J6739" s="602"/>
      <c r="K6739" s="602"/>
      <c r="L6739" s="602"/>
      <c r="M6739" s="622"/>
    </row>
    <row r="6740" spans="2:13" s="322" customFormat="1" x14ac:dyDescent="0.2">
      <c r="B6740" s="602"/>
      <c r="C6740" s="602"/>
      <c r="D6740" s="602"/>
      <c r="E6740" s="602"/>
      <c r="F6740" s="602"/>
      <c r="G6740" s="602"/>
      <c r="H6740" s="602"/>
      <c r="I6740" s="602"/>
      <c r="J6740" s="602"/>
      <c r="K6740" s="602"/>
      <c r="L6740" s="602"/>
      <c r="M6740" s="622"/>
    </row>
    <row r="6741" spans="2:13" s="322" customFormat="1" x14ac:dyDescent="0.2">
      <c r="B6741" s="602"/>
      <c r="C6741" s="602"/>
      <c r="D6741" s="602"/>
      <c r="E6741" s="602"/>
      <c r="F6741" s="602"/>
      <c r="G6741" s="602"/>
      <c r="H6741" s="602"/>
      <c r="I6741" s="602"/>
      <c r="J6741" s="602"/>
      <c r="K6741" s="602"/>
      <c r="L6741" s="602"/>
      <c r="M6741" s="622"/>
    </row>
    <row r="6742" spans="2:13" s="322" customFormat="1" x14ac:dyDescent="0.2">
      <c r="B6742" s="602"/>
      <c r="C6742" s="602"/>
      <c r="D6742" s="602"/>
      <c r="E6742" s="602"/>
      <c r="F6742" s="602"/>
      <c r="G6742" s="602"/>
      <c r="H6742" s="602"/>
      <c r="I6742" s="602"/>
      <c r="J6742" s="602"/>
      <c r="K6742" s="602"/>
      <c r="L6742" s="602"/>
      <c r="M6742" s="622"/>
    </row>
    <row r="6743" spans="2:13" s="322" customFormat="1" x14ac:dyDescent="0.2">
      <c r="B6743" s="602"/>
      <c r="C6743" s="602"/>
      <c r="D6743" s="602"/>
      <c r="E6743" s="602"/>
      <c r="F6743" s="602"/>
      <c r="G6743" s="602"/>
      <c r="H6743" s="602"/>
      <c r="I6743" s="602"/>
      <c r="J6743" s="602"/>
      <c r="K6743" s="602"/>
      <c r="L6743" s="602"/>
      <c r="M6743" s="622"/>
    </row>
    <row r="6744" spans="2:13" s="322" customFormat="1" x14ac:dyDescent="0.2">
      <c r="B6744" s="602"/>
      <c r="C6744" s="602"/>
      <c r="D6744" s="602"/>
      <c r="E6744" s="602"/>
      <c r="F6744" s="602"/>
      <c r="G6744" s="602"/>
      <c r="H6744" s="602"/>
      <c r="I6744" s="602"/>
      <c r="J6744" s="602"/>
      <c r="K6744" s="602"/>
      <c r="L6744" s="602"/>
      <c r="M6744" s="622"/>
    </row>
    <row r="6745" spans="2:13" s="322" customFormat="1" x14ac:dyDescent="0.2">
      <c r="B6745" s="602"/>
      <c r="C6745" s="602"/>
      <c r="D6745" s="602"/>
      <c r="E6745" s="602"/>
      <c r="F6745" s="602"/>
      <c r="G6745" s="602"/>
      <c r="H6745" s="602"/>
      <c r="I6745" s="602"/>
      <c r="J6745" s="602"/>
      <c r="K6745" s="602"/>
      <c r="L6745" s="602"/>
      <c r="M6745" s="622"/>
    </row>
    <row r="6746" spans="2:13" s="322" customFormat="1" x14ac:dyDescent="0.2">
      <c r="B6746" s="602"/>
      <c r="C6746" s="602"/>
      <c r="D6746" s="602"/>
      <c r="E6746" s="602"/>
      <c r="F6746" s="602"/>
      <c r="G6746" s="602"/>
      <c r="H6746" s="602"/>
      <c r="I6746" s="602"/>
      <c r="J6746" s="602"/>
      <c r="K6746" s="602"/>
      <c r="L6746" s="602"/>
      <c r="M6746" s="622"/>
    </row>
    <row r="6747" spans="2:13" s="322" customFormat="1" x14ac:dyDescent="0.2">
      <c r="B6747" s="602"/>
      <c r="C6747" s="602"/>
      <c r="D6747" s="602"/>
      <c r="E6747" s="602"/>
      <c r="F6747" s="602"/>
      <c r="G6747" s="602"/>
      <c r="H6747" s="602"/>
      <c r="I6747" s="602"/>
      <c r="J6747" s="602"/>
      <c r="K6747" s="602"/>
      <c r="L6747" s="602"/>
      <c r="M6747" s="622"/>
    </row>
    <row r="6748" spans="2:13" s="322" customFormat="1" x14ac:dyDescent="0.2">
      <c r="B6748" s="602"/>
      <c r="C6748" s="602"/>
      <c r="D6748" s="602"/>
      <c r="E6748" s="602"/>
      <c r="F6748" s="602"/>
      <c r="G6748" s="602"/>
      <c r="H6748" s="602"/>
      <c r="I6748" s="602"/>
      <c r="J6748" s="602"/>
      <c r="K6748" s="602"/>
      <c r="L6748" s="602"/>
      <c r="M6748" s="622"/>
    </row>
    <row r="6749" spans="2:13" s="322" customFormat="1" x14ac:dyDescent="0.2">
      <c r="B6749" s="602"/>
      <c r="C6749" s="602"/>
      <c r="D6749" s="602"/>
      <c r="E6749" s="602"/>
      <c r="F6749" s="602"/>
      <c r="G6749" s="602"/>
      <c r="H6749" s="602"/>
      <c r="I6749" s="602"/>
      <c r="J6749" s="602"/>
      <c r="K6749" s="602"/>
      <c r="L6749" s="602"/>
      <c r="M6749" s="622"/>
    </row>
    <row r="6750" spans="2:13" s="322" customFormat="1" x14ac:dyDescent="0.2">
      <c r="B6750" s="602"/>
      <c r="C6750" s="602"/>
      <c r="D6750" s="602"/>
      <c r="E6750" s="602"/>
      <c r="F6750" s="602"/>
      <c r="G6750" s="602"/>
      <c r="H6750" s="602"/>
      <c r="I6750" s="602"/>
      <c r="J6750" s="602"/>
      <c r="K6750" s="602"/>
      <c r="L6750" s="602"/>
      <c r="M6750" s="622"/>
    </row>
    <row r="6751" spans="2:13" s="322" customFormat="1" x14ac:dyDescent="0.2">
      <c r="B6751" s="602"/>
      <c r="C6751" s="602"/>
      <c r="D6751" s="602"/>
      <c r="E6751" s="602"/>
      <c r="F6751" s="602"/>
      <c r="G6751" s="602"/>
      <c r="H6751" s="602"/>
      <c r="I6751" s="602"/>
      <c r="J6751" s="602"/>
      <c r="K6751" s="602"/>
      <c r="L6751" s="602"/>
      <c r="M6751" s="622"/>
    </row>
    <row r="6752" spans="2:13" s="322" customFormat="1" x14ac:dyDescent="0.2">
      <c r="B6752" s="602"/>
      <c r="C6752" s="602"/>
      <c r="D6752" s="602"/>
      <c r="E6752" s="602"/>
      <c r="F6752" s="602"/>
      <c r="G6752" s="602"/>
      <c r="H6752" s="602"/>
      <c r="I6752" s="602"/>
      <c r="J6752" s="602"/>
      <c r="K6752" s="602"/>
      <c r="L6752" s="602"/>
      <c r="M6752" s="622"/>
    </row>
    <row r="6753" spans="2:13" s="322" customFormat="1" x14ac:dyDescent="0.2">
      <c r="B6753" s="602"/>
      <c r="C6753" s="602"/>
      <c r="D6753" s="602"/>
      <c r="E6753" s="602"/>
      <c r="F6753" s="602"/>
      <c r="G6753" s="602"/>
      <c r="H6753" s="602"/>
      <c r="I6753" s="602"/>
      <c r="J6753" s="602"/>
      <c r="K6753" s="602"/>
      <c r="L6753" s="602"/>
      <c r="M6753" s="622"/>
    </row>
    <row r="6754" spans="2:13" s="322" customFormat="1" x14ac:dyDescent="0.2">
      <c r="B6754" s="602"/>
      <c r="C6754" s="602"/>
      <c r="D6754" s="602"/>
      <c r="E6754" s="602"/>
      <c r="F6754" s="602"/>
      <c r="G6754" s="602"/>
      <c r="H6754" s="602"/>
      <c r="I6754" s="602"/>
      <c r="J6754" s="602"/>
      <c r="K6754" s="602"/>
      <c r="L6754" s="602"/>
      <c r="M6754" s="622"/>
    </row>
    <row r="6755" spans="2:13" s="322" customFormat="1" x14ac:dyDescent="0.2">
      <c r="B6755" s="602"/>
      <c r="C6755" s="602"/>
      <c r="D6755" s="602"/>
      <c r="E6755" s="602"/>
      <c r="F6755" s="602"/>
      <c r="G6755" s="602"/>
      <c r="H6755" s="602"/>
      <c r="I6755" s="602"/>
      <c r="J6755" s="602"/>
      <c r="K6755" s="602"/>
      <c r="L6755" s="602"/>
      <c r="M6755" s="622"/>
    </row>
    <row r="6756" spans="2:13" s="322" customFormat="1" x14ac:dyDescent="0.2">
      <c r="B6756" s="602"/>
      <c r="C6756" s="602"/>
      <c r="D6756" s="602"/>
      <c r="E6756" s="602"/>
      <c r="F6756" s="602"/>
      <c r="G6756" s="602"/>
      <c r="H6756" s="602"/>
      <c r="I6756" s="602"/>
      <c r="J6756" s="602"/>
      <c r="K6756" s="602"/>
      <c r="L6756" s="602"/>
      <c r="M6756" s="622"/>
    </row>
    <row r="6757" spans="2:13" s="322" customFormat="1" x14ac:dyDescent="0.2">
      <c r="B6757" s="602"/>
      <c r="C6757" s="602"/>
      <c r="D6757" s="602"/>
      <c r="E6757" s="602"/>
      <c r="F6757" s="602"/>
      <c r="G6757" s="602"/>
      <c r="H6757" s="602"/>
      <c r="I6757" s="602"/>
      <c r="J6757" s="602"/>
      <c r="K6757" s="602"/>
      <c r="L6757" s="602"/>
      <c r="M6757" s="622"/>
    </row>
    <row r="6758" spans="2:13" s="322" customFormat="1" x14ac:dyDescent="0.2">
      <c r="B6758" s="602"/>
      <c r="C6758" s="602"/>
      <c r="D6758" s="602"/>
      <c r="E6758" s="602"/>
      <c r="F6758" s="602"/>
      <c r="G6758" s="602"/>
      <c r="H6758" s="602"/>
      <c r="I6758" s="602"/>
      <c r="J6758" s="602"/>
      <c r="K6758" s="602"/>
      <c r="L6758" s="602"/>
      <c r="M6758" s="622"/>
    </row>
    <row r="6759" spans="2:13" s="322" customFormat="1" x14ac:dyDescent="0.2">
      <c r="B6759" s="602"/>
      <c r="C6759" s="602"/>
      <c r="D6759" s="602"/>
      <c r="E6759" s="602"/>
      <c r="F6759" s="602"/>
      <c r="G6759" s="602"/>
      <c r="H6759" s="602"/>
      <c r="I6759" s="602"/>
      <c r="J6759" s="602"/>
      <c r="K6759" s="602"/>
      <c r="L6759" s="602"/>
      <c r="M6759" s="622"/>
    </row>
    <row r="6760" spans="2:13" s="322" customFormat="1" x14ac:dyDescent="0.2">
      <c r="B6760" s="602"/>
      <c r="C6760" s="602"/>
      <c r="D6760" s="602"/>
      <c r="E6760" s="602"/>
      <c r="F6760" s="602"/>
      <c r="G6760" s="602"/>
      <c r="H6760" s="602"/>
      <c r="I6760" s="602"/>
      <c r="J6760" s="602"/>
      <c r="K6760" s="602"/>
      <c r="L6760" s="602"/>
      <c r="M6760" s="622"/>
    </row>
    <row r="6761" spans="2:13" s="322" customFormat="1" x14ac:dyDescent="0.2">
      <c r="B6761" s="602"/>
      <c r="C6761" s="602"/>
      <c r="D6761" s="602"/>
      <c r="E6761" s="602"/>
      <c r="F6761" s="602"/>
      <c r="G6761" s="602"/>
      <c r="H6761" s="602"/>
      <c r="I6761" s="602"/>
      <c r="J6761" s="602"/>
      <c r="K6761" s="602"/>
      <c r="L6761" s="602"/>
      <c r="M6761" s="622"/>
    </row>
    <row r="6762" spans="2:13" s="322" customFormat="1" x14ac:dyDescent="0.2">
      <c r="B6762" s="602"/>
      <c r="C6762" s="602"/>
      <c r="D6762" s="602"/>
      <c r="E6762" s="602"/>
      <c r="F6762" s="602"/>
      <c r="G6762" s="602"/>
      <c r="H6762" s="602"/>
      <c r="I6762" s="602"/>
      <c r="J6762" s="602"/>
      <c r="K6762" s="602"/>
      <c r="L6762" s="602"/>
      <c r="M6762" s="622"/>
    </row>
    <row r="6763" spans="2:13" s="322" customFormat="1" x14ac:dyDescent="0.2">
      <c r="B6763" s="602"/>
      <c r="C6763" s="602"/>
      <c r="D6763" s="602"/>
      <c r="E6763" s="602"/>
      <c r="F6763" s="602"/>
      <c r="G6763" s="602"/>
      <c r="H6763" s="602"/>
      <c r="I6763" s="602"/>
      <c r="J6763" s="602"/>
      <c r="K6763" s="602"/>
      <c r="L6763" s="602"/>
      <c r="M6763" s="622"/>
    </row>
    <row r="6764" spans="2:13" s="322" customFormat="1" x14ac:dyDescent="0.2">
      <c r="B6764" s="602"/>
      <c r="C6764" s="602"/>
      <c r="D6764" s="602"/>
      <c r="E6764" s="602"/>
      <c r="F6764" s="602"/>
      <c r="G6764" s="602"/>
      <c r="H6764" s="602"/>
      <c r="I6764" s="602"/>
      <c r="J6764" s="602"/>
      <c r="K6764" s="602"/>
      <c r="L6764" s="602"/>
      <c r="M6764" s="622"/>
    </row>
    <row r="6765" spans="2:13" s="322" customFormat="1" x14ac:dyDescent="0.2">
      <c r="B6765" s="602"/>
      <c r="C6765" s="602"/>
      <c r="D6765" s="602"/>
      <c r="E6765" s="602"/>
      <c r="F6765" s="602"/>
      <c r="G6765" s="602"/>
      <c r="H6765" s="602"/>
      <c r="I6765" s="602"/>
      <c r="J6765" s="602"/>
      <c r="K6765" s="602"/>
      <c r="L6765" s="602"/>
      <c r="M6765" s="622"/>
    </row>
    <row r="6766" spans="2:13" s="322" customFormat="1" x14ac:dyDescent="0.2">
      <c r="B6766" s="602"/>
      <c r="C6766" s="602"/>
      <c r="D6766" s="602"/>
      <c r="E6766" s="602"/>
      <c r="F6766" s="602"/>
      <c r="G6766" s="602"/>
      <c r="H6766" s="602"/>
      <c r="I6766" s="602"/>
      <c r="J6766" s="602"/>
      <c r="K6766" s="602"/>
      <c r="L6766" s="602"/>
      <c r="M6766" s="622"/>
    </row>
    <row r="6767" spans="2:13" s="322" customFormat="1" x14ac:dyDescent="0.2">
      <c r="B6767" s="602"/>
      <c r="C6767" s="602"/>
      <c r="D6767" s="602"/>
      <c r="E6767" s="602"/>
      <c r="F6767" s="602"/>
      <c r="G6767" s="602"/>
      <c r="H6767" s="602"/>
      <c r="I6767" s="602"/>
      <c r="J6767" s="602"/>
      <c r="K6767" s="602"/>
      <c r="L6767" s="602"/>
      <c r="M6767" s="622"/>
    </row>
    <row r="6768" spans="2:13" s="322" customFormat="1" x14ac:dyDescent="0.2">
      <c r="B6768" s="602"/>
      <c r="C6768" s="602"/>
      <c r="D6768" s="602"/>
      <c r="E6768" s="602"/>
      <c r="F6768" s="602"/>
      <c r="G6768" s="602"/>
      <c r="H6768" s="602"/>
      <c r="I6768" s="602"/>
      <c r="J6768" s="602"/>
      <c r="K6768" s="602"/>
      <c r="L6768" s="602"/>
      <c r="M6768" s="622"/>
    </row>
    <row r="6769" spans="2:13" s="322" customFormat="1" x14ac:dyDescent="0.2">
      <c r="B6769" s="602"/>
      <c r="C6769" s="602"/>
      <c r="D6769" s="602"/>
      <c r="E6769" s="602"/>
      <c r="F6769" s="602"/>
      <c r="G6769" s="602"/>
      <c r="H6769" s="602"/>
      <c r="I6769" s="602"/>
      <c r="J6769" s="602"/>
      <c r="K6769" s="602"/>
      <c r="L6769" s="602"/>
      <c r="M6769" s="622"/>
    </row>
    <row r="6770" spans="2:13" s="322" customFormat="1" x14ac:dyDescent="0.2">
      <c r="B6770" s="602"/>
      <c r="C6770" s="602"/>
      <c r="D6770" s="602"/>
      <c r="E6770" s="602"/>
      <c r="F6770" s="602"/>
      <c r="G6770" s="602"/>
      <c r="H6770" s="602"/>
      <c r="I6770" s="602"/>
      <c r="J6770" s="602"/>
      <c r="K6770" s="602"/>
      <c r="L6770" s="602"/>
      <c r="M6770" s="622"/>
    </row>
    <row r="6771" spans="2:13" s="322" customFormat="1" x14ac:dyDescent="0.2">
      <c r="B6771" s="602"/>
      <c r="C6771" s="602"/>
      <c r="D6771" s="602"/>
      <c r="E6771" s="602"/>
      <c r="F6771" s="602"/>
      <c r="G6771" s="602"/>
      <c r="H6771" s="602"/>
      <c r="I6771" s="602"/>
      <c r="J6771" s="602"/>
      <c r="K6771" s="602"/>
      <c r="L6771" s="602"/>
      <c r="M6771" s="622"/>
    </row>
    <row r="6772" spans="2:13" s="322" customFormat="1" x14ac:dyDescent="0.2">
      <c r="B6772" s="602"/>
      <c r="C6772" s="602"/>
      <c r="D6772" s="602"/>
      <c r="E6772" s="602"/>
      <c r="F6772" s="602"/>
      <c r="G6772" s="602"/>
      <c r="H6772" s="602"/>
      <c r="I6772" s="602"/>
      <c r="J6772" s="602"/>
      <c r="K6772" s="602"/>
      <c r="L6772" s="602"/>
      <c r="M6772" s="622"/>
    </row>
    <row r="6773" spans="2:13" s="322" customFormat="1" x14ac:dyDescent="0.2">
      <c r="B6773" s="602"/>
      <c r="C6773" s="602"/>
      <c r="D6773" s="602"/>
      <c r="E6773" s="602"/>
      <c r="F6773" s="602"/>
      <c r="G6773" s="602"/>
      <c r="H6773" s="602"/>
      <c r="I6773" s="602"/>
      <c r="J6773" s="602"/>
      <c r="K6773" s="602"/>
      <c r="L6773" s="602"/>
      <c r="M6773" s="622"/>
    </row>
    <row r="6774" spans="2:13" s="322" customFormat="1" x14ac:dyDescent="0.2">
      <c r="B6774" s="602"/>
      <c r="C6774" s="602"/>
      <c r="D6774" s="602"/>
      <c r="E6774" s="602"/>
      <c r="F6774" s="602"/>
      <c r="G6774" s="602"/>
      <c r="H6774" s="602"/>
      <c r="I6774" s="602"/>
      <c r="J6774" s="602"/>
      <c r="K6774" s="602"/>
      <c r="L6774" s="602"/>
      <c r="M6774" s="622"/>
    </row>
    <row r="6775" spans="2:13" s="322" customFormat="1" x14ac:dyDescent="0.2">
      <c r="B6775" s="602"/>
      <c r="C6775" s="602"/>
      <c r="D6775" s="602"/>
      <c r="E6775" s="602"/>
      <c r="F6775" s="602"/>
      <c r="G6775" s="602"/>
      <c r="H6775" s="602"/>
      <c r="I6775" s="602"/>
      <c r="J6775" s="602"/>
      <c r="K6775" s="602"/>
      <c r="L6775" s="602"/>
      <c r="M6775" s="622"/>
    </row>
    <row r="6776" spans="2:13" s="322" customFormat="1" x14ac:dyDescent="0.2">
      <c r="B6776" s="602"/>
      <c r="C6776" s="602"/>
      <c r="D6776" s="602"/>
      <c r="E6776" s="602"/>
      <c r="F6776" s="602"/>
      <c r="G6776" s="602"/>
      <c r="H6776" s="602"/>
      <c r="I6776" s="602"/>
      <c r="J6776" s="602"/>
      <c r="K6776" s="602"/>
      <c r="L6776" s="602"/>
      <c r="M6776" s="622"/>
    </row>
    <row r="6777" spans="2:13" s="322" customFormat="1" x14ac:dyDescent="0.2">
      <c r="B6777" s="602"/>
      <c r="C6777" s="602"/>
      <c r="D6777" s="602"/>
      <c r="E6777" s="602"/>
      <c r="F6777" s="602"/>
      <c r="G6777" s="602"/>
      <c r="H6777" s="602"/>
      <c r="I6777" s="602"/>
      <c r="J6777" s="602"/>
      <c r="K6777" s="602"/>
      <c r="L6777" s="602"/>
      <c r="M6777" s="622"/>
    </row>
    <row r="6778" spans="2:13" s="322" customFormat="1" x14ac:dyDescent="0.2">
      <c r="B6778" s="602"/>
      <c r="C6778" s="602"/>
      <c r="D6778" s="602"/>
      <c r="E6778" s="602"/>
      <c r="F6778" s="602"/>
      <c r="G6778" s="602"/>
      <c r="H6778" s="602"/>
      <c r="I6778" s="602"/>
      <c r="J6778" s="602"/>
      <c r="K6778" s="602"/>
      <c r="L6778" s="602"/>
      <c r="M6778" s="622"/>
    </row>
    <row r="6779" spans="2:13" s="322" customFormat="1" x14ac:dyDescent="0.2">
      <c r="B6779" s="602"/>
      <c r="C6779" s="602"/>
      <c r="D6779" s="602"/>
      <c r="E6779" s="602"/>
      <c r="F6779" s="602"/>
      <c r="G6779" s="602"/>
      <c r="H6779" s="602"/>
      <c r="I6779" s="602"/>
      <c r="J6779" s="602"/>
      <c r="K6779" s="602"/>
      <c r="L6779" s="602"/>
      <c r="M6779" s="622"/>
    </row>
    <row r="6780" spans="2:13" s="322" customFormat="1" x14ac:dyDescent="0.2">
      <c r="B6780" s="602"/>
      <c r="C6780" s="602"/>
      <c r="D6780" s="602"/>
      <c r="E6780" s="602"/>
      <c r="F6780" s="602"/>
      <c r="G6780" s="602"/>
      <c r="H6780" s="602"/>
      <c r="I6780" s="602"/>
      <c r="J6780" s="602"/>
      <c r="K6780" s="602"/>
      <c r="L6780" s="602"/>
      <c r="M6780" s="622"/>
    </row>
    <row r="6781" spans="2:13" s="322" customFormat="1" x14ac:dyDescent="0.2">
      <c r="B6781" s="602"/>
      <c r="C6781" s="602"/>
      <c r="D6781" s="602"/>
      <c r="E6781" s="602"/>
      <c r="F6781" s="602"/>
      <c r="G6781" s="602"/>
      <c r="H6781" s="602"/>
      <c r="I6781" s="602"/>
      <c r="J6781" s="602"/>
      <c r="K6781" s="602"/>
      <c r="L6781" s="602"/>
      <c r="M6781" s="622"/>
    </row>
    <row r="6782" spans="2:13" s="322" customFormat="1" x14ac:dyDescent="0.2">
      <c r="B6782" s="602"/>
      <c r="C6782" s="602"/>
      <c r="D6782" s="602"/>
      <c r="E6782" s="602"/>
      <c r="F6782" s="602"/>
      <c r="G6782" s="602"/>
      <c r="H6782" s="602"/>
      <c r="I6782" s="602"/>
      <c r="J6782" s="602"/>
      <c r="K6782" s="602"/>
      <c r="L6782" s="602"/>
      <c r="M6782" s="622"/>
    </row>
    <row r="6783" spans="2:13" s="322" customFormat="1" x14ac:dyDescent="0.2">
      <c r="B6783" s="602"/>
      <c r="C6783" s="602"/>
      <c r="D6783" s="602"/>
      <c r="E6783" s="602"/>
      <c r="F6783" s="602"/>
      <c r="G6783" s="602"/>
      <c r="H6783" s="602"/>
      <c r="I6783" s="602"/>
      <c r="J6783" s="602"/>
      <c r="K6783" s="602"/>
      <c r="L6783" s="602"/>
      <c r="M6783" s="622"/>
    </row>
    <row r="6784" spans="2:13" s="322" customFormat="1" x14ac:dyDescent="0.2">
      <c r="B6784" s="602"/>
      <c r="C6784" s="602"/>
      <c r="D6784" s="602"/>
      <c r="E6784" s="602"/>
      <c r="F6784" s="602"/>
      <c r="G6784" s="602"/>
      <c r="H6784" s="602"/>
      <c r="I6784" s="602"/>
      <c r="J6784" s="602"/>
      <c r="K6784" s="602"/>
      <c r="L6784" s="602"/>
      <c r="M6784" s="622"/>
    </row>
    <row r="6785" spans="2:13" s="322" customFormat="1" x14ac:dyDescent="0.2">
      <c r="B6785" s="602"/>
      <c r="C6785" s="602"/>
      <c r="D6785" s="602"/>
      <c r="E6785" s="602"/>
      <c r="F6785" s="602"/>
      <c r="G6785" s="602"/>
      <c r="H6785" s="602"/>
      <c r="I6785" s="602"/>
      <c r="J6785" s="602"/>
      <c r="K6785" s="602"/>
      <c r="L6785" s="602"/>
      <c r="M6785" s="622"/>
    </row>
    <row r="6786" spans="2:13" s="322" customFormat="1" x14ac:dyDescent="0.2">
      <c r="B6786" s="602"/>
      <c r="C6786" s="602"/>
      <c r="D6786" s="602"/>
      <c r="E6786" s="602"/>
      <c r="F6786" s="602"/>
      <c r="G6786" s="602"/>
      <c r="H6786" s="602"/>
      <c r="I6786" s="602"/>
      <c r="J6786" s="602"/>
      <c r="K6786" s="602"/>
      <c r="L6786" s="602"/>
      <c r="M6786" s="622"/>
    </row>
    <row r="6787" spans="2:13" s="322" customFormat="1" x14ac:dyDescent="0.2">
      <c r="B6787" s="602"/>
      <c r="C6787" s="602"/>
      <c r="D6787" s="602"/>
      <c r="E6787" s="602"/>
      <c r="F6787" s="602"/>
      <c r="G6787" s="602"/>
      <c r="H6787" s="602"/>
      <c r="I6787" s="602"/>
      <c r="J6787" s="602"/>
      <c r="K6787" s="602"/>
      <c r="L6787" s="602"/>
      <c r="M6787" s="622"/>
    </row>
    <row r="6788" spans="2:13" s="322" customFormat="1" x14ac:dyDescent="0.2">
      <c r="B6788" s="602"/>
      <c r="C6788" s="602"/>
      <c r="D6788" s="602"/>
      <c r="E6788" s="602"/>
      <c r="F6788" s="602"/>
      <c r="G6788" s="602"/>
      <c r="H6788" s="602"/>
      <c r="I6788" s="602"/>
      <c r="J6788" s="602"/>
      <c r="K6788" s="602"/>
      <c r="L6788" s="602"/>
      <c r="M6788" s="622"/>
    </row>
    <row r="6789" spans="2:13" s="322" customFormat="1" x14ac:dyDescent="0.2">
      <c r="B6789" s="602"/>
      <c r="C6789" s="602"/>
      <c r="D6789" s="602"/>
      <c r="E6789" s="602"/>
      <c r="F6789" s="602"/>
      <c r="G6789" s="602"/>
      <c r="H6789" s="602"/>
      <c r="I6789" s="602"/>
      <c r="J6789" s="602"/>
      <c r="K6789" s="602"/>
      <c r="L6789" s="602"/>
      <c r="M6789" s="622"/>
    </row>
    <row r="6790" spans="2:13" s="322" customFormat="1" x14ac:dyDescent="0.2">
      <c r="B6790" s="602"/>
      <c r="C6790" s="602"/>
      <c r="D6790" s="602"/>
      <c r="E6790" s="602"/>
      <c r="F6790" s="602"/>
      <c r="G6790" s="602"/>
      <c r="H6790" s="602"/>
      <c r="I6790" s="602"/>
      <c r="J6790" s="602"/>
      <c r="K6790" s="602"/>
      <c r="L6790" s="602"/>
      <c r="M6790" s="622"/>
    </row>
    <row r="6791" spans="2:13" s="322" customFormat="1" x14ac:dyDescent="0.2">
      <c r="B6791" s="602"/>
      <c r="C6791" s="602"/>
      <c r="D6791" s="602"/>
      <c r="E6791" s="602"/>
      <c r="F6791" s="602"/>
      <c r="G6791" s="602"/>
      <c r="H6791" s="602"/>
      <c r="I6791" s="602"/>
      <c r="J6791" s="602"/>
      <c r="K6791" s="602"/>
      <c r="L6791" s="602"/>
      <c r="M6791" s="622"/>
    </row>
    <row r="6792" spans="2:13" s="322" customFormat="1" x14ac:dyDescent="0.2">
      <c r="B6792" s="602"/>
      <c r="C6792" s="602"/>
      <c r="D6792" s="602"/>
      <c r="E6792" s="602"/>
      <c r="F6792" s="602"/>
      <c r="G6792" s="602"/>
      <c r="H6792" s="602"/>
      <c r="I6792" s="602"/>
      <c r="J6792" s="602"/>
      <c r="K6792" s="602"/>
      <c r="L6792" s="602"/>
      <c r="M6792" s="622"/>
    </row>
    <row r="6793" spans="2:13" s="322" customFormat="1" x14ac:dyDescent="0.2">
      <c r="B6793" s="602"/>
      <c r="C6793" s="602"/>
      <c r="D6793" s="602"/>
      <c r="E6793" s="602"/>
      <c r="F6793" s="602"/>
      <c r="G6793" s="602"/>
      <c r="H6793" s="602"/>
      <c r="I6793" s="602"/>
      <c r="J6793" s="602"/>
      <c r="K6793" s="602"/>
      <c r="L6793" s="602"/>
      <c r="M6793" s="622"/>
    </row>
    <row r="6794" spans="2:13" s="322" customFormat="1" x14ac:dyDescent="0.2">
      <c r="B6794" s="602"/>
      <c r="C6794" s="602"/>
      <c r="D6794" s="602"/>
      <c r="E6794" s="602"/>
      <c r="F6794" s="602"/>
      <c r="G6794" s="602"/>
      <c r="H6794" s="602"/>
      <c r="I6794" s="602"/>
      <c r="J6794" s="602"/>
      <c r="K6794" s="602"/>
      <c r="L6794" s="602"/>
      <c r="M6794" s="622"/>
    </row>
    <row r="6795" spans="2:13" s="322" customFormat="1" x14ac:dyDescent="0.2">
      <c r="B6795" s="602"/>
      <c r="C6795" s="602"/>
      <c r="D6795" s="602"/>
      <c r="E6795" s="602"/>
      <c r="F6795" s="602"/>
      <c r="G6795" s="602"/>
      <c r="H6795" s="602"/>
      <c r="I6795" s="602"/>
      <c r="J6795" s="602"/>
      <c r="K6795" s="602"/>
      <c r="L6795" s="602"/>
      <c r="M6795" s="622"/>
    </row>
    <row r="6796" spans="2:13" s="322" customFormat="1" x14ac:dyDescent="0.2">
      <c r="B6796" s="602"/>
      <c r="C6796" s="602"/>
      <c r="D6796" s="602"/>
      <c r="E6796" s="602"/>
      <c r="F6796" s="602"/>
      <c r="G6796" s="602"/>
      <c r="H6796" s="602"/>
      <c r="I6796" s="602"/>
      <c r="J6796" s="602"/>
      <c r="K6796" s="602"/>
      <c r="L6796" s="602"/>
      <c r="M6796" s="622"/>
    </row>
    <row r="6797" spans="2:13" s="322" customFormat="1" x14ac:dyDescent="0.2">
      <c r="B6797" s="602"/>
      <c r="C6797" s="602"/>
      <c r="D6797" s="602"/>
      <c r="E6797" s="602"/>
      <c r="F6797" s="602"/>
      <c r="G6797" s="602"/>
      <c r="H6797" s="602"/>
      <c r="I6797" s="602"/>
      <c r="J6797" s="602"/>
      <c r="K6797" s="602"/>
      <c r="L6797" s="602"/>
      <c r="M6797" s="622"/>
    </row>
    <row r="6798" spans="2:13" s="322" customFormat="1" x14ac:dyDescent="0.2">
      <c r="B6798" s="602"/>
      <c r="C6798" s="602"/>
      <c r="D6798" s="602"/>
      <c r="E6798" s="602"/>
      <c r="F6798" s="602"/>
      <c r="G6798" s="602"/>
      <c r="H6798" s="602"/>
      <c r="I6798" s="602"/>
      <c r="J6798" s="602"/>
      <c r="K6798" s="602"/>
      <c r="L6798" s="602"/>
      <c r="M6798" s="622"/>
    </row>
    <row r="6799" spans="2:13" s="322" customFormat="1" x14ac:dyDescent="0.2">
      <c r="B6799" s="602"/>
      <c r="C6799" s="602"/>
      <c r="D6799" s="602"/>
      <c r="E6799" s="602"/>
      <c r="F6799" s="602"/>
      <c r="G6799" s="602"/>
      <c r="H6799" s="602"/>
      <c r="I6799" s="602"/>
      <c r="J6799" s="602"/>
      <c r="K6799" s="602"/>
      <c r="L6799" s="602"/>
      <c r="M6799" s="622"/>
    </row>
    <row r="6800" spans="2:13" s="322" customFormat="1" x14ac:dyDescent="0.2">
      <c r="B6800" s="602"/>
      <c r="C6800" s="602"/>
      <c r="D6800" s="602"/>
      <c r="E6800" s="602"/>
      <c r="F6800" s="602"/>
      <c r="G6800" s="602"/>
      <c r="H6800" s="602"/>
      <c r="I6800" s="602"/>
      <c r="J6800" s="602"/>
      <c r="K6800" s="602"/>
      <c r="L6800" s="602"/>
      <c r="M6800" s="622"/>
    </row>
    <row r="6801" spans="2:13" s="322" customFormat="1" x14ac:dyDescent="0.2">
      <c r="B6801" s="602"/>
      <c r="C6801" s="602"/>
      <c r="D6801" s="602"/>
      <c r="E6801" s="602"/>
      <c r="F6801" s="602"/>
      <c r="G6801" s="602"/>
      <c r="H6801" s="602"/>
      <c r="I6801" s="602"/>
      <c r="J6801" s="602"/>
      <c r="K6801" s="602"/>
      <c r="L6801" s="602"/>
      <c r="M6801" s="622"/>
    </row>
    <row r="6802" spans="2:13" s="322" customFormat="1" x14ac:dyDescent="0.2">
      <c r="B6802" s="602"/>
      <c r="C6802" s="602"/>
      <c r="D6802" s="602"/>
      <c r="E6802" s="602"/>
      <c r="F6802" s="602"/>
      <c r="G6802" s="602"/>
      <c r="H6802" s="602"/>
      <c r="I6802" s="602"/>
      <c r="J6802" s="602"/>
      <c r="K6802" s="602"/>
      <c r="L6802" s="602"/>
      <c r="M6802" s="622"/>
    </row>
    <row r="6803" spans="2:13" s="322" customFormat="1" x14ac:dyDescent="0.2">
      <c r="B6803" s="602"/>
      <c r="C6803" s="602"/>
      <c r="D6803" s="602"/>
      <c r="E6803" s="602"/>
      <c r="F6803" s="602"/>
      <c r="G6803" s="602"/>
      <c r="H6803" s="602"/>
      <c r="I6803" s="602"/>
      <c r="J6803" s="602"/>
      <c r="K6803" s="602"/>
      <c r="L6803" s="602"/>
      <c r="M6803" s="622"/>
    </row>
    <row r="6804" spans="2:13" s="322" customFormat="1" x14ac:dyDescent="0.2">
      <c r="B6804" s="602"/>
      <c r="C6804" s="602"/>
      <c r="D6804" s="602"/>
      <c r="E6804" s="602"/>
      <c r="F6804" s="602"/>
      <c r="G6804" s="602"/>
      <c r="H6804" s="602"/>
      <c r="I6804" s="602"/>
      <c r="J6804" s="602"/>
      <c r="K6804" s="602"/>
      <c r="L6804" s="602"/>
      <c r="M6804" s="622"/>
    </row>
    <row r="6805" spans="2:13" s="322" customFormat="1" x14ac:dyDescent="0.2">
      <c r="B6805" s="602"/>
      <c r="C6805" s="602"/>
      <c r="D6805" s="602"/>
      <c r="E6805" s="602"/>
      <c r="F6805" s="602"/>
      <c r="G6805" s="602"/>
      <c r="H6805" s="602"/>
      <c r="I6805" s="602"/>
      <c r="J6805" s="602"/>
      <c r="K6805" s="602"/>
      <c r="L6805" s="602"/>
      <c r="M6805" s="622"/>
    </row>
    <row r="6806" spans="2:13" s="322" customFormat="1" x14ac:dyDescent="0.2">
      <c r="B6806" s="602"/>
      <c r="C6806" s="602"/>
      <c r="D6806" s="602"/>
      <c r="E6806" s="602"/>
      <c r="F6806" s="602"/>
      <c r="G6806" s="602"/>
      <c r="H6806" s="602"/>
      <c r="I6806" s="602"/>
      <c r="J6806" s="602"/>
      <c r="K6806" s="602"/>
      <c r="L6806" s="602"/>
      <c r="M6806" s="622"/>
    </row>
    <row r="6807" spans="2:13" s="322" customFormat="1" x14ac:dyDescent="0.2">
      <c r="B6807" s="602"/>
      <c r="C6807" s="602"/>
      <c r="D6807" s="602"/>
      <c r="E6807" s="602"/>
      <c r="F6807" s="602"/>
      <c r="G6807" s="602"/>
      <c r="H6807" s="602"/>
      <c r="I6807" s="602"/>
      <c r="J6807" s="602"/>
      <c r="K6807" s="602"/>
      <c r="L6807" s="602"/>
      <c r="M6807" s="622"/>
    </row>
    <row r="6808" spans="2:13" s="322" customFormat="1" x14ac:dyDescent="0.2">
      <c r="B6808" s="602"/>
      <c r="C6808" s="602"/>
      <c r="D6808" s="602"/>
      <c r="E6808" s="602"/>
      <c r="F6808" s="602"/>
      <c r="G6808" s="602"/>
      <c r="H6808" s="602"/>
      <c r="I6808" s="602"/>
      <c r="J6808" s="602"/>
      <c r="K6808" s="602"/>
      <c r="L6808" s="602"/>
      <c r="M6808" s="622"/>
    </row>
    <row r="6809" spans="2:13" s="322" customFormat="1" x14ac:dyDescent="0.2">
      <c r="B6809" s="602"/>
      <c r="C6809" s="602"/>
      <c r="D6809" s="602"/>
      <c r="E6809" s="602"/>
      <c r="F6809" s="602"/>
      <c r="G6809" s="602"/>
      <c r="H6809" s="602"/>
      <c r="I6809" s="602"/>
      <c r="J6809" s="602"/>
      <c r="K6809" s="602"/>
      <c r="L6809" s="602"/>
      <c r="M6809" s="622"/>
    </row>
    <row r="6810" spans="2:13" s="322" customFormat="1" x14ac:dyDescent="0.2">
      <c r="B6810" s="602"/>
      <c r="C6810" s="602"/>
      <c r="D6810" s="602"/>
      <c r="E6810" s="602"/>
      <c r="F6810" s="602"/>
      <c r="G6810" s="602"/>
      <c r="H6810" s="602"/>
      <c r="I6810" s="602"/>
      <c r="J6810" s="602"/>
      <c r="K6810" s="602"/>
      <c r="L6810" s="602"/>
      <c r="M6810" s="622"/>
    </row>
    <row r="6811" spans="2:13" s="322" customFormat="1" x14ac:dyDescent="0.2">
      <c r="B6811" s="602"/>
      <c r="C6811" s="602"/>
      <c r="D6811" s="602"/>
      <c r="E6811" s="602"/>
      <c r="F6811" s="602"/>
      <c r="G6811" s="602"/>
      <c r="H6811" s="602"/>
      <c r="I6811" s="602"/>
      <c r="J6811" s="602"/>
      <c r="K6811" s="602"/>
      <c r="L6811" s="602"/>
      <c r="M6811" s="622"/>
    </row>
    <row r="6812" spans="2:13" s="322" customFormat="1" x14ac:dyDescent="0.2">
      <c r="B6812" s="602"/>
      <c r="C6812" s="602"/>
      <c r="D6812" s="602"/>
      <c r="E6812" s="602"/>
      <c r="F6812" s="602"/>
      <c r="G6812" s="602"/>
      <c r="H6812" s="602"/>
      <c r="I6812" s="602"/>
      <c r="J6812" s="602"/>
      <c r="K6812" s="602"/>
      <c r="L6812" s="602"/>
      <c r="M6812" s="622"/>
    </row>
    <row r="6813" spans="2:13" s="322" customFormat="1" x14ac:dyDescent="0.2">
      <c r="B6813" s="602"/>
      <c r="C6813" s="602"/>
      <c r="D6813" s="602"/>
      <c r="E6813" s="602"/>
      <c r="F6813" s="602"/>
      <c r="G6813" s="602"/>
      <c r="H6813" s="602"/>
      <c r="I6813" s="602"/>
      <c r="J6813" s="602"/>
      <c r="K6813" s="602"/>
      <c r="L6813" s="602"/>
      <c r="M6813" s="622"/>
    </row>
    <row r="6814" spans="2:13" s="322" customFormat="1" x14ac:dyDescent="0.2">
      <c r="B6814" s="602"/>
      <c r="C6814" s="602"/>
      <c r="D6814" s="602"/>
      <c r="E6814" s="602"/>
      <c r="F6814" s="602"/>
      <c r="G6814" s="602"/>
      <c r="H6814" s="602"/>
      <c r="I6814" s="602"/>
      <c r="J6814" s="602"/>
      <c r="K6814" s="602"/>
      <c r="L6814" s="602"/>
      <c r="M6814" s="622"/>
    </row>
    <row r="6815" spans="2:13" s="322" customFormat="1" x14ac:dyDescent="0.2">
      <c r="B6815" s="602"/>
      <c r="C6815" s="602"/>
      <c r="D6815" s="602"/>
      <c r="E6815" s="602"/>
      <c r="F6815" s="602"/>
      <c r="G6815" s="602"/>
      <c r="H6815" s="602"/>
      <c r="I6815" s="602"/>
      <c r="J6815" s="602"/>
      <c r="K6815" s="602"/>
      <c r="L6815" s="602"/>
      <c r="M6815" s="622"/>
    </row>
    <row r="6816" spans="2:13" s="322" customFormat="1" x14ac:dyDescent="0.2">
      <c r="B6816" s="602"/>
      <c r="C6816" s="602"/>
      <c r="D6816" s="602"/>
      <c r="E6816" s="602"/>
      <c r="F6816" s="602"/>
      <c r="G6816" s="602"/>
      <c r="H6816" s="602"/>
      <c r="I6816" s="602"/>
      <c r="J6816" s="602"/>
      <c r="K6816" s="602"/>
      <c r="L6816" s="602"/>
      <c r="M6816" s="622"/>
    </row>
    <row r="6817" spans="2:13" s="322" customFormat="1" x14ac:dyDescent="0.2">
      <c r="B6817" s="602"/>
      <c r="C6817" s="602"/>
      <c r="D6817" s="602"/>
      <c r="E6817" s="602"/>
      <c r="F6817" s="602"/>
      <c r="G6817" s="602"/>
      <c r="H6817" s="602"/>
      <c r="I6817" s="602"/>
      <c r="J6817" s="602"/>
      <c r="K6817" s="602"/>
      <c r="L6817" s="602"/>
      <c r="M6817" s="622"/>
    </row>
    <row r="6818" spans="2:13" s="322" customFormat="1" x14ac:dyDescent="0.2">
      <c r="B6818" s="602"/>
      <c r="C6818" s="602"/>
      <c r="D6818" s="602"/>
      <c r="E6818" s="602"/>
      <c r="F6818" s="602"/>
      <c r="G6818" s="602"/>
      <c r="H6818" s="602"/>
      <c r="I6818" s="602"/>
      <c r="J6818" s="602"/>
      <c r="K6818" s="602"/>
      <c r="L6818" s="602"/>
      <c r="M6818" s="622"/>
    </row>
    <row r="6819" spans="2:13" s="322" customFormat="1" x14ac:dyDescent="0.2">
      <c r="B6819" s="602"/>
      <c r="C6819" s="602"/>
      <c r="D6819" s="602"/>
      <c r="E6819" s="602"/>
      <c r="F6819" s="602"/>
      <c r="G6819" s="602"/>
      <c r="H6819" s="602"/>
      <c r="I6819" s="602"/>
      <c r="J6819" s="602"/>
      <c r="K6819" s="602"/>
      <c r="L6819" s="602"/>
      <c r="M6819" s="622"/>
    </row>
    <row r="6820" spans="2:13" s="322" customFormat="1" x14ac:dyDescent="0.2">
      <c r="B6820" s="602"/>
      <c r="C6820" s="602"/>
      <c r="D6820" s="602"/>
      <c r="E6820" s="602"/>
      <c r="F6820" s="602"/>
      <c r="G6820" s="602"/>
      <c r="H6820" s="602"/>
      <c r="I6820" s="602"/>
      <c r="J6820" s="602"/>
      <c r="K6820" s="602"/>
      <c r="L6820" s="602"/>
      <c r="M6820" s="622"/>
    </row>
    <row r="6821" spans="2:13" s="322" customFormat="1" x14ac:dyDescent="0.2">
      <c r="B6821" s="602"/>
      <c r="C6821" s="602"/>
      <c r="D6821" s="602"/>
      <c r="E6821" s="602"/>
      <c r="F6821" s="602"/>
      <c r="G6821" s="602"/>
      <c r="H6821" s="602"/>
      <c r="I6821" s="602"/>
      <c r="J6821" s="602"/>
      <c r="K6821" s="602"/>
      <c r="L6821" s="602"/>
      <c r="M6821" s="622"/>
    </row>
    <row r="6822" spans="2:13" s="322" customFormat="1" x14ac:dyDescent="0.2">
      <c r="B6822" s="602"/>
      <c r="C6822" s="602"/>
      <c r="D6822" s="602"/>
      <c r="E6822" s="602"/>
      <c r="F6822" s="602"/>
      <c r="G6822" s="602"/>
      <c r="H6822" s="602"/>
      <c r="I6822" s="602"/>
      <c r="J6822" s="602"/>
      <c r="K6822" s="602"/>
      <c r="L6822" s="602"/>
      <c r="M6822" s="622"/>
    </row>
    <row r="6823" spans="2:13" s="322" customFormat="1" x14ac:dyDescent="0.2">
      <c r="B6823" s="602"/>
      <c r="C6823" s="602"/>
      <c r="D6823" s="602"/>
      <c r="E6823" s="602"/>
      <c r="F6823" s="602"/>
      <c r="G6823" s="602"/>
      <c r="H6823" s="602"/>
      <c r="I6823" s="602"/>
      <c r="J6823" s="602"/>
      <c r="K6823" s="602"/>
      <c r="L6823" s="602"/>
      <c r="M6823" s="622"/>
    </row>
    <row r="6824" spans="2:13" s="322" customFormat="1" x14ac:dyDescent="0.2">
      <c r="B6824" s="602"/>
      <c r="C6824" s="602"/>
      <c r="D6824" s="602"/>
      <c r="E6824" s="602"/>
      <c r="F6824" s="602"/>
      <c r="G6824" s="602"/>
      <c r="H6824" s="602"/>
      <c r="I6824" s="602"/>
      <c r="J6824" s="602"/>
      <c r="K6824" s="602"/>
      <c r="L6824" s="602"/>
      <c r="M6824" s="622"/>
    </row>
    <row r="6825" spans="2:13" s="322" customFormat="1" x14ac:dyDescent="0.2">
      <c r="B6825" s="602"/>
      <c r="C6825" s="602"/>
      <c r="D6825" s="602"/>
      <c r="E6825" s="602"/>
      <c r="F6825" s="602"/>
      <c r="G6825" s="602"/>
      <c r="H6825" s="602"/>
      <c r="I6825" s="602"/>
      <c r="J6825" s="602"/>
      <c r="K6825" s="602"/>
      <c r="L6825" s="602"/>
      <c r="M6825" s="622"/>
    </row>
    <row r="6826" spans="2:13" s="322" customFormat="1" x14ac:dyDescent="0.2">
      <c r="B6826" s="602"/>
      <c r="C6826" s="602"/>
      <c r="D6826" s="602"/>
      <c r="E6826" s="602"/>
      <c r="F6826" s="602"/>
      <c r="G6826" s="602"/>
      <c r="H6826" s="602"/>
      <c r="I6826" s="602"/>
      <c r="J6826" s="602"/>
      <c r="K6826" s="602"/>
      <c r="L6826" s="602"/>
      <c r="M6826" s="622"/>
    </row>
    <row r="6827" spans="2:13" s="322" customFormat="1" x14ac:dyDescent="0.2">
      <c r="B6827" s="602"/>
      <c r="C6827" s="602"/>
      <c r="D6827" s="602"/>
      <c r="E6827" s="602"/>
      <c r="F6827" s="602"/>
      <c r="G6827" s="602"/>
      <c r="H6827" s="602"/>
      <c r="I6827" s="602"/>
      <c r="J6827" s="602"/>
      <c r="K6827" s="602"/>
      <c r="L6827" s="602"/>
      <c r="M6827" s="622"/>
    </row>
    <row r="6828" spans="2:13" s="322" customFormat="1" x14ac:dyDescent="0.2">
      <c r="B6828" s="602"/>
      <c r="C6828" s="602"/>
      <c r="D6828" s="602"/>
      <c r="E6828" s="602"/>
      <c r="F6828" s="602"/>
      <c r="G6828" s="602"/>
      <c r="H6828" s="602"/>
      <c r="I6828" s="602"/>
      <c r="J6828" s="602"/>
      <c r="K6828" s="602"/>
      <c r="L6828" s="602"/>
      <c r="M6828" s="622"/>
    </row>
    <row r="6829" spans="2:13" s="322" customFormat="1" x14ac:dyDescent="0.2">
      <c r="B6829" s="602"/>
      <c r="C6829" s="602"/>
      <c r="D6829" s="602"/>
      <c r="E6829" s="602"/>
      <c r="F6829" s="602"/>
      <c r="G6829" s="602"/>
      <c r="H6829" s="602"/>
      <c r="I6829" s="602"/>
      <c r="J6829" s="602"/>
      <c r="K6829" s="602"/>
      <c r="L6829" s="602"/>
      <c r="M6829" s="622"/>
    </row>
    <row r="6830" spans="2:13" s="322" customFormat="1" x14ac:dyDescent="0.2">
      <c r="B6830" s="602"/>
      <c r="C6830" s="602"/>
      <c r="D6830" s="602"/>
      <c r="E6830" s="602"/>
      <c r="F6830" s="602"/>
      <c r="G6830" s="602"/>
      <c r="H6830" s="602"/>
      <c r="I6830" s="602"/>
      <c r="J6830" s="602"/>
      <c r="K6830" s="602"/>
      <c r="L6830" s="602"/>
      <c r="M6830" s="622"/>
    </row>
    <row r="6831" spans="2:13" s="322" customFormat="1" x14ac:dyDescent="0.2">
      <c r="B6831" s="602"/>
      <c r="C6831" s="602"/>
      <c r="D6831" s="602"/>
      <c r="E6831" s="602"/>
      <c r="F6831" s="602"/>
      <c r="G6831" s="602"/>
      <c r="H6831" s="602"/>
      <c r="I6831" s="602"/>
      <c r="J6831" s="602"/>
      <c r="K6831" s="602"/>
      <c r="L6831" s="602"/>
      <c r="M6831" s="622"/>
    </row>
    <row r="6832" spans="2:13" s="322" customFormat="1" x14ac:dyDescent="0.2">
      <c r="B6832" s="602"/>
      <c r="C6832" s="602"/>
      <c r="D6832" s="602"/>
      <c r="E6832" s="602"/>
      <c r="F6832" s="602"/>
      <c r="G6832" s="602"/>
      <c r="H6832" s="602"/>
      <c r="I6832" s="602"/>
      <c r="J6832" s="602"/>
      <c r="K6832" s="602"/>
      <c r="L6832" s="602"/>
      <c r="M6832" s="622"/>
    </row>
    <row r="6833" spans="2:13" s="322" customFormat="1" x14ac:dyDescent="0.2">
      <c r="B6833" s="602"/>
      <c r="C6833" s="602"/>
      <c r="D6833" s="602"/>
      <c r="E6833" s="602"/>
      <c r="F6833" s="602"/>
      <c r="G6833" s="602"/>
      <c r="H6833" s="602"/>
      <c r="I6833" s="602"/>
      <c r="J6833" s="602"/>
      <c r="K6833" s="602"/>
      <c r="L6833" s="602"/>
      <c r="M6833" s="622"/>
    </row>
    <row r="6834" spans="2:13" s="322" customFormat="1" x14ac:dyDescent="0.2">
      <c r="B6834" s="602"/>
      <c r="C6834" s="602"/>
      <c r="D6834" s="602"/>
      <c r="E6834" s="602"/>
      <c r="F6834" s="602"/>
      <c r="G6834" s="602"/>
      <c r="H6834" s="602"/>
      <c r="I6834" s="602"/>
      <c r="J6834" s="602"/>
      <c r="K6834" s="602"/>
      <c r="L6834" s="602"/>
      <c r="M6834" s="622"/>
    </row>
    <row r="6835" spans="2:13" s="322" customFormat="1" x14ac:dyDescent="0.2">
      <c r="B6835" s="602"/>
      <c r="C6835" s="602"/>
      <c r="D6835" s="602"/>
      <c r="E6835" s="602"/>
      <c r="F6835" s="602"/>
      <c r="G6835" s="602"/>
      <c r="H6835" s="602"/>
      <c r="I6835" s="602"/>
      <c r="J6835" s="602"/>
      <c r="K6835" s="602"/>
      <c r="L6835" s="602"/>
      <c r="M6835" s="622"/>
    </row>
    <row r="6836" spans="2:13" s="322" customFormat="1" x14ac:dyDescent="0.2">
      <c r="B6836" s="602"/>
      <c r="C6836" s="602"/>
      <c r="D6836" s="602"/>
      <c r="E6836" s="602"/>
      <c r="F6836" s="602"/>
      <c r="G6836" s="602"/>
      <c r="H6836" s="602"/>
      <c r="I6836" s="602"/>
      <c r="J6836" s="602"/>
      <c r="K6836" s="602"/>
      <c r="L6836" s="602"/>
      <c r="M6836" s="622"/>
    </row>
    <row r="6837" spans="2:13" s="322" customFormat="1" x14ac:dyDescent="0.2">
      <c r="B6837" s="602"/>
      <c r="C6837" s="602"/>
      <c r="D6837" s="602"/>
      <c r="E6837" s="602"/>
      <c r="F6837" s="602"/>
      <c r="G6837" s="602"/>
      <c r="H6837" s="602"/>
      <c r="I6837" s="602"/>
      <c r="J6837" s="602"/>
      <c r="K6837" s="602"/>
      <c r="L6837" s="602"/>
      <c r="M6837" s="622"/>
    </row>
    <row r="6838" spans="2:13" s="322" customFormat="1" x14ac:dyDescent="0.2">
      <c r="B6838" s="602"/>
      <c r="C6838" s="602"/>
      <c r="D6838" s="602"/>
      <c r="E6838" s="602"/>
      <c r="F6838" s="602"/>
      <c r="G6838" s="602"/>
      <c r="H6838" s="602"/>
      <c r="I6838" s="602"/>
      <c r="J6838" s="602"/>
      <c r="K6838" s="602"/>
      <c r="L6838" s="602"/>
      <c r="M6838" s="622"/>
    </row>
    <row r="6839" spans="2:13" s="322" customFormat="1" x14ac:dyDescent="0.2">
      <c r="B6839" s="602"/>
      <c r="C6839" s="602"/>
      <c r="D6839" s="602"/>
      <c r="E6839" s="602"/>
      <c r="F6839" s="602"/>
      <c r="G6839" s="602"/>
      <c r="H6839" s="602"/>
      <c r="I6839" s="602"/>
      <c r="J6839" s="602"/>
      <c r="K6839" s="602"/>
      <c r="L6839" s="602"/>
      <c r="M6839" s="622"/>
    </row>
    <row r="6840" spans="2:13" s="322" customFormat="1" x14ac:dyDescent="0.2">
      <c r="B6840" s="602"/>
      <c r="C6840" s="602"/>
      <c r="D6840" s="602"/>
      <c r="E6840" s="602"/>
      <c r="F6840" s="602"/>
      <c r="G6840" s="602"/>
      <c r="H6840" s="602"/>
      <c r="I6840" s="602"/>
      <c r="J6840" s="602"/>
      <c r="K6840" s="602"/>
      <c r="L6840" s="602"/>
      <c r="M6840" s="622"/>
    </row>
    <row r="6841" spans="2:13" s="322" customFormat="1" x14ac:dyDescent="0.2">
      <c r="B6841" s="602"/>
      <c r="C6841" s="602"/>
      <c r="D6841" s="602"/>
      <c r="E6841" s="602"/>
      <c r="F6841" s="602"/>
      <c r="G6841" s="602"/>
      <c r="H6841" s="602"/>
      <c r="I6841" s="602"/>
      <c r="J6841" s="602"/>
      <c r="K6841" s="602"/>
      <c r="L6841" s="602"/>
      <c r="M6841" s="622"/>
    </row>
    <row r="6842" spans="2:13" s="322" customFormat="1" x14ac:dyDescent="0.2">
      <c r="B6842" s="602"/>
      <c r="C6842" s="602"/>
      <c r="D6842" s="602"/>
      <c r="E6842" s="602"/>
      <c r="F6842" s="602"/>
      <c r="G6842" s="602"/>
      <c r="H6842" s="602"/>
      <c r="I6842" s="602"/>
      <c r="J6842" s="602"/>
      <c r="K6842" s="602"/>
      <c r="L6842" s="602"/>
      <c r="M6842" s="622"/>
    </row>
    <row r="6843" spans="2:13" s="322" customFormat="1" x14ac:dyDescent="0.2">
      <c r="B6843" s="602"/>
      <c r="C6843" s="602"/>
      <c r="D6843" s="602"/>
      <c r="E6843" s="602"/>
      <c r="F6843" s="602"/>
      <c r="G6843" s="602"/>
      <c r="H6843" s="602"/>
      <c r="I6843" s="602"/>
      <c r="J6843" s="602"/>
      <c r="K6843" s="602"/>
      <c r="L6843" s="602"/>
      <c r="M6843" s="622"/>
    </row>
    <row r="6844" spans="2:13" s="322" customFormat="1" x14ac:dyDescent="0.2">
      <c r="B6844" s="602"/>
      <c r="C6844" s="602"/>
      <c r="D6844" s="602"/>
      <c r="E6844" s="602"/>
      <c r="F6844" s="602"/>
      <c r="G6844" s="602"/>
      <c r="H6844" s="602"/>
      <c r="I6844" s="602"/>
      <c r="J6844" s="602"/>
      <c r="K6844" s="602"/>
      <c r="L6844" s="602"/>
      <c r="M6844" s="622"/>
    </row>
    <row r="6845" spans="2:13" s="322" customFormat="1" x14ac:dyDescent="0.2">
      <c r="B6845" s="602"/>
      <c r="C6845" s="602"/>
      <c r="D6845" s="602"/>
      <c r="E6845" s="602"/>
      <c r="F6845" s="602"/>
      <c r="G6845" s="602"/>
      <c r="H6845" s="602"/>
      <c r="I6845" s="602"/>
      <c r="J6845" s="602"/>
      <c r="K6845" s="602"/>
      <c r="L6845" s="602"/>
      <c r="M6845" s="622"/>
    </row>
    <row r="6846" spans="2:13" s="322" customFormat="1" x14ac:dyDescent="0.2">
      <c r="B6846" s="602"/>
      <c r="C6846" s="602"/>
      <c r="D6846" s="602"/>
      <c r="E6846" s="602"/>
      <c r="F6846" s="602"/>
      <c r="G6846" s="602"/>
      <c r="H6846" s="602"/>
      <c r="I6846" s="602"/>
      <c r="J6846" s="602"/>
      <c r="K6846" s="602"/>
      <c r="L6846" s="602"/>
      <c r="M6846" s="622"/>
    </row>
    <row r="6847" spans="2:13" s="322" customFormat="1" x14ac:dyDescent="0.2">
      <c r="B6847" s="602"/>
      <c r="C6847" s="602"/>
      <c r="D6847" s="602"/>
      <c r="E6847" s="602"/>
      <c r="F6847" s="602"/>
      <c r="G6847" s="602"/>
      <c r="H6847" s="602"/>
      <c r="I6847" s="602"/>
      <c r="J6847" s="602"/>
      <c r="K6847" s="602"/>
      <c r="L6847" s="602"/>
      <c r="M6847" s="622"/>
    </row>
    <row r="6848" spans="2:13" s="322" customFormat="1" x14ac:dyDescent="0.2">
      <c r="B6848" s="602"/>
      <c r="C6848" s="602"/>
      <c r="D6848" s="602"/>
      <c r="E6848" s="602"/>
      <c r="F6848" s="602"/>
      <c r="G6848" s="602"/>
      <c r="H6848" s="602"/>
      <c r="I6848" s="602"/>
      <c r="J6848" s="602"/>
      <c r="K6848" s="602"/>
      <c r="L6848" s="602"/>
      <c r="M6848" s="622"/>
    </row>
    <row r="6849" spans="2:13" s="322" customFormat="1" x14ac:dyDescent="0.2">
      <c r="B6849" s="602"/>
      <c r="C6849" s="602"/>
      <c r="D6849" s="602"/>
      <c r="E6849" s="602"/>
      <c r="F6849" s="602"/>
      <c r="G6849" s="602"/>
      <c r="H6849" s="602"/>
      <c r="I6849" s="602"/>
      <c r="J6849" s="602"/>
      <c r="K6849" s="602"/>
      <c r="L6849" s="602"/>
      <c r="M6849" s="622"/>
    </row>
    <row r="6850" spans="2:13" s="322" customFormat="1" x14ac:dyDescent="0.2">
      <c r="B6850" s="602"/>
      <c r="C6850" s="602"/>
      <c r="D6850" s="602"/>
      <c r="E6850" s="602"/>
      <c r="F6850" s="602"/>
      <c r="G6850" s="602"/>
      <c r="H6850" s="602"/>
      <c r="I6850" s="602"/>
      <c r="J6850" s="602"/>
      <c r="K6850" s="602"/>
      <c r="L6850" s="602"/>
      <c r="M6850" s="622"/>
    </row>
    <row r="6851" spans="2:13" s="322" customFormat="1" x14ac:dyDescent="0.2">
      <c r="B6851" s="602"/>
      <c r="C6851" s="602"/>
      <c r="D6851" s="602"/>
      <c r="E6851" s="602"/>
      <c r="F6851" s="602"/>
      <c r="G6851" s="602"/>
      <c r="H6851" s="602"/>
      <c r="I6851" s="602"/>
      <c r="J6851" s="602"/>
      <c r="K6851" s="602"/>
      <c r="L6851" s="602"/>
      <c r="M6851" s="622"/>
    </row>
    <row r="6852" spans="2:13" s="322" customFormat="1" x14ac:dyDescent="0.2">
      <c r="B6852" s="602"/>
      <c r="C6852" s="602"/>
      <c r="D6852" s="602"/>
      <c r="E6852" s="602"/>
      <c r="F6852" s="602"/>
      <c r="G6852" s="602"/>
      <c r="H6852" s="602"/>
      <c r="I6852" s="602"/>
      <c r="J6852" s="602"/>
      <c r="K6852" s="602"/>
      <c r="L6852" s="602"/>
      <c r="M6852" s="622"/>
    </row>
    <row r="6853" spans="2:13" s="322" customFormat="1" x14ac:dyDescent="0.2">
      <c r="B6853" s="602"/>
      <c r="C6853" s="602"/>
      <c r="D6853" s="602"/>
      <c r="E6853" s="602"/>
      <c r="F6853" s="602"/>
      <c r="G6853" s="602"/>
      <c r="H6853" s="602"/>
      <c r="I6853" s="602"/>
      <c r="J6853" s="602"/>
      <c r="K6853" s="602"/>
      <c r="L6853" s="602"/>
      <c r="M6853" s="622"/>
    </row>
    <row r="6854" spans="2:13" s="322" customFormat="1" x14ac:dyDescent="0.2">
      <c r="B6854" s="602"/>
      <c r="C6854" s="602"/>
      <c r="D6854" s="602"/>
      <c r="E6854" s="602"/>
      <c r="F6854" s="602"/>
      <c r="G6854" s="602"/>
      <c r="H6854" s="602"/>
      <c r="I6854" s="602"/>
      <c r="J6854" s="602"/>
      <c r="K6854" s="602"/>
      <c r="L6854" s="602"/>
      <c r="M6854" s="622"/>
    </row>
    <row r="6855" spans="2:13" s="322" customFormat="1" x14ac:dyDescent="0.2">
      <c r="B6855" s="602"/>
      <c r="C6855" s="602"/>
      <c r="D6855" s="602"/>
      <c r="E6855" s="602"/>
      <c r="F6855" s="602"/>
      <c r="G6855" s="602"/>
      <c r="H6855" s="602"/>
      <c r="I6855" s="602"/>
      <c r="J6855" s="602"/>
      <c r="K6855" s="602"/>
      <c r="L6855" s="602"/>
      <c r="M6855" s="622"/>
    </row>
    <row r="6856" spans="2:13" s="322" customFormat="1" x14ac:dyDescent="0.2">
      <c r="B6856" s="602"/>
      <c r="C6856" s="602"/>
      <c r="D6856" s="602"/>
      <c r="E6856" s="602"/>
      <c r="F6856" s="602"/>
      <c r="G6856" s="602"/>
      <c r="H6856" s="602"/>
      <c r="I6856" s="602"/>
      <c r="J6856" s="602"/>
      <c r="K6856" s="602"/>
      <c r="L6856" s="602"/>
      <c r="M6856" s="622"/>
    </row>
    <row r="6857" spans="2:13" s="322" customFormat="1" x14ac:dyDescent="0.2">
      <c r="B6857" s="602"/>
      <c r="C6857" s="602"/>
      <c r="D6857" s="602"/>
      <c r="E6857" s="602"/>
      <c r="F6857" s="602"/>
      <c r="G6857" s="602"/>
      <c r="H6857" s="602"/>
      <c r="I6857" s="602"/>
      <c r="J6857" s="602"/>
      <c r="K6857" s="602"/>
      <c r="L6857" s="602"/>
      <c r="M6857" s="622"/>
    </row>
    <row r="6858" spans="2:13" s="322" customFormat="1" x14ac:dyDescent="0.2">
      <c r="B6858" s="602"/>
      <c r="C6858" s="602"/>
      <c r="D6858" s="602"/>
      <c r="E6858" s="602"/>
      <c r="F6858" s="602"/>
      <c r="G6858" s="602"/>
      <c r="H6858" s="602"/>
      <c r="I6858" s="602"/>
      <c r="J6858" s="602"/>
      <c r="K6858" s="602"/>
      <c r="L6858" s="602"/>
      <c r="M6858" s="622"/>
    </row>
    <row r="6859" spans="2:13" s="322" customFormat="1" x14ac:dyDescent="0.2">
      <c r="B6859" s="602"/>
      <c r="C6859" s="602"/>
      <c r="D6859" s="602"/>
      <c r="E6859" s="602"/>
      <c r="F6859" s="602"/>
      <c r="G6859" s="602"/>
      <c r="H6859" s="602"/>
      <c r="I6859" s="602"/>
      <c r="J6859" s="602"/>
      <c r="K6859" s="602"/>
      <c r="L6859" s="602"/>
      <c r="M6859" s="622"/>
    </row>
    <row r="6860" spans="2:13" s="322" customFormat="1" x14ac:dyDescent="0.2">
      <c r="B6860" s="602"/>
      <c r="C6860" s="602"/>
      <c r="D6860" s="602"/>
      <c r="E6860" s="602"/>
      <c r="F6860" s="602"/>
      <c r="G6860" s="602"/>
      <c r="H6860" s="602"/>
      <c r="I6860" s="602"/>
      <c r="J6860" s="602"/>
      <c r="K6860" s="602"/>
      <c r="L6860" s="602"/>
      <c r="M6860" s="622"/>
    </row>
    <row r="6861" spans="2:13" s="322" customFormat="1" x14ac:dyDescent="0.2">
      <c r="B6861" s="602"/>
      <c r="C6861" s="602"/>
      <c r="D6861" s="602"/>
      <c r="E6861" s="602"/>
      <c r="F6861" s="602"/>
      <c r="G6861" s="602"/>
      <c r="H6861" s="602"/>
      <c r="I6861" s="602"/>
      <c r="J6861" s="602"/>
      <c r="K6861" s="602"/>
      <c r="L6861" s="602"/>
      <c r="M6861" s="622"/>
    </row>
    <row r="6862" spans="2:13" s="322" customFormat="1" x14ac:dyDescent="0.2">
      <c r="B6862" s="602"/>
      <c r="C6862" s="602"/>
      <c r="D6862" s="602"/>
      <c r="E6862" s="602"/>
      <c r="F6862" s="602"/>
      <c r="G6862" s="602"/>
      <c r="H6862" s="602"/>
      <c r="I6862" s="602"/>
      <c r="J6862" s="602"/>
      <c r="K6862" s="602"/>
      <c r="L6862" s="602"/>
      <c r="M6862" s="622"/>
    </row>
    <row r="6863" spans="2:13" s="322" customFormat="1" x14ac:dyDescent="0.2">
      <c r="B6863" s="602"/>
      <c r="C6863" s="602"/>
      <c r="D6863" s="602"/>
      <c r="E6863" s="602"/>
      <c r="F6863" s="602"/>
      <c r="G6863" s="602"/>
      <c r="H6863" s="602"/>
      <c r="I6863" s="602"/>
      <c r="J6863" s="602"/>
      <c r="K6863" s="602"/>
      <c r="L6863" s="602"/>
      <c r="M6863" s="622"/>
    </row>
    <row r="6864" spans="2:13" s="322" customFormat="1" x14ac:dyDescent="0.2">
      <c r="B6864" s="602"/>
      <c r="C6864" s="602"/>
      <c r="D6864" s="602"/>
      <c r="E6864" s="602"/>
      <c r="F6864" s="602"/>
      <c r="G6864" s="602"/>
      <c r="H6864" s="602"/>
      <c r="I6864" s="602"/>
      <c r="J6864" s="602"/>
      <c r="K6864" s="602"/>
      <c r="L6864" s="602"/>
      <c r="M6864" s="622"/>
    </row>
    <row r="6865" spans="2:13" s="322" customFormat="1" x14ac:dyDescent="0.2">
      <c r="B6865" s="602"/>
      <c r="C6865" s="602"/>
      <c r="D6865" s="602"/>
      <c r="E6865" s="602"/>
      <c r="F6865" s="602"/>
      <c r="G6865" s="602"/>
      <c r="H6865" s="602"/>
      <c r="I6865" s="602"/>
      <c r="J6865" s="602"/>
      <c r="K6865" s="602"/>
      <c r="L6865" s="602"/>
      <c r="M6865" s="622"/>
    </row>
    <row r="6866" spans="2:13" s="322" customFormat="1" x14ac:dyDescent="0.2">
      <c r="B6866" s="602"/>
      <c r="C6866" s="602"/>
      <c r="D6866" s="602"/>
      <c r="E6866" s="602"/>
      <c r="F6866" s="602"/>
      <c r="G6866" s="602"/>
      <c r="H6866" s="602"/>
      <c r="I6866" s="602"/>
      <c r="J6866" s="602"/>
      <c r="K6866" s="602"/>
      <c r="L6866" s="602"/>
      <c r="M6866" s="622"/>
    </row>
    <row r="6867" spans="2:13" s="322" customFormat="1" x14ac:dyDescent="0.2">
      <c r="B6867" s="602"/>
      <c r="C6867" s="602"/>
      <c r="D6867" s="602"/>
      <c r="E6867" s="602"/>
      <c r="F6867" s="602"/>
      <c r="G6867" s="602"/>
      <c r="H6867" s="602"/>
      <c r="I6867" s="602"/>
      <c r="J6867" s="602"/>
      <c r="K6867" s="602"/>
      <c r="L6867" s="602"/>
      <c r="M6867" s="622"/>
    </row>
    <row r="6868" spans="2:13" s="322" customFormat="1" x14ac:dyDescent="0.2">
      <c r="B6868" s="602"/>
      <c r="C6868" s="602"/>
      <c r="D6868" s="602"/>
      <c r="E6868" s="602"/>
      <c r="F6868" s="602"/>
      <c r="G6868" s="602"/>
      <c r="H6868" s="602"/>
      <c r="I6868" s="602"/>
      <c r="J6868" s="602"/>
      <c r="K6868" s="602"/>
      <c r="L6868" s="602"/>
      <c r="M6868" s="622"/>
    </row>
    <row r="6869" spans="2:13" s="322" customFormat="1" x14ac:dyDescent="0.2">
      <c r="B6869" s="602"/>
      <c r="C6869" s="602"/>
      <c r="D6869" s="602"/>
      <c r="E6869" s="602"/>
      <c r="F6869" s="602"/>
      <c r="G6869" s="602"/>
      <c r="H6869" s="602"/>
      <c r="I6869" s="602"/>
      <c r="J6869" s="602"/>
      <c r="K6869" s="602"/>
      <c r="L6869" s="602"/>
      <c r="M6869" s="622"/>
    </row>
    <row r="6870" spans="2:13" s="322" customFormat="1" x14ac:dyDescent="0.2">
      <c r="B6870" s="602"/>
      <c r="C6870" s="602"/>
      <c r="D6870" s="602"/>
      <c r="E6870" s="602"/>
      <c r="F6870" s="602"/>
      <c r="G6870" s="602"/>
      <c r="H6870" s="602"/>
      <c r="I6870" s="602"/>
      <c r="J6870" s="602"/>
      <c r="K6870" s="602"/>
      <c r="L6870" s="602"/>
      <c r="M6870" s="622"/>
    </row>
    <row r="6871" spans="2:13" s="322" customFormat="1" x14ac:dyDescent="0.2">
      <c r="B6871" s="602"/>
      <c r="C6871" s="602"/>
      <c r="D6871" s="602"/>
      <c r="E6871" s="602"/>
      <c r="F6871" s="602"/>
      <c r="G6871" s="602"/>
      <c r="H6871" s="602"/>
      <c r="I6871" s="602"/>
      <c r="J6871" s="602"/>
      <c r="K6871" s="602"/>
      <c r="L6871" s="602"/>
      <c r="M6871" s="622"/>
    </row>
    <row r="6872" spans="2:13" s="322" customFormat="1" x14ac:dyDescent="0.2">
      <c r="B6872" s="602"/>
      <c r="C6872" s="602"/>
      <c r="D6872" s="602"/>
      <c r="E6872" s="602"/>
      <c r="F6872" s="602"/>
      <c r="G6872" s="602"/>
      <c r="H6872" s="602"/>
      <c r="I6872" s="602"/>
      <c r="J6872" s="602"/>
      <c r="K6872" s="602"/>
      <c r="L6872" s="602"/>
      <c r="M6872" s="622"/>
    </row>
    <row r="6873" spans="2:13" s="322" customFormat="1" x14ac:dyDescent="0.2">
      <c r="B6873" s="602"/>
      <c r="C6873" s="602"/>
      <c r="D6873" s="602"/>
      <c r="E6873" s="602"/>
      <c r="F6873" s="602"/>
      <c r="G6873" s="602"/>
      <c r="H6873" s="602"/>
      <c r="I6873" s="602"/>
      <c r="J6873" s="602"/>
      <c r="K6873" s="602"/>
      <c r="L6873" s="602"/>
      <c r="M6873" s="622"/>
    </row>
    <row r="6874" spans="2:13" s="322" customFormat="1" x14ac:dyDescent="0.2">
      <c r="B6874" s="602"/>
      <c r="C6874" s="602"/>
      <c r="D6874" s="602"/>
      <c r="E6874" s="602"/>
      <c r="F6874" s="602"/>
      <c r="G6874" s="602"/>
      <c r="H6874" s="602"/>
      <c r="I6874" s="602"/>
      <c r="J6874" s="602"/>
      <c r="K6874" s="602"/>
      <c r="L6874" s="602"/>
      <c r="M6874" s="622"/>
    </row>
    <row r="6875" spans="2:13" s="322" customFormat="1" x14ac:dyDescent="0.2">
      <c r="B6875" s="602"/>
      <c r="C6875" s="602"/>
      <c r="D6875" s="602"/>
      <c r="E6875" s="602"/>
      <c r="F6875" s="602"/>
      <c r="G6875" s="602"/>
      <c r="H6875" s="602"/>
      <c r="I6875" s="602"/>
      <c r="J6875" s="602"/>
      <c r="K6875" s="602"/>
      <c r="L6875" s="602"/>
      <c r="M6875" s="622"/>
    </row>
    <row r="6876" spans="2:13" s="322" customFormat="1" x14ac:dyDescent="0.2">
      <c r="B6876" s="602"/>
      <c r="C6876" s="602"/>
      <c r="D6876" s="602"/>
      <c r="E6876" s="602"/>
      <c r="F6876" s="602"/>
      <c r="G6876" s="602"/>
      <c r="H6876" s="602"/>
      <c r="I6876" s="602"/>
      <c r="J6876" s="602"/>
      <c r="K6876" s="602"/>
      <c r="L6876" s="602"/>
      <c r="M6876" s="622"/>
    </row>
    <row r="6877" spans="2:13" s="322" customFormat="1" x14ac:dyDescent="0.2">
      <c r="B6877" s="602"/>
      <c r="C6877" s="602"/>
      <c r="D6877" s="602"/>
      <c r="E6877" s="602"/>
      <c r="F6877" s="602"/>
      <c r="G6877" s="602"/>
      <c r="H6877" s="602"/>
      <c r="I6877" s="602"/>
      <c r="J6877" s="602"/>
      <c r="K6877" s="602"/>
      <c r="L6877" s="602"/>
      <c r="M6877" s="622"/>
    </row>
    <row r="6878" spans="2:13" s="322" customFormat="1" x14ac:dyDescent="0.2">
      <c r="B6878" s="602"/>
      <c r="C6878" s="602"/>
      <c r="D6878" s="602"/>
      <c r="E6878" s="602"/>
      <c r="F6878" s="602"/>
      <c r="G6878" s="602"/>
      <c r="H6878" s="602"/>
      <c r="I6878" s="602"/>
      <c r="J6878" s="602"/>
      <c r="K6878" s="602"/>
      <c r="L6878" s="602"/>
      <c r="M6878" s="622"/>
    </row>
    <row r="6879" spans="2:13" s="322" customFormat="1" x14ac:dyDescent="0.2">
      <c r="B6879" s="602"/>
      <c r="C6879" s="602"/>
      <c r="D6879" s="602"/>
      <c r="E6879" s="602"/>
      <c r="F6879" s="602"/>
      <c r="G6879" s="602"/>
      <c r="H6879" s="602"/>
      <c r="I6879" s="602"/>
      <c r="J6879" s="602"/>
      <c r="K6879" s="602"/>
      <c r="L6879" s="602"/>
      <c r="M6879" s="622"/>
    </row>
    <row r="6880" spans="2:13" s="322" customFormat="1" x14ac:dyDescent="0.2">
      <c r="B6880" s="602"/>
      <c r="C6880" s="602"/>
      <c r="D6880" s="602"/>
      <c r="E6880" s="602"/>
      <c r="F6880" s="602"/>
      <c r="G6880" s="602"/>
      <c r="H6880" s="602"/>
      <c r="I6880" s="602"/>
      <c r="J6880" s="602"/>
      <c r="K6880" s="602"/>
      <c r="L6880" s="602"/>
      <c r="M6880" s="622"/>
    </row>
    <row r="6881" spans="2:13" s="322" customFormat="1" x14ac:dyDescent="0.2">
      <c r="B6881" s="602"/>
      <c r="C6881" s="602"/>
      <c r="D6881" s="602"/>
      <c r="E6881" s="602"/>
      <c r="F6881" s="602"/>
      <c r="G6881" s="602"/>
      <c r="H6881" s="602"/>
      <c r="I6881" s="602"/>
      <c r="J6881" s="602"/>
      <c r="K6881" s="602"/>
      <c r="L6881" s="602"/>
      <c r="M6881" s="622"/>
    </row>
    <row r="6882" spans="2:13" s="322" customFormat="1" x14ac:dyDescent="0.2">
      <c r="B6882" s="602"/>
      <c r="C6882" s="602"/>
      <c r="D6882" s="602"/>
      <c r="E6882" s="602"/>
      <c r="F6882" s="602"/>
      <c r="G6882" s="602"/>
      <c r="H6882" s="602"/>
      <c r="I6882" s="602"/>
      <c r="J6882" s="602"/>
      <c r="K6882" s="602"/>
      <c r="L6882" s="602"/>
      <c r="M6882" s="622"/>
    </row>
    <row r="6883" spans="2:13" s="322" customFormat="1" x14ac:dyDescent="0.2">
      <c r="B6883" s="602"/>
      <c r="C6883" s="602"/>
      <c r="D6883" s="602"/>
      <c r="E6883" s="602"/>
      <c r="F6883" s="602"/>
      <c r="G6883" s="602"/>
      <c r="H6883" s="602"/>
      <c r="I6883" s="602"/>
      <c r="J6883" s="602"/>
      <c r="K6883" s="602"/>
      <c r="L6883" s="602"/>
      <c r="M6883" s="622"/>
    </row>
    <row r="6884" spans="2:13" s="322" customFormat="1" x14ac:dyDescent="0.2">
      <c r="B6884" s="602"/>
      <c r="C6884" s="602"/>
      <c r="D6884" s="602"/>
      <c r="E6884" s="602"/>
      <c r="F6884" s="602"/>
      <c r="G6884" s="602"/>
      <c r="H6884" s="602"/>
      <c r="I6884" s="602"/>
      <c r="J6884" s="602"/>
      <c r="K6884" s="602"/>
      <c r="L6884" s="602"/>
      <c r="M6884" s="622"/>
    </row>
    <row r="6885" spans="2:13" s="322" customFormat="1" x14ac:dyDescent="0.2">
      <c r="B6885" s="602"/>
      <c r="C6885" s="602"/>
      <c r="D6885" s="602"/>
      <c r="E6885" s="602"/>
      <c r="F6885" s="602"/>
      <c r="G6885" s="602"/>
      <c r="H6885" s="602"/>
      <c r="I6885" s="602"/>
      <c r="J6885" s="602"/>
      <c r="K6885" s="602"/>
      <c r="L6885" s="602"/>
      <c r="M6885" s="622"/>
    </row>
    <row r="6886" spans="2:13" s="322" customFormat="1" x14ac:dyDescent="0.2">
      <c r="B6886" s="602"/>
      <c r="C6886" s="602"/>
      <c r="D6886" s="602"/>
      <c r="E6886" s="602"/>
      <c r="F6886" s="602"/>
      <c r="G6886" s="602"/>
      <c r="H6886" s="602"/>
      <c r="I6886" s="602"/>
      <c r="J6886" s="602"/>
      <c r="K6886" s="602"/>
      <c r="L6886" s="602"/>
      <c r="M6886" s="622"/>
    </row>
    <row r="6887" spans="2:13" s="322" customFormat="1" x14ac:dyDescent="0.2">
      <c r="B6887" s="602"/>
      <c r="C6887" s="602"/>
      <c r="D6887" s="602"/>
      <c r="E6887" s="602"/>
      <c r="F6887" s="602"/>
      <c r="G6887" s="602"/>
      <c r="H6887" s="602"/>
      <c r="I6887" s="602"/>
      <c r="J6887" s="602"/>
      <c r="K6887" s="602"/>
      <c r="L6887" s="602"/>
      <c r="M6887" s="622"/>
    </row>
    <row r="6888" spans="2:13" s="322" customFormat="1" x14ac:dyDescent="0.2">
      <c r="B6888" s="602"/>
      <c r="C6888" s="602"/>
      <c r="D6888" s="602"/>
      <c r="E6888" s="602"/>
      <c r="F6888" s="602"/>
      <c r="G6888" s="602"/>
      <c r="H6888" s="602"/>
      <c r="I6888" s="602"/>
      <c r="J6888" s="602"/>
      <c r="K6888" s="602"/>
      <c r="L6888" s="602"/>
      <c r="M6888" s="622"/>
    </row>
    <row r="6889" spans="2:13" s="322" customFormat="1" x14ac:dyDescent="0.2">
      <c r="B6889" s="602"/>
      <c r="C6889" s="602"/>
      <c r="D6889" s="602"/>
      <c r="E6889" s="602"/>
      <c r="F6889" s="602"/>
      <c r="G6889" s="602"/>
      <c r="H6889" s="602"/>
      <c r="I6889" s="602"/>
      <c r="J6889" s="602"/>
      <c r="K6889" s="602"/>
      <c r="L6889" s="602"/>
      <c r="M6889" s="622"/>
    </row>
    <row r="6890" spans="2:13" s="322" customFormat="1" x14ac:dyDescent="0.2">
      <c r="B6890" s="602"/>
      <c r="C6890" s="602"/>
      <c r="D6890" s="602"/>
      <c r="E6890" s="602"/>
      <c r="F6890" s="602"/>
      <c r="G6890" s="602"/>
      <c r="H6890" s="602"/>
      <c r="I6890" s="602"/>
      <c r="J6890" s="602"/>
      <c r="K6890" s="602"/>
      <c r="L6890" s="602"/>
      <c r="M6890" s="622"/>
    </row>
    <row r="6891" spans="2:13" s="322" customFormat="1" x14ac:dyDescent="0.2">
      <c r="B6891" s="602"/>
      <c r="C6891" s="602"/>
      <c r="D6891" s="602"/>
      <c r="E6891" s="602"/>
      <c r="F6891" s="602"/>
      <c r="G6891" s="602"/>
      <c r="H6891" s="602"/>
      <c r="I6891" s="602"/>
      <c r="J6891" s="602"/>
      <c r="K6891" s="602"/>
      <c r="L6891" s="602"/>
      <c r="M6891" s="622"/>
    </row>
    <row r="6892" spans="2:13" s="322" customFormat="1" x14ac:dyDescent="0.2">
      <c r="B6892" s="602"/>
      <c r="C6892" s="602"/>
      <c r="D6892" s="602"/>
      <c r="E6892" s="602"/>
      <c r="F6892" s="602"/>
      <c r="G6892" s="602"/>
      <c r="H6892" s="602"/>
      <c r="I6892" s="602"/>
      <c r="J6892" s="602"/>
      <c r="K6892" s="602"/>
      <c r="L6892" s="602"/>
      <c r="M6892" s="622"/>
    </row>
    <row r="6893" spans="2:13" s="322" customFormat="1" x14ac:dyDescent="0.2">
      <c r="B6893" s="602"/>
      <c r="C6893" s="602"/>
      <c r="D6893" s="602"/>
      <c r="E6893" s="602"/>
      <c r="F6893" s="602"/>
      <c r="G6893" s="602"/>
      <c r="H6893" s="602"/>
      <c r="I6893" s="602"/>
      <c r="J6893" s="602"/>
      <c r="K6893" s="602"/>
      <c r="L6893" s="602"/>
      <c r="M6893" s="622"/>
    </row>
    <row r="6894" spans="2:13" s="322" customFormat="1" x14ac:dyDescent="0.2">
      <c r="B6894" s="602"/>
      <c r="C6894" s="602"/>
      <c r="D6894" s="602"/>
      <c r="E6894" s="602"/>
      <c r="F6894" s="602"/>
      <c r="G6894" s="602"/>
      <c r="H6894" s="602"/>
      <c r="I6894" s="602"/>
      <c r="J6894" s="602"/>
      <c r="K6894" s="602"/>
      <c r="L6894" s="602"/>
      <c r="M6894" s="622"/>
    </row>
    <row r="6895" spans="2:13" s="322" customFormat="1" x14ac:dyDescent="0.2">
      <c r="B6895" s="602"/>
      <c r="C6895" s="602"/>
      <c r="D6895" s="602"/>
      <c r="E6895" s="602"/>
      <c r="F6895" s="602"/>
      <c r="G6895" s="602"/>
      <c r="H6895" s="602"/>
      <c r="I6895" s="602"/>
      <c r="J6895" s="602"/>
      <c r="K6895" s="602"/>
      <c r="L6895" s="602"/>
      <c r="M6895" s="622"/>
    </row>
    <row r="6896" spans="2:13" s="322" customFormat="1" x14ac:dyDescent="0.2">
      <c r="B6896" s="602"/>
      <c r="C6896" s="602"/>
      <c r="D6896" s="602"/>
      <c r="E6896" s="602"/>
      <c r="F6896" s="602"/>
      <c r="G6896" s="602"/>
      <c r="H6896" s="602"/>
      <c r="I6896" s="602"/>
      <c r="J6896" s="602"/>
      <c r="K6896" s="602"/>
      <c r="L6896" s="602"/>
      <c r="M6896" s="622"/>
    </row>
    <row r="6897" spans="2:13" s="322" customFormat="1" x14ac:dyDescent="0.2">
      <c r="B6897" s="602"/>
      <c r="C6897" s="602"/>
      <c r="D6897" s="602"/>
      <c r="E6897" s="602"/>
      <c r="F6897" s="602"/>
      <c r="G6897" s="602"/>
      <c r="H6897" s="602"/>
      <c r="I6897" s="602"/>
      <c r="J6897" s="602"/>
      <c r="K6897" s="602"/>
      <c r="L6897" s="602"/>
      <c r="M6897" s="622"/>
    </row>
    <row r="6898" spans="2:13" s="322" customFormat="1" x14ac:dyDescent="0.2">
      <c r="B6898" s="602"/>
      <c r="C6898" s="602"/>
      <c r="D6898" s="602"/>
      <c r="E6898" s="602"/>
      <c r="F6898" s="602"/>
      <c r="G6898" s="602"/>
      <c r="H6898" s="602"/>
      <c r="I6898" s="602"/>
      <c r="J6898" s="602"/>
      <c r="K6898" s="602"/>
      <c r="L6898" s="602"/>
      <c r="M6898" s="622"/>
    </row>
    <row r="6899" spans="2:13" s="322" customFormat="1" x14ac:dyDescent="0.2">
      <c r="B6899" s="602"/>
      <c r="C6899" s="602"/>
      <c r="D6899" s="602"/>
      <c r="E6899" s="602"/>
      <c r="F6899" s="602"/>
      <c r="G6899" s="602"/>
      <c r="H6899" s="602"/>
      <c r="I6899" s="602"/>
      <c r="J6899" s="602"/>
      <c r="K6899" s="602"/>
      <c r="L6899" s="602"/>
      <c r="M6899" s="622"/>
    </row>
    <row r="6900" spans="2:13" s="322" customFormat="1" x14ac:dyDescent="0.2">
      <c r="B6900" s="602"/>
      <c r="C6900" s="602"/>
      <c r="D6900" s="602"/>
      <c r="E6900" s="602"/>
      <c r="F6900" s="602"/>
      <c r="G6900" s="602"/>
      <c r="H6900" s="602"/>
      <c r="I6900" s="602"/>
      <c r="J6900" s="602"/>
      <c r="K6900" s="602"/>
      <c r="L6900" s="602"/>
      <c r="M6900" s="622"/>
    </row>
    <row r="6901" spans="2:13" s="322" customFormat="1" x14ac:dyDescent="0.2">
      <c r="B6901" s="602"/>
      <c r="C6901" s="602"/>
      <c r="D6901" s="602"/>
      <c r="E6901" s="602"/>
      <c r="F6901" s="602"/>
      <c r="G6901" s="602"/>
      <c r="H6901" s="602"/>
      <c r="I6901" s="602"/>
      <c r="J6901" s="602"/>
      <c r="K6901" s="602"/>
      <c r="L6901" s="602"/>
      <c r="M6901" s="622"/>
    </row>
    <row r="6902" spans="2:13" s="322" customFormat="1" x14ac:dyDescent="0.2">
      <c r="B6902" s="602"/>
      <c r="C6902" s="602"/>
      <c r="D6902" s="602"/>
      <c r="E6902" s="602"/>
      <c r="F6902" s="602"/>
      <c r="G6902" s="602"/>
      <c r="H6902" s="602"/>
      <c r="I6902" s="602"/>
      <c r="J6902" s="602"/>
      <c r="K6902" s="602"/>
      <c r="L6902" s="602"/>
      <c r="M6902" s="622"/>
    </row>
    <row r="6903" spans="2:13" s="322" customFormat="1" x14ac:dyDescent="0.2">
      <c r="B6903" s="602"/>
      <c r="C6903" s="602"/>
      <c r="D6903" s="602"/>
      <c r="E6903" s="602"/>
      <c r="F6903" s="602"/>
      <c r="G6903" s="602"/>
      <c r="H6903" s="602"/>
      <c r="I6903" s="602"/>
      <c r="J6903" s="602"/>
      <c r="K6903" s="602"/>
      <c r="L6903" s="602"/>
      <c r="M6903" s="622"/>
    </row>
    <row r="6904" spans="2:13" s="322" customFormat="1" x14ac:dyDescent="0.2">
      <c r="B6904" s="602"/>
      <c r="C6904" s="602"/>
      <c r="D6904" s="602"/>
      <c r="E6904" s="602"/>
      <c r="F6904" s="602"/>
      <c r="G6904" s="602"/>
      <c r="H6904" s="602"/>
      <c r="I6904" s="602"/>
      <c r="J6904" s="602"/>
      <c r="K6904" s="602"/>
      <c r="L6904" s="602"/>
      <c r="M6904" s="622"/>
    </row>
    <row r="6905" spans="2:13" s="322" customFormat="1" x14ac:dyDescent="0.2">
      <c r="B6905" s="602"/>
      <c r="C6905" s="602"/>
      <c r="D6905" s="602"/>
      <c r="E6905" s="602"/>
      <c r="F6905" s="602"/>
      <c r="G6905" s="602"/>
      <c r="H6905" s="602"/>
      <c r="I6905" s="602"/>
      <c r="J6905" s="602"/>
      <c r="K6905" s="602"/>
      <c r="L6905" s="602"/>
      <c r="M6905" s="622"/>
    </row>
    <row r="6906" spans="2:13" s="322" customFormat="1" x14ac:dyDescent="0.2">
      <c r="B6906" s="602"/>
      <c r="C6906" s="602"/>
      <c r="D6906" s="602"/>
      <c r="E6906" s="602"/>
      <c r="F6906" s="602"/>
      <c r="G6906" s="602"/>
      <c r="H6906" s="602"/>
      <c r="I6906" s="602"/>
      <c r="J6906" s="602"/>
      <c r="K6906" s="602"/>
      <c r="L6906" s="602"/>
      <c r="M6906" s="622"/>
    </row>
    <row r="6907" spans="2:13" s="322" customFormat="1" x14ac:dyDescent="0.2">
      <c r="B6907" s="602"/>
      <c r="C6907" s="602"/>
      <c r="D6907" s="602"/>
      <c r="E6907" s="602"/>
      <c r="F6907" s="602"/>
      <c r="G6907" s="602"/>
      <c r="H6907" s="602"/>
      <c r="I6907" s="602"/>
      <c r="J6907" s="602"/>
      <c r="K6907" s="602"/>
      <c r="L6907" s="602"/>
      <c r="M6907" s="622"/>
    </row>
    <row r="6908" spans="2:13" s="322" customFormat="1" x14ac:dyDescent="0.2">
      <c r="B6908" s="602"/>
      <c r="C6908" s="602"/>
      <c r="D6908" s="602"/>
      <c r="E6908" s="602"/>
      <c r="F6908" s="602"/>
      <c r="G6908" s="602"/>
      <c r="H6908" s="602"/>
      <c r="I6908" s="602"/>
      <c r="J6908" s="602"/>
      <c r="K6908" s="602"/>
      <c r="L6908" s="602"/>
      <c r="M6908" s="622"/>
    </row>
    <row r="6909" spans="2:13" s="322" customFormat="1" x14ac:dyDescent="0.2">
      <c r="B6909" s="602"/>
      <c r="C6909" s="602"/>
      <c r="D6909" s="602"/>
      <c r="E6909" s="602"/>
      <c r="F6909" s="602"/>
      <c r="G6909" s="602"/>
      <c r="H6909" s="602"/>
      <c r="I6909" s="602"/>
      <c r="J6909" s="602"/>
      <c r="K6909" s="602"/>
      <c r="L6909" s="602"/>
      <c r="M6909" s="622"/>
    </row>
    <row r="6910" spans="2:13" s="322" customFormat="1" x14ac:dyDescent="0.2">
      <c r="B6910" s="602"/>
      <c r="C6910" s="602"/>
      <c r="D6910" s="602"/>
      <c r="E6910" s="602"/>
      <c r="F6910" s="602"/>
      <c r="G6910" s="602"/>
      <c r="H6910" s="602"/>
      <c r="I6910" s="602"/>
      <c r="J6910" s="602"/>
      <c r="K6910" s="602"/>
      <c r="L6910" s="602"/>
      <c r="M6910" s="622"/>
    </row>
    <row r="6911" spans="2:13" s="322" customFormat="1" x14ac:dyDescent="0.2">
      <c r="B6911" s="602"/>
      <c r="C6911" s="602"/>
      <c r="D6911" s="602"/>
      <c r="E6911" s="602"/>
      <c r="F6911" s="602"/>
      <c r="G6911" s="602"/>
      <c r="H6911" s="602"/>
      <c r="I6911" s="602"/>
      <c r="J6911" s="602"/>
      <c r="K6911" s="602"/>
      <c r="L6911" s="602"/>
      <c r="M6911" s="622"/>
    </row>
    <row r="6912" spans="2:13" s="322" customFormat="1" x14ac:dyDescent="0.2">
      <c r="B6912" s="602"/>
      <c r="C6912" s="602"/>
      <c r="D6912" s="602"/>
      <c r="E6912" s="602"/>
      <c r="F6912" s="602"/>
      <c r="G6912" s="602"/>
      <c r="H6912" s="602"/>
      <c r="I6912" s="602"/>
      <c r="J6912" s="602"/>
      <c r="K6912" s="602"/>
      <c r="L6912" s="602"/>
      <c r="M6912" s="622"/>
    </row>
    <row r="6913" spans="2:13" s="322" customFormat="1" x14ac:dyDescent="0.2">
      <c r="B6913" s="602"/>
      <c r="C6913" s="602"/>
      <c r="D6913" s="602"/>
      <c r="E6913" s="602"/>
      <c r="F6913" s="602"/>
      <c r="G6913" s="602"/>
      <c r="H6913" s="602"/>
      <c r="I6913" s="602"/>
      <c r="J6913" s="602"/>
      <c r="K6913" s="602"/>
      <c r="L6913" s="602"/>
      <c r="M6913" s="622"/>
    </row>
    <row r="6914" spans="2:13" s="322" customFormat="1" x14ac:dyDescent="0.2">
      <c r="B6914" s="602"/>
      <c r="C6914" s="602"/>
      <c r="D6914" s="602"/>
      <c r="E6914" s="602"/>
      <c r="F6914" s="602"/>
      <c r="G6914" s="602"/>
      <c r="H6914" s="602"/>
      <c r="I6914" s="602"/>
      <c r="J6914" s="602"/>
      <c r="K6914" s="602"/>
      <c r="L6914" s="602"/>
      <c r="M6914" s="622"/>
    </row>
    <row r="6915" spans="2:13" s="322" customFormat="1" x14ac:dyDescent="0.2">
      <c r="B6915" s="602"/>
      <c r="C6915" s="602"/>
      <c r="D6915" s="602"/>
      <c r="E6915" s="602"/>
      <c r="F6915" s="602"/>
      <c r="G6915" s="602"/>
      <c r="H6915" s="602"/>
      <c r="I6915" s="602"/>
      <c r="J6915" s="602"/>
      <c r="K6915" s="602"/>
      <c r="L6915" s="602"/>
      <c r="M6915" s="622"/>
    </row>
    <row r="6916" spans="2:13" s="322" customFormat="1" x14ac:dyDescent="0.2">
      <c r="B6916" s="602"/>
      <c r="C6916" s="602"/>
      <c r="D6916" s="602"/>
      <c r="E6916" s="602"/>
      <c r="F6916" s="602"/>
      <c r="G6916" s="602"/>
      <c r="H6916" s="602"/>
      <c r="I6916" s="602"/>
      <c r="J6916" s="602"/>
      <c r="K6916" s="602"/>
      <c r="L6916" s="602"/>
      <c r="M6916" s="622"/>
    </row>
    <row r="6917" spans="2:13" s="322" customFormat="1" x14ac:dyDescent="0.2">
      <c r="B6917" s="602"/>
      <c r="C6917" s="602"/>
      <c r="D6917" s="602"/>
      <c r="E6917" s="602"/>
      <c r="F6917" s="602"/>
      <c r="G6917" s="602"/>
      <c r="H6917" s="602"/>
      <c r="I6917" s="602"/>
      <c r="J6917" s="602"/>
      <c r="K6917" s="602"/>
      <c r="L6917" s="602"/>
      <c r="M6917" s="622"/>
    </row>
    <row r="6918" spans="2:13" s="322" customFormat="1" x14ac:dyDescent="0.2">
      <c r="B6918" s="602"/>
      <c r="C6918" s="602"/>
      <c r="D6918" s="602"/>
      <c r="E6918" s="602"/>
      <c r="F6918" s="602"/>
      <c r="G6918" s="602"/>
      <c r="H6918" s="602"/>
      <c r="I6918" s="602"/>
      <c r="J6918" s="602"/>
      <c r="K6918" s="602"/>
      <c r="L6918" s="602"/>
      <c r="M6918" s="622"/>
    </row>
    <row r="6919" spans="2:13" s="322" customFormat="1" x14ac:dyDescent="0.2">
      <c r="B6919" s="602"/>
      <c r="C6919" s="602"/>
      <c r="D6919" s="602"/>
      <c r="E6919" s="602"/>
      <c r="F6919" s="602"/>
      <c r="G6919" s="602"/>
      <c r="H6919" s="602"/>
      <c r="I6919" s="602"/>
      <c r="J6919" s="602"/>
      <c r="K6919" s="602"/>
      <c r="L6919" s="602"/>
      <c r="M6919" s="622"/>
    </row>
    <row r="6920" spans="2:13" s="322" customFormat="1" x14ac:dyDescent="0.2">
      <c r="B6920" s="602"/>
      <c r="C6920" s="602"/>
      <c r="D6920" s="602"/>
      <c r="E6920" s="602"/>
      <c r="F6920" s="602"/>
      <c r="G6920" s="602"/>
      <c r="H6920" s="602"/>
      <c r="I6920" s="602"/>
      <c r="J6920" s="602"/>
      <c r="K6920" s="602"/>
      <c r="L6920" s="602"/>
      <c r="M6920" s="622"/>
    </row>
    <row r="6921" spans="2:13" s="322" customFormat="1" x14ac:dyDescent="0.2">
      <c r="B6921" s="602"/>
      <c r="C6921" s="602"/>
      <c r="D6921" s="602"/>
      <c r="E6921" s="602"/>
      <c r="F6921" s="602"/>
      <c r="G6921" s="602"/>
      <c r="H6921" s="602"/>
      <c r="I6921" s="602"/>
      <c r="J6921" s="602"/>
      <c r="K6921" s="602"/>
      <c r="L6921" s="602"/>
      <c r="M6921" s="622"/>
    </row>
    <row r="6922" spans="2:13" s="322" customFormat="1" x14ac:dyDescent="0.2">
      <c r="B6922" s="602"/>
      <c r="C6922" s="602"/>
      <c r="D6922" s="602"/>
      <c r="E6922" s="602"/>
      <c r="F6922" s="602"/>
      <c r="G6922" s="602"/>
      <c r="H6922" s="602"/>
      <c r="I6922" s="602"/>
      <c r="J6922" s="602"/>
      <c r="K6922" s="602"/>
      <c r="L6922" s="602"/>
      <c r="M6922" s="622"/>
    </row>
    <row r="6923" spans="2:13" s="322" customFormat="1" x14ac:dyDescent="0.2">
      <c r="B6923" s="602"/>
      <c r="C6923" s="602"/>
      <c r="D6923" s="602"/>
      <c r="E6923" s="602"/>
      <c r="F6923" s="602"/>
      <c r="G6923" s="602"/>
      <c r="H6923" s="602"/>
      <c r="I6923" s="602"/>
      <c r="J6923" s="602"/>
      <c r="K6923" s="602"/>
      <c r="L6923" s="602"/>
      <c r="M6923" s="622"/>
    </row>
    <row r="6924" spans="2:13" s="322" customFormat="1" x14ac:dyDescent="0.2">
      <c r="B6924" s="602"/>
      <c r="C6924" s="602"/>
      <c r="D6924" s="602"/>
      <c r="E6924" s="602"/>
      <c r="F6924" s="602"/>
      <c r="G6924" s="602"/>
      <c r="H6924" s="602"/>
      <c r="I6924" s="602"/>
      <c r="J6924" s="602"/>
      <c r="K6924" s="602"/>
      <c r="L6924" s="602"/>
      <c r="M6924" s="622"/>
    </row>
    <row r="6925" spans="2:13" s="322" customFormat="1" x14ac:dyDescent="0.2">
      <c r="B6925" s="602"/>
      <c r="C6925" s="602"/>
      <c r="D6925" s="602"/>
      <c r="E6925" s="602"/>
      <c r="F6925" s="602"/>
      <c r="G6925" s="602"/>
      <c r="H6925" s="602"/>
      <c r="I6925" s="602"/>
      <c r="J6925" s="602"/>
      <c r="K6925" s="602"/>
      <c r="L6925" s="602"/>
      <c r="M6925" s="622"/>
    </row>
    <row r="6926" spans="2:13" s="322" customFormat="1" x14ac:dyDescent="0.2">
      <c r="B6926" s="602"/>
      <c r="C6926" s="602"/>
      <c r="D6926" s="602"/>
      <c r="E6926" s="602"/>
      <c r="F6926" s="602"/>
      <c r="G6926" s="602"/>
      <c r="H6926" s="602"/>
      <c r="I6926" s="602"/>
      <c r="J6926" s="602"/>
      <c r="K6926" s="602"/>
      <c r="L6926" s="602"/>
      <c r="M6926" s="622"/>
    </row>
    <row r="6927" spans="2:13" s="322" customFormat="1" x14ac:dyDescent="0.2">
      <c r="B6927" s="602"/>
      <c r="C6927" s="602"/>
      <c r="D6927" s="602"/>
      <c r="E6927" s="602"/>
      <c r="F6927" s="602"/>
      <c r="G6927" s="602"/>
      <c r="H6927" s="602"/>
      <c r="I6927" s="602"/>
      <c r="J6927" s="602"/>
      <c r="K6927" s="602"/>
      <c r="L6927" s="602"/>
      <c r="M6927" s="622"/>
    </row>
    <row r="6928" spans="2:13" s="322" customFormat="1" x14ac:dyDescent="0.2">
      <c r="B6928" s="602"/>
      <c r="C6928" s="602"/>
      <c r="D6928" s="602"/>
      <c r="E6928" s="602"/>
      <c r="F6928" s="602"/>
      <c r="G6928" s="602"/>
      <c r="H6928" s="602"/>
      <c r="I6928" s="602"/>
      <c r="J6928" s="602"/>
      <c r="K6928" s="602"/>
      <c r="L6928" s="602"/>
      <c r="M6928" s="622"/>
    </row>
    <row r="6929" spans="2:13" s="322" customFormat="1" x14ac:dyDescent="0.2">
      <c r="B6929" s="602"/>
      <c r="C6929" s="602"/>
      <c r="D6929" s="602"/>
      <c r="E6929" s="602"/>
      <c r="F6929" s="602"/>
      <c r="G6929" s="602"/>
      <c r="H6929" s="602"/>
      <c r="I6929" s="602"/>
      <c r="J6929" s="602"/>
      <c r="K6929" s="602"/>
      <c r="L6929" s="602"/>
      <c r="M6929" s="622"/>
    </row>
    <row r="6930" spans="2:13" s="322" customFormat="1" x14ac:dyDescent="0.2">
      <c r="B6930" s="602"/>
      <c r="C6930" s="602"/>
      <c r="D6930" s="602"/>
      <c r="E6930" s="602"/>
      <c r="F6930" s="602"/>
      <c r="G6930" s="602"/>
      <c r="H6930" s="602"/>
      <c r="I6930" s="602"/>
      <c r="J6930" s="602"/>
      <c r="K6930" s="602"/>
      <c r="L6930" s="602"/>
      <c r="M6930" s="622"/>
    </row>
    <row r="6931" spans="2:13" s="322" customFormat="1" x14ac:dyDescent="0.2">
      <c r="B6931" s="602"/>
      <c r="C6931" s="602"/>
      <c r="D6931" s="602"/>
      <c r="E6931" s="602"/>
      <c r="F6931" s="602"/>
      <c r="G6931" s="602"/>
      <c r="H6931" s="602"/>
      <c r="I6931" s="602"/>
      <c r="J6931" s="602"/>
      <c r="K6931" s="602"/>
      <c r="L6931" s="602"/>
      <c r="M6931" s="622"/>
    </row>
    <row r="6932" spans="2:13" s="322" customFormat="1" x14ac:dyDescent="0.2">
      <c r="B6932" s="602"/>
      <c r="C6932" s="602"/>
      <c r="D6932" s="602"/>
      <c r="E6932" s="602"/>
      <c r="F6932" s="602"/>
      <c r="G6932" s="602"/>
      <c r="H6932" s="602"/>
      <c r="I6932" s="602"/>
      <c r="J6932" s="602"/>
      <c r="K6932" s="602"/>
      <c r="L6932" s="602"/>
      <c r="M6932" s="622"/>
    </row>
    <row r="6933" spans="2:13" s="322" customFormat="1" x14ac:dyDescent="0.2">
      <c r="B6933" s="602"/>
      <c r="C6933" s="602"/>
      <c r="D6933" s="602"/>
      <c r="E6933" s="602"/>
      <c r="F6933" s="602"/>
      <c r="G6933" s="602"/>
      <c r="H6933" s="602"/>
      <c r="I6933" s="602"/>
      <c r="J6933" s="602"/>
      <c r="K6933" s="602"/>
      <c r="L6933" s="602"/>
      <c r="M6933" s="622"/>
    </row>
    <row r="6934" spans="2:13" s="322" customFormat="1" x14ac:dyDescent="0.2">
      <c r="B6934" s="602"/>
      <c r="C6934" s="602"/>
      <c r="D6934" s="602"/>
      <c r="E6934" s="602"/>
      <c r="F6934" s="602"/>
      <c r="G6934" s="602"/>
      <c r="H6934" s="602"/>
      <c r="I6934" s="602"/>
      <c r="J6934" s="602"/>
      <c r="K6934" s="602"/>
      <c r="L6934" s="602"/>
      <c r="M6934" s="622"/>
    </row>
    <row r="6935" spans="2:13" s="322" customFormat="1" x14ac:dyDescent="0.2">
      <c r="B6935" s="602"/>
      <c r="C6935" s="602"/>
      <c r="D6935" s="602"/>
      <c r="E6935" s="602"/>
      <c r="F6935" s="602"/>
      <c r="G6935" s="602"/>
      <c r="H6935" s="602"/>
      <c r="I6935" s="602"/>
      <c r="J6935" s="602"/>
      <c r="K6935" s="602"/>
      <c r="L6935" s="602"/>
      <c r="M6935" s="622"/>
    </row>
    <row r="6936" spans="2:13" s="322" customFormat="1" x14ac:dyDescent="0.2">
      <c r="B6936" s="602"/>
      <c r="C6936" s="602"/>
      <c r="D6936" s="602"/>
      <c r="E6936" s="602"/>
      <c r="F6936" s="602"/>
      <c r="G6936" s="602"/>
      <c r="H6936" s="602"/>
      <c r="I6936" s="602"/>
      <c r="J6936" s="602"/>
      <c r="K6936" s="602"/>
      <c r="L6936" s="602"/>
      <c r="M6936" s="622"/>
    </row>
    <row r="6937" spans="2:13" s="322" customFormat="1" x14ac:dyDescent="0.2">
      <c r="B6937" s="602"/>
      <c r="C6937" s="602"/>
      <c r="D6937" s="602"/>
      <c r="E6937" s="602"/>
      <c r="F6937" s="602"/>
      <c r="G6937" s="602"/>
      <c r="H6937" s="602"/>
      <c r="I6937" s="602"/>
      <c r="J6937" s="602"/>
      <c r="K6937" s="602"/>
      <c r="L6937" s="602"/>
      <c r="M6937" s="622"/>
    </row>
    <row r="6938" spans="2:13" s="322" customFormat="1" x14ac:dyDescent="0.2">
      <c r="B6938" s="602"/>
      <c r="C6938" s="602"/>
      <c r="D6938" s="602"/>
      <c r="E6938" s="602"/>
      <c r="F6938" s="602"/>
      <c r="G6938" s="602"/>
      <c r="H6938" s="602"/>
      <c r="I6938" s="602"/>
      <c r="J6938" s="602"/>
      <c r="K6938" s="602"/>
      <c r="L6938" s="602"/>
      <c r="M6938" s="622"/>
    </row>
    <row r="6939" spans="2:13" s="322" customFormat="1" x14ac:dyDescent="0.2">
      <c r="B6939" s="602"/>
      <c r="C6939" s="602"/>
      <c r="D6939" s="602"/>
      <c r="E6939" s="602"/>
      <c r="F6939" s="602"/>
      <c r="G6939" s="602"/>
      <c r="H6939" s="602"/>
      <c r="I6939" s="602"/>
      <c r="J6939" s="602"/>
      <c r="K6939" s="602"/>
      <c r="L6939" s="602"/>
      <c r="M6939" s="622"/>
    </row>
    <row r="6940" spans="2:13" s="322" customFormat="1" x14ac:dyDescent="0.2">
      <c r="B6940" s="602"/>
      <c r="C6940" s="602"/>
      <c r="D6940" s="602"/>
      <c r="E6940" s="602"/>
      <c r="F6940" s="602"/>
      <c r="G6940" s="602"/>
      <c r="H6940" s="602"/>
      <c r="I6940" s="602"/>
      <c r="J6940" s="602"/>
      <c r="K6940" s="602"/>
      <c r="L6940" s="602"/>
      <c r="M6940" s="622"/>
    </row>
    <row r="6941" spans="2:13" s="322" customFormat="1" x14ac:dyDescent="0.2">
      <c r="B6941" s="602"/>
      <c r="C6941" s="602"/>
      <c r="D6941" s="602"/>
      <c r="E6941" s="602"/>
      <c r="F6941" s="602"/>
      <c r="G6941" s="602"/>
      <c r="H6941" s="602"/>
      <c r="I6941" s="602"/>
      <c r="J6941" s="602"/>
      <c r="K6941" s="602"/>
      <c r="L6941" s="602"/>
      <c r="M6941" s="622"/>
    </row>
    <row r="6942" spans="2:13" s="322" customFormat="1" x14ac:dyDescent="0.2">
      <c r="B6942" s="602"/>
      <c r="C6942" s="602"/>
      <c r="D6942" s="602"/>
      <c r="E6942" s="602"/>
      <c r="F6942" s="602"/>
      <c r="G6942" s="602"/>
      <c r="H6942" s="602"/>
      <c r="I6942" s="602"/>
      <c r="J6942" s="602"/>
      <c r="K6942" s="602"/>
      <c r="L6942" s="602"/>
      <c r="M6942" s="622"/>
    </row>
    <row r="6943" spans="2:13" s="322" customFormat="1" x14ac:dyDescent="0.2">
      <c r="B6943" s="602"/>
      <c r="C6943" s="602"/>
      <c r="D6943" s="602"/>
      <c r="E6943" s="602"/>
      <c r="F6943" s="602"/>
      <c r="G6943" s="602"/>
      <c r="H6943" s="602"/>
      <c r="I6943" s="602"/>
      <c r="J6943" s="602"/>
      <c r="K6943" s="602"/>
      <c r="L6943" s="602"/>
      <c r="M6943" s="622"/>
    </row>
    <row r="6944" spans="2:13" s="322" customFormat="1" x14ac:dyDescent="0.2">
      <c r="B6944" s="602"/>
      <c r="C6944" s="602"/>
      <c r="D6944" s="602"/>
      <c r="E6944" s="602"/>
      <c r="F6944" s="602"/>
      <c r="G6944" s="602"/>
      <c r="H6944" s="602"/>
      <c r="I6944" s="602"/>
      <c r="J6944" s="602"/>
      <c r="K6944" s="602"/>
      <c r="L6944" s="602"/>
      <c r="M6944" s="622"/>
    </row>
    <row r="6945" spans="2:13" s="322" customFormat="1" x14ac:dyDescent="0.2">
      <c r="B6945" s="602"/>
      <c r="C6945" s="602"/>
      <c r="D6945" s="602"/>
      <c r="E6945" s="602"/>
      <c r="F6945" s="602"/>
      <c r="G6945" s="602"/>
      <c r="H6945" s="602"/>
      <c r="I6945" s="602"/>
      <c r="J6945" s="602"/>
      <c r="K6945" s="602"/>
      <c r="L6945" s="602"/>
      <c r="M6945" s="622"/>
    </row>
    <row r="6946" spans="2:13" s="322" customFormat="1" x14ac:dyDescent="0.2">
      <c r="B6946" s="602"/>
      <c r="C6946" s="602"/>
      <c r="D6946" s="602"/>
      <c r="E6946" s="602"/>
      <c r="F6946" s="602"/>
      <c r="G6946" s="602"/>
      <c r="H6946" s="602"/>
      <c r="I6946" s="602"/>
      <c r="J6946" s="602"/>
      <c r="K6946" s="602"/>
      <c r="L6946" s="602"/>
      <c r="M6946" s="622"/>
    </row>
    <row r="6947" spans="2:13" s="322" customFormat="1" x14ac:dyDescent="0.2">
      <c r="B6947" s="602"/>
      <c r="C6947" s="602"/>
      <c r="D6947" s="602"/>
      <c r="E6947" s="602"/>
      <c r="F6947" s="602"/>
      <c r="G6947" s="602"/>
      <c r="H6947" s="602"/>
      <c r="I6947" s="602"/>
      <c r="J6947" s="602"/>
      <c r="K6947" s="602"/>
      <c r="L6947" s="602"/>
      <c r="M6947" s="622"/>
    </row>
    <row r="6948" spans="2:13" s="322" customFormat="1" x14ac:dyDescent="0.2">
      <c r="B6948" s="602"/>
      <c r="C6948" s="602"/>
      <c r="D6948" s="602"/>
      <c r="E6948" s="602"/>
      <c r="F6948" s="602"/>
      <c r="G6948" s="602"/>
      <c r="H6948" s="602"/>
      <c r="I6948" s="602"/>
      <c r="J6948" s="602"/>
      <c r="K6948" s="602"/>
      <c r="L6948" s="602"/>
      <c r="M6948" s="622"/>
    </row>
    <row r="6949" spans="2:13" s="322" customFormat="1" x14ac:dyDescent="0.2">
      <c r="B6949" s="602"/>
      <c r="C6949" s="602"/>
      <c r="D6949" s="602"/>
      <c r="E6949" s="602"/>
      <c r="F6949" s="602"/>
      <c r="G6949" s="602"/>
      <c r="H6949" s="602"/>
      <c r="I6949" s="602"/>
      <c r="J6949" s="602"/>
      <c r="K6949" s="602"/>
      <c r="L6949" s="602"/>
      <c r="M6949" s="622"/>
    </row>
    <row r="6950" spans="2:13" s="322" customFormat="1" x14ac:dyDescent="0.2">
      <c r="B6950" s="602"/>
      <c r="C6950" s="602"/>
      <c r="D6950" s="602"/>
      <c r="E6950" s="602"/>
      <c r="F6950" s="602"/>
      <c r="G6950" s="602"/>
      <c r="H6950" s="602"/>
      <c r="I6950" s="602"/>
      <c r="J6950" s="602"/>
      <c r="K6950" s="602"/>
      <c r="L6950" s="602"/>
      <c r="M6950" s="622"/>
    </row>
    <row r="6951" spans="2:13" s="322" customFormat="1" x14ac:dyDescent="0.2">
      <c r="B6951" s="602"/>
      <c r="C6951" s="602"/>
      <c r="D6951" s="602"/>
      <c r="E6951" s="602"/>
      <c r="F6951" s="602"/>
      <c r="G6951" s="602"/>
      <c r="H6951" s="602"/>
      <c r="I6951" s="602"/>
      <c r="J6951" s="602"/>
      <c r="K6951" s="602"/>
      <c r="L6951" s="602"/>
      <c r="M6951" s="622"/>
    </row>
    <row r="6952" spans="2:13" s="322" customFormat="1" x14ac:dyDescent="0.2">
      <c r="B6952" s="602"/>
      <c r="C6952" s="602"/>
      <c r="D6952" s="602"/>
      <c r="E6952" s="602"/>
      <c r="F6952" s="602"/>
      <c r="G6952" s="602"/>
      <c r="H6952" s="602"/>
      <c r="I6952" s="602"/>
      <c r="J6952" s="602"/>
      <c r="K6952" s="602"/>
      <c r="L6952" s="602"/>
      <c r="M6952" s="622"/>
    </row>
    <row r="6953" spans="2:13" s="322" customFormat="1" x14ac:dyDescent="0.2">
      <c r="B6953" s="602"/>
      <c r="C6953" s="602"/>
      <c r="D6953" s="602"/>
      <c r="E6953" s="602"/>
      <c r="F6953" s="602"/>
      <c r="G6953" s="602"/>
      <c r="H6953" s="602"/>
      <c r="I6953" s="602"/>
      <c r="J6953" s="602"/>
      <c r="K6953" s="602"/>
      <c r="L6953" s="602"/>
      <c r="M6953" s="622"/>
    </row>
    <row r="6954" spans="2:13" s="322" customFormat="1" x14ac:dyDescent="0.2">
      <c r="B6954" s="602"/>
      <c r="C6954" s="602"/>
      <c r="D6954" s="602"/>
      <c r="E6954" s="602"/>
      <c r="F6954" s="602"/>
      <c r="G6954" s="602"/>
      <c r="H6954" s="602"/>
      <c r="I6954" s="602"/>
      <c r="J6954" s="602"/>
      <c r="K6954" s="602"/>
      <c r="L6954" s="602"/>
      <c r="M6954" s="622"/>
    </row>
    <row r="6955" spans="2:13" s="322" customFormat="1" x14ac:dyDescent="0.2">
      <c r="B6955" s="602"/>
      <c r="C6955" s="602"/>
      <c r="D6955" s="602"/>
      <c r="E6955" s="602"/>
      <c r="F6955" s="602"/>
      <c r="G6955" s="602"/>
      <c r="H6955" s="602"/>
      <c r="I6955" s="602"/>
      <c r="J6955" s="602"/>
      <c r="K6955" s="602"/>
      <c r="L6955" s="602"/>
      <c r="M6955" s="622"/>
    </row>
    <row r="6956" spans="2:13" s="322" customFormat="1" x14ac:dyDescent="0.2">
      <c r="B6956" s="602"/>
      <c r="C6956" s="602"/>
      <c r="D6956" s="602"/>
      <c r="E6956" s="602"/>
      <c r="F6956" s="602"/>
      <c r="G6956" s="602"/>
      <c r="H6956" s="602"/>
      <c r="I6956" s="602"/>
      <c r="J6956" s="602"/>
      <c r="K6956" s="602"/>
      <c r="L6956" s="602"/>
      <c r="M6956" s="622"/>
    </row>
    <row r="6957" spans="2:13" s="322" customFormat="1" x14ac:dyDescent="0.2">
      <c r="B6957" s="602"/>
      <c r="C6957" s="602"/>
      <c r="D6957" s="602"/>
      <c r="E6957" s="602"/>
      <c r="F6957" s="602"/>
      <c r="G6957" s="602"/>
      <c r="H6957" s="602"/>
      <c r="I6957" s="602"/>
      <c r="J6957" s="602"/>
      <c r="K6957" s="602"/>
      <c r="L6957" s="602"/>
      <c r="M6957" s="622"/>
    </row>
    <row r="6958" spans="2:13" s="322" customFormat="1" x14ac:dyDescent="0.2">
      <c r="B6958" s="602"/>
      <c r="C6958" s="602"/>
      <c r="D6958" s="602"/>
      <c r="E6958" s="602"/>
      <c r="F6958" s="602"/>
      <c r="G6958" s="602"/>
      <c r="H6958" s="602"/>
      <c r="I6958" s="602"/>
      <c r="J6958" s="602"/>
      <c r="K6958" s="602"/>
      <c r="L6958" s="602"/>
      <c r="M6958" s="622"/>
    </row>
    <row r="6959" spans="2:13" s="322" customFormat="1" x14ac:dyDescent="0.2">
      <c r="B6959" s="602"/>
      <c r="C6959" s="602"/>
      <c r="D6959" s="602"/>
      <c r="E6959" s="602"/>
      <c r="F6959" s="602"/>
      <c r="G6959" s="602"/>
      <c r="H6959" s="602"/>
      <c r="I6959" s="602"/>
      <c r="J6959" s="602"/>
      <c r="K6959" s="602"/>
      <c r="L6959" s="602"/>
      <c r="M6959" s="622"/>
    </row>
    <row r="6960" spans="2:13" s="322" customFormat="1" x14ac:dyDescent="0.2">
      <c r="B6960" s="602"/>
      <c r="C6960" s="602"/>
      <c r="D6960" s="602"/>
      <c r="E6960" s="602"/>
      <c r="F6960" s="602"/>
      <c r="G6960" s="602"/>
      <c r="H6960" s="602"/>
      <c r="I6960" s="602"/>
      <c r="J6960" s="602"/>
      <c r="K6960" s="602"/>
      <c r="L6960" s="602"/>
      <c r="M6960" s="622"/>
    </row>
    <row r="6961" spans="2:13" s="322" customFormat="1" x14ac:dyDescent="0.2">
      <c r="B6961" s="602"/>
      <c r="C6961" s="602"/>
      <c r="D6961" s="602"/>
      <c r="E6961" s="602"/>
      <c r="F6961" s="602"/>
      <c r="G6961" s="602"/>
      <c r="H6961" s="602"/>
      <c r="I6961" s="602"/>
      <c r="J6961" s="602"/>
      <c r="K6961" s="602"/>
      <c r="L6961" s="602"/>
      <c r="M6961" s="622"/>
    </row>
    <row r="6962" spans="2:13" s="322" customFormat="1" x14ac:dyDescent="0.2">
      <c r="B6962" s="602"/>
      <c r="C6962" s="602"/>
      <c r="D6962" s="602"/>
      <c r="E6962" s="602"/>
      <c r="F6962" s="602"/>
      <c r="G6962" s="602"/>
      <c r="H6962" s="602"/>
      <c r="I6962" s="602"/>
      <c r="J6962" s="602"/>
      <c r="K6962" s="602"/>
      <c r="L6962" s="602"/>
      <c r="M6962" s="622"/>
    </row>
    <row r="6963" spans="2:13" s="322" customFormat="1" x14ac:dyDescent="0.2">
      <c r="B6963" s="602"/>
      <c r="C6963" s="602"/>
      <c r="D6963" s="602"/>
      <c r="E6963" s="602"/>
      <c r="F6963" s="602"/>
      <c r="G6963" s="602"/>
      <c r="H6963" s="602"/>
      <c r="I6963" s="602"/>
      <c r="J6963" s="602"/>
      <c r="K6963" s="602"/>
      <c r="L6963" s="602"/>
      <c r="M6963" s="622"/>
    </row>
    <row r="6964" spans="2:13" s="322" customFormat="1" x14ac:dyDescent="0.2">
      <c r="B6964" s="602"/>
      <c r="C6964" s="602"/>
      <c r="D6964" s="602"/>
      <c r="E6964" s="602"/>
      <c r="F6964" s="602"/>
      <c r="G6964" s="602"/>
      <c r="H6964" s="602"/>
      <c r="I6964" s="602"/>
      <c r="J6964" s="602"/>
      <c r="K6964" s="602"/>
      <c r="L6964" s="602"/>
      <c r="M6964" s="622"/>
    </row>
    <row r="6965" spans="2:13" s="322" customFormat="1" x14ac:dyDescent="0.2">
      <c r="B6965" s="602"/>
      <c r="C6965" s="602"/>
      <c r="D6965" s="602"/>
      <c r="E6965" s="602"/>
      <c r="F6965" s="602"/>
      <c r="G6965" s="602"/>
      <c r="H6965" s="602"/>
      <c r="I6965" s="602"/>
      <c r="J6965" s="602"/>
      <c r="K6965" s="602"/>
      <c r="L6965" s="602"/>
      <c r="M6965" s="622"/>
    </row>
    <row r="6966" spans="2:13" s="322" customFormat="1" x14ac:dyDescent="0.2">
      <c r="B6966" s="602"/>
      <c r="C6966" s="602"/>
      <c r="D6966" s="602"/>
      <c r="E6966" s="602"/>
      <c r="F6966" s="602"/>
      <c r="G6966" s="602"/>
      <c r="H6966" s="602"/>
      <c r="I6966" s="602"/>
      <c r="J6966" s="602"/>
      <c r="K6966" s="602"/>
      <c r="L6966" s="602"/>
      <c r="M6966" s="622"/>
    </row>
    <row r="6967" spans="2:13" s="322" customFormat="1" x14ac:dyDescent="0.2">
      <c r="B6967" s="602"/>
      <c r="C6967" s="602"/>
      <c r="D6967" s="602"/>
      <c r="E6967" s="602"/>
      <c r="F6967" s="602"/>
      <c r="G6967" s="602"/>
      <c r="H6967" s="602"/>
      <c r="I6967" s="602"/>
      <c r="J6967" s="602"/>
      <c r="K6967" s="602"/>
      <c r="L6967" s="602"/>
      <c r="M6967" s="622"/>
    </row>
    <row r="6968" spans="2:13" s="322" customFormat="1" x14ac:dyDescent="0.2">
      <c r="B6968" s="602"/>
      <c r="C6968" s="602"/>
      <c r="D6968" s="602"/>
      <c r="E6968" s="602"/>
      <c r="F6968" s="602"/>
      <c r="G6968" s="602"/>
      <c r="H6968" s="602"/>
      <c r="I6968" s="602"/>
      <c r="J6968" s="602"/>
      <c r="K6968" s="602"/>
      <c r="L6968" s="602"/>
      <c r="M6968" s="622"/>
    </row>
    <row r="6969" spans="2:13" s="322" customFormat="1" x14ac:dyDescent="0.2">
      <c r="B6969" s="602"/>
      <c r="C6969" s="602"/>
      <c r="D6969" s="602"/>
      <c r="E6969" s="602"/>
      <c r="F6969" s="602"/>
      <c r="G6969" s="602"/>
      <c r="H6969" s="602"/>
      <c r="I6969" s="602"/>
      <c r="J6969" s="602"/>
      <c r="K6969" s="602"/>
      <c r="L6969" s="602"/>
      <c r="M6969" s="622"/>
    </row>
    <row r="6970" spans="2:13" s="322" customFormat="1" x14ac:dyDescent="0.2">
      <c r="B6970" s="602"/>
      <c r="C6970" s="602"/>
      <c r="D6970" s="602"/>
      <c r="E6970" s="602"/>
      <c r="F6970" s="602"/>
      <c r="G6970" s="602"/>
      <c r="H6970" s="602"/>
      <c r="I6970" s="602"/>
      <c r="J6970" s="602"/>
      <c r="K6970" s="602"/>
      <c r="L6970" s="602"/>
      <c r="M6970" s="622"/>
    </row>
    <row r="6971" spans="2:13" s="322" customFormat="1" x14ac:dyDescent="0.2">
      <c r="B6971" s="602"/>
      <c r="C6971" s="602"/>
      <c r="D6971" s="602"/>
      <c r="E6971" s="602"/>
      <c r="F6971" s="602"/>
      <c r="G6971" s="602"/>
      <c r="H6971" s="602"/>
      <c r="I6971" s="602"/>
      <c r="J6971" s="602"/>
      <c r="K6971" s="602"/>
      <c r="L6971" s="602"/>
      <c r="M6971" s="622"/>
    </row>
    <row r="6972" spans="2:13" s="322" customFormat="1" x14ac:dyDescent="0.2">
      <c r="B6972" s="602"/>
      <c r="C6972" s="602"/>
      <c r="D6972" s="602"/>
      <c r="E6972" s="602"/>
      <c r="F6972" s="602"/>
      <c r="G6972" s="602"/>
      <c r="H6972" s="602"/>
      <c r="I6972" s="602"/>
      <c r="J6972" s="602"/>
      <c r="K6972" s="602"/>
      <c r="L6972" s="602"/>
      <c r="M6972" s="622"/>
    </row>
    <row r="6973" spans="2:13" s="322" customFormat="1" x14ac:dyDescent="0.2">
      <c r="B6973" s="602"/>
      <c r="C6973" s="602"/>
      <c r="D6973" s="602"/>
      <c r="E6973" s="602"/>
      <c r="F6973" s="602"/>
      <c r="G6973" s="602"/>
      <c r="H6973" s="602"/>
      <c r="I6973" s="602"/>
      <c r="J6973" s="602"/>
      <c r="K6973" s="602"/>
      <c r="L6973" s="602"/>
      <c r="M6973" s="622"/>
    </row>
    <row r="6974" spans="2:13" s="322" customFormat="1" x14ac:dyDescent="0.2">
      <c r="B6974" s="602"/>
      <c r="C6974" s="602"/>
      <c r="D6974" s="602"/>
      <c r="E6974" s="602"/>
      <c r="F6974" s="602"/>
      <c r="G6974" s="602"/>
      <c r="H6974" s="602"/>
      <c r="I6974" s="602"/>
      <c r="J6974" s="602"/>
      <c r="K6974" s="602"/>
      <c r="L6974" s="602"/>
      <c r="M6974" s="622"/>
    </row>
    <row r="6975" spans="2:13" s="322" customFormat="1" x14ac:dyDescent="0.2">
      <c r="B6975" s="602"/>
      <c r="C6975" s="602"/>
      <c r="D6975" s="602"/>
      <c r="E6975" s="602"/>
      <c r="F6975" s="602"/>
      <c r="G6975" s="602"/>
      <c r="H6975" s="602"/>
      <c r="I6975" s="602"/>
      <c r="J6975" s="602"/>
      <c r="K6975" s="602"/>
      <c r="L6975" s="602"/>
      <c r="M6975" s="622"/>
    </row>
    <row r="6976" spans="2:13" s="322" customFormat="1" x14ac:dyDescent="0.2">
      <c r="B6976" s="602"/>
      <c r="C6976" s="602"/>
      <c r="D6976" s="602"/>
      <c r="E6976" s="602"/>
      <c r="F6976" s="602"/>
      <c r="G6976" s="602"/>
      <c r="H6976" s="602"/>
      <c r="I6976" s="602"/>
      <c r="J6976" s="602"/>
      <c r="K6976" s="602"/>
      <c r="L6976" s="602"/>
      <c r="M6976" s="622"/>
    </row>
    <row r="6977" spans="2:13" s="322" customFormat="1" x14ac:dyDescent="0.2">
      <c r="B6977" s="602"/>
      <c r="C6977" s="602"/>
      <c r="D6977" s="602"/>
      <c r="E6977" s="602"/>
      <c r="F6977" s="602"/>
      <c r="G6977" s="602"/>
      <c r="H6977" s="602"/>
      <c r="I6977" s="602"/>
      <c r="J6977" s="602"/>
      <c r="K6977" s="602"/>
      <c r="L6977" s="602"/>
      <c r="M6977" s="622"/>
    </row>
    <row r="6978" spans="2:13" s="322" customFormat="1" x14ac:dyDescent="0.2">
      <c r="B6978" s="602"/>
      <c r="C6978" s="602"/>
      <c r="D6978" s="602"/>
      <c r="E6978" s="602"/>
      <c r="F6978" s="602"/>
      <c r="G6978" s="602"/>
      <c r="H6978" s="602"/>
      <c r="I6978" s="602"/>
      <c r="J6978" s="602"/>
      <c r="K6978" s="602"/>
      <c r="L6978" s="602"/>
      <c r="M6978" s="622"/>
    </row>
    <row r="6979" spans="2:13" s="322" customFormat="1" x14ac:dyDescent="0.2">
      <c r="B6979" s="602"/>
      <c r="C6979" s="602"/>
      <c r="D6979" s="602"/>
      <c r="E6979" s="602"/>
      <c r="F6979" s="602"/>
      <c r="G6979" s="602"/>
      <c r="H6979" s="602"/>
      <c r="I6979" s="602"/>
      <c r="J6979" s="602"/>
      <c r="K6979" s="602"/>
      <c r="L6979" s="602"/>
      <c r="M6979" s="622"/>
    </row>
    <row r="6980" spans="2:13" s="322" customFormat="1" x14ac:dyDescent="0.2">
      <c r="B6980" s="602"/>
      <c r="C6980" s="602"/>
      <c r="D6980" s="602"/>
      <c r="E6980" s="602"/>
      <c r="F6980" s="602"/>
      <c r="G6980" s="602"/>
      <c r="H6980" s="602"/>
      <c r="I6980" s="602"/>
      <c r="J6980" s="602"/>
      <c r="K6980" s="602"/>
      <c r="L6980" s="602"/>
      <c r="M6980" s="622"/>
    </row>
    <row r="6981" spans="2:13" s="322" customFormat="1" x14ac:dyDescent="0.2">
      <c r="B6981" s="602"/>
      <c r="C6981" s="602"/>
      <c r="D6981" s="602"/>
      <c r="E6981" s="602"/>
      <c r="F6981" s="602"/>
      <c r="G6981" s="602"/>
      <c r="H6981" s="602"/>
      <c r="I6981" s="602"/>
      <c r="J6981" s="602"/>
      <c r="K6981" s="602"/>
      <c r="L6981" s="602"/>
      <c r="M6981" s="622"/>
    </row>
    <row r="6982" spans="2:13" s="322" customFormat="1" x14ac:dyDescent="0.2">
      <c r="B6982" s="602"/>
      <c r="C6982" s="602"/>
      <c r="D6982" s="602"/>
      <c r="E6982" s="602"/>
      <c r="F6982" s="602"/>
      <c r="G6982" s="602"/>
      <c r="H6982" s="602"/>
      <c r="I6982" s="602"/>
      <c r="J6982" s="602"/>
      <c r="K6982" s="602"/>
      <c r="L6982" s="602"/>
      <c r="M6982" s="622"/>
    </row>
    <row r="6983" spans="2:13" s="322" customFormat="1" x14ac:dyDescent="0.2">
      <c r="B6983" s="602"/>
      <c r="C6983" s="602"/>
      <c r="D6983" s="602"/>
      <c r="E6983" s="602"/>
      <c r="F6983" s="602"/>
      <c r="G6983" s="602"/>
      <c r="H6983" s="602"/>
      <c r="I6983" s="602"/>
      <c r="J6983" s="602"/>
      <c r="K6983" s="602"/>
      <c r="L6983" s="602"/>
      <c r="M6983" s="622"/>
    </row>
    <row r="6984" spans="2:13" s="322" customFormat="1" x14ac:dyDescent="0.2">
      <c r="B6984" s="602"/>
      <c r="C6984" s="602"/>
      <c r="D6984" s="602"/>
      <c r="E6984" s="602"/>
      <c r="F6984" s="602"/>
      <c r="G6984" s="602"/>
      <c r="H6984" s="602"/>
      <c r="I6984" s="602"/>
      <c r="J6984" s="602"/>
      <c r="K6984" s="602"/>
      <c r="L6984" s="602"/>
      <c r="M6984" s="622"/>
    </row>
    <row r="6985" spans="2:13" s="322" customFormat="1" x14ac:dyDescent="0.2">
      <c r="B6985" s="602"/>
      <c r="C6985" s="602"/>
      <c r="D6985" s="602"/>
      <c r="E6985" s="602"/>
      <c r="F6985" s="602"/>
      <c r="G6985" s="602"/>
      <c r="H6985" s="602"/>
      <c r="I6985" s="602"/>
      <c r="J6985" s="602"/>
      <c r="K6985" s="602"/>
      <c r="L6985" s="602"/>
      <c r="M6985" s="622"/>
    </row>
    <row r="6986" spans="2:13" s="322" customFormat="1" x14ac:dyDescent="0.2">
      <c r="B6986" s="602"/>
      <c r="C6986" s="602"/>
      <c r="D6986" s="602"/>
      <c r="E6986" s="602"/>
      <c r="F6986" s="602"/>
      <c r="G6986" s="602"/>
      <c r="H6986" s="602"/>
      <c r="I6986" s="602"/>
      <c r="J6986" s="602"/>
      <c r="K6986" s="602"/>
      <c r="L6986" s="602"/>
      <c r="M6986" s="622"/>
    </row>
    <row r="6987" spans="2:13" s="322" customFormat="1" x14ac:dyDescent="0.2">
      <c r="B6987" s="602"/>
      <c r="C6987" s="602"/>
      <c r="D6987" s="602"/>
      <c r="E6987" s="602"/>
      <c r="F6987" s="602"/>
      <c r="G6987" s="602"/>
      <c r="H6987" s="602"/>
      <c r="I6987" s="602"/>
      <c r="J6987" s="602"/>
      <c r="K6987" s="602"/>
      <c r="L6987" s="602"/>
      <c r="M6987" s="622"/>
    </row>
    <row r="6988" spans="2:13" s="322" customFormat="1" x14ac:dyDescent="0.2">
      <c r="B6988" s="602"/>
      <c r="C6988" s="602"/>
      <c r="D6988" s="602"/>
      <c r="E6988" s="602"/>
      <c r="F6988" s="602"/>
      <c r="G6988" s="602"/>
      <c r="H6988" s="602"/>
      <c r="I6988" s="602"/>
      <c r="J6988" s="602"/>
      <c r="K6988" s="602"/>
      <c r="L6988" s="602"/>
      <c r="M6988" s="622"/>
    </row>
    <row r="6989" spans="2:13" s="322" customFormat="1" x14ac:dyDescent="0.2">
      <c r="B6989" s="602"/>
      <c r="C6989" s="602"/>
      <c r="D6989" s="602"/>
      <c r="E6989" s="602"/>
      <c r="F6989" s="602"/>
      <c r="G6989" s="602"/>
      <c r="H6989" s="602"/>
      <c r="I6989" s="602"/>
      <c r="J6989" s="602"/>
      <c r="K6989" s="602"/>
      <c r="L6989" s="602"/>
      <c r="M6989" s="622"/>
    </row>
    <row r="6990" spans="2:13" s="322" customFormat="1" x14ac:dyDescent="0.2">
      <c r="B6990" s="602"/>
      <c r="C6990" s="602"/>
      <c r="D6990" s="602"/>
      <c r="E6990" s="602"/>
      <c r="F6990" s="602"/>
      <c r="G6990" s="602"/>
      <c r="H6990" s="602"/>
      <c r="I6990" s="602"/>
      <c r="J6990" s="602"/>
      <c r="K6990" s="602"/>
      <c r="L6990" s="602"/>
      <c r="M6990" s="622"/>
    </row>
    <row r="6991" spans="2:13" s="322" customFormat="1" x14ac:dyDescent="0.2">
      <c r="B6991" s="602"/>
      <c r="C6991" s="602"/>
      <c r="D6991" s="602"/>
      <c r="E6991" s="602"/>
      <c r="F6991" s="602"/>
      <c r="G6991" s="602"/>
      <c r="H6991" s="602"/>
      <c r="I6991" s="602"/>
      <c r="J6991" s="602"/>
      <c r="K6991" s="602"/>
      <c r="L6991" s="602"/>
      <c r="M6991" s="622"/>
    </row>
    <row r="6992" spans="2:13" s="322" customFormat="1" x14ac:dyDescent="0.2">
      <c r="B6992" s="602"/>
      <c r="C6992" s="602"/>
      <c r="D6992" s="602"/>
      <c r="E6992" s="602"/>
      <c r="F6992" s="602"/>
      <c r="G6992" s="602"/>
      <c r="H6992" s="602"/>
      <c r="I6992" s="602"/>
      <c r="J6992" s="602"/>
      <c r="K6992" s="602"/>
      <c r="L6992" s="602"/>
      <c r="M6992" s="622"/>
    </row>
    <row r="6993" spans="2:13" s="322" customFormat="1" x14ac:dyDescent="0.2">
      <c r="B6993" s="602"/>
      <c r="C6993" s="602"/>
      <c r="D6993" s="602"/>
      <c r="E6993" s="602"/>
      <c r="F6993" s="602"/>
      <c r="G6993" s="602"/>
      <c r="H6993" s="602"/>
      <c r="I6993" s="602"/>
      <c r="J6993" s="602"/>
      <c r="K6993" s="602"/>
      <c r="L6993" s="602"/>
      <c r="M6993" s="622"/>
    </row>
    <row r="6994" spans="2:13" s="322" customFormat="1" x14ac:dyDescent="0.2">
      <c r="B6994" s="602"/>
      <c r="C6994" s="602"/>
      <c r="D6994" s="602"/>
      <c r="E6994" s="602"/>
      <c r="F6994" s="602"/>
      <c r="G6994" s="602"/>
      <c r="H6994" s="602"/>
      <c r="I6994" s="602"/>
      <c r="J6994" s="602"/>
      <c r="K6994" s="602"/>
      <c r="L6994" s="602"/>
      <c r="M6994" s="622"/>
    </row>
    <row r="6995" spans="2:13" s="322" customFormat="1" x14ac:dyDescent="0.2">
      <c r="B6995" s="602"/>
      <c r="C6995" s="602"/>
      <c r="D6995" s="602"/>
      <c r="E6995" s="602"/>
      <c r="F6995" s="602"/>
      <c r="G6995" s="602"/>
      <c r="H6995" s="602"/>
      <c r="I6995" s="602"/>
      <c r="J6995" s="602"/>
      <c r="K6995" s="602"/>
      <c r="L6995" s="602"/>
      <c r="M6995" s="622"/>
    </row>
    <row r="6996" spans="2:13" s="322" customFormat="1" x14ac:dyDescent="0.2">
      <c r="B6996" s="602"/>
      <c r="C6996" s="602"/>
      <c r="D6996" s="602"/>
      <c r="E6996" s="602"/>
      <c r="F6996" s="602"/>
      <c r="G6996" s="602"/>
      <c r="H6996" s="602"/>
      <c r="I6996" s="602"/>
      <c r="J6996" s="602"/>
      <c r="K6996" s="602"/>
      <c r="L6996" s="602"/>
      <c r="M6996" s="622"/>
    </row>
    <row r="6997" spans="2:13" s="322" customFormat="1" x14ac:dyDescent="0.2">
      <c r="B6997" s="602"/>
      <c r="C6997" s="602"/>
      <c r="D6997" s="602"/>
      <c r="E6997" s="602"/>
      <c r="F6997" s="602"/>
      <c r="G6997" s="602"/>
      <c r="H6997" s="602"/>
      <c r="I6997" s="602"/>
      <c r="J6997" s="602"/>
      <c r="K6997" s="602"/>
      <c r="L6997" s="602"/>
      <c r="M6997" s="622"/>
    </row>
    <row r="6998" spans="2:13" s="322" customFormat="1" x14ac:dyDescent="0.2">
      <c r="B6998" s="602"/>
      <c r="C6998" s="602"/>
      <c r="D6998" s="602"/>
      <c r="E6998" s="602"/>
      <c r="F6998" s="602"/>
      <c r="G6998" s="602"/>
      <c r="H6998" s="602"/>
      <c r="I6998" s="602"/>
      <c r="J6998" s="602"/>
      <c r="K6998" s="602"/>
      <c r="L6998" s="602"/>
      <c r="M6998" s="622"/>
    </row>
    <row r="6999" spans="2:13" s="322" customFormat="1" x14ac:dyDescent="0.2">
      <c r="B6999" s="602"/>
      <c r="C6999" s="602"/>
      <c r="D6999" s="602"/>
      <c r="E6999" s="602"/>
      <c r="F6999" s="602"/>
      <c r="G6999" s="602"/>
      <c r="H6999" s="602"/>
      <c r="I6999" s="602"/>
      <c r="J6999" s="602"/>
      <c r="K6999" s="602"/>
      <c r="L6999" s="602"/>
      <c r="M6999" s="622"/>
    </row>
    <row r="7000" spans="2:13" s="322" customFormat="1" x14ac:dyDescent="0.2">
      <c r="B7000" s="602"/>
      <c r="C7000" s="602"/>
      <c r="D7000" s="602"/>
      <c r="E7000" s="602"/>
      <c r="F7000" s="602"/>
      <c r="G7000" s="602"/>
      <c r="H7000" s="602"/>
      <c r="I7000" s="602"/>
      <c r="J7000" s="602"/>
      <c r="K7000" s="602"/>
      <c r="L7000" s="602"/>
      <c r="M7000" s="622"/>
    </row>
    <row r="7001" spans="2:13" s="322" customFormat="1" x14ac:dyDescent="0.2">
      <c r="B7001" s="602"/>
      <c r="C7001" s="602"/>
      <c r="D7001" s="602"/>
      <c r="E7001" s="602"/>
      <c r="F7001" s="602"/>
      <c r="G7001" s="602"/>
      <c r="H7001" s="602"/>
      <c r="I7001" s="602"/>
      <c r="J7001" s="602"/>
      <c r="K7001" s="602"/>
      <c r="L7001" s="602"/>
      <c r="M7001" s="622"/>
    </row>
    <row r="7002" spans="2:13" s="322" customFormat="1" x14ac:dyDescent="0.2">
      <c r="B7002" s="602"/>
      <c r="C7002" s="602"/>
      <c r="D7002" s="602"/>
      <c r="E7002" s="602"/>
      <c r="F7002" s="602"/>
      <c r="G7002" s="602"/>
      <c r="H7002" s="602"/>
      <c r="I7002" s="602"/>
      <c r="J7002" s="602"/>
      <c r="K7002" s="602"/>
      <c r="L7002" s="602"/>
      <c r="M7002" s="622"/>
    </row>
    <row r="7003" spans="2:13" s="322" customFormat="1" x14ac:dyDescent="0.2">
      <c r="B7003" s="602"/>
      <c r="C7003" s="602"/>
      <c r="D7003" s="602"/>
      <c r="E7003" s="602"/>
      <c r="F7003" s="602"/>
      <c r="G7003" s="602"/>
      <c r="H7003" s="602"/>
      <c r="I7003" s="602"/>
      <c r="J7003" s="602"/>
      <c r="K7003" s="602"/>
      <c r="L7003" s="602"/>
      <c r="M7003" s="622"/>
    </row>
    <row r="7004" spans="2:13" s="322" customFormat="1" x14ac:dyDescent="0.2">
      <c r="B7004" s="602"/>
      <c r="C7004" s="602"/>
      <c r="D7004" s="602"/>
      <c r="E7004" s="602"/>
      <c r="F7004" s="602"/>
      <c r="G7004" s="602"/>
      <c r="H7004" s="602"/>
      <c r="I7004" s="602"/>
      <c r="J7004" s="602"/>
      <c r="K7004" s="602"/>
      <c r="L7004" s="602"/>
      <c r="M7004" s="622"/>
    </row>
    <row r="7005" spans="2:13" s="322" customFormat="1" x14ac:dyDescent="0.2">
      <c r="B7005" s="602"/>
      <c r="C7005" s="602"/>
      <c r="D7005" s="602"/>
      <c r="E7005" s="602"/>
      <c r="F7005" s="602"/>
      <c r="G7005" s="602"/>
      <c r="H7005" s="602"/>
      <c r="I7005" s="602"/>
      <c r="J7005" s="602"/>
      <c r="K7005" s="602"/>
      <c r="L7005" s="602"/>
      <c r="M7005" s="622"/>
    </row>
    <row r="7006" spans="2:13" s="322" customFormat="1" x14ac:dyDescent="0.2">
      <c r="B7006" s="602"/>
      <c r="C7006" s="602"/>
      <c r="D7006" s="602"/>
      <c r="E7006" s="602"/>
      <c r="F7006" s="602"/>
      <c r="G7006" s="602"/>
      <c r="H7006" s="602"/>
      <c r="I7006" s="602"/>
      <c r="J7006" s="602"/>
      <c r="K7006" s="602"/>
      <c r="L7006" s="602"/>
      <c r="M7006" s="622"/>
    </row>
    <row r="7007" spans="2:13" s="322" customFormat="1" x14ac:dyDescent="0.2">
      <c r="B7007" s="602"/>
      <c r="C7007" s="602"/>
      <c r="D7007" s="602"/>
      <c r="E7007" s="602"/>
      <c r="F7007" s="602"/>
      <c r="G7007" s="602"/>
      <c r="H7007" s="602"/>
      <c r="I7007" s="602"/>
      <c r="J7007" s="602"/>
      <c r="K7007" s="602"/>
      <c r="L7007" s="602"/>
      <c r="M7007" s="622"/>
    </row>
    <row r="7008" spans="2:13" s="322" customFormat="1" x14ac:dyDescent="0.2">
      <c r="B7008" s="602"/>
      <c r="C7008" s="602"/>
      <c r="D7008" s="602"/>
      <c r="E7008" s="602"/>
      <c r="F7008" s="602"/>
      <c r="G7008" s="602"/>
      <c r="H7008" s="602"/>
      <c r="I7008" s="602"/>
      <c r="J7008" s="602"/>
      <c r="K7008" s="602"/>
      <c r="L7008" s="602"/>
      <c r="M7008" s="622"/>
    </row>
    <row r="7009" spans="2:13" s="322" customFormat="1" x14ac:dyDescent="0.2">
      <c r="B7009" s="602"/>
      <c r="C7009" s="602"/>
      <c r="D7009" s="602"/>
      <c r="E7009" s="602"/>
      <c r="F7009" s="602"/>
      <c r="G7009" s="602"/>
      <c r="H7009" s="602"/>
      <c r="I7009" s="602"/>
      <c r="J7009" s="602"/>
      <c r="K7009" s="602"/>
      <c r="L7009" s="602"/>
      <c r="M7009" s="622"/>
    </row>
    <row r="7010" spans="2:13" s="322" customFormat="1" x14ac:dyDescent="0.2">
      <c r="B7010" s="602"/>
      <c r="C7010" s="602"/>
      <c r="D7010" s="602"/>
      <c r="E7010" s="602"/>
      <c r="F7010" s="602"/>
      <c r="G7010" s="602"/>
      <c r="H7010" s="602"/>
      <c r="I7010" s="602"/>
      <c r="J7010" s="602"/>
      <c r="K7010" s="602"/>
      <c r="L7010" s="602"/>
      <c r="M7010" s="622"/>
    </row>
    <row r="7011" spans="2:13" s="322" customFormat="1" x14ac:dyDescent="0.2">
      <c r="B7011" s="602"/>
      <c r="C7011" s="602"/>
      <c r="D7011" s="602"/>
      <c r="E7011" s="602"/>
      <c r="F7011" s="602"/>
      <c r="G7011" s="602"/>
      <c r="H7011" s="602"/>
      <c r="I7011" s="602"/>
      <c r="J7011" s="602"/>
      <c r="K7011" s="602"/>
      <c r="L7011" s="602"/>
      <c r="M7011" s="622"/>
    </row>
    <row r="7012" spans="2:13" s="322" customFormat="1" x14ac:dyDescent="0.2">
      <c r="B7012" s="602"/>
      <c r="C7012" s="602"/>
      <c r="D7012" s="602"/>
      <c r="E7012" s="602"/>
      <c r="F7012" s="602"/>
      <c r="G7012" s="602"/>
      <c r="H7012" s="602"/>
      <c r="I7012" s="602"/>
      <c r="J7012" s="602"/>
      <c r="K7012" s="602"/>
      <c r="L7012" s="602"/>
      <c r="M7012" s="622"/>
    </row>
    <row r="7013" spans="2:13" s="322" customFormat="1" x14ac:dyDescent="0.2">
      <c r="B7013" s="602"/>
      <c r="C7013" s="602"/>
      <c r="D7013" s="602"/>
      <c r="E7013" s="602"/>
      <c r="F7013" s="602"/>
      <c r="G7013" s="602"/>
      <c r="H7013" s="602"/>
      <c r="I7013" s="602"/>
      <c r="J7013" s="602"/>
      <c r="K7013" s="602"/>
      <c r="L7013" s="602"/>
      <c r="M7013" s="622"/>
    </row>
    <row r="7014" spans="2:13" s="322" customFormat="1" x14ac:dyDescent="0.2">
      <c r="B7014" s="602"/>
      <c r="C7014" s="602"/>
      <c r="D7014" s="602"/>
      <c r="E7014" s="602"/>
      <c r="F7014" s="602"/>
      <c r="G7014" s="602"/>
      <c r="H7014" s="602"/>
      <c r="I7014" s="602"/>
      <c r="J7014" s="602"/>
      <c r="K7014" s="602"/>
      <c r="L7014" s="602"/>
      <c r="M7014" s="622"/>
    </row>
    <row r="7015" spans="2:13" s="322" customFormat="1" x14ac:dyDescent="0.2">
      <c r="B7015" s="602"/>
      <c r="C7015" s="602"/>
      <c r="D7015" s="602"/>
      <c r="E7015" s="602"/>
      <c r="F7015" s="602"/>
      <c r="G7015" s="602"/>
      <c r="H7015" s="602"/>
      <c r="I7015" s="602"/>
      <c r="J7015" s="602"/>
      <c r="K7015" s="602"/>
      <c r="L7015" s="602"/>
      <c r="M7015" s="622"/>
    </row>
    <row r="7016" spans="2:13" s="322" customFormat="1" x14ac:dyDescent="0.2">
      <c r="B7016" s="602"/>
      <c r="C7016" s="602"/>
      <c r="D7016" s="602"/>
      <c r="E7016" s="602"/>
      <c r="F7016" s="602"/>
      <c r="G7016" s="602"/>
      <c r="H7016" s="602"/>
      <c r="I7016" s="602"/>
      <c r="J7016" s="602"/>
      <c r="K7016" s="602"/>
      <c r="L7016" s="602"/>
      <c r="M7016" s="622"/>
    </row>
    <row r="7017" spans="2:13" s="322" customFormat="1" x14ac:dyDescent="0.2">
      <c r="B7017" s="602"/>
      <c r="C7017" s="602"/>
      <c r="D7017" s="602"/>
      <c r="E7017" s="602"/>
      <c r="F7017" s="602"/>
      <c r="G7017" s="602"/>
      <c r="H7017" s="602"/>
      <c r="I7017" s="602"/>
      <c r="J7017" s="602"/>
      <c r="K7017" s="602"/>
      <c r="L7017" s="602"/>
      <c r="M7017" s="622"/>
    </row>
    <row r="7018" spans="2:13" s="322" customFormat="1" x14ac:dyDescent="0.2">
      <c r="B7018" s="602"/>
      <c r="C7018" s="602"/>
      <c r="D7018" s="602"/>
      <c r="E7018" s="602"/>
      <c r="F7018" s="602"/>
      <c r="G7018" s="602"/>
      <c r="H7018" s="602"/>
      <c r="I7018" s="602"/>
      <c r="J7018" s="602"/>
      <c r="K7018" s="602"/>
      <c r="L7018" s="602"/>
      <c r="M7018" s="622"/>
    </row>
    <row r="7019" spans="2:13" s="322" customFormat="1" x14ac:dyDescent="0.2">
      <c r="B7019" s="602"/>
      <c r="C7019" s="602"/>
      <c r="D7019" s="602"/>
      <c r="E7019" s="602"/>
      <c r="F7019" s="602"/>
      <c r="G7019" s="602"/>
      <c r="H7019" s="602"/>
      <c r="I7019" s="602"/>
      <c r="J7019" s="602"/>
      <c r="K7019" s="602"/>
      <c r="L7019" s="602"/>
      <c r="M7019" s="622"/>
    </row>
    <row r="7020" spans="2:13" s="322" customFormat="1" x14ac:dyDescent="0.2">
      <c r="B7020" s="602"/>
      <c r="C7020" s="602"/>
      <c r="D7020" s="602"/>
      <c r="E7020" s="602"/>
      <c r="F7020" s="602"/>
      <c r="G7020" s="602"/>
      <c r="H7020" s="602"/>
      <c r="I7020" s="602"/>
      <c r="J7020" s="602"/>
      <c r="K7020" s="602"/>
      <c r="L7020" s="602"/>
      <c r="M7020" s="622"/>
    </row>
    <row r="7021" spans="2:13" s="322" customFormat="1" x14ac:dyDescent="0.2">
      <c r="B7021" s="602"/>
      <c r="C7021" s="602"/>
      <c r="D7021" s="602"/>
      <c r="E7021" s="602"/>
      <c r="F7021" s="602"/>
      <c r="G7021" s="602"/>
      <c r="H7021" s="602"/>
      <c r="I7021" s="602"/>
      <c r="J7021" s="602"/>
      <c r="K7021" s="602"/>
      <c r="L7021" s="602"/>
      <c r="M7021" s="622"/>
    </row>
    <row r="7022" spans="2:13" s="322" customFormat="1" x14ac:dyDescent="0.2">
      <c r="B7022" s="602"/>
      <c r="C7022" s="602"/>
      <c r="D7022" s="602"/>
      <c r="E7022" s="602"/>
      <c r="F7022" s="602"/>
      <c r="G7022" s="602"/>
      <c r="H7022" s="602"/>
      <c r="I7022" s="602"/>
      <c r="J7022" s="602"/>
      <c r="K7022" s="602"/>
      <c r="L7022" s="602"/>
      <c r="M7022" s="622"/>
    </row>
    <row r="7023" spans="2:13" s="322" customFormat="1" x14ac:dyDescent="0.2">
      <c r="B7023" s="602"/>
      <c r="C7023" s="602"/>
      <c r="D7023" s="602"/>
      <c r="E7023" s="602"/>
      <c r="F7023" s="602"/>
      <c r="G7023" s="602"/>
      <c r="H7023" s="602"/>
      <c r="I7023" s="602"/>
      <c r="J7023" s="602"/>
      <c r="K7023" s="602"/>
      <c r="L7023" s="602"/>
      <c r="M7023" s="622"/>
    </row>
    <row r="7024" spans="2:13" s="322" customFormat="1" x14ac:dyDescent="0.2">
      <c r="B7024" s="602"/>
      <c r="C7024" s="602"/>
      <c r="D7024" s="602"/>
      <c r="E7024" s="602"/>
      <c r="F7024" s="602"/>
      <c r="G7024" s="602"/>
      <c r="H7024" s="602"/>
      <c r="I7024" s="602"/>
      <c r="J7024" s="602"/>
      <c r="K7024" s="602"/>
      <c r="L7024" s="602"/>
      <c r="M7024" s="622"/>
    </row>
    <row r="7025" spans="2:13" s="322" customFormat="1" x14ac:dyDescent="0.2">
      <c r="B7025" s="602"/>
      <c r="C7025" s="602"/>
      <c r="D7025" s="602"/>
      <c r="E7025" s="602"/>
      <c r="F7025" s="602"/>
      <c r="G7025" s="602"/>
      <c r="H7025" s="602"/>
      <c r="I7025" s="602"/>
      <c r="J7025" s="602"/>
      <c r="K7025" s="602"/>
      <c r="L7025" s="602"/>
      <c r="M7025" s="622"/>
    </row>
    <row r="7026" spans="2:13" s="322" customFormat="1" x14ac:dyDescent="0.2">
      <c r="B7026" s="602"/>
      <c r="C7026" s="602"/>
      <c r="D7026" s="602"/>
      <c r="E7026" s="602"/>
      <c r="F7026" s="602"/>
      <c r="G7026" s="602"/>
      <c r="H7026" s="602"/>
      <c r="I7026" s="602"/>
      <c r="J7026" s="602"/>
      <c r="K7026" s="602"/>
      <c r="L7026" s="602"/>
      <c r="M7026" s="622"/>
    </row>
    <row r="7027" spans="2:13" s="322" customFormat="1" x14ac:dyDescent="0.2">
      <c r="B7027" s="602"/>
      <c r="C7027" s="602"/>
      <c r="D7027" s="602"/>
      <c r="E7027" s="602"/>
      <c r="F7027" s="602"/>
      <c r="G7027" s="602"/>
      <c r="H7027" s="602"/>
      <c r="I7027" s="602"/>
      <c r="J7027" s="602"/>
      <c r="K7027" s="602"/>
      <c r="L7027" s="602"/>
      <c r="M7027" s="622"/>
    </row>
    <row r="7028" spans="2:13" s="322" customFormat="1" x14ac:dyDescent="0.2">
      <c r="B7028" s="602"/>
      <c r="C7028" s="602"/>
      <c r="D7028" s="602"/>
      <c r="E7028" s="602"/>
      <c r="F7028" s="602"/>
      <c r="G7028" s="602"/>
      <c r="H7028" s="602"/>
      <c r="I7028" s="602"/>
      <c r="J7028" s="602"/>
      <c r="K7028" s="602"/>
      <c r="L7028" s="602"/>
      <c r="M7028" s="622"/>
    </row>
    <row r="7029" spans="2:13" s="322" customFormat="1" x14ac:dyDescent="0.2">
      <c r="B7029" s="602"/>
      <c r="C7029" s="602"/>
      <c r="D7029" s="602"/>
      <c r="E7029" s="602"/>
      <c r="F7029" s="602"/>
      <c r="G7029" s="602"/>
      <c r="H7029" s="602"/>
      <c r="I7029" s="602"/>
      <c r="J7029" s="602"/>
      <c r="K7029" s="602"/>
      <c r="L7029" s="602"/>
      <c r="M7029" s="622"/>
    </row>
    <row r="7030" spans="2:13" s="322" customFormat="1" x14ac:dyDescent="0.2">
      <c r="B7030" s="602"/>
      <c r="C7030" s="602"/>
      <c r="D7030" s="602"/>
      <c r="E7030" s="602"/>
      <c r="F7030" s="602"/>
      <c r="G7030" s="602"/>
      <c r="H7030" s="602"/>
      <c r="I7030" s="602"/>
      <c r="J7030" s="602"/>
      <c r="K7030" s="602"/>
      <c r="L7030" s="602"/>
      <c r="M7030" s="622"/>
    </row>
    <row r="7031" spans="2:13" s="322" customFormat="1" x14ac:dyDescent="0.2">
      <c r="B7031" s="602"/>
      <c r="C7031" s="602"/>
      <c r="D7031" s="602"/>
      <c r="E7031" s="602"/>
      <c r="F7031" s="602"/>
      <c r="G7031" s="602"/>
      <c r="H7031" s="602"/>
      <c r="I7031" s="602"/>
      <c r="J7031" s="602"/>
      <c r="K7031" s="602"/>
      <c r="L7031" s="602"/>
      <c r="M7031" s="622"/>
    </row>
    <row r="7032" spans="2:13" s="322" customFormat="1" x14ac:dyDescent="0.2">
      <c r="B7032" s="602"/>
      <c r="C7032" s="602"/>
      <c r="D7032" s="602"/>
      <c r="E7032" s="602"/>
      <c r="F7032" s="602"/>
      <c r="G7032" s="602"/>
      <c r="H7032" s="602"/>
      <c r="I7032" s="602"/>
      <c r="J7032" s="602"/>
      <c r="K7032" s="602"/>
      <c r="L7032" s="602"/>
      <c r="M7032" s="622"/>
    </row>
    <row r="7033" spans="2:13" s="322" customFormat="1" x14ac:dyDescent="0.2">
      <c r="B7033" s="602"/>
      <c r="C7033" s="602"/>
      <c r="D7033" s="602"/>
      <c r="E7033" s="602"/>
      <c r="F7033" s="602"/>
      <c r="G7033" s="602"/>
      <c r="H7033" s="602"/>
      <c r="I7033" s="602"/>
      <c r="J7033" s="602"/>
      <c r="K7033" s="602"/>
      <c r="L7033" s="602"/>
      <c r="M7033" s="622"/>
    </row>
    <row r="7034" spans="2:13" s="322" customFormat="1" x14ac:dyDescent="0.2">
      <c r="B7034" s="602"/>
      <c r="C7034" s="602"/>
      <c r="D7034" s="602"/>
      <c r="E7034" s="602"/>
      <c r="F7034" s="602"/>
      <c r="G7034" s="602"/>
      <c r="H7034" s="602"/>
      <c r="I7034" s="602"/>
      <c r="J7034" s="602"/>
      <c r="K7034" s="602"/>
      <c r="L7034" s="602"/>
      <c r="M7034" s="622"/>
    </row>
    <row r="7035" spans="2:13" s="322" customFormat="1" x14ac:dyDescent="0.2">
      <c r="B7035" s="602"/>
      <c r="C7035" s="602"/>
      <c r="D7035" s="602"/>
      <c r="E7035" s="602"/>
      <c r="F7035" s="602"/>
      <c r="G7035" s="602"/>
      <c r="H7035" s="602"/>
      <c r="I7035" s="602"/>
      <c r="J7035" s="602"/>
      <c r="K7035" s="602"/>
      <c r="L7035" s="602"/>
      <c r="M7035" s="622"/>
    </row>
    <row r="7036" spans="2:13" s="322" customFormat="1" x14ac:dyDescent="0.2">
      <c r="B7036" s="602"/>
      <c r="C7036" s="602"/>
      <c r="D7036" s="602"/>
      <c r="E7036" s="602"/>
      <c r="F7036" s="602"/>
      <c r="G7036" s="602"/>
      <c r="H7036" s="602"/>
      <c r="I7036" s="602"/>
      <c r="J7036" s="602"/>
      <c r="K7036" s="602"/>
      <c r="L7036" s="602"/>
      <c r="M7036" s="622"/>
    </row>
    <row r="7037" spans="2:13" s="322" customFormat="1" x14ac:dyDescent="0.2">
      <c r="B7037" s="602"/>
      <c r="C7037" s="602"/>
      <c r="D7037" s="602"/>
      <c r="E7037" s="602"/>
      <c r="F7037" s="602"/>
      <c r="G7037" s="602"/>
      <c r="H7037" s="602"/>
      <c r="I7037" s="602"/>
      <c r="J7037" s="602"/>
      <c r="K7037" s="602"/>
      <c r="L7037" s="602"/>
      <c r="M7037" s="622"/>
    </row>
    <row r="7038" spans="2:13" s="322" customFormat="1" x14ac:dyDescent="0.2">
      <c r="B7038" s="602"/>
      <c r="C7038" s="602"/>
      <c r="D7038" s="602"/>
      <c r="E7038" s="602"/>
      <c r="F7038" s="602"/>
      <c r="G7038" s="602"/>
      <c r="H7038" s="602"/>
      <c r="I7038" s="602"/>
      <c r="J7038" s="602"/>
      <c r="K7038" s="602"/>
      <c r="L7038" s="602"/>
      <c r="M7038" s="622"/>
    </row>
    <row r="7039" spans="2:13" s="322" customFormat="1" x14ac:dyDescent="0.2">
      <c r="B7039" s="602"/>
      <c r="C7039" s="602"/>
      <c r="D7039" s="602"/>
      <c r="E7039" s="602"/>
      <c r="F7039" s="602"/>
      <c r="G7039" s="602"/>
      <c r="H7039" s="602"/>
      <c r="I7039" s="602"/>
      <c r="J7039" s="602"/>
      <c r="K7039" s="602"/>
      <c r="L7039" s="602"/>
      <c r="M7039" s="622"/>
    </row>
    <row r="7040" spans="2:13" s="322" customFormat="1" x14ac:dyDescent="0.2">
      <c r="B7040" s="602"/>
      <c r="C7040" s="602"/>
      <c r="D7040" s="602"/>
      <c r="E7040" s="602"/>
      <c r="F7040" s="602"/>
      <c r="G7040" s="602"/>
      <c r="H7040" s="602"/>
      <c r="I7040" s="602"/>
      <c r="J7040" s="602"/>
      <c r="K7040" s="602"/>
      <c r="L7040" s="602"/>
      <c r="M7040" s="622"/>
    </row>
    <row r="7041" spans="2:13" s="322" customFormat="1" x14ac:dyDescent="0.2">
      <c r="B7041" s="602"/>
      <c r="C7041" s="602"/>
      <c r="D7041" s="602"/>
      <c r="E7041" s="602"/>
      <c r="F7041" s="602"/>
      <c r="G7041" s="602"/>
      <c r="H7041" s="602"/>
      <c r="I7041" s="602"/>
      <c r="J7041" s="602"/>
      <c r="K7041" s="602"/>
      <c r="L7041" s="602"/>
      <c r="M7041" s="622"/>
    </row>
    <row r="7042" spans="2:13" s="322" customFormat="1" x14ac:dyDescent="0.2">
      <c r="B7042" s="602"/>
      <c r="C7042" s="602"/>
      <c r="D7042" s="602"/>
      <c r="E7042" s="602"/>
      <c r="F7042" s="602"/>
      <c r="G7042" s="602"/>
      <c r="H7042" s="602"/>
      <c r="I7042" s="602"/>
      <c r="J7042" s="602"/>
      <c r="K7042" s="602"/>
      <c r="L7042" s="602"/>
      <c r="M7042" s="622"/>
    </row>
    <row r="7043" spans="2:13" s="322" customFormat="1" x14ac:dyDescent="0.2">
      <c r="B7043" s="602"/>
      <c r="C7043" s="602"/>
      <c r="D7043" s="602"/>
      <c r="E7043" s="602"/>
      <c r="F7043" s="602"/>
      <c r="G7043" s="602"/>
      <c r="H7043" s="602"/>
      <c r="I7043" s="602"/>
      <c r="J7043" s="602"/>
      <c r="K7043" s="602"/>
      <c r="L7043" s="602"/>
      <c r="M7043" s="622"/>
    </row>
    <row r="7044" spans="2:13" s="322" customFormat="1" x14ac:dyDescent="0.2">
      <c r="B7044" s="602"/>
      <c r="C7044" s="602"/>
      <c r="D7044" s="602"/>
      <c r="E7044" s="602"/>
      <c r="F7044" s="602"/>
      <c r="G7044" s="602"/>
      <c r="H7044" s="602"/>
      <c r="I7044" s="602"/>
      <c r="J7044" s="602"/>
      <c r="K7044" s="602"/>
      <c r="L7044" s="602"/>
      <c r="M7044" s="622"/>
    </row>
    <row r="7045" spans="2:13" s="322" customFormat="1" x14ac:dyDescent="0.2">
      <c r="B7045" s="602"/>
      <c r="C7045" s="602"/>
      <c r="D7045" s="602"/>
      <c r="E7045" s="602"/>
      <c r="F7045" s="602"/>
      <c r="G7045" s="602"/>
      <c r="H7045" s="602"/>
      <c r="I7045" s="602"/>
      <c r="J7045" s="602"/>
      <c r="K7045" s="602"/>
      <c r="L7045" s="602"/>
      <c r="M7045" s="622"/>
    </row>
    <row r="7046" spans="2:13" s="322" customFormat="1" x14ac:dyDescent="0.2">
      <c r="B7046" s="602"/>
      <c r="C7046" s="602"/>
      <c r="D7046" s="602"/>
      <c r="E7046" s="602"/>
      <c r="F7046" s="602"/>
      <c r="G7046" s="602"/>
      <c r="H7046" s="602"/>
      <c r="I7046" s="602"/>
      <c r="J7046" s="602"/>
      <c r="K7046" s="602"/>
      <c r="L7046" s="602"/>
      <c r="M7046" s="622"/>
    </row>
    <row r="7047" spans="2:13" s="322" customFormat="1" x14ac:dyDescent="0.2">
      <c r="B7047" s="602"/>
      <c r="C7047" s="602"/>
      <c r="D7047" s="602"/>
      <c r="E7047" s="602"/>
      <c r="F7047" s="602"/>
      <c r="G7047" s="602"/>
      <c r="H7047" s="602"/>
      <c r="I7047" s="602"/>
      <c r="J7047" s="602"/>
      <c r="K7047" s="602"/>
      <c r="L7047" s="602"/>
      <c r="M7047" s="622"/>
    </row>
    <row r="7048" spans="2:13" s="322" customFormat="1" x14ac:dyDescent="0.2">
      <c r="B7048" s="602"/>
      <c r="C7048" s="602"/>
      <c r="D7048" s="602"/>
      <c r="E7048" s="602"/>
      <c r="F7048" s="602"/>
      <c r="G7048" s="602"/>
      <c r="H7048" s="602"/>
      <c r="I7048" s="602"/>
      <c r="J7048" s="602"/>
      <c r="K7048" s="602"/>
      <c r="L7048" s="602"/>
      <c r="M7048" s="622"/>
    </row>
    <row r="7049" spans="2:13" s="322" customFormat="1" x14ac:dyDescent="0.2">
      <c r="B7049" s="602"/>
      <c r="C7049" s="602"/>
      <c r="D7049" s="602"/>
      <c r="E7049" s="602"/>
      <c r="F7049" s="602"/>
      <c r="G7049" s="602"/>
      <c r="H7049" s="602"/>
      <c r="I7049" s="602"/>
      <c r="J7049" s="602"/>
      <c r="K7049" s="602"/>
      <c r="L7049" s="602"/>
      <c r="M7049" s="622"/>
    </row>
    <row r="7050" spans="2:13" s="322" customFormat="1" x14ac:dyDescent="0.2">
      <c r="B7050" s="602"/>
      <c r="C7050" s="602"/>
      <c r="D7050" s="602"/>
      <c r="E7050" s="602"/>
      <c r="F7050" s="602"/>
      <c r="G7050" s="602"/>
      <c r="H7050" s="602"/>
      <c r="I7050" s="602"/>
      <c r="J7050" s="602"/>
      <c r="K7050" s="602"/>
      <c r="L7050" s="602"/>
      <c r="M7050" s="622"/>
    </row>
    <row r="7051" spans="2:13" s="322" customFormat="1" x14ac:dyDescent="0.2">
      <c r="B7051" s="602"/>
      <c r="C7051" s="602"/>
      <c r="D7051" s="602"/>
      <c r="E7051" s="602"/>
      <c r="F7051" s="602"/>
      <c r="G7051" s="602"/>
      <c r="H7051" s="602"/>
      <c r="I7051" s="602"/>
      <c r="J7051" s="602"/>
      <c r="K7051" s="602"/>
      <c r="L7051" s="602"/>
      <c r="M7051" s="622"/>
    </row>
    <row r="7052" spans="2:13" s="322" customFormat="1" x14ac:dyDescent="0.2">
      <c r="B7052" s="602"/>
      <c r="C7052" s="602"/>
      <c r="D7052" s="602"/>
      <c r="E7052" s="602"/>
      <c r="F7052" s="602"/>
      <c r="G7052" s="602"/>
      <c r="H7052" s="602"/>
      <c r="I7052" s="602"/>
      <c r="J7052" s="602"/>
      <c r="K7052" s="602"/>
      <c r="L7052" s="602"/>
      <c r="M7052" s="622"/>
    </row>
    <row r="7053" spans="2:13" s="322" customFormat="1" x14ac:dyDescent="0.2">
      <c r="B7053" s="602"/>
      <c r="C7053" s="602"/>
      <c r="D7053" s="602"/>
      <c r="E7053" s="602"/>
      <c r="F7053" s="602"/>
      <c r="G7053" s="602"/>
      <c r="H7053" s="602"/>
      <c r="I7053" s="602"/>
      <c r="J7053" s="602"/>
      <c r="K7053" s="602"/>
      <c r="L7053" s="602"/>
      <c r="M7053" s="622"/>
    </row>
    <row r="7054" spans="2:13" s="322" customFormat="1" x14ac:dyDescent="0.2">
      <c r="B7054" s="602"/>
      <c r="C7054" s="602"/>
      <c r="D7054" s="602"/>
      <c r="E7054" s="602"/>
      <c r="F7054" s="602"/>
      <c r="G7054" s="602"/>
      <c r="H7054" s="602"/>
      <c r="I7054" s="602"/>
      <c r="J7054" s="602"/>
      <c r="K7054" s="602"/>
      <c r="L7054" s="602"/>
      <c r="M7054" s="622"/>
    </row>
    <row r="7055" spans="2:13" s="322" customFormat="1" x14ac:dyDescent="0.2">
      <c r="B7055" s="602"/>
      <c r="C7055" s="602"/>
      <c r="D7055" s="602"/>
      <c r="E7055" s="602"/>
      <c r="F7055" s="602"/>
      <c r="G7055" s="602"/>
      <c r="H7055" s="602"/>
      <c r="I7055" s="602"/>
      <c r="J7055" s="602"/>
      <c r="K7055" s="602"/>
      <c r="L7055" s="602"/>
      <c r="M7055" s="622"/>
    </row>
    <row r="7056" spans="2:13" s="322" customFormat="1" x14ac:dyDescent="0.2">
      <c r="B7056" s="602"/>
      <c r="C7056" s="602"/>
      <c r="D7056" s="602"/>
      <c r="E7056" s="602"/>
      <c r="F7056" s="602"/>
      <c r="G7056" s="602"/>
      <c r="H7056" s="602"/>
      <c r="I7056" s="602"/>
      <c r="J7056" s="602"/>
      <c r="K7056" s="602"/>
      <c r="L7056" s="602"/>
      <c r="M7056" s="622"/>
    </row>
    <row r="7057" spans="2:13" s="322" customFormat="1" x14ac:dyDescent="0.2">
      <c r="B7057" s="602"/>
      <c r="C7057" s="602"/>
      <c r="D7057" s="602"/>
      <c r="E7057" s="602"/>
      <c r="F7057" s="602"/>
      <c r="G7057" s="602"/>
      <c r="H7057" s="602"/>
      <c r="I7057" s="602"/>
      <c r="J7057" s="602"/>
      <c r="K7057" s="602"/>
      <c r="L7057" s="602"/>
      <c r="M7057" s="622"/>
    </row>
    <row r="7058" spans="2:13" s="322" customFormat="1" x14ac:dyDescent="0.2">
      <c r="B7058" s="602"/>
      <c r="C7058" s="602"/>
      <c r="D7058" s="602"/>
      <c r="E7058" s="602"/>
      <c r="F7058" s="602"/>
      <c r="G7058" s="602"/>
      <c r="H7058" s="602"/>
      <c r="I7058" s="602"/>
      <c r="J7058" s="602"/>
      <c r="K7058" s="602"/>
      <c r="L7058" s="602"/>
      <c r="M7058" s="622"/>
    </row>
    <row r="7059" spans="2:13" s="322" customFormat="1" x14ac:dyDescent="0.2">
      <c r="B7059" s="602"/>
      <c r="C7059" s="602"/>
      <c r="D7059" s="602"/>
      <c r="E7059" s="602"/>
      <c r="F7059" s="602"/>
      <c r="G7059" s="602"/>
      <c r="H7059" s="602"/>
      <c r="I7059" s="602"/>
      <c r="J7059" s="602"/>
      <c r="K7059" s="602"/>
      <c r="L7059" s="602"/>
      <c r="M7059" s="622"/>
    </row>
    <row r="7060" spans="2:13" s="322" customFormat="1" x14ac:dyDescent="0.2">
      <c r="B7060" s="602"/>
      <c r="C7060" s="602"/>
      <c r="D7060" s="602"/>
      <c r="E7060" s="602"/>
      <c r="F7060" s="602"/>
      <c r="G7060" s="602"/>
      <c r="H7060" s="602"/>
      <c r="I7060" s="602"/>
      <c r="J7060" s="602"/>
      <c r="K7060" s="602"/>
      <c r="L7060" s="602"/>
      <c r="M7060" s="622"/>
    </row>
    <row r="7061" spans="2:13" s="322" customFormat="1" x14ac:dyDescent="0.2">
      <c r="B7061" s="602"/>
      <c r="C7061" s="602"/>
      <c r="D7061" s="602"/>
      <c r="E7061" s="602"/>
      <c r="F7061" s="602"/>
      <c r="G7061" s="602"/>
      <c r="H7061" s="602"/>
      <c r="I7061" s="602"/>
      <c r="J7061" s="602"/>
      <c r="K7061" s="602"/>
      <c r="L7061" s="602"/>
      <c r="M7061" s="622"/>
    </row>
    <row r="7062" spans="2:13" s="322" customFormat="1" x14ac:dyDescent="0.2">
      <c r="B7062" s="602"/>
      <c r="C7062" s="602"/>
      <c r="D7062" s="602"/>
      <c r="E7062" s="602"/>
      <c r="F7062" s="602"/>
      <c r="G7062" s="602"/>
      <c r="H7062" s="602"/>
      <c r="I7062" s="602"/>
      <c r="J7062" s="602"/>
      <c r="K7062" s="602"/>
      <c r="L7062" s="602"/>
      <c r="M7062" s="622"/>
    </row>
    <row r="7063" spans="2:13" s="322" customFormat="1" x14ac:dyDescent="0.2">
      <c r="B7063" s="602"/>
      <c r="C7063" s="602"/>
      <c r="D7063" s="602"/>
      <c r="E7063" s="602"/>
      <c r="F7063" s="602"/>
      <c r="G7063" s="602"/>
      <c r="H7063" s="602"/>
      <c r="I7063" s="602"/>
      <c r="J7063" s="602"/>
      <c r="K7063" s="602"/>
      <c r="L7063" s="602"/>
      <c r="M7063" s="622"/>
    </row>
    <row r="7064" spans="2:13" s="322" customFormat="1" x14ac:dyDescent="0.2">
      <c r="B7064" s="602"/>
      <c r="C7064" s="602"/>
      <c r="D7064" s="602"/>
      <c r="E7064" s="602"/>
      <c r="F7064" s="602"/>
      <c r="G7064" s="602"/>
      <c r="H7064" s="602"/>
      <c r="I7064" s="602"/>
      <c r="J7064" s="602"/>
      <c r="K7064" s="602"/>
      <c r="L7064" s="602"/>
      <c r="M7064" s="622"/>
    </row>
    <row r="7065" spans="2:13" s="322" customFormat="1" x14ac:dyDescent="0.2">
      <c r="B7065" s="602"/>
      <c r="C7065" s="602"/>
      <c r="D7065" s="602"/>
      <c r="E7065" s="602"/>
      <c r="F7065" s="602"/>
      <c r="G7065" s="602"/>
      <c r="H7065" s="602"/>
      <c r="I7065" s="602"/>
      <c r="J7065" s="602"/>
      <c r="K7065" s="602"/>
      <c r="L7065" s="602"/>
      <c r="M7065" s="622"/>
    </row>
    <row r="7066" spans="2:13" s="322" customFormat="1" x14ac:dyDescent="0.2">
      <c r="B7066" s="602"/>
      <c r="C7066" s="602"/>
      <c r="D7066" s="602"/>
      <c r="E7066" s="602"/>
      <c r="F7066" s="602"/>
      <c r="G7066" s="602"/>
      <c r="H7066" s="602"/>
      <c r="I7066" s="602"/>
      <c r="J7066" s="602"/>
      <c r="K7066" s="602"/>
      <c r="L7066" s="602"/>
      <c r="M7066" s="622"/>
    </row>
    <row r="7067" spans="2:13" s="322" customFormat="1" x14ac:dyDescent="0.2">
      <c r="B7067" s="602"/>
      <c r="C7067" s="602"/>
      <c r="D7067" s="602"/>
      <c r="E7067" s="602"/>
      <c r="F7067" s="602"/>
      <c r="G7067" s="602"/>
      <c r="H7067" s="602"/>
      <c r="I7067" s="602"/>
      <c r="J7067" s="602"/>
      <c r="K7067" s="602"/>
      <c r="L7067" s="602"/>
      <c r="M7067" s="622"/>
    </row>
    <row r="7068" spans="2:13" s="322" customFormat="1" x14ac:dyDescent="0.2">
      <c r="B7068" s="602"/>
      <c r="C7068" s="602"/>
      <c r="D7068" s="602"/>
      <c r="E7068" s="602"/>
      <c r="F7068" s="602"/>
      <c r="G7068" s="602"/>
      <c r="H7068" s="602"/>
      <c r="I7068" s="602"/>
      <c r="J7068" s="602"/>
      <c r="K7068" s="602"/>
      <c r="L7068" s="602"/>
      <c r="M7068" s="622"/>
    </row>
    <row r="7069" spans="2:13" s="322" customFormat="1" x14ac:dyDescent="0.2">
      <c r="B7069" s="602"/>
      <c r="C7069" s="602"/>
      <c r="D7069" s="602"/>
      <c r="E7069" s="602"/>
      <c r="F7069" s="602"/>
      <c r="G7069" s="602"/>
      <c r="H7069" s="602"/>
      <c r="I7069" s="602"/>
      <c r="J7069" s="602"/>
      <c r="K7069" s="602"/>
      <c r="L7069" s="602"/>
      <c r="M7069" s="622"/>
    </row>
    <row r="7070" spans="2:13" s="322" customFormat="1" x14ac:dyDescent="0.2">
      <c r="B7070" s="602"/>
      <c r="C7070" s="602"/>
      <c r="D7070" s="602"/>
      <c r="E7070" s="602"/>
      <c r="F7070" s="602"/>
      <c r="G7070" s="602"/>
      <c r="H7070" s="602"/>
      <c r="I7070" s="602"/>
      <c r="J7070" s="602"/>
      <c r="K7070" s="602"/>
      <c r="L7070" s="602"/>
      <c r="M7070" s="622"/>
    </row>
    <row r="7071" spans="2:13" s="322" customFormat="1" x14ac:dyDescent="0.2">
      <c r="B7071" s="602"/>
      <c r="C7071" s="602"/>
      <c r="D7071" s="602"/>
      <c r="E7071" s="602"/>
      <c r="F7071" s="602"/>
      <c r="G7071" s="602"/>
      <c r="H7071" s="602"/>
      <c r="I7071" s="602"/>
      <c r="J7071" s="602"/>
      <c r="K7071" s="602"/>
      <c r="L7071" s="602"/>
      <c r="M7071" s="622"/>
    </row>
    <row r="7072" spans="2:13" s="322" customFormat="1" x14ac:dyDescent="0.2">
      <c r="B7072" s="602"/>
      <c r="C7072" s="602"/>
      <c r="D7072" s="602"/>
      <c r="E7072" s="602"/>
      <c r="F7072" s="602"/>
      <c r="G7072" s="602"/>
      <c r="H7072" s="602"/>
      <c r="I7072" s="602"/>
      <c r="J7072" s="602"/>
      <c r="K7072" s="602"/>
      <c r="L7072" s="602"/>
      <c r="M7072" s="622"/>
    </row>
    <row r="7073" spans="2:13" s="322" customFormat="1" x14ac:dyDescent="0.2">
      <c r="B7073" s="602"/>
      <c r="C7073" s="602"/>
      <c r="D7073" s="602"/>
      <c r="E7073" s="602"/>
      <c r="F7073" s="602"/>
      <c r="G7073" s="602"/>
      <c r="H7073" s="602"/>
      <c r="I7073" s="602"/>
      <c r="J7073" s="602"/>
      <c r="K7073" s="602"/>
      <c r="L7073" s="602"/>
      <c r="M7073" s="622"/>
    </row>
    <row r="7074" spans="2:13" s="322" customFormat="1" x14ac:dyDescent="0.2">
      <c r="B7074" s="602"/>
      <c r="C7074" s="602"/>
      <c r="D7074" s="602"/>
      <c r="E7074" s="602"/>
      <c r="F7074" s="602"/>
      <c r="G7074" s="602"/>
      <c r="H7074" s="602"/>
      <c r="I7074" s="602"/>
      <c r="J7074" s="602"/>
      <c r="K7074" s="602"/>
      <c r="L7074" s="602"/>
      <c r="M7074" s="622"/>
    </row>
    <row r="7075" spans="2:13" s="322" customFormat="1" x14ac:dyDescent="0.2">
      <c r="B7075" s="602"/>
      <c r="C7075" s="602"/>
      <c r="D7075" s="602"/>
      <c r="E7075" s="602"/>
      <c r="F7075" s="602"/>
      <c r="G7075" s="602"/>
      <c r="H7075" s="602"/>
      <c r="I7075" s="602"/>
      <c r="J7075" s="602"/>
      <c r="K7075" s="602"/>
      <c r="L7075" s="602"/>
      <c r="M7075" s="622"/>
    </row>
    <row r="7076" spans="2:13" s="322" customFormat="1" x14ac:dyDescent="0.2">
      <c r="B7076" s="602"/>
      <c r="C7076" s="602"/>
      <c r="D7076" s="602"/>
      <c r="E7076" s="602"/>
      <c r="F7076" s="602"/>
      <c r="G7076" s="602"/>
      <c r="H7076" s="602"/>
      <c r="I7076" s="602"/>
      <c r="J7076" s="602"/>
      <c r="K7076" s="602"/>
      <c r="L7076" s="602"/>
      <c r="M7076" s="622"/>
    </row>
    <row r="7077" spans="2:13" s="322" customFormat="1" x14ac:dyDescent="0.2">
      <c r="B7077" s="602"/>
      <c r="C7077" s="602"/>
      <c r="D7077" s="602"/>
      <c r="E7077" s="602"/>
      <c r="F7077" s="602"/>
      <c r="G7077" s="602"/>
      <c r="H7077" s="602"/>
      <c r="I7077" s="602"/>
      <c r="J7077" s="602"/>
      <c r="K7077" s="602"/>
      <c r="L7077" s="602"/>
      <c r="M7077" s="622"/>
    </row>
    <row r="7078" spans="2:13" s="322" customFormat="1" x14ac:dyDescent="0.2">
      <c r="B7078" s="602"/>
      <c r="C7078" s="602"/>
      <c r="D7078" s="602"/>
      <c r="E7078" s="602"/>
      <c r="F7078" s="602"/>
      <c r="G7078" s="602"/>
      <c r="H7078" s="602"/>
      <c r="I7078" s="602"/>
      <c r="J7078" s="602"/>
      <c r="K7078" s="602"/>
      <c r="L7078" s="602"/>
      <c r="M7078" s="622"/>
    </row>
    <row r="7079" spans="2:13" s="322" customFormat="1" x14ac:dyDescent="0.2">
      <c r="B7079" s="602"/>
      <c r="C7079" s="602"/>
      <c r="D7079" s="602"/>
      <c r="E7079" s="602"/>
      <c r="F7079" s="602"/>
      <c r="G7079" s="602"/>
      <c r="H7079" s="602"/>
      <c r="I7079" s="602"/>
      <c r="J7079" s="602"/>
      <c r="K7079" s="602"/>
      <c r="L7079" s="602"/>
      <c r="M7079" s="622"/>
    </row>
    <row r="7080" spans="2:13" s="322" customFormat="1" x14ac:dyDescent="0.2">
      <c r="B7080" s="602"/>
      <c r="C7080" s="602"/>
      <c r="D7080" s="602"/>
      <c r="E7080" s="602"/>
      <c r="F7080" s="602"/>
      <c r="G7080" s="602"/>
      <c r="H7080" s="602"/>
      <c r="I7080" s="602"/>
      <c r="J7080" s="602"/>
      <c r="K7080" s="602"/>
      <c r="L7080" s="602"/>
      <c r="M7080" s="622"/>
    </row>
    <row r="7081" spans="2:13" s="322" customFormat="1" x14ac:dyDescent="0.2">
      <c r="B7081" s="602"/>
      <c r="C7081" s="602"/>
      <c r="D7081" s="602"/>
      <c r="E7081" s="602"/>
      <c r="F7081" s="602"/>
      <c r="G7081" s="602"/>
      <c r="H7081" s="602"/>
      <c r="I7081" s="602"/>
      <c r="J7081" s="602"/>
      <c r="K7081" s="602"/>
      <c r="L7081" s="602"/>
      <c r="M7081" s="622"/>
    </row>
    <row r="7082" spans="2:13" s="322" customFormat="1" x14ac:dyDescent="0.2">
      <c r="B7082" s="602"/>
      <c r="C7082" s="602"/>
      <c r="D7082" s="602"/>
      <c r="E7082" s="602"/>
      <c r="F7082" s="602"/>
      <c r="G7082" s="602"/>
      <c r="H7082" s="602"/>
      <c r="I7082" s="602"/>
      <c r="J7082" s="602"/>
      <c r="K7082" s="602"/>
      <c r="L7082" s="602"/>
      <c r="M7082" s="622"/>
    </row>
    <row r="7083" spans="2:13" s="322" customFormat="1" x14ac:dyDescent="0.2">
      <c r="B7083" s="602"/>
      <c r="C7083" s="602"/>
      <c r="D7083" s="602"/>
      <c r="E7083" s="602"/>
      <c r="F7083" s="602"/>
      <c r="G7083" s="602"/>
      <c r="H7083" s="602"/>
      <c r="I7083" s="602"/>
      <c r="J7083" s="602"/>
      <c r="K7083" s="602"/>
      <c r="L7083" s="602"/>
      <c r="M7083" s="622"/>
    </row>
    <row r="7084" spans="2:13" s="322" customFormat="1" x14ac:dyDescent="0.2">
      <c r="B7084" s="602"/>
      <c r="C7084" s="602"/>
      <c r="D7084" s="602"/>
      <c r="E7084" s="602"/>
      <c r="F7084" s="602"/>
      <c r="G7084" s="602"/>
      <c r="H7084" s="602"/>
      <c r="I7084" s="602"/>
      <c r="J7084" s="602"/>
      <c r="K7084" s="602"/>
      <c r="L7084" s="602"/>
      <c r="M7084" s="622"/>
    </row>
    <row r="7085" spans="2:13" s="322" customFormat="1" x14ac:dyDescent="0.2">
      <c r="B7085" s="602"/>
      <c r="C7085" s="602"/>
      <c r="D7085" s="602"/>
      <c r="E7085" s="602"/>
      <c r="F7085" s="602"/>
      <c r="G7085" s="602"/>
      <c r="H7085" s="602"/>
      <c r="I7085" s="602"/>
      <c r="J7085" s="602"/>
      <c r="K7085" s="602"/>
      <c r="L7085" s="602"/>
      <c r="M7085" s="622"/>
    </row>
    <row r="7086" spans="2:13" s="322" customFormat="1" x14ac:dyDescent="0.2">
      <c r="B7086" s="602"/>
      <c r="C7086" s="602"/>
      <c r="D7086" s="602"/>
      <c r="E7086" s="602"/>
      <c r="F7086" s="602"/>
      <c r="G7086" s="602"/>
      <c r="H7086" s="602"/>
      <c r="I7086" s="602"/>
      <c r="J7086" s="602"/>
      <c r="K7086" s="602"/>
      <c r="L7086" s="602"/>
      <c r="M7086" s="622"/>
    </row>
    <row r="7087" spans="2:13" s="322" customFormat="1" x14ac:dyDescent="0.2">
      <c r="B7087" s="602"/>
      <c r="C7087" s="602"/>
      <c r="D7087" s="602"/>
      <c r="E7087" s="602"/>
      <c r="F7087" s="602"/>
      <c r="G7087" s="602"/>
      <c r="H7087" s="602"/>
      <c r="I7087" s="602"/>
      <c r="J7087" s="602"/>
      <c r="K7087" s="602"/>
      <c r="L7087" s="602"/>
      <c r="M7087" s="622"/>
    </row>
    <row r="7088" spans="2:13" s="322" customFormat="1" x14ac:dyDescent="0.2">
      <c r="B7088" s="602"/>
      <c r="C7088" s="602"/>
      <c r="D7088" s="602"/>
      <c r="E7088" s="602"/>
      <c r="F7088" s="602"/>
      <c r="G7088" s="602"/>
      <c r="H7088" s="602"/>
      <c r="I7088" s="602"/>
      <c r="J7088" s="602"/>
      <c r="K7088" s="602"/>
      <c r="L7088" s="602"/>
      <c r="M7088" s="622"/>
    </row>
    <row r="7089" spans="2:13" s="322" customFormat="1" x14ac:dyDescent="0.2">
      <c r="B7089" s="602"/>
      <c r="C7089" s="602"/>
      <c r="D7089" s="602"/>
      <c r="E7089" s="602"/>
      <c r="F7089" s="602"/>
      <c r="G7089" s="602"/>
      <c r="H7089" s="602"/>
      <c r="I7089" s="602"/>
      <c r="J7089" s="602"/>
      <c r="K7089" s="602"/>
      <c r="L7089" s="602"/>
      <c r="M7089" s="622"/>
    </row>
    <row r="7090" spans="2:13" s="322" customFormat="1" x14ac:dyDescent="0.2">
      <c r="B7090" s="602"/>
      <c r="C7090" s="602"/>
      <c r="D7090" s="602"/>
      <c r="E7090" s="602"/>
      <c r="F7090" s="602"/>
      <c r="G7090" s="602"/>
      <c r="H7090" s="602"/>
      <c r="I7090" s="602"/>
      <c r="J7090" s="602"/>
      <c r="K7090" s="602"/>
      <c r="L7090" s="602"/>
      <c r="M7090" s="622"/>
    </row>
    <row r="7091" spans="2:13" s="322" customFormat="1" x14ac:dyDescent="0.2">
      <c r="B7091" s="602"/>
      <c r="C7091" s="602"/>
      <c r="D7091" s="602"/>
      <c r="E7091" s="602"/>
      <c r="F7091" s="602"/>
      <c r="G7091" s="602"/>
      <c r="H7091" s="602"/>
      <c r="I7091" s="602"/>
      <c r="J7091" s="602"/>
      <c r="K7091" s="602"/>
      <c r="L7091" s="602"/>
      <c r="M7091" s="622"/>
    </row>
    <row r="7092" spans="2:13" s="322" customFormat="1" x14ac:dyDescent="0.2">
      <c r="B7092" s="602"/>
      <c r="C7092" s="602"/>
      <c r="D7092" s="602"/>
      <c r="E7092" s="602"/>
      <c r="F7092" s="602"/>
      <c r="G7092" s="602"/>
      <c r="H7092" s="602"/>
      <c r="I7092" s="602"/>
      <c r="J7092" s="602"/>
      <c r="K7092" s="602"/>
      <c r="L7092" s="602"/>
      <c r="M7092" s="622"/>
    </row>
    <row r="7093" spans="2:13" s="322" customFormat="1" x14ac:dyDescent="0.2">
      <c r="B7093" s="602"/>
      <c r="C7093" s="602"/>
      <c r="D7093" s="602"/>
      <c r="E7093" s="602"/>
      <c r="F7093" s="602"/>
      <c r="G7093" s="602"/>
      <c r="H7093" s="602"/>
      <c r="I7093" s="602"/>
      <c r="J7093" s="602"/>
      <c r="K7093" s="602"/>
      <c r="L7093" s="602"/>
      <c r="M7093" s="622"/>
    </row>
    <row r="7094" spans="2:13" s="322" customFormat="1" x14ac:dyDescent="0.2">
      <c r="B7094" s="602"/>
      <c r="C7094" s="602"/>
      <c r="D7094" s="602"/>
      <c r="E7094" s="602"/>
      <c r="F7094" s="602"/>
      <c r="G7094" s="602"/>
      <c r="H7094" s="602"/>
      <c r="I7094" s="602"/>
      <c r="J7094" s="602"/>
      <c r="K7094" s="602"/>
      <c r="L7094" s="602"/>
      <c r="M7094" s="622"/>
    </row>
    <row r="7095" spans="2:13" s="322" customFormat="1" x14ac:dyDescent="0.2">
      <c r="B7095" s="602"/>
      <c r="C7095" s="602"/>
      <c r="D7095" s="602"/>
      <c r="E7095" s="602"/>
      <c r="F7095" s="602"/>
      <c r="G7095" s="602"/>
      <c r="H7095" s="602"/>
      <c r="I7095" s="602"/>
      <c r="J7095" s="602"/>
      <c r="K7095" s="602"/>
      <c r="L7095" s="602"/>
      <c r="M7095" s="622"/>
    </row>
    <row r="7096" spans="2:13" s="322" customFormat="1" x14ac:dyDescent="0.2">
      <c r="B7096" s="602"/>
      <c r="C7096" s="602"/>
      <c r="D7096" s="602"/>
      <c r="E7096" s="602"/>
      <c r="F7096" s="602"/>
      <c r="G7096" s="602"/>
      <c r="H7096" s="602"/>
      <c r="I7096" s="602"/>
      <c r="J7096" s="602"/>
      <c r="K7096" s="602"/>
      <c r="L7096" s="602"/>
      <c r="M7096" s="622"/>
    </row>
    <row r="7097" spans="2:13" s="322" customFormat="1" x14ac:dyDescent="0.2">
      <c r="B7097" s="602"/>
      <c r="C7097" s="602"/>
      <c r="D7097" s="602"/>
      <c r="E7097" s="602"/>
      <c r="F7097" s="602"/>
      <c r="G7097" s="602"/>
      <c r="H7097" s="602"/>
      <c r="I7097" s="602"/>
      <c r="J7097" s="602"/>
      <c r="K7097" s="602"/>
      <c r="L7097" s="602"/>
      <c r="M7097" s="622"/>
    </row>
    <row r="7098" spans="2:13" s="322" customFormat="1" x14ac:dyDescent="0.2">
      <c r="B7098" s="602"/>
      <c r="C7098" s="602"/>
      <c r="D7098" s="602"/>
      <c r="E7098" s="602"/>
      <c r="F7098" s="602"/>
      <c r="G7098" s="602"/>
      <c r="H7098" s="602"/>
      <c r="I7098" s="602"/>
      <c r="J7098" s="602"/>
      <c r="K7098" s="602"/>
      <c r="L7098" s="602"/>
      <c r="M7098" s="622"/>
    </row>
    <row r="7099" spans="2:13" s="322" customFormat="1" x14ac:dyDescent="0.2">
      <c r="B7099" s="602"/>
      <c r="C7099" s="602"/>
      <c r="D7099" s="602"/>
      <c r="E7099" s="602"/>
      <c r="F7099" s="602"/>
      <c r="G7099" s="602"/>
      <c r="H7099" s="602"/>
      <c r="I7099" s="602"/>
      <c r="J7099" s="602"/>
      <c r="K7099" s="602"/>
      <c r="L7099" s="602"/>
      <c r="M7099" s="622"/>
    </row>
    <row r="7100" spans="2:13" s="322" customFormat="1" x14ac:dyDescent="0.2">
      <c r="B7100" s="602"/>
      <c r="C7100" s="602"/>
      <c r="D7100" s="602"/>
      <c r="E7100" s="602"/>
      <c r="F7100" s="602"/>
      <c r="G7100" s="602"/>
      <c r="H7100" s="602"/>
      <c r="I7100" s="602"/>
      <c r="J7100" s="602"/>
      <c r="K7100" s="602"/>
      <c r="L7100" s="602"/>
      <c r="M7100" s="622"/>
    </row>
    <row r="7101" spans="2:13" s="322" customFormat="1" x14ac:dyDescent="0.2">
      <c r="B7101" s="602"/>
      <c r="C7101" s="602"/>
      <c r="D7101" s="602"/>
      <c r="E7101" s="602"/>
      <c r="F7101" s="602"/>
      <c r="G7101" s="602"/>
      <c r="H7101" s="602"/>
      <c r="I7101" s="602"/>
      <c r="J7101" s="602"/>
      <c r="K7101" s="602"/>
      <c r="L7101" s="602"/>
      <c r="M7101" s="622"/>
    </row>
    <row r="7102" spans="2:13" s="322" customFormat="1" x14ac:dyDescent="0.2">
      <c r="B7102" s="602"/>
      <c r="C7102" s="602"/>
      <c r="D7102" s="602"/>
      <c r="E7102" s="602"/>
      <c r="F7102" s="602"/>
      <c r="G7102" s="602"/>
      <c r="H7102" s="602"/>
      <c r="I7102" s="602"/>
      <c r="J7102" s="602"/>
      <c r="K7102" s="602"/>
      <c r="L7102" s="602"/>
      <c r="M7102" s="622"/>
    </row>
    <row r="7103" spans="2:13" s="322" customFormat="1" x14ac:dyDescent="0.2">
      <c r="B7103" s="602"/>
      <c r="C7103" s="602"/>
      <c r="D7103" s="602"/>
      <c r="E7103" s="602"/>
      <c r="F7103" s="602"/>
      <c r="G7103" s="602"/>
      <c r="H7103" s="602"/>
      <c r="I7103" s="602"/>
      <c r="J7103" s="602"/>
      <c r="K7103" s="602"/>
      <c r="L7103" s="602"/>
      <c r="M7103" s="622"/>
    </row>
    <row r="7104" spans="2:13" s="322" customFormat="1" x14ac:dyDescent="0.2">
      <c r="B7104" s="602"/>
      <c r="C7104" s="602"/>
      <c r="D7104" s="602"/>
      <c r="E7104" s="602"/>
      <c r="F7104" s="602"/>
      <c r="G7104" s="602"/>
      <c r="H7104" s="602"/>
      <c r="I7104" s="602"/>
      <c r="J7104" s="602"/>
      <c r="K7104" s="602"/>
      <c r="L7104" s="602"/>
      <c r="M7104" s="622"/>
    </row>
    <row r="7105" spans="2:13" s="322" customFormat="1" x14ac:dyDescent="0.2">
      <c r="B7105" s="602"/>
      <c r="C7105" s="602"/>
      <c r="D7105" s="602"/>
      <c r="E7105" s="602"/>
      <c r="F7105" s="602"/>
      <c r="G7105" s="602"/>
      <c r="H7105" s="602"/>
      <c r="I7105" s="602"/>
      <c r="J7105" s="602"/>
      <c r="K7105" s="602"/>
      <c r="L7105" s="602"/>
      <c r="M7105" s="622"/>
    </row>
    <row r="7106" spans="2:13" s="322" customFormat="1" x14ac:dyDescent="0.2">
      <c r="B7106" s="602"/>
      <c r="C7106" s="602"/>
      <c r="D7106" s="602"/>
      <c r="E7106" s="602"/>
      <c r="F7106" s="602"/>
      <c r="G7106" s="602"/>
      <c r="H7106" s="602"/>
      <c r="I7106" s="602"/>
      <c r="J7106" s="602"/>
      <c r="K7106" s="602"/>
      <c r="L7106" s="602"/>
      <c r="M7106" s="622"/>
    </row>
    <row r="7107" spans="2:13" s="322" customFormat="1" x14ac:dyDescent="0.2">
      <c r="B7107" s="602"/>
      <c r="C7107" s="602"/>
      <c r="D7107" s="602"/>
      <c r="E7107" s="602"/>
      <c r="F7107" s="602"/>
      <c r="G7107" s="602"/>
      <c r="H7107" s="602"/>
      <c r="I7107" s="602"/>
      <c r="J7107" s="602"/>
      <c r="K7107" s="602"/>
      <c r="L7107" s="602"/>
      <c r="M7107" s="622"/>
    </row>
    <row r="7108" spans="2:13" s="322" customFormat="1" x14ac:dyDescent="0.2">
      <c r="B7108" s="602"/>
      <c r="C7108" s="602"/>
      <c r="D7108" s="602"/>
      <c r="E7108" s="602"/>
      <c r="F7108" s="602"/>
      <c r="G7108" s="602"/>
      <c r="H7108" s="602"/>
      <c r="I7108" s="602"/>
      <c r="J7108" s="602"/>
      <c r="K7108" s="602"/>
      <c r="L7108" s="602"/>
      <c r="M7108" s="622"/>
    </row>
    <row r="7109" spans="2:13" s="322" customFormat="1" x14ac:dyDescent="0.2">
      <c r="B7109" s="602"/>
      <c r="C7109" s="602"/>
      <c r="D7109" s="602"/>
      <c r="E7109" s="602"/>
      <c r="F7109" s="602"/>
      <c r="G7109" s="602"/>
      <c r="H7109" s="602"/>
      <c r="I7109" s="602"/>
      <c r="J7109" s="602"/>
      <c r="K7109" s="602"/>
      <c r="L7109" s="602"/>
      <c r="M7109" s="622"/>
    </row>
    <row r="7110" spans="2:13" s="322" customFormat="1" x14ac:dyDescent="0.2">
      <c r="B7110" s="602"/>
      <c r="C7110" s="602"/>
      <c r="D7110" s="602"/>
      <c r="E7110" s="602"/>
      <c r="F7110" s="602"/>
      <c r="G7110" s="602"/>
      <c r="H7110" s="602"/>
      <c r="I7110" s="602"/>
      <c r="J7110" s="602"/>
      <c r="K7110" s="602"/>
      <c r="L7110" s="602"/>
      <c r="M7110" s="622"/>
    </row>
    <row r="7111" spans="2:13" s="322" customFormat="1" x14ac:dyDescent="0.2">
      <c r="B7111" s="602"/>
      <c r="C7111" s="602"/>
      <c r="D7111" s="602"/>
      <c r="E7111" s="602"/>
      <c r="F7111" s="602"/>
      <c r="G7111" s="602"/>
      <c r="H7111" s="602"/>
      <c r="I7111" s="602"/>
      <c r="J7111" s="602"/>
      <c r="K7111" s="602"/>
      <c r="L7111" s="602"/>
      <c r="M7111" s="622"/>
    </row>
    <row r="7112" spans="2:13" s="322" customFormat="1" x14ac:dyDescent="0.2">
      <c r="B7112" s="602"/>
      <c r="C7112" s="602"/>
      <c r="D7112" s="602"/>
      <c r="E7112" s="602"/>
      <c r="F7112" s="602"/>
      <c r="G7112" s="602"/>
      <c r="H7112" s="602"/>
      <c r="I7112" s="602"/>
      <c r="J7112" s="602"/>
      <c r="K7112" s="602"/>
      <c r="L7112" s="602"/>
      <c r="M7112" s="622"/>
    </row>
    <row r="7113" spans="2:13" s="322" customFormat="1" x14ac:dyDescent="0.2">
      <c r="B7113" s="602"/>
      <c r="C7113" s="602"/>
      <c r="D7113" s="602"/>
      <c r="E7113" s="602"/>
      <c r="F7113" s="602"/>
      <c r="G7113" s="602"/>
      <c r="H7113" s="602"/>
      <c r="I7113" s="602"/>
      <c r="J7113" s="602"/>
      <c r="K7113" s="602"/>
      <c r="L7113" s="602"/>
      <c r="M7113" s="622"/>
    </row>
    <row r="7114" spans="2:13" s="322" customFormat="1" x14ac:dyDescent="0.2">
      <c r="B7114" s="602"/>
      <c r="C7114" s="602"/>
      <c r="D7114" s="602"/>
      <c r="E7114" s="602"/>
      <c r="F7114" s="602"/>
      <c r="G7114" s="602"/>
      <c r="H7114" s="602"/>
      <c r="I7114" s="602"/>
      <c r="J7114" s="602"/>
      <c r="K7114" s="602"/>
      <c r="L7114" s="602"/>
      <c r="M7114" s="622"/>
    </row>
    <row r="7115" spans="2:13" s="322" customFormat="1" x14ac:dyDescent="0.2">
      <c r="B7115" s="602"/>
      <c r="C7115" s="602"/>
      <c r="D7115" s="602"/>
      <c r="E7115" s="602"/>
      <c r="F7115" s="602"/>
      <c r="G7115" s="602"/>
      <c r="H7115" s="602"/>
      <c r="I7115" s="602"/>
      <c r="J7115" s="602"/>
      <c r="K7115" s="602"/>
      <c r="L7115" s="602"/>
      <c r="M7115" s="622"/>
    </row>
    <row r="7116" spans="2:13" s="322" customFormat="1" x14ac:dyDescent="0.2">
      <c r="B7116" s="602"/>
      <c r="C7116" s="602"/>
      <c r="D7116" s="602"/>
      <c r="E7116" s="602"/>
      <c r="F7116" s="602"/>
      <c r="G7116" s="602"/>
      <c r="H7116" s="602"/>
      <c r="I7116" s="602"/>
      <c r="J7116" s="602"/>
      <c r="K7116" s="602"/>
      <c r="L7116" s="602"/>
      <c r="M7116" s="622"/>
    </row>
    <row r="7117" spans="2:13" s="322" customFormat="1" x14ac:dyDescent="0.2">
      <c r="B7117" s="602"/>
      <c r="C7117" s="602"/>
      <c r="D7117" s="602"/>
      <c r="E7117" s="602"/>
      <c r="F7117" s="602"/>
      <c r="G7117" s="602"/>
      <c r="H7117" s="602"/>
      <c r="I7117" s="602"/>
      <c r="J7117" s="602"/>
      <c r="K7117" s="602"/>
      <c r="L7117" s="602"/>
      <c r="M7117" s="622"/>
    </row>
    <row r="7118" spans="2:13" s="322" customFormat="1" x14ac:dyDescent="0.2">
      <c r="B7118" s="602"/>
      <c r="C7118" s="602"/>
      <c r="D7118" s="602"/>
      <c r="E7118" s="602"/>
      <c r="F7118" s="602"/>
      <c r="G7118" s="602"/>
      <c r="H7118" s="602"/>
      <c r="I7118" s="602"/>
      <c r="J7118" s="602"/>
      <c r="K7118" s="602"/>
      <c r="L7118" s="602"/>
      <c r="M7118" s="622"/>
    </row>
    <row r="7119" spans="2:13" s="322" customFormat="1" x14ac:dyDescent="0.2">
      <c r="B7119" s="602"/>
      <c r="C7119" s="602"/>
      <c r="D7119" s="602"/>
      <c r="E7119" s="602"/>
      <c r="F7119" s="602"/>
      <c r="G7119" s="602"/>
      <c r="H7119" s="602"/>
      <c r="I7119" s="602"/>
      <c r="J7119" s="602"/>
      <c r="K7119" s="602"/>
      <c r="L7119" s="602"/>
      <c r="M7119" s="622"/>
    </row>
    <row r="7120" spans="2:13" s="322" customFormat="1" x14ac:dyDescent="0.2">
      <c r="B7120" s="602"/>
      <c r="C7120" s="602"/>
      <c r="D7120" s="602"/>
      <c r="E7120" s="602"/>
      <c r="F7120" s="602"/>
      <c r="G7120" s="602"/>
      <c r="H7120" s="602"/>
      <c r="I7120" s="602"/>
      <c r="J7120" s="602"/>
      <c r="K7120" s="602"/>
      <c r="L7120" s="602"/>
      <c r="M7120" s="622"/>
    </row>
    <row r="7121" spans="2:13" s="322" customFormat="1" x14ac:dyDescent="0.2">
      <c r="B7121" s="602"/>
      <c r="C7121" s="602"/>
      <c r="D7121" s="602"/>
      <c r="E7121" s="602"/>
      <c r="F7121" s="602"/>
      <c r="G7121" s="602"/>
      <c r="H7121" s="602"/>
      <c r="I7121" s="602"/>
      <c r="J7121" s="602"/>
      <c r="K7121" s="602"/>
      <c r="L7121" s="602"/>
      <c r="M7121" s="622"/>
    </row>
    <row r="7122" spans="2:13" s="322" customFormat="1" x14ac:dyDescent="0.2">
      <c r="B7122" s="602"/>
      <c r="C7122" s="602"/>
      <c r="D7122" s="602"/>
      <c r="E7122" s="602"/>
      <c r="F7122" s="602"/>
      <c r="G7122" s="602"/>
      <c r="H7122" s="602"/>
      <c r="I7122" s="602"/>
      <c r="J7122" s="602"/>
      <c r="K7122" s="602"/>
      <c r="L7122" s="602"/>
      <c r="M7122" s="622"/>
    </row>
    <row r="7123" spans="2:13" s="322" customFormat="1" x14ac:dyDescent="0.2">
      <c r="B7123" s="602"/>
      <c r="C7123" s="602"/>
      <c r="D7123" s="602"/>
      <c r="E7123" s="602"/>
      <c r="F7123" s="602"/>
      <c r="G7123" s="602"/>
      <c r="H7123" s="602"/>
      <c r="I7123" s="602"/>
      <c r="J7123" s="602"/>
      <c r="K7123" s="602"/>
      <c r="L7123" s="602"/>
      <c r="M7123" s="622"/>
    </row>
    <row r="7124" spans="2:13" s="322" customFormat="1" x14ac:dyDescent="0.2">
      <c r="B7124" s="602"/>
      <c r="C7124" s="602"/>
      <c r="D7124" s="602"/>
      <c r="E7124" s="602"/>
      <c r="F7124" s="602"/>
      <c r="G7124" s="602"/>
      <c r="H7124" s="602"/>
      <c r="I7124" s="602"/>
      <c r="J7124" s="602"/>
      <c r="K7124" s="602"/>
      <c r="L7124" s="602"/>
      <c r="M7124" s="622"/>
    </row>
    <row r="7125" spans="2:13" s="322" customFormat="1" x14ac:dyDescent="0.2">
      <c r="B7125" s="602"/>
      <c r="C7125" s="602"/>
      <c r="D7125" s="602"/>
      <c r="E7125" s="602"/>
      <c r="F7125" s="602"/>
      <c r="G7125" s="602"/>
      <c r="H7125" s="602"/>
      <c r="I7125" s="602"/>
      <c r="J7125" s="602"/>
      <c r="K7125" s="602"/>
      <c r="L7125" s="602"/>
      <c r="M7125" s="622"/>
    </row>
    <row r="7126" spans="2:13" s="322" customFormat="1" x14ac:dyDescent="0.2">
      <c r="B7126" s="602"/>
      <c r="C7126" s="602"/>
      <c r="D7126" s="602"/>
      <c r="E7126" s="602"/>
      <c r="F7126" s="602"/>
      <c r="G7126" s="602"/>
      <c r="H7126" s="602"/>
      <c r="I7126" s="602"/>
      <c r="J7126" s="602"/>
      <c r="K7126" s="602"/>
      <c r="L7126" s="602"/>
      <c r="M7126" s="622"/>
    </row>
    <row r="7127" spans="2:13" s="322" customFormat="1" x14ac:dyDescent="0.2">
      <c r="B7127" s="602"/>
      <c r="C7127" s="602"/>
      <c r="D7127" s="602"/>
      <c r="E7127" s="602"/>
      <c r="F7127" s="602"/>
      <c r="G7127" s="602"/>
      <c r="H7127" s="602"/>
      <c r="I7127" s="602"/>
      <c r="J7127" s="602"/>
      <c r="K7127" s="602"/>
      <c r="L7127" s="602"/>
      <c r="M7127" s="622"/>
    </row>
    <row r="7128" spans="2:13" s="322" customFormat="1" x14ac:dyDescent="0.2">
      <c r="B7128" s="602"/>
      <c r="C7128" s="602"/>
      <c r="D7128" s="602"/>
      <c r="E7128" s="602"/>
      <c r="F7128" s="602"/>
      <c r="G7128" s="602"/>
      <c r="H7128" s="602"/>
      <c r="I7128" s="602"/>
      <c r="J7128" s="602"/>
      <c r="K7128" s="602"/>
      <c r="L7128" s="602"/>
      <c r="M7128" s="622"/>
    </row>
    <row r="7129" spans="2:13" s="322" customFormat="1" x14ac:dyDescent="0.2">
      <c r="B7129" s="602"/>
      <c r="C7129" s="602"/>
      <c r="D7129" s="602"/>
      <c r="E7129" s="602"/>
      <c r="F7129" s="602"/>
      <c r="G7129" s="602"/>
      <c r="H7129" s="602"/>
      <c r="I7129" s="602"/>
      <c r="J7129" s="602"/>
      <c r="K7129" s="602"/>
      <c r="L7129" s="602"/>
      <c r="M7129" s="622"/>
    </row>
    <row r="7130" spans="2:13" s="322" customFormat="1" x14ac:dyDescent="0.2">
      <c r="B7130" s="602"/>
      <c r="C7130" s="602"/>
      <c r="D7130" s="602"/>
      <c r="E7130" s="602"/>
      <c r="F7130" s="602"/>
      <c r="G7130" s="602"/>
      <c r="H7130" s="602"/>
      <c r="I7130" s="602"/>
      <c r="J7130" s="602"/>
      <c r="K7130" s="602"/>
      <c r="L7130" s="602"/>
      <c r="M7130" s="622"/>
    </row>
    <row r="7131" spans="2:13" s="322" customFormat="1" x14ac:dyDescent="0.2">
      <c r="B7131" s="602"/>
      <c r="C7131" s="602"/>
      <c r="D7131" s="602"/>
      <c r="E7131" s="602"/>
      <c r="F7131" s="602"/>
      <c r="G7131" s="602"/>
      <c r="H7131" s="602"/>
      <c r="I7131" s="602"/>
      <c r="J7131" s="602"/>
      <c r="K7131" s="602"/>
      <c r="L7131" s="602"/>
      <c r="M7131" s="622"/>
    </row>
    <row r="7132" spans="2:13" s="322" customFormat="1" x14ac:dyDescent="0.2">
      <c r="B7132" s="602"/>
      <c r="C7132" s="602"/>
      <c r="D7132" s="602"/>
      <c r="E7132" s="602"/>
      <c r="F7132" s="602"/>
      <c r="G7132" s="602"/>
      <c r="H7132" s="602"/>
      <c r="I7132" s="602"/>
      <c r="J7132" s="602"/>
      <c r="K7132" s="602"/>
      <c r="L7132" s="602"/>
      <c r="M7132" s="622"/>
    </row>
    <row r="7133" spans="2:13" s="322" customFormat="1" x14ac:dyDescent="0.2">
      <c r="B7133" s="602"/>
      <c r="C7133" s="602"/>
      <c r="D7133" s="602"/>
      <c r="E7133" s="602"/>
      <c r="F7133" s="602"/>
      <c r="G7133" s="602"/>
      <c r="H7133" s="602"/>
      <c r="I7133" s="602"/>
      <c r="J7133" s="602"/>
      <c r="K7133" s="602"/>
      <c r="L7133" s="602"/>
      <c r="M7133" s="622"/>
    </row>
    <row r="7134" spans="2:13" s="322" customFormat="1" x14ac:dyDescent="0.2">
      <c r="B7134" s="602"/>
      <c r="C7134" s="602"/>
      <c r="D7134" s="602"/>
      <c r="E7134" s="602"/>
      <c r="F7134" s="602"/>
      <c r="G7134" s="602"/>
      <c r="H7134" s="602"/>
      <c r="I7134" s="602"/>
      <c r="J7134" s="602"/>
      <c r="K7134" s="602"/>
      <c r="L7134" s="602"/>
      <c r="M7134" s="622"/>
    </row>
    <row r="7135" spans="2:13" s="322" customFormat="1" x14ac:dyDescent="0.2">
      <c r="B7135" s="602"/>
      <c r="C7135" s="602"/>
      <c r="D7135" s="602"/>
      <c r="E7135" s="602"/>
      <c r="F7135" s="602"/>
      <c r="G7135" s="602"/>
      <c r="H7135" s="602"/>
      <c r="I7135" s="602"/>
      <c r="J7135" s="602"/>
      <c r="K7135" s="602"/>
      <c r="L7135" s="602"/>
      <c r="M7135" s="622"/>
    </row>
    <row r="7136" spans="2:13" s="322" customFormat="1" x14ac:dyDescent="0.2">
      <c r="B7136" s="602"/>
      <c r="C7136" s="602"/>
      <c r="D7136" s="602"/>
      <c r="E7136" s="602"/>
      <c r="F7136" s="602"/>
      <c r="G7136" s="602"/>
      <c r="H7136" s="602"/>
      <c r="I7136" s="602"/>
      <c r="J7136" s="602"/>
      <c r="K7136" s="602"/>
      <c r="L7136" s="602"/>
      <c r="M7136" s="622"/>
    </row>
    <row r="7137" spans="2:13" s="322" customFormat="1" x14ac:dyDescent="0.2">
      <c r="B7137" s="602"/>
      <c r="C7137" s="602"/>
      <c r="D7137" s="602"/>
      <c r="E7137" s="602"/>
      <c r="F7137" s="602"/>
      <c r="G7137" s="602"/>
      <c r="H7137" s="602"/>
      <c r="I7137" s="602"/>
      <c r="J7137" s="602"/>
      <c r="K7137" s="602"/>
      <c r="L7137" s="602"/>
      <c r="M7137" s="622"/>
    </row>
    <row r="7138" spans="2:13" s="322" customFormat="1" x14ac:dyDescent="0.2">
      <c r="B7138" s="602"/>
      <c r="C7138" s="602"/>
      <c r="D7138" s="602"/>
      <c r="E7138" s="602"/>
      <c r="F7138" s="602"/>
      <c r="G7138" s="602"/>
      <c r="H7138" s="602"/>
      <c r="I7138" s="602"/>
      <c r="J7138" s="602"/>
      <c r="K7138" s="602"/>
      <c r="L7138" s="602"/>
      <c r="M7138" s="622"/>
    </row>
    <row r="7139" spans="2:13" s="322" customFormat="1" x14ac:dyDescent="0.2">
      <c r="B7139" s="602"/>
      <c r="C7139" s="602"/>
      <c r="D7139" s="602"/>
      <c r="E7139" s="602"/>
      <c r="F7139" s="602"/>
      <c r="G7139" s="602"/>
      <c r="H7139" s="602"/>
      <c r="I7139" s="602"/>
      <c r="J7139" s="602"/>
      <c r="K7139" s="602"/>
      <c r="L7139" s="602"/>
      <c r="M7139" s="622"/>
    </row>
    <row r="7140" spans="2:13" s="322" customFormat="1" x14ac:dyDescent="0.2">
      <c r="B7140" s="602"/>
      <c r="C7140" s="602"/>
      <c r="D7140" s="602"/>
      <c r="E7140" s="602"/>
      <c r="F7140" s="602"/>
      <c r="G7140" s="602"/>
      <c r="H7140" s="602"/>
      <c r="I7140" s="602"/>
      <c r="J7140" s="602"/>
      <c r="K7140" s="602"/>
      <c r="L7140" s="602"/>
      <c r="M7140" s="622"/>
    </row>
    <row r="7141" spans="2:13" s="322" customFormat="1" x14ac:dyDescent="0.2">
      <c r="B7141" s="602"/>
      <c r="C7141" s="602"/>
      <c r="D7141" s="602"/>
      <c r="E7141" s="602"/>
      <c r="F7141" s="602"/>
      <c r="G7141" s="602"/>
      <c r="H7141" s="602"/>
      <c r="I7141" s="602"/>
      <c r="J7141" s="602"/>
      <c r="K7141" s="602"/>
      <c r="L7141" s="602"/>
      <c r="M7141" s="622"/>
    </row>
    <row r="7142" spans="2:13" s="322" customFormat="1" x14ac:dyDescent="0.2">
      <c r="B7142" s="602"/>
      <c r="C7142" s="602"/>
      <c r="D7142" s="602"/>
      <c r="E7142" s="602"/>
      <c r="F7142" s="602"/>
      <c r="G7142" s="602"/>
      <c r="H7142" s="602"/>
      <c r="I7142" s="602"/>
      <c r="J7142" s="602"/>
      <c r="K7142" s="602"/>
      <c r="L7142" s="602"/>
      <c r="M7142" s="622"/>
    </row>
    <row r="7143" spans="2:13" s="322" customFormat="1" x14ac:dyDescent="0.2">
      <c r="B7143" s="602"/>
      <c r="C7143" s="602"/>
      <c r="D7143" s="602"/>
      <c r="E7143" s="602"/>
      <c r="F7143" s="602"/>
      <c r="G7143" s="602"/>
      <c r="H7143" s="602"/>
      <c r="I7143" s="602"/>
      <c r="J7143" s="602"/>
      <c r="K7143" s="602"/>
      <c r="L7143" s="602"/>
      <c r="M7143" s="622"/>
    </row>
    <row r="7144" spans="2:13" s="322" customFormat="1" x14ac:dyDescent="0.2">
      <c r="B7144" s="602"/>
      <c r="C7144" s="602"/>
      <c r="D7144" s="602"/>
      <c r="E7144" s="602"/>
      <c r="F7144" s="602"/>
      <c r="G7144" s="602"/>
      <c r="H7144" s="602"/>
      <c r="I7144" s="602"/>
      <c r="J7144" s="602"/>
      <c r="K7144" s="602"/>
      <c r="L7144" s="602"/>
      <c r="M7144" s="622"/>
    </row>
    <row r="7145" spans="2:13" s="322" customFormat="1" x14ac:dyDescent="0.2">
      <c r="B7145" s="602"/>
      <c r="C7145" s="602"/>
      <c r="D7145" s="602"/>
      <c r="E7145" s="602"/>
      <c r="F7145" s="602"/>
      <c r="G7145" s="602"/>
      <c r="H7145" s="602"/>
      <c r="I7145" s="602"/>
      <c r="J7145" s="602"/>
      <c r="K7145" s="602"/>
      <c r="L7145" s="602"/>
      <c r="M7145" s="622"/>
    </row>
    <row r="7146" spans="2:13" s="322" customFormat="1" x14ac:dyDescent="0.2">
      <c r="B7146" s="602"/>
      <c r="C7146" s="602"/>
      <c r="D7146" s="602"/>
      <c r="E7146" s="602"/>
      <c r="F7146" s="602"/>
      <c r="G7146" s="602"/>
      <c r="H7146" s="602"/>
      <c r="I7146" s="602"/>
      <c r="J7146" s="602"/>
      <c r="K7146" s="602"/>
      <c r="L7146" s="602"/>
      <c r="M7146" s="622"/>
    </row>
    <row r="7147" spans="2:13" s="322" customFormat="1" x14ac:dyDescent="0.2">
      <c r="B7147" s="602"/>
      <c r="C7147" s="602"/>
      <c r="D7147" s="602"/>
      <c r="E7147" s="602"/>
      <c r="F7147" s="602"/>
      <c r="G7147" s="602"/>
      <c r="H7147" s="602"/>
      <c r="I7147" s="602"/>
      <c r="J7147" s="602"/>
      <c r="K7147" s="602"/>
      <c r="L7147" s="602"/>
      <c r="M7147" s="622"/>
    </row>
    <row r="7148" spans="2:13" s="322" customFormat="1" x14ac:dyDescent="0.2">
      <c r="B7148" s="602"/>
      <c r="C7148" s="602"/>
      <c r="D7148" s="602"/>
      <c r="E7148" s="602"/>
      <c r="F7148" s="602"/>
      <c r="G7148" s="602"/>
      <c r="H7148" s="602"/>
      <c r="I7148" s="602"/>
      <c r="J7148" s="602"/>
      <c r="K7148" s="602"/>
      <c r="L7148" s="602"/>
      <c r="M7148" s="622"/>
    </row>
    <row r="7149" spans="2:13" s="322" customFormat="1" x14ac:dyDescent="0.2">
      <c r="B7149" s="602"/>
      <c r="C7149" s="602"/>
      <c r="D7149" s="602"/>
      <c r="E7149" s="602"/>
      <c r="F7149" s="602"/>
      <c r="G7149" s="602"/>
      <c r="H7149" s="602"/>
      <c r="I7149" s="602"/>
      <c r="J7149" s="602"/>
      <c r="K7149" s="602"/>
      <c r="L7149" s="602"/>
      <c r="M7149" s="622"/>
    </row>
    <row r="7150" spans="2:13" s="322" customFormat="1" x14ac:dyDescent="0.2">
      <c r="B7150" s="602"/>
      <c r="C7150" s="602"/>
      <c r="D7150" s="602"/>
      <c r="E7150" s="602"/>
      <c r="F7150" s="602"/>
      <c r="G7150" s="602"/>
      <c r="H7150" s="602"/>
      <c r="I7150" s="602"/>
      <c r="J7150" s="602"/>
      <c r="K7150" s="602"/>
      <c r="L7150" s="602"/>
      <c r="M7150" s="622"/>
    </row>
    <row r="7151" spans="2:13" s="322" customFormat="1" x14ac:dyDescent="0.2">
      <c r="B7151" s="602"/>
      <c r="C7151" s="602"/>
      <c r="D7151" s="602"/>
      <c r="E7151" s="602"/>
      <c r="F7151" s="602"/>
      <c r="G7151" s="602"/>
      <c r="H7151" s="602"/>
      <c r="I7151" s="602"/>
      <c r="J7151" s="602"/>
      <c r="K7151" s="602"/>
      <c r="L7151" s="602"/>
      <c r="M7151" s="622"/>
    </row>
    <row r="7152" spans="2:13" s="322" customFormat="1" x14ac:dyDescent="0.2">
      <c r="B7152" s="602"/>
      <c r="C7152" s="602"/>
      <c r="D7152" s="602"/>
      <c r="E7152" s="602"/>
      <c r="F7152" s="602"/>
      <c r="G7152" s="602"/>
      <c r="H7152" s="602"/>
      <c r="I7152" s="602"/>
      <c r="J7152" s="602"/>
      <c r="K7152" s="602"/>
      <c r="L7152" s="602"/>
      <c r="M7152" s="622"/>
    </row>
    <row r="7153" spans="2:13" s="322" customFormat="1" x14ac:dyDescent="0.2">
      <c r="B7153" s="602"/>
      <c r="C7153" s="602"/>
      <c r="D7153" s="602"/>
      <c r="E7153" s="602"/>
      <c r="F7153" s="602"/>
      <c r="G7153" s="602"/>
      <c r="H7153" s="602"/>
      <c r="I7153" s="602"/>
      <c r="J7153" s="602"/>
      <c r="K7153" s="602"/>
      <c r="L7153" s="602"/>
      <c r="M7153" s="622"/>
    </row>
    <row r="7154" spans="2:13" s="322" customFormat="1" x14ac:dyDescent="0.2">
      <c r="B7154" s="602"/>
      <c r="C7154" s="602"/>
      <c r="D7154" s="602"/>
      <c r="E7154" s="602"/>
      <c r="F7154" s="602"/>
      <c r="G7154" s="602"/>
      <c r="H7154" s="602"/>
      <c r="I7154" s="602"/>
      <c r="J7154" s="602"/>
      <c r="K7154" s="602"/>
      <c r="L7154" s="602"/>
      <c r="M7154" s="622"/>
    </row>
    <row r="7155" spans="2:13" s="322" customFormat="1" x14ac:dyDescent="0.2">
      <c r="B7155" s="602"/>
      <c r="C7155" s="602"/>
      <c r="D7155" s="602"/>
      <c r="E7155" s="602"/>
      <c r="F7155" s="602"/>
      <c r="G7155" s="602"/>
      <c r="H7155" s="602"/>
      <c r="I7155" s="602"/>
      <c r="J7155" s="602"/>
      <c r="K7155" s="602"/>
      <c r="L7155" s="602"/>
      <c r="M7155" s="622"/>
    </row>
    <row r="7156" spans="2:13" s="322" customFormat="1" x14ac:dyDescent="0.2">
      <c r="B7156" s="602"/>
      <c r="C7156" s="602"/>
      <c r="D7156" s="602"/>
      <c r="E7156" s="602"/>
      <c r="F7156" s="602"/>
      <c r="G7156" s="602"/>
      <c r="H7156" s="602"/>
      <c r="I7156" s="602"/>
      <c r="J7156" s="602"/>
      <c r="K7156" s="602"/>
      <c r="L7156" s="602"/>
      <c r="M7156" s="622"/>
    </row>
    <row r="7157" spans="2:13" s="322" customFormat="1" x14ac:dyDescent="0.2">
      <c r="B7157" s="602"/>
      <c r="C7157" s="602"/>
      <c r="D7157" s="602"/>
      <c r="E7157" s="602"/>
      <c r="F7157" s="602"/>
      <c r="G7157" s="602"/>
      <c r="H7157" s="602"/>
      <c r="I7157" s="602"/>
      <c r="J7157" s="602"/>
      <c r="K7157" s="602"/>
      <c r="L7157" s="602"/>
      <c r="M7157" s="622"/>
    </row>
    <row r="7158" spans="2:13" s="322" customFormat="1" x14ac:dyDescent="0.2">
      <c r="B7158" s="602"/>
      <c r="C7158" s="602"/>
      <c r="D7158" s="602"/>
      <c r="E7158" s="602"/>
      <c r="F7158" s="602"/>
      <c r="G7158" s="602"/>
      <c r="H7158" s="602"/>
      <c r="I7158" s="602"/>
      <c r="J7158" s="602"/>
      <c r="K7158" s="602"/>
      <c r="L7158" s="602"/>
      <c r="M7158" s="622"/>
    </row>
    <row r="7159" spans="2:13" s="322" customFormat="1" x14ac:dyDescent="0.2">
      <c r="B7159" s="602"/>
      <c r="C7159" s="602"/>
      <c r="D7159" s="602"/>
      <c r="E7159" s="602"/>
      <c r="F7159" s="602"/>
      <c r="G7159" s="602"/>
      <c r="H7159" s="602"/>
      <c r="I7159" s="602"/>
      <c r="J7159" s="602"/>
      <c r="K7159" s="602"/>
      <c r="L7159" s="602"/>
      <c r="M7159" s="622"/>
    </row>
    <row r="7160" spans="2:13" s="322" customFormat="1" x14ac:dyDescent="0.2">
      <c r="B7160" s="602"/>
      <c r="C7160" s="602"/>
      <c r="D7160" s="602"/>
      <c r="E7160" s="602"/>
      <c r="F7160" s="602"/>
      <c r="G7160" s="602"/>
      <c r="H7160" s="602"/>
      <c r="I7160" s="602"/>
      <c r="J7160" s="602"/>
      <c r="K7160" s="602"/>
      <c r="L7160" s="602"/>
      <c r="M7160" s="622"/>
    </row>
    <row r="7161" spans="2:13" s="322" customFormat="1" x14ac:dyDescent="0.2">
      <c r="B7161" s="602"/>
      <c r="C7161" s="602"/>
      <c r="D7161" s="602"/>
      <c r="E7161" s="602"/>
      <c r="F7161" s="602"/>
      <c r="G7161" s="602"/>
      <c r="H7161" s="602"/>
      <c r="I7161" s="602"/>
      <c r="J7161" s="602"/>
      <c r="K7161" s="602"/>
      <c r="L7161" s="602"/>
      <c r="M7161" s="622"/>
    </row>
    <row r="7162" spans="2:13" s="322" customFormat="1" x14ac:dyDescent="0.2">
      <c r="B7162" s="602"/>
      <c r="C7162" s="602"/>
      <c r="D7162" s="602"/>
      <c r="E7162" s="602"/>
      <c r="F7162" s="602"/>
      <c r="G7162" s="602"/>
      <c r="H7162" s="602"/>
      <c r="I7162" s="602"/>
      <c r="J7162" s="602"/>
      <c r="K7162" s="602"/>
      <c r="L7162" s="602"/>
      <c r="M7162" s="622"/>
    </row>
    <row r="7163" spans="2:13" s="322" customFormat="1" x14ac:dyDescent="0.2">
      <c r="B7163" s="602"/>
      <c r="C7163" s="602"/>
      <c r="D7163" s="602"/>
      <c r="E7163" s="602"/>
      <c r="F7163" s="602"/>
      <c r="G7163" s="602"/>
      <c r="H7163" s="602"/>
      <c r="I7163" s="602"/>
      <c r="J7163" s="602"/>
      <c r="K7163" s="602"/>
      <c r="L7163" s="602"/>
      <c r="M7163" s="622"/>
    </row>
    <row r="7164" spans="2:13" s="322" customFormat="1" x14ac:dyDescent="0.2">
      <c r="B7164" s="602"/>
      <c r="C7164" s="602"/>
      <c r="D7164" s="602"/>
      <c r="E7164" s="602"/>
      <c r="F7164" s="602"/>
      <c r="G7164" s="602"/>
      <c r="H7164" s="602"/>
      <c r="I7164" s="602"/>
      <c r="J7164" s="602"/>
      <c r="K7164" s="602"/>
      <c r="L7164" s="602"/>
      <c r="M7164" s="622"/>
    </row>
    <row r="7165" spans="2:13" s="322" customFormat="1" x14ac:dyDescent="0.2">
      <c r="B7165" s="602"/>
      <c r="C7165" s="602"/>
      <c r="D7165" s="602"/>
      <c r="E7165" s="602"/>
      <c r="F7165" s="602"/>
      <c r="G7165" s="602"/>
      <c r="H7165" s="602"/>
      <c r="I7165" s="602"/>
      <c r="J7165" s="602"/>
      <c r="K7165" s="602"/>
      <c r="L7165" s="602"/>
      <c r="M7165" s="622"/>
    </row>
    <row r="7166" spans="2:13" s="322" customFormat="1" x14ac:dyDescent="0.2">
      <c r="B7166" s="602"/>
      <c r="C7166" s="602"/>
      <c r="D7166" s="602"/>
      <c r="E7166" s="602"/>
      <c r="F7166" s="602"/>
      <c r="G7166" s="602"/>
      <c r="H7166" s="602"/>
      <c r="I7166" s="602"/>
      <c r="J7166" s="602"/>
      <c r="K7166" s="602"/>
      <c r="L7166" s="602"/>
      <c r="M7166" s="622"/>
    </row>
    <row r="7167" spans="2:13" s="322" customFormat="1" x14ac:dyDescent="0.2">
      <c r="B7167" s="602"/>
      <c r="C7167" s="602"/>
      <c r="D7167" s="602"/>
      <c r="E7167" s="602"/>
      <c r="F7167" s="602"/>
      <c r="G7167" s="602"/>
      <c r="H7167" s="602"/>
      <c r="I7167" s="602"/>
      <c r="J7167" s="602"/>
      <c r="K7167" s="602"/>
      <c r="L7167" s="602"/>
      <c r="M7167" s="622"/>
    </row>
    <row r="7168" spans="2:13" s="322" customFormat="1" x14ac:dyDescent="0.2">
      <c r="B7168" s="602"/>
      <c r="C7168" s="602"/>
      <c r="D7168" s="602"/>
      <c r="E7168" s="602"/>
      <c r="F7168" s="602"/>
      <c r="G7168" s="602"/>
      <c r="H7168" s="602"/>
      <c r="I7168" s="602"/>
      <c r="J7168" s="602"/>
      <c r="K7168" s="602"/>
      <c r="L7168" s="602"/>
      <c r="M7168" s="622"/>
    </row>
    <row r="7169" spans="2:13" s="322" customFormat="1" x14ac:dyDescent="0.2">
      <c r="B7169" s="602"/>
      <c r="C7169" s="602"/>
      <c r="D7169" s="602"/>
      <c r="E7169" s="602"/>
      <c r="F7169" s="602"/>
      <c r="G7169" s="602"/>
      <c r="H7169" s="602"/>
      <c r="I7169" s="602"/>
      <c r="J7169" s="602"/>
      <c r="K7169" s="602"/>
      <c r="L7169" s="602"/>
      <c r="M7169" s="622"/>
    </row>
    <row r="7170" spans="2:13" s="322" customFormat="1" x14ac:dyDescent="0.2">
      <c r="B7170" s="602"/>
      <c r="C7170" s="602"/>
      <c r="D7170" s="602"/>
      <c r="E7170" s="602"/>
      <c r="F7170" s="602"/>
      <c r="G7170" s="602"/>
      <c r="H7170" s="602"/>
      <c r="I7170" s="602"/>
      <c r="J7170" s="602"/>
      <c r="K7170" s="602"/>
      <c r="L7170" s="602"/>
      <c r="M7170" s="622"/>
    </row>
    <row r="7171" spans="2:13" s="322" customFormat="1" x14ac:dyDescent="0.2">
      <c r="B7171" s="602"/>
      <c r="C7171" s="602"/>
      <c r="D7171" s="602"/>
      <c r="E7171" s="602"/>
      <c r="F7171" s="602"/>
      <c r="G7171" s="602"/>
      <c r="H7171" s="602"/>
      <c r="I7171" s="602"/>
      <c r="J7171" s="602"/>
      <c r="K7171" s="602"/>
      <c r="L7171" s="602"/>
      <c r="M7171" s="622"/>
    </row>
    <row r="7172" spans="2:13" s="322" customFormat="1" x14ac:dyDescent="0.2">
      <c r="B7172" s="602"/>
      <c r="C7172" s="602"/>
      <c r="D7172" s="602"/>
      <c r="E7172" s="602"/>
      <c r="F7172" s="602"/>
      <c r="G7172" s="602"/>
      <c r="H7172" s="602"/>
      <c r="I7172" s="602"/>
      <c r="J7172" s="602"/>
      <c r="K7172" s="602"/>
      <c r="L7172" s="602"/>
      <c r="M7172" s="622"/>
    </row>
    <row r="7173" spans="2:13" s="322" customFormat="1" x14ac:dyDescent="0.2">
      <c r="B7173" s="602"/>
      <c r="C7173" s="602"/>
      <c r="D7173" s="602"/>
      <c r="E7173" s="602"/>
      <c r="F7173" s="602"/>
      <c r="G7173" s="602"/>
      <c r="H7173" s="602"/>
      <c r="I7173" s="602"/>
      <c r="J7173" s="602"/>
      <c r="K7173" s="602"/>
      <c r="L7173" s="602"/>
      <c r="M7173" s="622"/>
    </row>
    <row r="7174" spans="2:13" s="322" customFormat="1" x14ac:dyDescent="0.2">
      <c r="B7174" s="602"/>
      <c r="C7174" s="602"/>
      <c r="D7174" s="602"/>
      <c r="E7174" s="602"/>
      <c r="F7174" s="602"/>
      <c r="G7174" s="602"/>
      <c r="H7174" s="602"/>
      <c r="I7174" s="602"/>
      <c r="J7174" s="602"/>
      <c r="K7174" s="602"/>
      <c r="L7174" s="602"/>
      <c r="M7174" s="622"/>
    </row>
    <row r="7175" spans="2:13" s="322" customFormat="1" x14ac:dyDescent="0.2">
      <c r="B7175" s="602"/>
      <c r="C7175" s="602"/>
      <c r="D7175" s="602"/>
      <c r="E7175" s="602"/>
      <c r="F7175" s="602"/>
      <c r="G7175" s="602"/>
      <c r="H7175" s="602"/>
      <c r="I7175" s="602"/>
      <c r="J7175" s="602"/>
      <c r="K7175" s="602"/>
      <c r="L7175" s="602"/>
      <c r="M7175" s="622"/>
    </row>
    <row r="7176" spans="2:13" s="322" customFormat="1" x14ac:dyDescent="0.2">
      <c r="B7176" s="602"/>
      <c r="C7176" s="602"/>
      <c r="D7176" s="602"/>
      <c r="E7176" s="602"/>
      <c r="F7176" s="602"/>
      <c r="G7176" s="602"/>
      <c r="H7176" s="602"/>
      <c r="I7176" s="602"/>
      <c r="J7176" s="602"/>
      <c r="K7176" s="602"/>
      <c r="L7176" s="602"/>
      <c r="M7176" s="622"/>
    </row>
    <row r="7177" spans="2:13" s="322" customFormat="1" x14ac:dyDescent="0.2">
      <c r="B7177" s="602"/>
      <c r="C7177" s="602"/>
      <c r="D7177" s="602"/>
      <c r="E7177" s="602"/>
      <c r="F7177" s="602"/>
      <c r="G7177" s="602"/>
      <c r="H7177" s="602"/>
      <c r="I7177" s="602"/>
      <c r="J7177" s="602"/>
      <c r="K7177" s="602"/>
      <c r="L7177" s="602"/>
      <c r="M7177" s="622"/>
    </row>
    <row r="7178" spans="2:13" s="322" customFormat="1" x14ac:dyDescent="0.2">
      <c r="B7178" s="602"/>
      <c r="C7178" s="602"/>
      <c r="D7178" s="602"/>
      <c r="E7178" s="602"/>
      <c r="F7178" s="602"/>
      <c r="G7178" s="602"/>
      <c r="H7178" s="602"/>
      <c r="I7178" s="602"/>
      <c r="J7178" s="602"/>
      <c r="K7178" s="602"/>
      <c r="L7178" s="602"/>
      <c r="M7178" s="622"/>
    </row>
    <row r="7179" spans="2:13" s="322" customFormat="1" x14ac:dyDescent="0.2">
      <c r="B7179" s="602"/>
      <c r="C7179" s="602"/>
      <c r="D7179" s="602"/>
      <c r="E7179" s="602"/>
      <c r="F7179" s="602"/>
      <c r="G7179" s="602"/>
      <c r="H7179" s="602"/>
      <c r="I7179" s="602"/>
      <c r="J7179" s="602"/>
      <c r="K7179" s="602"/>
      <c r="L7179" s="602"/>
      <c r="M7179" s="622"/>
    </row>
    <row r="7180" spans="2:13" s="322" customFormat="1" x14ac:dyDescent="0.2">
      <c r="B7180" s="602"/>
      <c r="C7180" s="602"/>
      <c r="D7180" s="602"/>
      <c r="E7180" s="602"/>
      <c r="F7180" s="602"/>
      <c r="G7180" s="602"/>
      <c r="H7180" s="602"/>
      <c r="I7180" s="602"/>
      <c r="J7180" s="602"/>
      <c r="K7180" s="602"/>
      <c r="L7180" s="602"/>
      <c r="M7180" s="622"/>
    </row>
    <row r="7181" spans="2:13" s="322" customFormat="1" x14ac:dyDescent="0.2">
      <c r="B7181" s="602"/>
      <c r="C7181" s="602"/>
      <c r="D7181" s="602"/>
      <c r="E7181" s="602"/>
      <c r="F7181" s="602"/>
      <c r="G7181" s="602"/>
      <c r="H7181" s="602"/>
      <c r="I7181" s="602"/>
      <c r="J7181" s="602"/>
      <c r="K7181" s="602"/>
      <c r="L7181" s="602"/>
      <c r="M7181" s="622"/>
    </row>
    <row r="7182" spans="2:13" s="322" customFormat="1" x14ac:dyDescent="0.2">
      <c r="B7182" s="602"/>
      <c r="C7182" s="602"/>
      <c r="D7182" s="602"/>
      <c r="E7182" s="602"/>
      <c r="F7182" s="602"/>
      <c r="G7182" s="602"/>
      <c r="H7182" s="602"/>
      <c r="I7182" s="602"/>
      <c r="J7182" s="602"/>
      <c r="K7182" s="602"/>
      <c r="L7182" s="602"/>
      <c r="M7182" s="622"/>
    </row>
    <row r="7183" spans="2:13" s="322" customFormat="1" x14ac:dyDescent="0.2">
      <c r="B7183" s="602"/>
      <c r="C7183" s="602"/>
      <c r="D7183" s="602"/>
      <c r="E7183" s="602"/>
      <c r="F7183" s="602"/>
      <c r="G7183" s="602"/>
      <c r="H7183" s="602"/>
      <c r="I7183" s="602"/>
      <c r="J7183" s="602"/>
      <c r="K7183" s="602"/>
      <c r="L7183" s="602"/>
      <c r="M7183" s="622"/>
    </row>
    <row r="7184" spans="2:13" s="322" customFormat="1" x14ac:dyDescent="0.2">
      <c r="B7184" s="602"/>
      <c r="C7184" s="602"/>
      <c r="D7184" s="602"/>
      <c r="E7184" s="602"/>
      <c r="F7184" s="602"/>
      <c r="G7184" s="602"/>
      <c r="H7184" s="602"/>
      <c r="I7184" s="602"/>
      <c r="J7184" s="602"/>
      <c r="K7184" s="602"/>
      <c r="L7184" s="602"/>
      <c r="M7184" s="622"/>
    </row>
    <row r="7185" spans="2:13" s="322" customFormat="1" x14ac:dyDescent="0.2">
      <c r="B7185" s="602"/>
      <c r="C7185" s="602"/>
      <c r="D7185" s="602"/>
      <c r="E7185" s="602"/>
      <c r="F7185" s="602"/>
      <c r="G7185" s="602"/>
      <c r="H7185" s="602"/>
      <c r="I7185" s="602"/>
      <c r="J7185" s="602"/>
      <c r="K7185" s="602"/>
      <c r="L7185" s="602"/>
      <c r="M7185" s="622"/>
    </row>
    <row r="7186" spans="2:13" s="322" customFormat="1" x14ac:dyDescent="0.2">
      <c r="B7186" s="602"/>
      <c r="C7186" s="602"/>
      <c r="D7186" s="602"/>
      <c r="E7186" s="602"/>
      <c r="F7186" s="602"/>
      <c r="G7186" s="602"/>
      <c r="H7186" s="602"/>
      <c r="I7186" s="602"/>
      <c r="J7186" s="602"/>
      <c r="K7186" s="602"/>
      <c r="L7186" s="602"/>
      <c r="M7186" s="622"/>
    </row>
    <row r="7187" spans="2:13" s="322" customFormat="1" x14ac:dyDescent="0.2">
      <c r="B7187" s="602"/>
      <c r="C7187" s="602"/>
      <c r="D7187" s="602"/>
      <c r="E7187" s="602"/>
      <c r="F7187" s="602"/>
      <c r="G7187" s="602"/>
      <c r="H7187" s="602"/>
      <c r="I7187" s="602"/>
      <c r="J7187" s="602"/>
      <c r="K7187" s="602"/>
      <c r="L7187" s="602"/>
      <c r="M7187" s="622"/>
    </row>
    <row r="7188" spans="2:13" s="322" customFormat="1" x14ac:dyDescent="0.2">
      <c r="B7188" s="602"/>
      <c r="C7188" s="602"/>
      <c r="D7188" s="602"/>
      <c r="E7188" s="602"/>
      <c r="F7188" s="602"/>
      <c r="G7188" s="602"/>
      <c r="H7188" s="602"/>
      <c r="I7188" s="602"/>
      <c r="J7188" s="602"/>
      <c r="K7188" s="602"/>
      <c r="L7188" s="602"/>
      <c r="M7188" s="622"/>
    </row>
    <row r="7189" spans="2:13" s="322" customFormat="1" x14ac:dyDescent="0.2">
      <c r="B7189" s="602"/>
      <c r="C7189" s="602"/>
      <c r="D7189" s="602"/>
      <c r="E7189" s="602"/>
      <c r="F7189" s="602"/>
      <c r="G7189" s="602"/>
      <c r="H7189" s="602"/>
      <c r="I7189" s="602"/>
      <c r="J7189" s="602"/>
      <c r="K7189" s="602"/>
      <c r="L7189" s="602"/>
      <c r="M7189" s="622"/>
    </row>
    <row r="7190" spans="2:13" s="322" customFormat="1" x14ac:dyDescent="0.2">
      <c r="B7190" s="602"/>
      <c r="C7190" s="602"/>
      <c r="D7190" s="602"/>
      <c r="E7190" s="602"/>
      <c r="F7190" s="602"/>
      <c r="G7190" s="602"/>
      <c r="H7190" s="602"/>
      <c r="I7190" s="602"/>
      <c r="J7190" s="602"/>
      <c r="K7190" s="602"/>
      <c r="L7190" s="602"/>
      <c r="M7190" s="622"/>
    </row>
    <row r="7191" spans="2:13" s="322" customFormat="1" x14ac:dyDescent="0.2">
      <c r="B7191" s="602"/>
      <c r="C7191" s="602"/>
      <c r="D7191" s="602"/>
      <c r="E7191" s="602"/>
      <c r="F7191" s="602"/>
      <c r="G7191" s="602"/>
      <c r="H7191" s="602"/>
      <c r="I7191" s="602"/>
      <c r="J7191" s="602"/>
      <c r="K7191" s="602"/>
      <c r="L7191" s="602"/>
      <c r="M7191" s="622"/>
    </row>
    <row r="7192" spans="2:13" s="322" customFormat="1" x14ac:dyDescent="0.2">
      <c r="B7192" s="602"/>
      <c r="C7192" s="602"/>
      <c r="D7192" s="602"/>
      <c r="E7192" s="602"/>
      <c r="F7192" s="602"/>
      <c r="G7192" s="602"/>
      <c r="H7192" s="602"/>
      <c r="I7192" s="602"/>
      <c r="J7192" s="602"/>
      <c r="K7192" s="602"/>
      <c r="L7192" s="602"/>
      <c r="M7192" s="622"/>
    </row>
    <row r="7193" spans="2:13" s="322" customFormat="1" x14ac:dyDescent="0.2">
      <c r="B7193" s="602"/>
      <c r="C7193" s="602"/>
      <c r="D7193" s="602"/>
      <c r="E7193" s="602"/>
      <c r="F7193" s="602"/>
      <c r="G7193" s="602"/>
      <c r="H7193" s="602"/>
      <c r="I7193" s="602"/>
      <c r="J7193" s="602"/>
      <c r="K7193" s="602"/>
      <c r="L7193" s="602"/>
      <c r="M7193" s="622"/>
    </row>
    <row r="7194" spans="2:13" s="322" customFormat="1" x14ac:dyDescent="0.2">
      <c r="B7194" s="602"/>
      <c r="C7194" s="602"/>
      <c r="D7194" s="602"/>
      <c r="E7194" s="602"/>
      <c r="F7194" s="602"/>
      <c r="G7194" s="602"/>
      <c r="H7194" s="602"/>
      <c r="I7194" s="602"/>
      <c r="J7194" s="602"/>
      <c r="K7194" s="602"/>
      <c r="L7194" s="602"/>
      <c r="M7194" s="622"/>
    </row>
    <row r="7195" spans="2:13" s="322" customFormat="1" x14ac:dyDescent="0.2">
      <c r="B7195" s="602"/>
      <c r="C7195" s="602"/>
      <c r="D7195" s="602"/>
      <c r="E7195" s="602"/>
      <c r="F7195" s="602"/>
      <c r="G7195" s="602"/>
      <c r="H7195" s="602"/>
      <c r="I7195" s="602"/>
      <c r="J7195" s="602"/>
      <c r="K7195" s="602"/>
      <c r="L7195" s="602"/>
      <c r="M7195" s="622"/>
    </row>
    <row r="7196" spans="2:13" s="322" customFormat="1" x14ac:dyDescent="0.2">
      <c r="B7196" s="602"/>
      <c r="C7196" s="602"/>
      <c r="D7196" s="602"/>
      <c r="E7196" s="602"/>
      <c r="F7196" s="602"/>
      <c r="G7196" s="602"/>
      <c r="H7196" s="602"/>
      <c r="I7196" s="602"/>
      <c r="J7196" s="602"/>
      <c r="K7196" s="602"/>
      <c r="L7196" s="602"/>
      <c r="M7196" s="622"/>
    </row>
    <row r="7197" spans="2:13" s="322" customFormat="1" x14ac:dyDescent="0.2">
      <c r="B7197" s="602"/>
      <c r="C7197" s="602"/>
      <c r="D7197" s="602"/>
      <c r="E7197" s="602"/>
      <c r="F7197" s="602"/>
      <c r="G7197" s="602"/>
      <c r="H7197" s="602"/>
      <c r="I7197" s="602"/>
      <c r="J7197" s="602"/>
      <c r="K7197" s="602"/>
      <c r="L7197" s="602"/>
      <c r="M7197" s="622"/>
    </row>
    <row r="7198" spans="2:13" s="322" customFormat="1" x14ac:dyDescent="0.2">
      <c r="B7198" s="602"/>
      <c r="C7198" s="602"/>
      <c r="D7198" s="602"/>
      <c r="E7198" s="602"/>
      <c r="F7198" s="602"/>
      <c r="G7198" s="602"/>
      <c r="H7198" s="602"/>
      <c r="I7198" s="602"/>
      <c r="J7198" s="602"/>
      <c r="K7198" s="602"/>
      <c r="L7198" s="602"/>
      <c r="M7198" s="622"/>
    </row>
    <row r="7199" spans="2:13" s="322" customFormat="1" x14ac:dyDescent="0.2">
      <c r="B7199" s="602"/>
      <c r="C7199" s="602"/>
      <c r="D7199" s="602"/>
      <c r="E7199" s="602"/>
      <c r="F7199" s="602"/>
      <c r="G7199" s="602"/>
      <c r="H7199" s="602"/>
      <c r="I7199" s="602"/>
      <c r="J7199" s="602"/>
      <c r="K7199" s="602"/>
      <c r="L7199" s="602"/>
      <c r="M7199" s="622"/>
    </row>
    <row r="7200" spans="2:13" s="322" customFormat="1" x14ac:dyDescent="0.2">
      <c r="B7200" s="602"/>
      <c r="C7200" s="602"/>
      <c r="D7200" s="602"/>
      <c r="E7200" s="602"/>
      <c r="F7200" s="602"/>
      <c r="G7200" s="602"/>
      <c r="H7200" s="602"/>
      <c r="I7200" s="602"/>
      <c r="J7200" s="602"/>
      <c r="K7200" s="602"/>
      <c r="L7200" s="602"/>
      <c r="M7200" s="622"/>
    </row>
    <row r="7201" spans="2:13" s="322" customFormat="1" x14ac:dyDescent="0.2">
      <c r="B7201" s="602"/>
      <c r="C7201" s="602"/>
      <c r="D7201" s="602"/>
      <c r="E7201" s="602"/>
      <c r="F7201" s="602"/>
      <c r="G7201" s="602"/>
      <c r="H7201" s="602"/>
      <c r="I7201" s="602"/>
      <c r="J7201" s="602"/>
      <c r="K7201" s="602"/>
      <c r="L7201" s="602"/>
      <c r="M7201" s="622"/>
    </row>
    <row r="7202" spans="2:13" s="322" customFormat="1" x14ac:dyDescent="0.2">
      <c r="B7202" s="602"/>
      <c r="C7202" s="602"/>
      <c r="D7202" s="602"/>
      <c r="E7202" s="602"/>
      <c r="F7202" s="602"/>
      <c r="G7202" s="602"/>
      <c r="H7202" s="602"/>
      <c r="I7202" s="602"/>
      <c r="J7202" s="602"/>
      <c r="K7202" s="602"/>
      <c r="L7202" s="602"/>
      <c r="M7202" s="622"/>
    </row>
    <row r="7203" spans="2:13" s="322" customFormat="1" x14ac:dyDescent="0.2">
      <c r="B7203" s="602"/>
      <c r="C7203" s="602"/>
      <c r="D7203" s="602"/>
      <c r="E7203" s="602"/>
      <c r="F7203" s="602"/>
      <c r="G7203" s="602"/>
      <c r="H7203" s="602"/>
      <c r="I7203" s="602"/>
      <c r="J7203" s="602"/>
      <c r="K7203" s="602"/>
      <c r="L7203" s="602"/>
      <c r="M7203" s="622"/>
    </row>
    <row r="7204" spans="2:13" s="322" customFormat="1" x14ac:dyDescent="0.2">
      <c r="B7204" s="602"/>
      <c r="C7204" s="602"/>
      <c r="D7204" s="602"/>
      <c r="E7204" s="602"/>
      <c r="F7204" s="602"/>
      <c r="G7204" s="602"/>
      <c r="H7204" s="602"/>
      <c r="I7204" s="602"/>
      <c r="J7204" s="602"/>
      <c r="K7204" s="602"/>
      <c r="L7204" s="602"/>
      <c r="M7204" s="622"/>
    </row>
    <row r="7205" spans="2:13" s="322" customFormat="1" x14ac:dyDescent="0.2">
      <c r="B7205" s="602"/>
      <c r="C7205" s="602"/>
      <c r="D7205" s="602"/>
      <c r="E7205" s="602"/>
      <c r="F7205" s="602"/>
      <c r="G7205" s="602"/>
      <c r="H7205" s="602"/>
      <c r="I7205" s="602"/>
      <c r="J7205" s="602"/>
      <c r="K7205" s="602"/>
      <c r="L7205" s="602"/>
      <c r="M7205" s="622"/>
    </row>
    <row r="7206" spans="2:13" s="322" customFormat="1" x14ac:dyDescent="0.2">
      <c r="B7206" s="602"/>
      <c r="C7206" s="602"/>
      <c r="D7206" s="602"/>
      <c r="E7206" s="602"/>
      <c r="F7206" s="602"/>
      <c r="G7206" s="602"/>
      <c r="H7206" s="602"/>
      <c r="I7206" s="602"/>
      <c r="J7206" s="602"/>
      <c r="K7206" s="602"/>
      <c r="L7206" s="602"/>
      <c r="M7206" s="622"/>
    </row>
    <row r="7207" spans="2:13" s="322" customFormat="1" x14ac:dyDescent="0.2">
      <c r="B7207" s="602"/>
      <c r="C7207" s="602"/>
      <c r="D7207" s="602"/>
      <c r="E7207" s="602"/>
      <c r="F7207" s="602"/>
      <c r="G7207" s="602"/>
      <c r="H7207" s="602"/>
      <c r="I7207" s="602"/>
      <c r="J7207" s="602"/>
      <c r="K7207" s="602"/>
      <c r="L7207" s="602"/>
      <c r="M7207" s="622"/>
    </row>
    <row r="7208" spans="2:13" s="322" customFormat="1" x14ac:dyDescent="0.2">
      <c r="B7208" s="602"/>
      <c r="C7208" s="602"/>
      <c r="D7208" s="602"/>
      <c r="E7208" s="602"/>
      <c r="F7208" s="602"/>
      <c r="G7208" s="602"/>
      <c r="H7208" s="602"/>
      <c r="I7208" s="602"/>
      <c r="J7208" s="602"/>
      <c r="K7208" s="602"/>
      <c r="L7208" s="602"/>
      <c r="M7208" s="622"/>
    </row>
    <row r="7209" spans="2:13" s="322" customFormat="1" x14ac:dyDescent="0.2">
      <c r="B7209" s="602"/>
      <c r="C7209" s="602"/>
      <c r="D7209" s="602"/>
      <c r="E7209" s="602"/>
      <c r="F7209" s="602"/>
      <c r="G7209" s="602"/>
      <c r="H7209" s="602"/>
      <c r="I7209" s="602"/>
      <c r="J7209" s="602"/>
      <c r="K7209" s="602"/>
      <c r="L7209" s="602"/>
      <c r="M7209" s="622"/>
    </row>
    <row r="7210" spans="2:13" s="322" customFormat="1" x14ac:dyDescent="0.2">
      <c r="B7210" s="602"/>
      <c r="C7210" s="602"/>
      <c r="D7210" s="602"/>
      <c r="E7210" s="602"/>
      <c r="F7210" s="602"/>
      <c r="G7210" s="602"/>
      <c r="H7210" s="602"/>
      <c r="I7210" s="602"/>
      <c r="J7210" s="602"/>
      <c r="K7210" s="602"/>
      <c r="L7210" s="602"/>
      <c r="M7210" s="622"/>
    </row>
    <row r="7211" spans="2:13" s="322" customFormat="1" x14ac:dyDescent="0.2">
      <c r="B7211" s="602"/>
      <c r="C7211" s="602"/>
      <c r="D7211" s="602"/>
      <c r="E7211" s="602"/>
      <c r="F7211" s="602"/>
      <c r="G7211" s="602"/>
      <c r="H7211" s="602"/>
      <c r="I7211" s="602"/>
      <c r="J7211" s="602"/>
      <c r="K7211" s="602"/>
      <c r="L7211" s="602"/>
      <c r="M7211" s="622"/>
    </row>
    <row r="7212" spans="2:13" s="322" customFormat="1" x14ac:dyDescent="0.2">
      <c r="B7212" s="602"/>
      <c r="C7212" s="602"/>
      <c r="D7212" s="602"/>
      <c r="E7212" s="602"/>
      <c r="F7212" s="602"/>
      <c r="G7212" s="602"/>
      <c r="H7212" s="602"/>
      <c r="I7212" s="602"/>
      <c r="J7212" s="602"/>
      <c r="K7212" s="602"/>
      <c r="L7212" s="602"/>
      <c r="M7212" s="622"/>
    </row>
    <row r="7213" spans="2:13" s="322" customFormat="1" x14ac:dyDescent="0.2">
      <c r="B7213" s="602"/>
      <c r="C7213" s="602"/>
      <c r="D7213" s="602"/>
      <c r="E7213" s="602"/>
      <c r="F7213" s="602"/>
      <c r="G7213" s="602"/>
      <c r="H7213" s="602"/>
      <c r="I7213" s="602"/>
      <c r="J7213" s="602"/>
      <c r="K7213" s="602"/>
      <c r="L7213" s="602"/>
      <c r="M7213" s="622"/>
    </row>
    <row r="7214" spans="2:13" s="322" customFormat="1" x14ac:dyDescent="0.2">
      <c r="B7214" s="602"/>
      <c r="C7214" s="602"/>
      <c r="D7214" s="602"/>
      <c r="E7214" s="602"/>
      <c r="F7214" s="602"/>
      <c r="G7214" s="602"/>
      <c r="H7214" s="602"/>
      <c r="I7214" s="602"/>
      <c r="J7214" s="602"/>
      <c r="K7214" s="602"/>
      <c r="L7214" s="602"/>
      <c r="M7214" s="622"/>
    </row>
    <row r="7215" spans="2:13" s="322" customFormat="1" x14ac:dyDescent="0.2">
      <c r="B7215" s="602"/>
      <c r="C7215" s="602"/>
      <c r="D7215" s="602"/>
      <c r="E7215" s="602"/>
      <c r="F7215" s="602"/>
      <c r="G7215" s="602"/>
      <c r="H7215" s="602"/>
      <c r="I7215" s="602"/>
      <c r="J7215" s="602"/>
      <c r="K7215" s="602"/>
      <c r="L7215" s="602"/>
      <c r="M7215" s="622"/>
    </row>
    <row r="7216" spans="2:13" s="322" customFormat="1" x14ac:dyDescent="0.2">
      <c r="B7216" s="602"/>
      <c r="C7216" s="602"/>
      <c r="D7216" s="602"/>
      <c r="E7216" s="602"/>
      <c r="F7216" s="602"/>
      <c r="G7216" s="602"/>
      <c r="H7216" s="602"/>
      <c r="I7216" s="602"/>
      <c r="J7216" s="602"/>
      <c r="K7216" s="602"/>
      <c r="L7216" s="602"/>
      <c r="M7216" s="622"/>
    </row>
    <row r="7217" spans="2:13" s="322" customFormat="1" x14ac:dyDescent="0.2">
      <c r="B7217" s="602"/>
      <c r="C7217" s="602"/>
      <c r="D7217" s="602"/>
      <c r="E7217" s="602"/>
      <c r="F7217" s="602"/>
      <c r="G7217" s="602"/>
      <c r="H7217" s="602"/>
      <c r="I7217" s="602"/>
      <c r="J7217" s="602"/>
      <c r="K7217" s="602"/>
      <c r="L7217" s="602"/>
      <c r="M7217" s="622"/>
    </row>
    <row r="7218" spans="2:13" s="322" customFormat="1" x14ac:dyDescent="0.2">
      <c r="B7218" s="602"/>
      <c r="C7218" s="602"/>
      <c r="D7218" s="602"/>
      <c r="E7218" s="602"/>
      <c r="F7218" s="602"/>
      <c r="G7218" s="602"/>
      <c r="H7218" s="602"/>
      <c r="I7218" s="602"/>
      <c r="J7218" s="602"/>
      <c r="K7218" s="602"/>
      <c r="L7218" s="602"/>
      <c r="M7218" s="622"/>
    </row>
    <row r="7219" spans="2:13" s="322" customFormat="1" x14ac:dyDescent="0.2">
      <c r="B7219" s="602"/>
      <c r="C7219" s="602"/>
      <c r="D7219" s="602"/>
      <c r="E7219" s="602"/>
      <c r="F7219" s="602"/>
      <c r="G7219" s="602"/>
      <c r="H7219" s="602"/>
      <c r="I7219" s="602"/>
      <c r="J7219" s="602"/>
      <c r="K7219" s="602"/>
      <c r="L7219" s="602"/>
      <c r="M7219" s="622"/>
    </row>
    <row r="7220" spans="2:13" s="322" customFormat="1" x14ac:dyDescent="0.2">
      <c r="B7220" s="602"/>
      <c r="C7220" s="602"/>
      <c r="D7220" s="602"/>
      <c r="E7220" s="602"/>
      <c r="F7220" s="602"/>
      <c r="G7220" s="602"/>
      <c r="H7220" s="602"/>
      <c r="I7220" s="602"/>
      <c r="J7220" s="602"/>
      <c r="K7220" s="602"/>
      <c r="L7220" s="602"/>
      <c r="M7220" s="622"/>
    </row>
    <row r="7221" spans="2:13" s="322" customFormat="1" x14ac:dyDescent="0.2">
      <c r="B7221" s="602"/>
      <c r="C7221" s="602"/>
      <c r="D7221" s="602"/>
      <c r="E7221" s="602"/>
      <c r="F7221" s="602"/>
      <c r="G7221" s="602"/>
      <c r="H7221" s="602"/>
      <c r="I7221" s="602"/>
      <c r="J7221" s="602"/>
      <c r="K7221" s="602"/>
      <c r="L7221" s="602"/>
      <c r="M7221" s="622"/>
    </row>
    <row r="7222" spans="2:13" s="322" customFormat="1" x14ac:dyDescent="0.2">
      <c r="B7222" s="602"/>
      <c r="C7222" s="602"/>
      <c r="D7222" s="602"/>
      <c r="E7222" s="602"/>
      <c r="F7222" s="602"/>
      <c r="G7222" s="602"/>
      <c r="H7222" s="602"/>
      <c r="I7222" s="602"/>
      <c r="J7222" s="602"/>
      <c r="K7222" s="602"/>
      <c r="L7222" s="602"/>
      <c r="M7222" s="622"/>
    </row>
    <row r="7223" spans="2:13" s="322" customFormat="1" x14ac:dyDescent="0.2">
      <c r="B7223" s="602"/>
      <c r="C7223" s="602"/>
      <c r="D7223" s="602"/>
      <c r="E7223" s="602"/>
      <c r="F7223" s="602"/>
      <c r="G7223" s="602"/>
      <c r="H7223" s="602"/>
      <c r="I7223" s="602"/>
      <c r="J7223" s="602"/>
      <c r="K7223" s="602"/>
      <c r="L7223" s="602"/>
      <c r="M7223" s="622"/>
    </row>
    <row r="7224" spans="2:13" s="322" customFormat="1" x14ac:dyDescent="0.2">
      <c r="B7224" s="602"/>
      <c r="C7224" s="602"/>
      <c r="D7224" s="602"/>
      <c r="E7224" s="602"/>
      <c r="F7224" s="602"/>
      <c r="G7224" s="602"/>
      <c r="H7224" s="602"/>
      <c r="I7224" s="602"/>
      <c r="J7224" s="602"/>
      <c r="K7224" s="602"/>
      <c r="L7224" s="602"/>
      <c r="M7224" s="622"/>
    </row>
    <row r="7225" spans="2:13" s="322" customFormat="1" x14ac:dyDescent="0.2">
      <c r="B7225" s="602"/>
      <c r="C7225" s="602"/>
      <c r="D7225" s="602"/>
      <c r="E7225" s="602"/>
      <c r="F7225" s="602"/>
      <c r="G7225" s="602"/>
      <c r="H7225" s="602"/>
      <c r="I7225" s="602"/>
      <c r="J7225" s="602"/>
      <c r="K7225" s="602"/>
      <c r="L7225" s="602"/>
      <c r="M7225" s="622"/>
    </row>
    <row r="7226" spans="2:13" s="322" customFormat="1" x14ac:dyDescent="0.2">
      <c r="B7226" s="602"/>
      <c r="C7226" s="602"/>
      <c r="D7226" s="602"/>
      <c r="E7226" s="602"/>
      <c r="F7226" s="602"/>
      <c r="G7226" s="602"/>
      <c r="H7226" s="602"/>
      <c r="I7226" s="602"/>
      <c r="J7226" s="602"/>
      <c r="K7226" s="602"/>
      <c r="L7226" s="602"/>
      <c r="M7226" s="622"/>
    </row>
    <row r="7227" spans="2:13" s="322" customFormat="1" x14ac:dyDescent="0.2">
      <c r="B7227" s="602"/>
      <c r="C7227" s="602"/>
      <c r="D7227" s="602"/>
      <c r="E7227" s="602"/>
      <c r="F7227" s="602"/>
      <c r="G7227" s="602"/>
      <c r="H7227" s="602"/>
      <c r="I7227" s="602"/>
      <c r="J7227" s="602"/>
      <c r="K7227" s="602"/>
      <c r="L7227" s="602"/>
      <c r="M7227" s="622"/>
    </row>
    <row r="7228" spans="2:13" s="322" customFormat="1" x14ac:dyDescent="0.2">
      <c r="B7228" s="602"/>
      <c r="C7228" s="602"/>
      <c r="D7228" s="602"/>
      <c r="E7228" s="602"/>
      <c r="F7228" s="602"/>
      <c r="G7228" s="602"/>
      <c r="H7228" s="602"/>
      <c r="I7228" s="602"/>
      <c r="J7228" s="602"/>
      <c r="K7228" s="602"/>
      <c r="L7228" s="602"/>
      <c r="M7228" s="622"/>
    </row>
    <row r="7229" spans="2:13" s="322" customFormat="1" x14ac:dyDescent="0.2">
      <c r="B7229" s="602"/>
      <c r="C7229" s="602"/>
      <c r="D7229" s="602"/>
      <c r="E7229" s="602"/>
      <c r="F7229" s="602"/>
      <c r="G7229" s="602"/>
      <c r="H7229" s="602"/>
      <c r="I7229" s="602"/>
      <c r="J7229" s="602"/>
      <c r="K7229" s="602"/>
      <c r="L7229" s="602"/>
      <c r="M7229" s="622"/>
    </row>
    <row r="7230" spans="2:13" s="322" customFormat="1" x14ac:dyDescent="0.2">
      <c r="B7230" s="602"/>
      <c r="C7230" s="602"/>
      <c r="D7230" s="602"/>
      <c r="E7230" s="602"/>
      <c r="F7230" s="602"/>
      <c r="G7230" s="602"/>
      <c r="H7230" s="602"/>
      <c r="I7230" s="602"/>
      <c r="J7230" s="602"/>
      <c r="K7230" s="602"/>
      <c r="L7230" s="602"/>
      <c r="M7230" s="622"/>
    </row>
    <row r="7231" spans="2:13" s="322" customFormat="1" x14ac:dyDescent="0.2">
      <c r="B7231" s="602"/>
      <c r="C7231" s="602"/>
      <c r="D7231" s="602"/>
      <c r="E7231" s="602"/>
      <c r="F7231" s="602"/>
      <c r="G7231" s="602"/>
      <c r="H7231" s="602"/>
      <c r="I7231" s="602"/>
      <c r="J7231" s="602"/>
      <c r="K7231" s="602"/>
      <c r="L7231" s="602"/>
      <c r="M7231" s="622"/>
    </row>
    <row r="7232" spans="2:13" s="322" customFormat="1" x14ac:dyDescent="0.2">
      <c r="B7232" s="602"/>
      <c r="C7232" s="602"/>
      <c r="D7232" s="602"/>
      <c r="E7232" s="602"/>
      <c r="F7232" s="602"/>
      <c r="G7232" s="602"/>
      <c r="H7232" s="602"/>
      <c r="I7232" s="602"/>
      <c r="J7232" s="602"/>
      <c r="K7232" s="602"/>
      <c r="L7232" s="602"/>
      <c r="M7232" s="622"/>
    </row>
    <row r="7233" spans="2:13" s="322" customFormat="1" x14ac:dyDescent="0.2">
      <c r="B7233" s="602"/>
      <c r="C7233" s="602"/>
      <c r="D7233" s="602"/>
      <c r="E7233" s="602"/>
      <c r="F7233" s="602"/>
      <c r="G7233" s="602"/>
      <c r="H7233" s="602"/>
      <c r="I7233" s="602"/>
      <c r="J7233" s="602"/>
      <c r="K7233" s="602"/>
      <c r="L7233" s="602"/>
      <c r="M7233" s="622"/>
    </row>
    <row r="7234" spans="2:13" s="322" customFormat="1" x14ac:dyDescent="0.2">
      <c r="B7234" s="602"/>
      <c r="C7234" s="602"/>
      <c r="D7234" s="602"/>
      <c r="E7234" s="602"/>
      <c r="F7234" s="602"/>
      <c r="G7234" s="602"/>
      <c r="H7234" s="602"/>
      <c r="I7234" s="602"/>
      <c r="J7234" s="602"/>
      <c r="K7234" s="602"/>
      <c r="L7234" s="602"/>
      <c r="M7234" s="622"/>
    </row>
    <row r="7235" spans="2:13" s="322" customFormat="1" x14ac:dyDescent="0.2">
      <c r="B7235" s="602"/>
      <c r="C7235" s="602"/>
      <c r="D7235" s="602"/>
      <c r="E7235" s="602"/>
      <c r="F7235" s="602"/>
      <c r="G7235" s="602"/>
      <c r="H7235" s="602"/>
      <c r="I7235" s="602"/>
      <c r="J7235" s="602"/>
      <c r="K7235" s="602"/>
      <c r="L7235" s="602"/>
      <c r="M7235" s="622"/>
    </row>
    <row r="7236" spans="2:13" s="322" customFormat="1" x14ac:dyDescent="0.2">
      <c r="B7236" s="602"/>
      <c r="C7236" s="602"/>
      <c r="D7236" s="602"/>
      <c r="E7236" s="602"/>
      <c r="F7236" s="602"/>
      <c r="G7236" s="602"/>
      <c r="H7236" s="602"/>
      <c r="I7236" s="602"/>
      <c r="J7236" s="602"/>
      <c r="K7236" s="602"/>
      <c r="L7236" s="602"/>
      <c r="M7236" s="622"/>
    </row>
    <row r="7237" spans="2:13" s="322" customFormat="1" x14ac:dyDescent="0.2">
      <c r="B7237" s="602"/>
      <c r="C7237" s="602"/>
      <c r="D7237" s="602"/>
      <c r="E7237" s="602"/>
      <c r="F7237" s="602"/>
      <c r="G7237" s="602"/>
      <c r="H7237" s="602"/>
      <c r="I7237" s="602"/>
      <c r="J7237" s="602"/>
      <c r="K7237" s="602"/>
      <c r="L7237" s="602"/>
      <c r="M7237" s="622"/>
    </row>
    <row r="7238" spans="2:13" s="322" customFormat="1" x14ac:dyDescent="0.2">
      <c r="B7238" s="602"/>
      <c r="C7238" s="602"/>
      <c r="D7238" s="602"/>
      <c r="E7238" s="602"/>
      <c r="F7238" s="602"/>
      <c r="G7238" s="602"/>
      <c r="H7238" s="602"/>
      <c r="I7238" s="602"/>
      <c r="J7238" s="602"/>
      <c r="K7238" s="602"/>
      <c r="L7238" s="602"/>
      <c r="M7238" s="622"/>
    </row>
    <row r="7239" spans="2:13" s="322" customFormat="1" x14ac:dyDescent="0.2">
      <c r="B7239" s="602"/>
      <c r="C7239" s="602"/>
      <c r="D7239" s="602"/>
      <c r="E7239" s="602"/>
      <c r="F7239" s="602"/>
      <c r="G7239" s="602"/>
      <c r="H7239" s="602"/>
      <c r="I7239" s="602"/>
      <c r="J7239" s="602"/>
      <c r="K7239" s="602"/>
      <c r="L7239" s="602"/>
      <c r="M7239" s="622"/>
    </row>
    <row r="7240" spans="2:13" s="322" customFormat="1" x14ac:dyDescent="0.2">
      <c r="B7240" s="602"/>
      <c r="C7240" s="602"/>
      <c r="D7240" s="602"/>
      <c r="E7240" s="602"/>
      <c r="F7240" s="602"/>
      <c r="G7240" s="602"/>
      <c r="H7240" s="602"/>
      <c r="I7240" s="602"/>
      <c r="J7240" s="602"/>
      <c r="K7240" s="602"/>
      <c r="L7240" s="602"/>
      <c r="M7240" s="622"/>
    </row>
    <row r="7241" spans="2:13" s="322" customFormat="1" x14ac:dyDescent="0.2">
      <c r="B7241" s="602"/>
      <c r="C7241" s="602"/>
      <c r="D7241" s="602"/>
      <c r="E7241" s="602"/>
      <c r="F7241" s="602"/>
      <c r="G7241" s="602"/>
      <c r="H7241" s="602"/>
      <c r="I7241" s="602"/>
      <c r="J7241" s="602"/>
      <c r="K7241" s="602"/>
      <c r="L7241" s="602"/>
      <c r="M7241" s="622"/>
    </row>
    <row r="7242" spans="2:13" s="322" customFormat="1" x14ac:dyDescent="0.2">
      <c r="B7242" s="602"/>
      <c r="C7242" s="602"/>
      <c r="D7242" s="602"/>
      <c r="E7242" s="602"/>
      <c r="F7242" s="602"/>
      <c r="G7242" s="602"/>
      <c r="H7242" s="602"/>
      <c r="I7242" s="602"/>
      <c r="J7242" s="602"/>
      <c r="K7242" s="602"/>
      <c r="L7242" s="602"/>
      <c r="M7242" s="622"/>
    </row>
    <row r="7243" spans="2:13" s="322" customFormat="1" x14ac:dyDescent="0.2">
      <c r="B7243" s="602"/>
      <c r="C7243" s="602"/>
      <c r="D7243" s="602"/>
      <c r="E7243" s="602"/>
      <c r="F7243" s="602"/>
      <c r="G7243" s="602"/>
      <c r="H7243" s="602"/>
      <c r="I7243" s="602"/>
      <c r="J7243" s="602"/>
      <c r="K7243" s="602"/>
      <c r="L7243" s="602"/>
      <c r="M7243" s="622"/>
    </row>
    <row r="7244" spans="2:13" s="322" customFormat="1" x14ac:dyDescent="0.2">
      <c r="B7244" s="602"/>
      <c r="C7244" s="602"/>
      <c r="D7244" s="602"/>
      <c r="E7244" s="602"/>
      <c r="F7244" s="602"/>
      <c r="G7244" s="602"/>
      <c r="H7244" s="602"/>
      <c r="I7244" s="602"/>
      <c r="J7244" s="602"/>
      <c r="K7244" s="602"/>
      <c r="L7244" s="602"/>
      <c r="M7244" s="622"/>
    </row>
    <row r="7245" spans="2:13" s="322" customFormat="1" x14ac:dyDescent="0.2">
      <c r="B7245" s="602"/>
      <c r="C7245" s="602"/>
      <c r="D7245" s="602"/>
      <c r="E7245" s="602"/>
      <c r="F7245" s="602"/>
      <c r="G7245" s="602"/>
      <c r="H7245" s="602"/>
      <c r="I7245" s="602"/>
      <c r="J7245" s="602"/>
      <c r="K7245" s="602"/>
      <c r="L7245" s="602"/>
      <c r="M7245" s="622"/>
    </row>
    <row r="7246" spans="2:13" s="322" customFormat="1" x14ac:dyDescent="0.2">
      <c r="B7246" s="602"/>
      <c r="C7246" s="602"/>
      <c r="D7246" s="602"/>
      <c r="E7246" s="602"/>
      <c r="F7246" s="602"/>
      <c r="G7246" s="602"/>
      <c r="H7246" s="602"/>
      <c r="I7246" s="602"/>
      <c r="J7246" s="602"/>
      <c r="K7246" s="602"/>
      <c r="L7246" s="602"/>
      <c r="M7246" s="622"/>
    </row>
    <row r="7247" spans="2:13" s="322" customFormat="1" x14ac:dyDescent="0.2">
      <c r="B7247" s="602"/>
      <c r="C7247" s="602"/>
      <c r="D7247" s="602"/>
      <c r="E7247" s="602"/>
      <c r="F7247" s="602"/>
      <c r="G7247" s="602"/>
      <c r="H7247" s="602"/>
      <c r="I7247" s="602"/>
      <c r="J7247" s="602"/>
      <c r="K7247" s="602"/>
      <c r="L7247" s="602"/>
      <c r="M7247" s="622"/>
    </row>
    <row r="7248" spans="2:13" s="322" customFormat="1" x14ac:dyDescent="0.2">
      <c r="B7248" s="602"/>
      <c r="C7248" s="602"/>
      <c r="D7248" s="602"/>
      <c r="E7248" s="602"/>
      <c r="F7248" s="602"/>
      <c r="G7248" s="602"/>
      <c r="H7248" s="602"/>
      <c r="I7248" s="602"/>
      <c r="J7248" s="602"/>
      <c r="K7248" s="602"/>
      <c r="L7248" s="602"/>
      <c r="M7248" s="622"/>
    </row>
    <row r="7249" spans="2:13" s="322" customFormat="1" x14ac:dyDescent="0.2">
      <c r="B7249" s="602"/>
      <c r="C7249" s="602"/>
      <c r="D7249" s="602"/>
      <c r="E7249" s="602"/>
      <c r="F7249" s="602"/>
      <c r="G7249" s="602"/>
      <c r="H7249" s="602"/>
      <c r="I7249" s="602"/>
      <c r="J7249" s="602"/>
      <c r="K7249" s="602"/>
      <c r="L7249" s="602"/>
      <c r="M7249" s="622"/>
    </row>
    <row r="7250" spans="2:13" s="322" customFormat="1" x14ac:dyDescent="0.2">
      <c r="B7250" s="602"/>
      <c r="C7250" s="602"/>
      <c r="D7250" s="602"/>
      <c r="E7250" s="602"/>
      <c r="F7250" s="602"/>
      <c r="G7250" s="602"/>
      <c r="H7250" s="602"/>
      <c r="I7250" s="602"/>
      <c r="J7250" s="602"/>
      <c r="K7250" s="602"/>
      <c r="L7250" s="602"/>
      <c r="M7250" s="622"/>
    </row>
    <row r="7251" spans="2:13" s="322" customFormat="1" x14ac:dyDescent="0.2">
      <c r="B7251" s="602"/>
      <c r="C7251" s="602"/>
      <c r="D7251" s="602"/>
      <c r="E7251" s="602"/>
      <c r="F7251" s="602"/>
      <c r="G7251" s="602"/>
      <c r="H7251" s="602"/>
      <c r="I7251" s="602"/>
      <c r="J7251" s="602"/>
      <c r="K7251" s="602"/>
      <c r="L7251" s="602"/>
      <c r="M7251" s="622"/>
    </row>
    <row r="7252" spans="2:13" s="322" customFormat="1" x14ac:dyDescent="0.2">
      <c r="B7252" s="602"/>
      <c r="C7252" s="602"/>
      <c r="D7252" s="602"/>
      <c r="E7252" s="602"/>
      <c r="F7252" s="602"/>
      <c r="G7252" s="602"/>
      <c r="H7252" s="602"/>
      <c r="I7252" s="602"/>
      <c r="J7252" s="602"/>
      <c r="K7252" s="602"/>
      <c r="L7252" s="602"/>
      <c r="M7252" s="622"/>
    </row>
    <row r="7253" spans="2:13" s="322" customFormat="1" x14ac:dyDescent="0.2">
      <c r="B7253" s="602"/>
      <c r="C7253" s="602"/>
      <c r="D7253" s="602"/>
      <c r="E7253" s="602"/>
      <c r="F7253" s="602"/>
      <c r="G7253" s="602"/>
      <c r="H7253" s="602"/>
      <c r="I7253" s="602"/>
      <c r="J7253" s="602"/>
      <c r="K7253" s="602"/>
      <c r="L7253" s="602"/>
      <c r="M7253" s="622"/>
    </row>
    <row r="7254" spans="2:13" s="322" customFormat="1" x14ac:dyDescent="0.2">
      <c r="B7254" s="602"/>
      <c r="C7254" s="602"/>
      <c r="D7254" s="602"/>
      <c r="E7254" s="602"/>
      <c r="F7254" s="602"/>
      <c r="G7254" s="602"/>
      <c r="H7254" s="602"/>
      <c r="I7254" s="602"/>
      <c r="J7254" s="602"/>
      <c r="K7254" s="602"/>
      <c r="L7254" s="602"/>
      <c r="M7254" s="622"/>
    </row>
    <row r="7255" spans="2:13" s="322" customFormat="1" x14ac:dyDescent="0.2">
      <c r="B7255" s="602"/>
      <c r="C7255" s="602"/>
      <c r="D7255" s="602"/>
      <c r="E7255" s="602"/>
      <c r="F7255" s="602"/>
      <c r="G7255" s="602"/>
      <c r="H7255" s="602"/>
      <c r="I7255" s="602"/>
      <c r="J7255" s="602"/>
      <c r="K7255" s="602"/>
      <c r="L7255" s="602"/>
      <c r="M7255" s="622"/>
    </row>
    <row r="7256" spans="2:13" s="322" customFormat="1" x14ac:dyDescent="0.2">
      <c r="B7256" s="602"/>
      <c r="C7256" s="602"/>
      <c r="D7256" s="602"/>
      <c r="E7256" s="602"/>
      <c r="F7256" s="602"/>
      <c r="G7256" s="602"/>
      <c r="H7256" s="602"/>
      <c r="I7256" s="602"/>
      <c r="J7256" s="602"/>
      <c r="K7256" s="602"/>
      <c r="L7256" s="602"/>
      <c r="M7256" s="622"/>
    </row>
    <row r="7257" spans="2:13" s="322" customFormat="1" x14ac:dyDescent="0.2">
      <c r="B7257" s="602"/>
      <c r="C7257" s="602"/>
      <c r="D7257" s="602"/>
      <c r="E7257" s="602"/>
      <c r="F7257" s="602"/>
      <c r="G7257" s="602"/>
      <c r="H7257" s="602"/>
      <c r="I7257" s="602"/>
      <c r="J7257" s="602"/>
      <c r="K7257" s="602"/>
      <c r="L7257" s="602"/>
      <c r="M7257" s="622"/>
    </row>
    <row r="7258" spans="2:13" s="322" customFormat="1" x14ac:dyDescent="0.2">
      <c r="B7258" s="602"/>
      <c r="C7258" s="602"/>
      <c r="D7258" s="602"/>
      <c r="E7258" s="602"/>
      <c r="F7258" s="602"/>
      <c r="G7258" s="602"/>
      <c r="H7258" s="602"/>
      <c r="I7258" s="602"/>
      <c r="J7258" s="602"/>
      <c r="K7258" s="602"/>
      <c r="L7258" s="602"/>
      <c r="M7258" s="622"/>
    </row>
    <row r="7259" spans="2:13" s="322" customFormat="1" x14ac:dyDescent="0.2">
      <c r="B7259" s="602"/>
      <c r="C7259" s="602"/>
      <c r="D7259" s="602"/>
      <c r="E7259" s="602"/>
      <c r="F7259" s="602"/>
      <c r="G7259" s="602"/>
      <c r="H7259" s="602"/>
      <c r="I7259" s="602"/>
      <c r="J7259" s="602"/>
      <c r="K7259" s="602"/>
      <c r="L7259" s="602"/>
      <c r="M7259" s="622"/>
    </row>
    <row r="7260" spans="2:13" s="322" customFormat="1" x14ac:dyDescent="0.2">
      <c r="B7260" s="602"/>
      <c r="C7260" s="602"/>
      <c r="D7260" s="602"/>
      <c r="E7260" s="602"/>
      <c r="F7260" s="602"/>
      <c r="G7260" s="602"/>
      <c r="H7260" s="602"/>
      <c r="I7260" s="602"/>
      <c r="J7260" s="602"/>
      <c r="K7260" s="602"/>
      <c r="L7260" s="602"/>
      <c r="M7260" s="622"/>
    </row>
    <row r="7261" spans="2:13" s="322" customFormat="1" x14ac:dyDescent="0.2">
      <c r="B7261" s="602"/>
      <c r="C7261" s="602"/>
      <c r="D7261" s="602"/>
      <c r="E7261" s="602"/>
      <c r="F7261" s="602"/>
      <c r="G7261" s="602"/>
      <c r="H7261" s="602"/>
      <c r="I7261" s="602"/>
      <c r="J7261" s="602"/>
      <c r="K7261" s="602"/>
      <c r="L7261" s="602"/>
      <c r="M7261" s="622"/>
    </row>
    <row r="7262" spans="2:13" s="322" customFormat="1" x14ac:dyDescent="0.2">
      <c r="B7262" s="602"/>
      <c r="C7262" s="602"/>
      <c r="D7262" s="602"/>
      <c r="E7262" s="602"/>
      <c r="F7262" s="602"/>
      <c r="G7262" s="602"/>
      <c r="H7262" s="602"/>
      <c r="I7262" s="602"/>
      <c r="J7262" s="602"/>
      <c r="K7262" s="602"/>
      <c r="L7262" s="602"/>
      <c r="M7262" s="622"/>
    </row>
    <row r="7263" spans="2:13" s="322" customFormat="1" x14ac:dyDescent="0.2">
      <c r="B7263" s="602"/>
      <c r="C7263" s="602"/>
      <c r="D7263" s="602"/>
      <c r="E7263" s="602"/>
      <c r="F7263" s="602"/>
      <c r="G7263" s="602"/>
      <c r="H7263" s="602"/>
      <c r="I7263" s="602"/>
      <c r="J7263" s="602"/>
      <c r="K7263" s="602"/>
      <c r="L7263" s="602"/>
      <c r="M7263" s="622"/>
    </row>
    <row r="7264" spans="2:13" s="322" customFormat="1" x14ac:dyDescent="0.2">
      <c r="B7264" s="602"/>
      <c r="C7264" s="602"/>
      <c r="D7264" s="602"/>
      <c r="E7264" s="602"/>
      <c r="F7264" s="602"/>
      <c r="G7264" s="602"/>
      <c r="H7264" s="602"/>
      <c r="I7264" s="602"/>
      <c r="J7264" s="602"/>
      <c r="K7264" s="602"/>
      <c r="L7264" s="602"/>
      <c r="M7264" s="622"/>
    </row>
    <row r="7265" spans="2:13" s="322" customFormat="1" x14ac:dyDescent="0.2">
      <c r="B7265" s="602"/>
      <c r="C7265" s="602"/>
      <c r="D7265" s="602"/>
      <c r="E7265" s="602"/>
      <c r="F7265" s="602"/>
      <c r="G7265" s="602"/>
      <c r="H7265" s="602"/>
      <c r="I7265" s="602"/>
      <c r="J7265" s="602"/>
      <c r="K7265" s="602"/>
      <c r="L7265" s="602"/>
      <c r="M7265" s="622"/>
    </row>
    <row r="7266" spans="2:13" s="322" customFormat="1" x14ac:dyDescent="0.2">
      <c r="B7266" s="602"/>
      <c r="C7266" s="602"/>
      <c r="D7266" s="602"/>
      <c r="E7266" s="602"/>
      <c r="F7266" s="602"/>
      <c r="G7266" s="602"/>
      <c r="H7266" s="602"/>
      <c r="I7266" s="602"/>
      <c r="J7266" s="602"/>
      <c r="K7266" s="602"/>
      <c r="L7266" s="602"/>
      <c r="M7266" s="622"/>
    </row>
    <row r="7267" spans="2:13" s="322" customFormat="1" x14ac:dyDescent="0.2">
      <c r="B7267" s="602"/>
      <c r="C7267" s="602"/>
      <c r="D7267" s="602"/>
      <c r="E7267" s="602"/>
      <c r="F7267" s="602"/>
      <c r="G7267" s="602"/>
      <c r="H7267" s="602"/>
      <c r="I7267" s="602"/>
      <c r="J7267" s="602"/>
      <c r="K7267" s="602"/>
      <c r="L7267" s="602"/>
      <c r="M7267" s="622"/>
    </row>
    <row r="7268" spans="2:13" s="322" customFormat="1" x14ac:dyDescent="0.2">
      <c r="B7268" s="602"/>
      <c r="C7268" s="602"/>
      <c r="D7268" s="602"/>
      <c r="E7268" s="602"/>
      <c r="F7268" s="602"/>
      <c r="G7268" s="602"/>
      <c r="H7268" s="602"/>
      <c r="I7268" s="602"/>
      <c r="J7268" s="602"/>
      <c r="K7268" s="602"/>
      <c r="L7268" s="602"/>
      <c r="M7268" s="622"/>
    </row>
    <row r="7269" spans="2:13" s="322" customFormat="1" x14ac:dyDescent="0.2">
      <c r="B7269" s="602"/>
      <c r="C7269" s="602"/>
      <c r="D7269" s="602"/>
      <c r="E7269" s="602"/>
      <c r="F7269" s="602"/>
      <c r="G7269" s="602"/>
      <c r="H7269" s="602"/>
      <c r="I7269" s="602"/>
      <c r="J7269" s="602"/>
      <c r="K7269" s="602"/>
      <c r="L7269" s="602"/>
      <c r="M7269" s="622"/>
    </row>
    <row r="7270" spans="2:13" s="322" customFormat="1" x14ac:dyDescent="0.2">
      <c r="B7270" s="602"/>
      <c r="C7270" s="602"/>
      <c r="D7270" s="602"/>
      <c r="E7270" s="602"/>
      <c r="F7270" s="602"/>
      <c r="G7270" s="602"/>
      <c r="H7270" s="602"/>
      <c r="I7270" s="602"/>
      <c r="J7270" s="602"/>
      <c r="K7270" s="602"/>
      <c r="L7270" s="602"/>
      <c r="M7270" s="622"/>
    </row>
    <row r="7271" spans="2:13" s="322" customFormat="1" x14ac:dyDescent="0.2">
      <c r="B7271" s="602"/>
      <c r="C7271" s="602"/>
      <c r="D7271" s="602"/>
      <c r="E7271" s="602"/>
      <c r="F7271" s="602"/>
      <c r="G7271" s="602"/>
      <c r="H7271" s="602"/>
      <c r="I7271" s="602"/>
      <c r="J7271" s="602"/>
      <c r="K7271" s="602"/>
      <c r="L7271" s="602"/>
      <c r="M7271" s="622"/>
    </row>
    <row r="7272" spans="2:13" s="322" customFormat="1" x14ac:dyDescent="0.2">
      <c r="B7272" s="602"/>
      <c r="C7272" s="602"/>
      <c r="D7272" s="602"/>
      <c r="E7272" s="602"/>
      <c r="F7272" s="602"/>
      <c r="G7272" s="602"/>
      <c r="H7272" s="602"/>
      <c r="I7272" s="602"/>
      <c r="J7272" s="602"/>
      <c r="K7272" s="602"/>
      <c r="L7272" s="602"/>
      <c r="M7272" s="622"/>
    </row>
    <row r="7273" spans="2:13" s="322" customFormat="1" x14ac:dyDescent="0.2">
      <c r="B7273" s="602"/>
      <c r="C7273" s="602"/>
      <c r="D7273" s="602"/>
      <c r="E7273" s="602"/>
      <c r="F7273" s="602"/>
      <c r="G7273" s="602"/>
      <c r="H7273" s="602"/>
      <c r="I7273" s="602"/>
      <c r="J7273" s="602"/>
      <c r="K7273" s="602"/>
      <c r="L7273" s="602"/>
      <c r="M7273" s="622"/>
    </row>
    <row r="7274" spans="2:13" s="322" customFormat="1" x14ac:dyDescent="0.2">
      <c r="B7274" s="602"/>
      <c r="C7274" s="602"/>
      <c r="D7274" s="602"/>
      <c r="E7274" s="602"/>
      <c r="F7274" s="602"/>
      <c r="G7274" s="602"/>
      <c r="H7274" s="602"/>
      <c r="I7274" s="602"/>
      <c r="J7274" s="602"/>
      <c r="K7274" s="602"/>
      <c r="L7274" s="602"/>
      <c r="M7274" s="622"/>
    </row>
    <row r="7275" spans="2:13" s="322" customFormat="1" x14ac:dyDescent="0.2">
      <c r="B7275" s="602"/>
      <c r="C7275" s="602"/>
      <c r="D7275" s="602"/>
      <c r="E7275" s="602"/>
      <c r="F7275" s="602"/>
      <c r="G7275" s="602"/>
      <c r="H7275" s="602"/>
      <c r="I7275" s="602"/>
      <c r="J7275" s="602"/>
      <c r="K7275" s="602"/>
      <c r="L7275" s="602"/>
      <c r="M7275" s="622"/>
    </row>
    <row r="7276" spans="2:13" s="322" customFormat="1" x14ac:dyDescent="0.2">
      <c r="B7276" s="602"/>
      <c r="C7276" s="602"/>
      <c r="D7276" s="602"/>
      <c r="E7276" s="602"/>
      <c r="F7276" s="602"/>
      <c r="G7276" s="602"/>
      <c r="H7276" s="602"/>
      <c r="I7276" s="602"/>
      <c r="J7276" s="602"/>
      <c r="K7276" s="602"/>
      <c r="L7276" s="602"/>
      <c r="M7276" s="622"/>
    </row>
    <row r="7277" spans="2:13" s="322" customFormat="1" x14ac:dyDescent="0.2">
      <c r="B7277" s="602"/>
      <c r="C7277" s="602"/>
      <c r="D7277" s="602"/>
      <c r="E7277" s="602"/>
      <c r="F7277" s="602"/>
      <c r="G7277" s="602"/>
      <c r="H7277" s="602"/>
      <c r="I7277" s="602"/>
      <c r="J7277" s="602"/>
      <c r="K7277" s="602"/>
      <c r="L7277" s="602"/>
      <c r="M7277" s="622"/>
    </row>
    <row r="7278" spans="2:13" s="322" customFormat="1" x14ac:dyDescent="0.2">
      <c r="B7278" s="602"/>
      <c r="C7278" s="602"/>
      <c r="D7278" s="602"/>
      <c r="E7278" s="602"/>
      <c r="F7278" s="602"/>
      <c r="G7278" s="602"/>
      <c r="H7278" s="602"/>
      <c r="I7278" s="602"/>
      <c r="J7278" s="602"/>
      <c r="K7278" s="602"/>
      <c r="L7278" s="602"/>
      <c r="M7278" s="622"/>
    </row>
    <row r="7279" spans="2:13" s="322" customFormat="1" x14ac:dyDescent="0.2">
      <c r="B7279" s="602"/>
      <c r="C7279" s="602"/>
      <c r="D7279" s="602"/>
      <c r="E7279" s="602"/>
      <c r="F7279" s="602"/>
      <c r="G7279" s="602"/>
      <c r="H7279" s="602"/>
      <c r="I7279" s="602"/>
      <c r="J7279" s="602"/>
      <c r="K7279" s="602"/>
      <c r="L7279" s="602"/>
      <c r="M7279" s="622"/>
    </row>
    <row r="7280" spans="2:13" s="322" customFormat="1" x14ac:dyDescent="0.2">
      <c r="B7280" s="602"/>
      <c r="C7280" s="602"/>
      <c r="D7280" s="602"/>
      <c r="E7280" s="602"/>
      <c r="F7280" s="602"/>
      <c r="G7280" s="602"/>
      <c r="H7280" s="602"/>
      <c r="I7280" s="602"/>
      <c r="J7280" s="602"/>
      <c r="K7280" s="602"/>
      <c r="L7280" s="602"/>
      <c r="M7280" s="622"/>
    </row>
    <row r="7281" spans="2:13" s="322" customFormat="1" x14ac:dyDescent="0.2">
      <c r="B7281" s="602"/>
      <c r="C7281" s="602"/>
      <c r="D7281" s="602"/>
      <c r="E7281" s="602"/>
      <c r="F7281" s="602"/>
      <c r="G7281" s="602"/>
      <c r="H7281" s="602"/>
      <c r="I7281" s="602"/>
      <c r="J7281" s="602"/>
      <c r="K7281" s="602"/>
      <c r="L7281" s="602"/>
      <c r="M7281" s="622"/>
    </row>
    <row r="7282" spans="2:13" s="322" customFormat="1" x14ac:dyDescent="0.2">
      <c r="B7282" s="602"/>
      <c r="C7282" s="602"/>
      <c r="D7282" s="602"/>
      <c r="E7282" s="602"/>
      <c r="F7282" s="602"/>
      <c r="G7282" s="602"/>
      <c r="H7282" s="602"/>
      <c r="I7282" s="602"/>
      <c r="J7282" s="602"/>
      <c r="K7282" s="602"/>
      <c r="L7282" s="602"/>
      <c r="M7282" s="622"/>
    </row>
    <row r="7283" spans="2:13" s="322" customFormat="1" x14ac:dyDescent="0.2">
      <c r="B7283" s="602"/>
      <c r="C7283" s="602"/>
      <c r="D7283" s="602"/>
      <c r="E7283" s="602"/>
      <c r="F7283" s="602"/>
      <c r="G7283" s="602"/>
      <c r="H7283" s="602"/>
      <c r="I7283" s="602"/>
      <c r="J7283" s="602"/>
      <c r="K7283" s="602"/>
      <c r="L7283" s="602"/>
      <c r="M7283" s="622"/>
    </row>
    <row r="7284" spans="2:13" s="322" customFormat="1" x14ac:dyDescent="0.2">
      <c r="B7284" s="602"/>
      <c r="C7284" s="602"/>
      <c r="D7284" s="602"/>
      <c r="E7284" s="602"/>
      <c r="F7284" s="602"/>
      <c r="G7284" s="602"/>
      <c r="H7284" s="602"/>
      <c r="I7284" s="602"/>
      <c r="J7284" s="602"/>
      <c r="K7284" s="602"/>
      <c r="L7284" s="602"/>
      <c r="M7284" s="622"/>
    </row>
    <row r="7285" spans="2:13" s="322" customFormat="1" x14ac:dyDescent="0.2">
      <c r="B7285" s="602"/>
      <c r="C7285" s="602"/>
      <c r="D7285" s="602"/>
      <c r="E7285" s="602"/>
      <c r="F7285" s="602"/>
      <c r="G7285" s="602"/>
      <c r="H7285" s="602"/>
      <c r="I7285" s="602"/>
      <c r="J7285" s="602"/>
      <c r="K7285" s="602"/>
      <c r="L7285" s="602"/>
      <c r="M7285" s="622"/>
    </row>
    <row r="7286" spans="2:13" s="322" customFormat="1" x14ac:dyDescent="0.2">
      <c r="B7286" s="602"/>
      <c r="C7286" s="602"/>
      <c r="D7286" s="602"/>
      <c r="E7286" s="602"/>
      <c r="F7286" s="602"/>
      <c r="G7286" s="602"/>
      <c r="H7286" s="602"/>
      <c r="I7286" s="602"/>
      <c r="J7286" s="602"/>
      <c r="K7286" s="602"/>
      <c r="L7286" s="602"/>
      <c r="M7286" s="622"/>
    </row>
    <row r="7287" spans="2:13" s="322" customFormat="1" x14ac:dyDescent="0.2">
      <c r="B7287" s="602"/>
      <c r="C7287" s="602"/>
      <c r="D7287" s="602"/>
      <c r="E7287" s="602"/>
      <c r="F7287" s="602"/>
      <c r="G7287" s="602"/>
      <c r="H7287" s="602"/>
      <c r="I7287" s="602"/>
      <c r="J7287" s="602"/>
      <c r="K7287" s="602"/>
      <c r="L7287" s="602"/>
      <c r="M7287" s="622"/>
    </row>
    <row r="7288" spans="2:13" s="322" customFormat="1" x14ac:dyDescent="0.2">
      <c r="B7288" s="602"/>
      <c r="C7288" s="602"/>
      <c r="D7288" s="602"/>
      <c r="E7288" s="602"/>
      <c r="F7288" s="602"/>
      <c r="G7288" s="602"/>
      <c r="H7288" s="602"/>
      <c r="I7288" s="602"/>
      <c r="J7288" s="602"/>
      <c r="K7288" s="602"/>
      <c r="L7288" s="602"/>
      <c r="M7288" s="622"/>
    </row>
    <row r="7289" spans="2:13" s="322" customFormat="1" x14ac:dyDescent="0.2">
      <c r="B7289" s="602"/>
      <c r="C7289" s="602"/>
      <c r="D7289" s="602"/>
      <c r="E7289" s="602"/>
      <c r="F7289" s="602"/>
      <c r="G7289" s="602"/>
      <c r="H7289" s="602"/>
      <c r="I7289" s="602"/>
      <c r="J7289" s="602"/>
      <c r="K7289" s="602"/>
      <c r="L7289" s="602"/>
      <c r="M7289" s="622"/>
    </row>
    <row r="7290" spans="2:13" s="322" customFormat="1" x14ac:dyDescent="0.2">
      <c r="B7290" s="602"/>
      <c r="C7290" s="602"/>
      <c r="D7290" s="602"/>
      <c r="E7290" s="602"/>
      <c r="F7290" s="602"/>
      <c r="G7290" s="602"/>
      <c r="H7290" s="602"/>
      <c r="I7290" s="602"/>
      <c r="J7290" s="602"/>
      <c r="K7290" s="602"/>
      <c r="L7290" s="602"/>
      <c r="M7290" s="622"/>
    </row>
    <row r="7291" spans="2:13" s="322" customFormat="1" x14ac:dyDescent="0.2">
      <c r="B7291" s="602"/>
      <c r="C7291" s="602"/>
      <c r="D7291" s="602"/>
      <c r="E7291" s="602"/>
      <c r="F7291" s="602"/>
      <c r="G7291" s="602"/>
      <c r="H7291" s="602"/>
      <c r="I7291" s="602"/>
      <c r="J7291" s="602"/>
      <c r="K7291" s="602"/>
      <c r="L7291" s="602"/>
      <c r="M7291" s="622"/>
    </row>
    <row r="7292" spans="2:13" s="322" customFormat="1" x14ac:dyDescent="0.2">
      <c r="B7292" s="602"/>
      <c r="C7292" s="602"/>
      <c r="D7292" s="602"/>
      <c r="E7292" s="602"/>
      <c r="F7292" s="602"/>
      <c r="G7292" s="602"/>
      <c r="H7292" s="602"/>
      <c r="I7292" s="602"/>
      <c r="J7292" s="602"/>
      <c r="K7292" s="602"/>
      <c r="L7292" s="602"/>
      <c r="M7292" s="622"/>
    </row>
    <row r="7293" spans="2:13" s="322" customFormat="1" x14ac:dyDescent="0.2">
      <c r="B7293" s="602"/>
      <c r="C7293" s="602"/>
      <c r="D7293" s="602"/>
      <c r="E7293" s="602"/>
      <c r="F7293" s="602"/>
      <c r="G7293" s="602"/>
      <c r="H7293" s="602"/>
      <c r="I7293" s="602"/>
      <c r="J7293" s="602"/>
      <c r="K7293" s="602"/>
      <c r="L7293" s="602"/>
      <c r="M7293" s="622"/>
    </row>
    <row r="7294" spans="2:13" s="322" customFormat="1" x14ac:dyDescent="0.2">
      <c r="B7294" s="602"/>
      <c r="C7294" s="602"/>
      <c r="D7294" s="602"/>
      <c r="E7294" s="602"/>
      <c r="F7294" s="602"/>
      <c r="G7294" s="602"/>
      <c r="H7294" s="602"/>
      <c r="I7294" s="602"/>
      <c r="J7294" s="602"/>
      <c r="K7294" s="602"/>
      <c r="L7294" s="602"/>
      <c r="M7294" s="622"/>
    </row>
    <row r="7295" spans="2:13" s="322" customFormat="1" x14ac:dyDescent="0.2">
      <c r="B7295" s="602"/>
      <c r="C7295" s="602"/>
      <c r="D7295" s="602"/>
      <c r="E7295" s="602"/>
      <c r="F7295" s="602"/>
      <c r="G7295" s="602"/>
      <c r="H7295" s="602"/>
      <c r="I7295" s="602"/>
      <c r="J7295" s="602"/>
      <c r="K7295" s="602"/>
      <c r="L7295" s="602"/>
      <c r="M7295" s="622"/>
    </row>
    <row r="7296" spans="2:13" s="322" customFormat="1" x14ac:dyDescent="0.2">
      <c r="B7296" s="602"/>
      <c r="C7296" s="602"/>
      <c r="D7296" s="602"/>
      <c r="E7296" s="602"/>
      <c r="F7296" s="602"/>
      <c r="G7296" s="602"/>
      <c r="H7296" s="602"/>
      <c r="I7296" s="602"/>
      <c r="J7296" s="602"/>
      <c r="K7296" s="602"/>
      <c r="L7296" s="602"/>
      <c r="M7296" s="622"/>
    </row>
    <row r="7297" spans="2:13" s="322" customFormat="1" x14ac:dyDescent="0.2">
      <c r="B7297" s="602"/>
      <c r="C7297" s="602"/>
      <c r="D7297" s="602"/>
      <c r="E7297" s="602"/>
      <c r="F7297" s="602"/>
      <c r="G7297" s="602"/>
      <c r="H7297" s="602"/>
      <c r="I7297" s="602"/>
      <c r="J7297" s="602"/>
      <c r="K7297" s="602"/>
      <c r="L7297" s="602"/>
      <c r="M7297" s="622"/>
    </row>
    <row r="7298" spans="2:13" s="322" customFormat="1" x14ac:dyDescent="0.2">
      <c r="B7298" s="602"/>
      <c r="C7298" s="602"/>
      <c r="D7298" s="602"/>
      <c r="E7298" s="602"/>
      <c r="F7298" s="602"/>
      <c r="G7298" s="602"/>
      <c r="H7298" s="602"/>
      <c r="I7298" s="602"/>
      <c r="J7298" s="602"/>
      <c r="K7298" s="602"/>
      <c r="L7298" s="602"/>
      <c r="M7298" s="622"/>
    </row>
    <row r="7299" spans="2:13" s="322" customFormat="1" x14ac:dyDescent="0.2">
      <c r="B7299" s="602"/>
      <c r="C7299" s="602"/>
      <c r="D7299" s="602"/>
      <c r="E7299" s="602"/>
      <c r="F7299" s="602"/>
      <c r="G7299" s="602"/>
      <c r="H7299" s="602"/>
      <c r="I7299" s="602"/>
      <c r="J7299" s="602"/>
      <c r="K7299" s="602"/>
      <c r="L7299" s="602"/>
      <c r="M7299" s="622"/>
    </row>
    <row r="7300" spans="2:13" s="322" customFormat="1" x14ac:dyDescent="0.2">
      <c r="B7300" s="602"/>
      <c r="C7300" s="602"/>
      <c r="D7300" s="602"/>
      <c r="E7300" s="602"/>
      <c r="F7300" s="602"/>
      <c r="G7300" s="602"/>
      <c r="H7300" s="602"/>
      <c r="I7300" s="602"/>
      <c r="J7300" s="602"/>
      <c r="K7300" s="602"/>
      <c r="L7300" s="602"/>
      <c r="M7300" s="622"/>
    </row>
    <row r="7301" spans="2:13" s="322" customFormat="1" x14ac:dyDescent="0.2">
      <c r="B7301" s="602"/>
      <c r="C7301" s="602"/>
      <c r="D7301" s="602"/>
      <c r="E7301" s="602"/>
      <c r="F7301" s="602"/>
      <c r="G7301" s="602"/>
      <c r="H7301" s="602"/>
      <c r="I7301" s="602"/>
      <c r="J7301" s="602"/>
      <c r="K7301" s="602"/>
      <c r="L7301" s="602"/>
      <c r="M7301" s="622"/>
    </row>
    <row r="7302" spans="2:13" s="322" customFormat="1" x14ac:dyDescent="0.2">
      <c r="B7302" s="602"/>
      <c r="C7302" s="602"/>
      <c r="D7302" s="602"/>
      <c r="E7302" s="602"/>
      <c r="F7302" s="602"/>
      <c r="G7302" s="602"/>
      <c r="H7302" s="602"/>
      <c r="I7302" s="602"/>
      <c r="J7302" s="602"/>
      <c r="K7302" s="602"/>
      <c r="L7302" s="602"/>
      <c r="M7302" s="622"/>
    </row>
    <row r="7303" spans="2:13" s="322" customFormat="1" x14ac:dyDescent="0.2">
      <c r="B7303" s="602"/>
      <c r="C7303" s="602"/>
      <c r="D7303" s="602"/>
      <c r="E7303" s="602"/>
      <c r="F7303" s="602"/>
      <c r="G7303" s="602"/>
      <c r="H7303" s="602"/>
      <c r="I7303" s="602"/>
      <c r="J7303" s="602"/>
      <c r="K7303" s="602"/>
      <c r="L7303" s="602"/>
      <c r="M7303" s="622"/>
    </row>
    <row r="7304" spans="2:13" s="322" customFormat="1" x14ac:dyDescent="0.2">
      <c r="B7304" s="602"/>
      <c r="C7304" s="602"/>
      <c r="D7304" s="602"/>
      <c r="E7304" s="602"/>
      <c r="F7304" s="602"/>
      <c r="G7304" s="602"/>
      <c r="H7304" s="602"/>
      <c r="I7304" s="602"/>
      <c r="J7304" s="602"/>
      <c r="K7304" s="602"/>
      <c r="L7304" s="602"/>
      <c r="M7304" s="622"/>
    </row>
    <row r="7305" spans="2:13" s="322" customFormat="1" x14ac:dyDescent="0.2">
      <c r="B7305" s="602"/>
      <c r="C7305" s="602"/>
      <c r="D7305" s="602"/>
      <c r="E7305" s="602"/>
      <c r="F7305" s="602"/>
      <c r="G7305" s="602"/>
      <c r="H7305" s="602"/>
      <c r="I7305" s="602"/>
      <c r="J7305" s="602"/>
      <c r="K7305" s="602"/>
      <c r="L7305" s="602"/>
      <c r="M7305" s="622"/>
    </row>
    <row r="7306" spans="2:13" s="322" customFormat="1" x14ac:dyDescent="0.2">
      <c r="B7306" s="602"/>
      <c r="C7306" s="602"/>
      <c r="D7306" s="602"/>
      <c r="E7306" s="602"/>
      <c r="F7306" s="602"/>
      <c r="G7306" s="602"/>
      <c r="H7306" s="602"/>
      <c r="I7306" s="602"/>
      <c r="J7306" s="602"/>
      <c r="K7306" s="602"/>
      <c r="L7306" s="602"/>
      <c r="M7306" s="622"/>
    </row>
    <row r="7307" spans="2:13" s="322" customFormat="1" x14ac:dyDescent="0.2">
      <c r="B7307" s="602"/>
      <c r="C7307" s="602"/>
      <c r="D7307" s="602"/>
      <c r="E7307" s="602"/>
      <c r="F7307" s="602"/>
      <c r="G7307" s="602"/>
      <c r="H7307" s="602"/>
      <c r="I7307" s="602"/>
      <c r="J7307" s="602"/>
      <c r="K7307" s="602"/>
      <c r="L7307" s="602"/>
      <c r="M7307" s="622"/>
    </row>
    <row r="7308" spans="2:13" s="322" customFormat="1" x14ac:dyDescent="0.2">
      <c r="B7308" s="602"/>
      <c r="C7308" s="602"/>
      <c r="D7308" s="602"/>
      <c r="E7308" s="602"/>
      <c r="F7308" s="602"/>
      <c r="G7308" s="602"/>
      <c r="H7308" s="602"/>
      <c r="I7308" s="602"/>
      <c r="J7308" s="602"/>
      <c r="K7308" s="602"/>
      <c r="L7308" s="602"/>
      <c r="M7308" s="622"/>
    </row>
    <row r="7309" spans="2:13" s="322" customFormat="1" x14ac:dyDescent="0.2">
      <c r="B7309" s="602"/>
      <c r="C7309" s="602"/>
      <c r="D7309" s="602"/>
      <c r="E7309" s="602"/>
      <c r="F7309" s="602"/>
      <c r="G7309" s="602"/>
      <c r="H7309" s="602"/>
      <c r="I7309" s="602"/>
      <c r="J7309" s="602"/>
      <c r="K7309" s="602"/>
      <c r="L7309" s="602"/>
      <c r="M7309" s="622"/>
    </row>
    <row r="7310" spans="2:13" s="322" customFormat="1" x14ac:dyDescent="0.2">
      <c r="B7310" s="602"/>
      <c r="C7310" s="602"/>
      <c r="D7310" s="602"/>
      <c r="E7310" s="602"/>
      <c r="F7310" s="602"/>
      <c r="G7310" s="602"/>
      <c r="H7310" s="602"/>
      <c r="I7310" s="602"/>
      <c r="J7310" s="602"/>
      <c r="K7310" s="602"/>
      <c r="L7310" s="602"/>
      <c r="M7310" s="622"/>
    </row>
    <row r="7311" spans="2:13" s="322" customFormat="1" x14ac:dyDescent="0.2">
      <c r="B7311" s="602"/>
      <c r="C7311" s="602"/>
      <c r="D7311" s="602"/>
      <c r="E7311" s="602"/>
      <c r="F7311" s="602"/>
      <c r="G7311" s="602"/>
      <c r="H7311" s="602"/>
      <c r="I7311" s="602"/>
      <c r="J7311" s="602"/>
      <c r="K7311" s="602"/>
      <c r="L7311" s="602"/>
      <c r="M7311" s="622"/>
    </row>
    <row r="7312" spans="2:13" s="322" customFormat="1" x14ac:dyDescent="0.2">
      <c r="B7312" s="602"/>
      <c r="C7312" s="602"/>
      <c r="D7312" s="602"/>
      <c r="E7312" s="602"/>
      <c r="F7312" s="602"/>
      <c r="G7312" s="602"/>
      <c r="H7312" s="602"/>
      <c r="I7312" s="602"/>
      <c r="J7312" s="602"/>
      <c r="K7312" s="602"/>
      <c r="L7312" s="602"/>
      <c r="M7312" s="622"/>
    </row>
    <row r="7313" spans="2:13" s="322" customFormat="1" x14ac:dyDescent="0.2">
      <c r="B7313" s="602"/>
      <c r="C7313" s="602"/>
      <c r="D7313" s="602"/>
      <c r="E7313" s="602"/>
      <c r="F7313" s="602"/>
      <c r="G7313" s="602"/>
      <c r="H7313" s="602"/>
      <c r="I7313" s="602"/>
      <c r="J7313" s="602"/>
      <c r="K7313" s="602"/>
      <c r="L7313" s="602"/>
      <c r="M7313" s="622"/>
    </row>
    <row r="7314" spans="2:13" s="322" customFormat="1" x14ac:dyDescent="0.2">
      <c r="B7314" s="602"/>
      <c r="C7314" s="602"/>
      <c r="D7314" s="602"/>
      <c r="E7314" s="602"/>
      <c r="F7314" s="602"/>
      <c r="G7314" s="602"/>
      <c r="H7314" s="602"/>
      <c r="I7314" s="602"/>
      <c r="J7314" s="602"/>
      <c r="K7314" s="602"/>
      <c r="L7314" s="602"/>
      <c r="M7314" s="622"/>
    </row>
    <row r="7315" spans="2:13" s="322" customFormat="1" x14ac:dyDescent="0.2">
      <c r="B7315" s="602"/>
      <c r="C7315" s="602"/>
      <c r="D7315" s="602"/>
      <c r="E7315" s="602"/>
      <c r="F7315" s="602"/>
      <c r="G7315" s="602"/>
      <c r="H7315" s="602"/>
      <c r="I7315" s="602"/>
      <c r="J7315" s="602"/>
      <c r="K7315" s="602"/>
      <c r="L7315" s="602"/>
      <c r="M7315" s="622"/>
    </row>
    <row r="7316" spans="2:13" s="322" customFormat="1" x14ac:dyDescent="0.2">
      <c r="B7316" s="602"/>
      <c r="C7316" s="602"/>
      <c r="D7316" s="602"/>
      <c r="E7316" s="602"/>
      <c r="F7316" s="602"/>
      <c r="G7316" s="602"/>
      <c r="H7316" s="602"/>
      <c r="I7316" s="602"/>
      <c r="J7316" s="602"/>
      <c r="K7316" s="602"/>
      <c r="L7316" s="602"/>
      <c r="M7316" s="622"/>
    </row>
    <row r="7317" spans="2:13" s="322" customFormat="1" x14ac:dyDescent="0.2">
      <c r="B7317" s="602"/>
      <c r="C7317" s="602"/>
      <c r="D7317" s="602"/>
      <c r="E7317" s="602"/>
      <c r="F7317" s="602"/>
      <c r="G7317" s="602"/>
      <c r="H7317" s="602"/>
      <c r="I7317" s="602"/>
      <c r="J7317" s="602"/>
      <c r="K7317" s="602"/>
      <c r="L7317" s="602"/>
      <c r="M7317" s="622"/>
    </row>
    <row r="7318" spans="2:13" s="322" customFormat="1" x14ac:dyDescent="0.2">
      <c r="B7318" s="602"/>
      <c r="C7318" s="602"/>
      <c r="D7318" s="602"/>
      <c r="E7318" s="602"/>
      <c r="F7318" s="602"/>
      <c r="G7318" s="602"/>
      <c r="H7318" s="602"/>
      <c r="I7318" s="602"/>
      <c r="J7318" s="602"/>
      <c r="K7318" s="602"/>
      <c r="L7318" s="602"/>
      <c r="M7318" s="622"/>
    </row>
    <row r="7319" spans="2:13" s="322" customFormat="1" x14ac:dyDescent="0.2">
      <c r="B7319" s="602"/>
      <c r="C7319" s="602"/>
      <c r="D7319" s="602"/>
      <c r="E7319" s="602"/>
      <c r="F7319" s="602"/>
      <c r="G7319" s="602"/>
      <c r="H7319" s="602"/>
      <c r="I7319" s="602"/>
      <c r="J7319" s="602"/>
      <c r="K7319" s="602"/>
      <c r="L7319" s="602"/>
      <c r="M7319" s="622"/>
    </row>
    <row r="7320" spans="2:13" s="322" customFormat="1" x14ac:dyDescent="0.2">
      <c r="B7320" s="602"/>
      <c r="C7320" s="602"/>
      <c r="D7320" s="602"/>
      <c r="E7320" s="602"/>
      <c r="F7320" s="602"/>
      <c r="G7320" s="602"/>
      <c r="H7320" s="602"/>
      <c r="I7320" s="602"/>
      <c r="J7320" s="602"/>
      <c r="K7320" s="602"/>
      <c r="L7320" s="602"/>
      <c r="M7320" s="622"/>
    </row>
    <row r="7321" spans="2:13" s="322" customFormat="1" x14ac:dyDescent="0.2">
      <c r="B7321" s="602"/>
      <c r="C7321" s="602"/>
      <c r="D7321" s="602"/>
      <c r="E7321" s="602"/>
      <c r="F7321" s="602"/>
      <c r="G7321" s="602"/>
      <c r="H7321" s="602"/>
      <c r="I7321" s="602"/>
      <c r="J7321" s="602"/>
      <c r="K7321" s="602"/>
      <c r="L7321" s="602"/>
      <c r="M7321" s="622"/>
    </row>
    <row r="7322" spans="2:13" s="322" customFormat="1" x14ac:dyDescent="0.2">
      <c r="B7322" s="602"/>
      <c r="C7322" s="602"/>
      <c r="D7322" s="602"/>
      <c r="E7322" s="602"/>
      <c r="F7322" s="602"/>
      <c r="G7322" s="602"/>
      <c r="H7322" s="602"/>
      <c r="I7322" s="602"/>
      <c r="J7322" s="602"/>
      <c r="K7322" s="602"/>
      <c r="L7322" s="602"/>
      <c r="M7322" s="622"/>
    </row>
    <row r="7323" spans="2:13" s="322" customFormat="1" x14ac:dyDescent="0.2">
      <c r="B7323" s="602"/>
      <c r="C7323" s="602"/>
      <c r="D7323" s="602"/>
      <c r="E7323" s="602"/>
      <c r="F7323" s="602"/>
      <c r="G7323" s="602"/>
      <c r="H7323" s="602"/>
      <c r="I7323" s="602"/>
      <c r="J7323" s="602"/>
      <c r="K7323" s="602"/>
      <c r="L7323" s="602"/>
      <c r="M7323" s="622"/>
    </row>
    <row r="7324" spans="2:13" s="322" customFormat="1" x14ac:dyDescent="0.2">
      <c r="B7324" s="602"/>
      <c r="C7324" s="602"/>
      <c r="D7324" s="602"/>
      <c r="E7324" s="602"/>
      <c r="F7324" s="602"/>
      <c r="G7324" s="602"/>
      <c r="H7324" s="602"/>
      <c r="I7324" s="602"/>
      <c r="J7324" s="602"/>
      <c r="K7324" s="602"/>
      <c r="L7324" s="602"/>
      <c r="M7324" s="622"/>
    </row>
    <row r="7325" spans="2:13" s="322" customFormat="1" x14ac:dyDescent="0.2">
      <c r="B7325" s="602"/>
      <c r="C7325" s="602"/>
      <c r="D7325" s="602"/>
      <c r="E7325" s="602"/>
      <c r="F7325" s="602"/>
      <c r="G7325" s="602"/>
      <c r="H7325" s="602"/>
      <c r="I7325" s="602"/>
      <c r="J7325" s="602"/>
      <c r="K7325" s="602"/>
      <c r="L7325" s="602"/>
      <c r="M7325" s="622"/>
    </row>
    <row r="7326" spans="2:13" s="322" customFormat="1" x14ac:dyDescent="0.2">
      <c r="B7326" s="602"/>
      <c r="C7326" s="602"/>
      <c r="D7326" s="602"/>
      <c r="E7326" s="602"/>
      <c r="F7326" s="602"/>
      <c r="G7326" s="602"/>
      <c r="H7326" s="602"/>
      <c r="I7326" s="602"/>
      <c r="J7326" s="602"/>
      <c r="K7326" s="602"/>
      <c r="L7326" s="602"/>
      <c r="M7326" s="622"/>
    </row>
    <row r="7327" spans="2:13" s="322" customFormat="1" x14ac:dyDescent="0.2">
      <c r="B7327" s="602"/>
      <c r="C7327" s="602"/>
      <c r="D7327" s="602"/>
      <c r="E7327" s="602"/>
      <c r="F7327" s="602"/>
      <c r="G7327" s="602"/>
      <c r="H7327" s="602"/>
      <c r="I7327" s="602"/>
      <c r="J7327" s="602"/>
      <c r="K7327" s="602"/>
      <c r="L7327" s="602"/>
      <c r="M7327" s="622"/>
    </row>
    <row r="7328" spans="2:13" s="322" customFormat="1" x14ac:dyDescent="0.2">
      <c r="B7328" s="602"/>
      <c r="C7328" s="602"/>
      <c r="D7328" s="602"/>
      <c r="E7328" s="602"/>
      <c r="F7328" s="602"/>
      <c r="G7328" s="602"/>
      <c r="H7328" s="602"/>
      <c r="I7328" s="602"/>
      <c r="J7328" s="602"/>
      <c r="K7328" s="602"/>
      <c r="L7328" s="602"/>
      <c r="M7328" s="622"/>
    </row>
    <row r="7329" spans="2:13" s="322" customFormat="1" x14ac:dyDescent="0.2">
      <c r="B7329" s="602"/>
      <c r="C7329" s="602"/>
      <c r="D7329" s="602"/>
      <c r="E7329" s="602"/>
      <c r="F7329" s="602"/>
      <c r="G7329" s="602"/>
      <c r="H7329" s="602"/>
      <c r="I7329" s="602"/>
      <c r="J7329" s="602"/>
      <c r="K7329" s="602"/>
      <c r="L7329" s="602"/>
      <c r="M7329" s="622"/>
    </row>
    <row r="7330" spans="2:13" s="322" customFormat="1" x14ac:dyDescent="0.2">
      <c r="B7330" s="602"/>
      <c r="C7330" s="602"/>
      <c r="D7330" s="602"/>
      <c r="E7330" s="602"/>
      <c r="F7330" s="602"/>
      <c r="G7330" s="602"/>
      <c r="H7330" s="602"/>
      <c r="I7330" s="602"/>
      <c r="J7330" s="602"/>
      <c r="K7330" s="602"/>
      <c r="L7330" s="602"/>
      <c r="M7330" s="622"/>
    </row>
    <row r="7331" spans="2:13" s="322" customFormat="1" x14ac:dyDescent="0.2">
      <c r="B7331" s="602"/>
      <c r="C7331" s="602"/>
      <c r="D7331" s="602"/>
      <c r="E7331" s="602"/>
      <c r="F7331" s="602"/>
      <c r="G7331" s="602"/>
      <c r="H7331" s="602"/>
      <c r="I7331" s="602"/>
      <c r="J7331" s="602"/>
      <c r="K7331" s="602"/>
      <c r="L7331" s="602"/>
      <c r="M7331" s="622"/>
    </row>
    <row r="7332" spans="2:13" s="322" customFormat="1" x14ac:dyDescent="0.2">
      <c r="B7332" s="602"/>
      <c r="C7332" s="602"/>
      <c r="D7332" s="602"/>
      <c r="E7332" s="602"/>
      <c r="F7332" s="602"/>
      <c r="G7332" s="602"/>
      <c r="H7332" s="602"/>
      <c r="I7332" s="602"/>
      <c r="J7332" s="602"/>
      <c r="K7332" s="602"/>
      <c r="L7332" s="602"/>
      <c r="M7332" s="622"/>
    </row>
    <row r="7333" spans="2:13" s="322" customFormat="1" x14ac:dyDescent="0.2">
      <c r="B7333" s="602"/>
      <c r="C7333" s="602"/>
      <c r="D7333" s="602"/>
      <c r="E7333" s="602"/>
      <c r="F7333" s="602"/>
      <c r="G7333" s="602"/>
      <c r="H7333" s="602"/>
      <c r="I7333" s="602"/>
      <c r="J7333" s="602"/>
      <c r="K7333" s="602"/>
      <c r="L7333" s="602"/>
      <c r="M7333" s="622"/>
    </row>
    <row r="7334" spans="2:13" s="322" customFormat="1" x14ac:dyDescent="0.2">
      <c r="B7334" s="602"/>
      <c r="C7334" s="602"/>
      <c r="D7334" s="602"/>
      <c r="E7334" s="602"/>
      <c r="F7334" s="602"/>
      <c r="G7334" s="602"/>
      <c r="H7334" s="602"/>
      <c r="I7334" s="602"/>
      <c r="J7334" s="602"/>
      <c r="K7334" s="602"/>
      <c r="L7334" s="602"/>
      <c r="M7334" s="622"/>
    </row>
    <row r="7335" spans="2:13" s="322" customFormat="1" x14ac:dyDescent="0.2">
      <c r="B7335" s="602"/>
      <c r="C7335" s="602"/>
      <c r="D7335" s="602"/>
      <c r="E7335" s="602"/>
      <c r="F7335" s="602"/>
      <c r="G7335" s="602"/>
      <c r="H7335" s="602"/>
      <c r="I7335" s="602"/>
      <c r="J7335" s="602"/>
      <c r="K7335" s="602"/>
      <c r="L7335" s="602"/>
      <c r="M7335" s="622"/>
    </row>
    <row r="7336" spans="2:13" s="322" customFormat="1" x14ac:dyDescent="0.2">
      <c r="B7336" s="602"/>
      <c r="C7336" s="602"/>
      <c r="D7336" s="602"/>
      <c r="E7336" s="602"/>
      <c r="F7336" s="602"/>
      <c r="G7336" s="602"/>
      <c r="H7336" s="602"/>
      <c r="I7336" s="602"/>
      <c r="J7336" s="602"/>
      <c r="K7336" s="602"/>
      <c r="L7336" s="602"/>
      <c r="M7336" s="622"/>
    </row>
    <row r="7337" spans="2:13" s="322" customFormat="1" x14ac:dyDescent="0.2">
      <c r="B7337" s="602"/>
      <c r="C7337" s="602"/>
      <c r="D7337" s="602"/>
      <c r="E7337" s="602"/>
      <c r="F7337" s="602"/>
      <c r="G7337" s="602"/>
      <c r="H7337" s="602"/>
      <c r="I7337" s="602"/>
      <c r="J7337" s="602"/>
      <c r="K7337" s="602"/>
      <c r="L7337" s="602"/>
      <c r="M7337" s="622"/>
    </row>
    <row r="7338" spans="2:13" s="322" customFormat="1" x14ac:dyDescent="0.2">
      <c r="B7338" s="602"/>
      <c r="C7338" s="602"/>
      <c r="D7338" s="602"/>
      <c r="E7338" s="602"/>
      <c r="F7338" s="602"/>
      <c r="G7338" s="602"/>
      <c r="H7338" s="602"/>
      <c r="I7338" s="602"/>
      <c r="J7338" s="602"/>
      <c r="K7338" s="602"/>
      <c r="L7338" s="602"/>
      <c r="M7338" s="622"/>
    </row>
    <row r="7339" spans="2:13" s="322" customFormat="1" x14ac:dyDescent="0.2">
      <c r="B7339" s="602"/>
      <c r="C7339" s="602"/>
      <c r="D7339" s="602"/>
      <c r="E7339" s="602"/>
      <c r="F7339" s="602"/>
      <c r="G7339" s="602"/>
      <c r="H7339" s="602"/>
      <c r="I7339" s="602"/>
      <c r="J7339" s="602"/>
      <c r="K7339" s="602"/>
      <c r="L7339" s="602"/>
      <c r="M7339" s="622"/>
    </row>
    <row r="7340" spans="2:13" s="322" customFormat="1" x14ac:dyDescent="0.2">
      <c r="B7340" s="602"/>
      <c r="C7340" s="602"/>
      <c r="D7340" s="602"/>
      <c r="E7340" s="602"/>
      <c r="F7340" s="602"/>
      <c r="G7340" s="602"/>
      <c r="H7340" s="602"/>
      <c r="I7340" s="602"/>
      <c r="J7340" s="602"/>
      <c r="K7340" s="602"/>
      <c r="L7340" s="602"/>
      <c r="M7340" s="622"/>
    </row>
    <row r="7341" spans="2:13" s="322" customFormat="1" x14ac:dyDescent="0.2">
      <c r="B7341" s="602"/>
      <c r="C7341" s="602"/>
      <c r="D7341" s="602"/>
      <c r="E7341" s="602"/>
      <c r="F7341" s="602"/>
      <c r="G7341" s="602"/>
      <c r="H7341" s="602"/>
      <c r="I7341" s="602"/>
      <c r="J7341" s="602"/>
      <c r="K7341" s="602"/>
      <c r="L7341" s="602"/>
      <c r="M7341" s="622"/>
    </row>
    <row r="7342" spans="2:13" s="322" customFormat="1" x14ac:dyDescent="0.2">
      <c r="B7342" s="602"/>
      <c r="C7342" s="602"/>
      <c r="D7342" s="602"/>
      <c r="E7342" s="602"/>
      <c r="F7342" s="602"/>
      <c r="G7342" s="602"/>
      <c r="H7342" s="602"/>
      <c r="I7342" s="602"/>
      <c r="J7342" s="602"/>
      <c r="K7342" s="602"/>
      <c r="L7342" s="602"/>
      <c r="M7342" s="622"/>
    </row>
    <row r="7343" spans="2:13" s="322" customFormat="1" x14ac:dyDescent="0.2">
      <c r="B7343" s="602"/>
      <c r="C7343" s="602"/>
      <c r="D7343" s="602"/>
      <c r="E7343" s="602"/>
      <c r="F7343" s="602"/>
      <c r="G7343" s="602"/>
      <c r="H7343" s="602"/>
      <c r="I7343" s="602"/>
      <c r="J7343" s="602"/>
      <c r="K7343" s="602"/>
      <c r="L7343" s="602"/>
      <c r="M7343" s="622"/>
    </row>
    <row r="7344" spans="2:13" s="322" customFormat="1" x14ac:dyDescent="0.2">
      <c r="B7344" s="602"/>
      <c r="C7344" s="602"/>
      <c r="D7344" s="602"/>
      <c r="E7344" s="602"/>
      <c r="F7344" s="602"/>
      <c r="G7344" s="602"/>
      <c r="H7344" s="602"/>
      <c r="I7344" s="602"/>
      <c r="J7344" s="602"/>
      <c r="K7344" s="602"/>
      <c r="L7344" s="602"/>
      <c r="M7344" s="622"/>
    </row>
    <row r="7345" spans="2:13" s="322" customFormat="1" x14ac:dyDescent="0.2">
      <c r="B7345" s="602"/>
      <c r="C7345" s="602"/>
      <c r="D7345" s="602"/>
      <c r="E7345" s="602"/>
      <c r="F7345" s="602"/>
      <c r="G7345" s="602"/>
      <c r="H7345" s="602"/>
      <c r="I7345" s="602"/>
      <c r="J7345" s="602"/>
      <c r="K7345" s="602"/>
      <c r="L7345" s="602"/>
      <c r="M7345" s="622"/>
    </row>
    <row r="7346" spans="2:13" s="322" customFormat="1" x14ac:dyDescent="0.2">
      <c r="B7346" s="602"/>
      <c r="C7346" s="602"/>
      <c r="D7346" s="602"/>
      <c r="E7346" s="602"/>
      <c r="F7346" s="602"/>
      <c r="G7346" s="602"/>
      <c r="H7346" s="602"/>
      <c r="I7346" s="602"/>
      <c r="J7346" s="602"/>
      <c r="K7346" s="602"/>
      <c r="L7346" s="602"/>
      <c r="M7346" s="622"/>
    </row>
    <row r="7347" spans="2:13" s="322" customFormat="1" x14ac:dyDescent="0.2">
      <c r="B7347" s="602"/>
      <c r="C7347" s="602"/>
      <c r="D7347" s="602"/>
      <c r="E7347" s="602"/>
      <c r="F7347" s="602"/>
      <c r="G7347" s="602"/>
      <c r="H7347" s="602"/>
      <c r="I7347" s="602"/>
      <c r="J7347" s="602"/>
      <c r="K7347" s="602"/>
      <c r="L7347" s="602"/>
      <c r="M7347" s="622"/>
    </row>
    <row r="7348" spans="2:13" s="322" customFormat="1" x14ac:dyDescent="0.2">
      <c r="B7348" s="602"/>
      <c r="C7348" s="602"/>
      <c r="D7348" s="602"/>
      <c r="E7348" s="602"/>
      <c r="F7348" s="602"/>
      <c r="G7348" s="602"/>
      <c r="H7348" s="602"/>
      <c r="I7348" s="602"/>
      <c r="J7348" s="602"/>
      <c r="K7348" s="602"/>
      <c r="L7348" s="602"/>
      <c r="M7348" s="622"/>
    </row>
    <row r="7349" spans="2:13" s="322" customFormat="1" x14ac:dyDescent="0.2">
      <c r="B7349" s="602"/>
      <c r="C7349" s="602"/>
      <c r="D7349" s="602"/>
      <c r="E7349" s="602"/>
      <c r="F7349" s="602"/>
      <c r="G7349" s="602"/>
      <c r="H7349" s="602"/>
      <c r="I7349" s="602"/>
      <c r="J7349" s="602"/>
      <c r="K7349" s="602"/>
      <c r="L7349" s="602"/>
      <c r="M7349" s="622"/>
    </row>
    <row r="7350" spans="2:13" s="322" customFormat="1" x14ac:dyDescent="0.2">
      <c r="B7350" s="602"/>
      <c r="C7350" s="602"/>
      <c r="D7350" s="602"/>
      <c r="E7350" s="602"/>
      <c r="F7350" s="602"/>
      <c r="G7350" s="602"/>
      <c r="H7350" s="602"/>
      <c r="I7350" s="602"/>
      <c r="J7350" s="602"/>
      <c r="K7350" s="602"/>
      <c r="L7350" s="602"/>
      <c r="M7350" s="622"/>
    </row>
    <row r="7351" spans="2:13" s="322" customFormat="1" x14ac:dyDescent="0.2">
      <c r="B7351" s="602"/>
      <c r="C7351" s="602"/>
      <c r="D7351" s="602"/>
      <c r="E7351" s="602"/>
      <c r="F7351" s="602"/>
      <c r="G7351" s="602"/>
      <c r="H7351" s="602"/>
      <c r="I7351" s="602"/>
      <c r="J7351" s="602"/>
      <c r="K7351" s="602"/>
      <c r="L7351" s="602"/>
      <c r="M7351" s="622"/>
    </row>
    <row r="7352" spans="2:13" s="322" customFormat="1" x14ac:dyDescent="0.2">
      <c r="B7352" s="602"/>
      <c r="C7352" s="602"/>
      <c r="D7352" s="602"/>
      <c r="E7352" s="602"/>
      <c r="F7352" s="602"/>
      <c r="G7352" s="602"/>
      <c r="H7352" s="602"/>
      <c r="I7352" s="602"/>
      <c r="J7352" s="602"/>
      <c r="K7352" s="602"/>
      <c r="L7352" s="602"/>
      <c r="M7352" s="622"/>
    </row>
    <row r="7353" spans="2:13" s="322" customFormat="1" x14ac:dyDescent="0.2">
      <c r="B7353" s="602"/>
      <c r="C7353" s="602"/>
      <c r="D7353" s="602"/>
      <c r="E7353" s="602"/>
      <c r="F7353" s="602"/>
      <c r="G7353" s="602"/>
      <c r="H7353" s="602"/>
      <c r="I7353" s="602"/>
      <c r="J7353" s="602"/>
      <c r="K7353" s="602"/>
      <c r="L7353" s="602"/>
      <c r="M7353" s="622"/>
    </row>
    <row r="7354" spans="2:13" s="322" customFormat="1" x14ac:dyDescent="0.2">
      <c r="B7354" s="602"/>
      <c r="C7354" s="602"/>
      <c r="D7354" s="602"/>
      <c r="E7354" s="602"/>
      <c r="F7354" s="602"/>
      <c r="G7354" s="602"/>
      <c r="H7354" s="602"/>
      <c r="I7354" s="602"/>
      <c r="J7354" s="602"/>
      <c r="K7354" s="602"/>
      <c r="L7354" s="602"/>
      <c r="M7354" s="622"/>
    </row>
    <row r="7355" spans="2:13" s="322" customFormat="1" x14ac:dyDescent="0.2">
      <c r="B7355" s="602"/>
      <c r="C7355" s="602"/>
      <c r="D7355" s="602"/>
      <c r="E7355" s="602"/>
      <c r="F7355" s="602"/>
      <c r="G7355" s="602"/>
      <c r="H7355" s="602"/>
      <c r="I7355" s="602"/>
      <c r="J7355" s="602"/>
      <c r="K7355" s="602"/>
      <c r="L7355" s="602"/>
      <c r="M7355" s="622"/>
    </row>
    <row r="7356" spans="2:13" s="322" customFormat="1" x14ac:dyDescent="0.2">
      <c r="B7356" s="602"/>
      <c r="C7356" s="602"/>
      <c r="D7356" s="602"/>
      <c r="E7356" s="602"/>
      <c r="F7356" s="602"/>
      <c r="G7356" s="602"/>
      <c r="H7356" s="602"/>
      <c r="I7356" s="602"/>
      <c r="J7356" s="602"/>
      <c r="K7356" s="602"/>
      <c r="L7356" s="602"/>
      <c r="M7356" s="622"/>
    </row>
    <row r="7357" spans="2:13" s="322" customFormat="1" x14ac:dyDescent="0.2">
      <c r="B7357" s="602"/>
      <c r="C7357" s="602"/>
      <c r="D7357" s="602"/>
      <c r="E7357" s="602"/>
      <c r="F7357" s="602"/>
      <c r="G7357" s="602"/>
      <c r="H7357" s="602"/>
      <c r="I7357" s="602"/>
      <c r="J7357" s="602"/>
      <c r="K7357" s="602"/>
      <c r="L7357" s="602"/>
      <c r="M7357" s="622"/>
    </row>
    <row r="7358" spans="2:13" s="322" customFormat="1" x14ac:dyDescent="0.2">
      <c r="B7358" s="602"/>
      <c r="C7358" s="602"/>
      <c r="D7358" s="602"/>
      <c r="E7358" s="602"/>
      <c r="F7358" s="602"/>
      <c r="G7358" s="602"/>
      <c r="H7358" s="602"/>
      <c r="I7358" s="602"/>
      <c r="J7358" s="602"/>
      <c r="K7358" s="602"/>
      <c r="L7358" s="602"/>
      <c r="M7358" s="622"/>
    </row>
    <row r="7359" spans="2:13" s="322" customFormat="1" x14ac:dyDescent="0.2">
      <c r="B7359" s="602"/>
      <c r="C7359" s="602"/>
      <c r="D7359" s="602"/>
      <c r="E7359" s="602"/>
      <c r="F7359" s="602"/>
      <c r="G7359" s="602"/>
      <c r="H7359" s="602"/>
      <c r="I7359" s="602"/>
      <c r="J7359" s="602"/>
      <c r="K7359" s="602"/>
      <c r="L7359" s="602"/>
      <c r="M7359" s="622"/>
    </row>
    <row r="7360" spans="2:13" s="322" customFormat="1" x14ac:dyDescent="0.2">
      <c r="B7360" s="602"/>
      <c r="C7360" s="602"/>
      <c r="D7360" s="602"/>
      <c r="E7360" s="602"/>
      <c r="F7360" s="602"/>
      <c r="G7360" s="602"/>
      <c r="H7360" s="602"/>
      <c r="I7360" s="602"/>
      <c r="J7360" s="602"/>
      <c r="K7360" s="602"/>
      <c r="L7360" s="602"/>
      <c r="M7360" s="622"/>
    </row>
    <row r="7361" spans="2:13" s="322" customFormat="1" x14ac:dyDescent="0.2">
      <c r="B7361" s="602"/>
      <c r="C7361" s="602"/>
      <c r="D7361" s="602"/>
      <c r="E7361" s="602"/>
      <c r="F7361" s="602"/>
      <c r="G7361" s="602"/>
      <c r="H7361" s="602"/>
      <c r="I7361" s="602"/>
      <c r="J7361" s="602"/>
      <c r="K7361" s="602"/>
      <c r="L7361" s="602"/>
      <c r="M7361" s="622"/>
    </row>
    <row r="7362" spans="2:13" s="322" customFormat="1" x14ac:dyDescent="0.2">
      <c r="B7362" s="602"/>
      <c r="C7362" s="602"/>
      <c r="D7362" s="602"/>
      <c r="E7362" s="602"/>
      <c r="F7362" s="602"/>
      <c r="G7362" s="602"/>
      <c r="H7362" s="602"/>
      <c r="I7362" s="602"/>
      <c r="J7362" s="602"/>
      <c r="K7362" s="602"/>
      <c r="L7362" s="602"/>
      <c r="M7362" s="622"/>
    </row>
    <row r="7363" spans="2:13" s="322" customFormat="1" x14ac:dyDescent="0.2">
      <c r="B7363" s="602"/>
      <c r="C7363" s="602"/>
      <c r="D7363" s="602"/>
      <c r="E7363" s="602"/>
      <c r="F7363" s="602"/>
      <c r="G7363" s="602"/>
      <c r="H7363" s="602"/>
      <c r="I7363" s="602"/>
      <c r="J7363" s="602"/>
      <c r="K7363" s="602"/>
      <c r="L7363" s="602"/>
      <c r="M7363" s="622"/>
    </row>
    <row r="7364" spans="2:13" s="322" customFormat="1" x14ac:dyDescent="0.2">
      <c r="B7364" s="602"/>
      <c r="C7364" s="602"/>
      <c r="D7364" s="602"/>
      <c r="E7364" s="602"/>
      <c r="F7364" s="602"/>
      <c r="G7364" s="602"/>
      <c r="H7364" s="602"/>
      <c r="I7364" s="602"/>
      <c r="J7364" s="602"/>
      <c r="K7364" s="602"/>
      <c r="L7364" s="602"/>
      <c r="M7364" s="622"/>
    </row>
    <row r="7365" spans="2:13" s="322" customFormat="1" x14ac:dyDescent="0.2">
      <c r="B7365" s="602"/>
      <c r="C7365" s="602"/>
      <c r="D7365" s="602"/>
      <c r="E7365" s="602"/>
      <c r="F7365" s="602"/>
      <c r="G7365" s="602"/>
      <c r="H7365" s="602"/>
      <c r="I7365" s="602"/>
      <c r="J7365" s="602"/>
      <c r="K7365" s="602"/>
      <c r="L7365" s="602"/>
      <c r="M7365" s="622"/>
    </row>
    <row r="7366" spans="2:13" s="322" customFormat="1" x14ac:dyDescent="0.2">
      <c r="B7366" s="602"/>
      <c r="C7366" s="602"/>
      <c r="D7366" s="602"/>
      <c r="E7366" s="602"/>
      <c r="F7366" s="602"/>
      <c r="G7366" s="602"/>
      <c r="H7366" s="602"/>
      <c r="I7366" s="602"/>
      <c r="J7366" s="602"/>
      <c r="K7366" s="602"/>
      <c r="L7366" s="602"/>
      <c r="M7366" s="622"/>
    </row>
    <row r="7367" spans="2:13" s="322" customFormat="1" x14ac:dyDescent="0.2">
      <c r="B7367" s="602"/>
      <c r="C7367" s="602"/>
      <c r="D7367" s="602"/>
      <c r="E7367" s="602"/>
      <c r="F7367" s="602"/>
      <c r="G7367" s="602"/>
      <c r="H7367" s="602"/>
      <c r="I7367" s="602"/>
      <c r="J7367" s="602"/>
      <c r="K7367" s="602"/>
      <c r="L7367" s="602"/>
      <c r="M7367" s="622"/>
    </row>
    <row r="7368" spans="2:13" s="322" customFormat="1" x14ac:dyDescent="0.2">
      <c r="B7368" s="602"/>
      <c r="C7368" s="602"/>
      <c r="D7368" s="602"/>
      <c r="E7368" s="602"/>
      <c r="F7368" s="602"/>
      <c r="G7368" s="602"/>
      <c r="H7368" s="602"/>
      <c r="I7368" s="602"/>
      <c r="J7368" s="602"/>
      <c r="K7368" s="602"/>
      <c r="L7368" s="602"/>
      <c r="M7368" s="622"/>
    </row>
    <row r="7369" spans="2:13" s="322" customFormat="1" x14ac:dyDescent="0.2">
      <c r="B7369" s="602"/>
      <c r="C7369" s="602"/>
      <c r="D7369" s="602"/>
      <c r="E7369" s="602"/>
      <c r="F7369" s="602"/>
      <c r="G7369" s="602"/>
      <c r="H7369" s="602"/>
      <c r="I7369" s="602"/>
      <c r="J7369" s="602"/>
      <c r="K7369" s="602"/>
      <c r="L7369" s="602"/>
      <c r="M7369" s="622"/>
    </row>
    <row r="7370" spans="2:13" s="322" customFormat="1" x14ac:dyDescent="0.2">
      <c r="B7370" s="602"/>
      <c r="C7370" s="602"/>
      <c r="D7370" s="602"/>
      <c r="E7370" s="602"/>
      <c r="F7370" s="602"/>
      <c r="G7370" s="602"/>
      <c r="H7370" s="602"/>
      <c r="I7370" s="602"/>
      <c r="J7370" s="602"/>
      <c r="K7370" s="602"/>
      <c r="L7370" s="602"/>
      <c r="M7370" s="622"/>
    </row>
    <row r="7371" spans="2:13" s="322" customFormat="1" x14ac:dyDescent="0.2">
      <c r="B7371" s="602"/>
      <c r="C7371" s="602"/>
      <c r="D7371" s="602"/>
      <c r="E7371" s="602"/>
      <c r="F7371" s="602"/>
      <c r="G7371" s="602"/>
      <c r="H7371" s="602"/>
      <c r="I7371" s="602"/>
      <c r="J7371" s="602"/>
      <c r="K7371" s="602"/>
      <c r="L7371" s="602"/>
      <c r="M7371" s="622"/>
    </row>
    <row r="7372" spans="2:13" s="322" customFormat="1" x14ac:dyDescent="0.2">
      <c r="B7372" s="602"/>
      <c r="C7372" s="602"/>
      <c r="D7372" s="602"/>
      <c r="E7372" s="602"/>
      <c r="F7372" s="602"/>
      <c r="G7372" s="602"/>
      <c r="H7372" s="602"/>
      <c r="I7372" s="602"/>
      <c r="J7372" s="602"/>
      <c r="K7372" s="602"/>
      <c r="L7372" s="602"/>
      <c r="M7372" s="622"/>
    </row>
    <row r="7373" spans="2:13" s="322" customFormat="1" x14ac:dyDescent="0.2">
      <c r="B7373" s="602"/>
      <c r="C7373" s="602"/>
      <c r="D7373" s="602"/>
      <c r="E7373" s="602"/>
      <c r="F7373" s="602"/>
      <c r="G7373" s="602"/>
      <c r="H7373" s="602"/>
      <c r="I7373" s="602"/>
      <c r="J7373" s="602"/>
      <c r="K7373" s="602"/>
      <c r="L7373" s="602"/>
      <c r="M7373" s="622"/>
    </row>
    <row r="7374" spans="2:13" s="322" customFormat="1" x14ac:dyDescent="0.2">
      <c r="B7374" s="602"/>
      <c r="C7374" s="602"/>
      <c r="D7374" s="602"/>
      <c r="E7374" s="602"/>
      <c r="F7374" s="602"/>
      <c r="G7374" s="602"/>
      <c r="H7374" s="602"/>
      <c r="I7374" s="602"/>
      <c r="J7374" s="602"/>
      <c r="K7374" s="602"/>
      <c r="L7374" s="602"/>
      <c r="M7374" s="622"/>
    </row>
    <row r="7375" spans="2:13" s="322" customFormat="1" x14ac:dyDescent="0.2">
      <c r="B7375" s="602"/>
      <c r="C7375" s="602"/>
      <c r="D7375" s="602"/>
      <c r="E7375" s="602"/>
      <c r="F7375" s="602"/>
      <c r="G7375" s="602"/>
      <c r="H7375" s="602"/>
      <c r="I7375" s="602"/>
      <c r="J7375" s="602"/>
      <c r="K7375" s="602"/>
      <c r="L7375" s="602"/>
      <c r="M7375" s="622"/>
    </row>
    <row r="7376" spans="2:13" s="322" customFormat="1" x14ac:dyDescent="0.2">
      <c r="B7376" s="602"/>
      <c r="C7376" s="602"/>
      <c r="D7376" s="602"/>
      <c r="E7376" s="602"/>
      <c r="F7376" s="602"/>
      <c r="G7376" s="602"/>
      <c r="H7376" s="602"/>
      <c r="I7376" s="602"/>
      <c r="J7376" s="602"/>
      <c r="K7376" s="602"/>
      <c r="L7376" s="602"/>
      <c r="M7376" s="622"/>
    </row>
    <row r="7377" spans="2:13" s="322" customFormat="1" x14ac:dyDescent="0.2">
      <c r="B7377" s="602"/>
      <c r="C7377" s="602"/>
      <c r="D7377" s="602"/>
      <c r="E7377" s="602"/>
      <c r="F7377" s="602"/>
      <c r="G7377" s="602"/>
      <c r="H7377" s="602"/>
      <c r="I7377" s="602"/>
      <c r="J7377" s="602"/>
      <c r="K7377" s="602"/>
      <c r="L7377" s="602"/>
      <c r="M7377" s="622"/>
    </row>
    <row r="7378" spans="2:13" s="322" customFormat="1" x14ac:dyDescent="0.2">
      <c r="B7378" s="602"/>
      <c r="C7378" s="602"/>
      <c r="D7378" s="602"/>
      <c r="E7378" s="602"/>
      <c r="F7378" s="602"/>
      <c r="G7378" s="602"/>
      <c r="H7378" s="602"/>
      <c r="I7378" s="602"/>
      <c r="J7378" s="602"/>
      <c r="K7378" s="602"/>
      <c r="L7378" s="602"/>
      <c r="M7378" s="622"/>
    </row>
    <row r="7379" spans="2:13" s="322" customFormat="1" x14ac:dyDescent="0.2">
      <c r="B7379" s="602"/>
      <c r="C7379" s="602"/>
      <c r="D7379" s="602"/>
      <c r="E7379" s="602"/>
      <c r="F7379" s="602"/>
      <c r="G7379" s="602"/>
      <c r="H7379" s="602"/>
      <c r="I7379" s="602"/>
      <c r="J7379" s="602"/>
      <c r="K7379" s="602"/>
      <c r="L7379" s="602"/>
      <c r="M7379" s="622"/>
    </row>
    <row r="7380" spans="2:13" s="322" customFormat="1" x14ac:dyDescent="0.2">
      <c r="B7380" s="602"/>
      <c r="C7380" s="602"/>
      <c r="D7380" s="602"/>
      <c r="E7380" s="602"/>
      <c r="F7380" s="602"/>
      <c r="G7380" s="602"/>
      <c r="H7380" s="602"/>
      <c r="I7380" s="602"/>
      <c r="J7380" s="602"/>
      <c r="K7380" s="602"/>
      <c r="L7380" s="602"/>
      <c r="M7380" s="622"/>
    </row>
    <row r="7381" spans="2:13" s="322" customFormat="1" x14ac:dyDescent="0.2">
      <c r="B7381" s="602"/>
      <c r="C7381" s="602"/>
      <c r="D7381" s="602"/>
      <c r="E7381" s="602"/>
      <c r="F7381" s="602"/>
      <c r="G7381" s="602"/>
      <c r="H7381" s="602"/>
      <c r="I7381" s="602"/>
      <c r="J7381" s="602"/>
      <c r="K7381" s="602"/>
      <c r="L7381" s="602"/>
      <c r="M7381" s="622"/>
    </row>
    <row r="7382" spans="2:13" s="322" customFormat="1" x14ac:dyDescent="0.2">
      <c r="B7382" s="602"/>
      <c r="C7382" s="602"/>
      <c r="D7382" s="602"/>
      <c r="E7382" s="602"/>
      <c r="F7382" s="602"/>
      <c r="G7382" s="602"/>
      <c r="H7382" s="602"/>
      <c r="I7382" s="602"/>
      <c r="J7382" s="602"/>
      <c r="K7382" s="602"/>
      <c r="L7382" s="602"/>
      <c r="M7382" s="622"/>
    </row>
    <row r="7383" spans="2:13" s="322" customFormat="1" x14ac:dyDescent="0.2">
      <c r="B7383" s="602"/>
      <c r="C7383" s="602"/>
      <c r="D7383" s="602"/>
      <c r="E7383" s="602"/>
      <c r="F7383" s="602"/>
      <c r="G7383" s="602"/>
      <c r="H7383" s="602"/>
      <c r="I7383" s="602"/>
      <c r="J7383" s="602"/>
      <c r="K7383" s="602"/>
      <c r="L7383" s="602"/>
      <c r="M7383" s="622"/>
    </row>
    <row r="7384" spans="2:13" s="322" customFormat="1" x14ac:dyDescent="0.2">
      <c r="B7384" s="602"/>
      <c r="C7384" s="602"/>
      <c r="D7384" s="602"/>
      <c r="E7384" s="602"/>
      <c r="F7384" s="602"/>
      <c r="G7384" s="602"/>
      <c r="H7384" s="602"/>
      <c r="I7384" s="602"/>
      <c r="J7384" s="602"/>
      <c r="K7384" s="602"/>
      <c r="L7384" s="602"/>
      <c r="M7384" s="622"/>
    </row>
    <row r="7385" spans="2:13" s="322" customFormat="1" x14ac:dyDescent="0.2">
      <c r="B7385" s="602"/>
      <c r="C7385" s="602"/>
      <c r="D7385" s="602"/>
      <c r="E7385" s="602"/>
      <c r="F7385" s="602"/>
      <c r="G7385" s="602"/>
      <c r="H7385" s="602"/>
      <c r="I7385" s="602"/>
      <c r="J7385" s="602"/>
      <c r="K7385" s="602"/>
      <c r="L7385" s="602"/>
      <c r="M7385" s="622"/>
    </row>
    <row r="7386" spans="2:13" s="322" customFormat="1" x14ac:dyDescent="0.2">
      <c r="B7386" s="602"/>
      <c r="C7386" s="602"/>
      <c r="D7386" s="602"/>
      <c r="E7386" s="602"/>
      <c r="F7386" s="602"/>
      <c r="G7386" s="602"/>
      <c r="H7386" s="602"/>
      <c r="I7386" s="602"/>
      <c r="J7386" s="602"/>
      <c r="K7386" s="602"/>
      <c r="L7386" s="602"/>
      <c r="M7386" s="622"/>
    </row>
    <row r="7387" spans="2:13" s="322" customFormat="1" x14ac:dyDescent="0.2">
      <c r="B7387" s="602"/>
      <c r="C7387" s="602"/>
      <c r="D7387" s="602"/>
      <c r="E7387" s="602"/>
      <c r="F7387" s="602"/>
      <c r="G7387" s="602"/>
      <c r="H7387" s="602"/>
      <c r="I7387" s="602"/>
      <c r="J7387" s="602"/>
      <c r="K7387" s="602"/>
      <c r="L7387" s="602"/>
      <c r="M7387" s="622"/>
    </row>
    <row r="7388" spans="2:13" s="322" customFormat="1" x14ac:dyDescent="0.2">
      <c r="B7388" s="602"/>
      <c r="C7388" s="602"/>
      <c r="D7388" s="602"/>
      <c r="E7388" s="602"/>
      <c r="F7388" s="602"/>
      <c r="G7388" s="602"/>
      <c r="H7388" s="602"/>
      <c r="I7388" s="602"/>
      <c r="J7388" s="602"/>
      <c r="K7388" s="602"/>
      <c r="L7388" s="602"/>
      <c r="M7388" s="622"/>
    </row>
    <row r="7389" spans="2:13" s="322" customFormat="1" x14ac:dyDescent="0.2">
      <c r="B7389" s="602"/>
      <c r="C7389" s="602"/>
      <c r="D7389" s="602"/>
      <c r="E7389" s="602"/>
      <c r="F7389" s="602"/>
      <c r="G7389" s="602"/>
      <c r="H7389" s="602"/>
      <c r="I7389" s="602"/>
      <c r="J7389" s="602"/>
      <c r="K7389" s="602"/>
      <c r="L7389" s="602"/>
      <c r="M7389" s="622"/>
    </row>
    <row r="7390" spans="2:13" s="322" customFormat="1" x14ac:dyDescent="0.2">
      <c r="B7390" s="602"/>
      <c r="C7390" s="602"/>
      <c r="D7390" s="602"/>
      <c r="E7390" s="602"/>
      <c r="F7390" s="602"/>
      <c r="G7390" s="602"/>
      <c r="H7390" s="602"/>
      <c r="I7390" s="602"/>
      <c r="J7390" s="602"/>
      <c r="K7390" s="602"/>
      <c r="L7390" s="602"/>
      <c r="M7390" s="622"/>
    </row>
    <row r="7391" spans="2:13" s="322" customFormat="1" x14ac:dyDescent="0.2">
      <c r="B7391" s="602"/>
      <c r="C7391" s="602"/>
      <c r="D7391" s="602"/>
      <c r="E7391" s="602"/>
      <c r="F7391" s="602"/>
      <c r="G7391" s="602"/>
      <c r="H7391" s="602"/>
      <c r="I7391" s="602"/>
      <c r="J7391" s="602"/>
      <c r="K7391" s="602"/>
      <c r="L7391" s="602"/>
      <c r="M7391" s="622"/>
    </row>
    <row r="7392" spans="2:13" s="322" customFormat="1" x14ac:dyDescent="0.2">
      <c r="B7392" s="602"/>
      <c r="C7392" s="602"/>
      <c r="D7392" s="602"/>
      <c r="E7392" s="602"/>
      <c r="F7392" s="602"/>
      <c r="G7392" s="602"/>
      <c r="H7392" s="602"/>
      <c r="I7392" s="602"/>
      <c r="J7392" s="602"/>
      <c r="K7392" s="602"/>
      <c r="L7392" s="602"/>
      <c r="M7392" s="622"/>
    </row>
    <row r="7393" spans="2:13" s="322" customFormat="1" x14ac:dyDescent="0.2">
      <c r="B7393" s="602"/>
      <c r="C7393" s="602"/>
      <c r="D7393" s="602"/>
      <c r="E7393" s="602"/>
      <c r="F7393" s="602"/>
      <c r="G7393" s="602"/>
      <c r="H7393" s="602"/>
      <c r="I7393" s="602"/>
      <c r="J7393" s="602"/>
      <c r="K7393" s="602"/>
      <c r="L7393" s="602"/>
      <c r="M7393" s="622"/>
    </row>
    <row r="7394" spans="2:13" s="322" customFormat="1" x14ac:dyDescent="0.2">
      <c r="B7394" s="602"/>
      <c r="C7394" s="602"/>
      <c r="D7394" s="602"/>
      <c r="E7394" s="602"/>
      <c r="F7394" s="602"/>
      <c r="G7394" s="602"/>
      <c r="H7394" s="602"/>
      <c r="I7394" s="602"/>
      <c r="J7394" s="602"/>
      <c r="K7394" s="602"/>
      <c r="L7394" s="602"/>
      <c r="M7394" s="622"/>
    </row>
    <row r="7395" spans="2:13" s="322" customFormat="1" x14ac:dyDescent="0.2">
      <c r="B7395" s="602"/>
      <c r="C7395" s="602"/>
      <c r="D7395" s="602"/>
      <c r="E7395" s="602"/>
      <c r="F7395" s="602"/>
      <c r="G7395" s="602"/>
      <c r="H7395" s="602"/>
      <c r="I7395" s="602"/>
      <c r="J7395" s="602"/>
      <c r="K7395" s="602"/>
      <c r="L7395" s="602"/>
      <c r="M7395" s="622"/>
    </row>
    <row r="7396" spans="2:13" s="322" customFormat="1" x14ac:dyDescent="0.2">
      <c r="B7396" s="602"/>
      <c r="C7396" s="602"/>
      <c r="D7396" s="602"/>
      <c r="E7396" s="602"/>
      <c r="F7396" s="602"/>
      <c r="G7396" s="602"/>
      <c r="H7396" s="602"/>
      <c r="I7396" s="602"/>
      <c r="J7396" s="602"/>
      <c r="K7396" s="602"/>
      <c r="L7396" s="602"/>
      <c r="M7396" s="622"/>
    </row>
    <row r="7397" spans="2:13" s="322" customFormat="1" x14ac:dyDescent="0.2">
      <c r="B7397" s="602"/>
      <c r="C7397" s="602"/>
      <c r="D7397" s="602"/>
      <c r="E7397" s="602"/>
      <c r="F7397" s="602"/>
      <c r="G7397" s="602"/>
      <c r="H7397" s="602"/>
      <c r="I7397" s="602"/>
      <c r="J7397" s="602"/>
      <c r="K7397" s="602"/>
      <c r="L7397" s="602"/>
      <c r="M7397" s="622"/>
    </row>
    <row r="7398" spans="2:13" s="322" customFormat="1" x14ac:dyDescent="0.2">
      <c r="B7398" s="602"/>
      <c r="C7398" s="602"/>
      <c r="D7398" s="602"/>
      <c r="E7398" s="602"/>
      <c r="F7398" s="602"/>
      <c r="G7398" s="602"/>
      <c r="H7398" s="602"/>
      <c r="I7398" s="602"/>
      <c r="J7398" s="602"/>
      <c r="K7398" s="602"/>
      <c r="L7398" s="602"/>
      <c r="M7398" s="622"/>
    </row>
    <row r="7399" spans="2:13" s="322" customFormat="1" x14ac:dyDescent="0.2">
      <c r="B7399" s="602"/>
      <c r="C7399" s="602"/>
      <c r="D7399" s="602"/>
      <c r="E7399" s="602"/>
      <c r="F7399" s="602"/>
      <c r="G7399" s="602"/>
      <c r="H7399" s="602"/>
      <c r="I7399" s="602"/>
      <c r="J7399" s="602"/>
      <c r="K7399" s="602"/>
      <c r="L7399" s="602"/>
      <c r="M7399" s="622"/>
    </row>
    <row r="7400" spans="2:13" s="322" customFormat="1" x14ac:dyDescent="0.2">
      <c r="B7400" s="602"/>
      <c r="C7400" s="602"/>
      <c r="D7400" s="602"/>
      <c r="E7400" s="602"/>
      <c r="F7400" s="602"/>
      <c r="G7400" s="602"/>
      <c r="H7400" s="602"/>
      <c r="I7400" s="602"/>
      <c r="J7400" s="602"/>
      <c r="K7400" s="602"/>
      <c r="L7400" s="602"/>
      <c r="M7400" s="622"/>
    </row>
    <row r="7401" spans="2:13" s="322" customFormat="1" x14ac:dyDescent="0.2">
      <c r="B7401" s="602"/>
      <c r="C7401" s="602"/>
      <c r="D7401" s="602"/>
      <c r="E7401" s="602"/>
      <c r="F7401" s="602"/>
      <c r="G7401" s="602"/>
      <c r="H7401" s="602"/>
      <c r="I7401" s="602"/>
      <c r="J7401" s="602"/>
      <c r="K7401" s="602"/>
      <c r="L7401" s="602"/>
      <c r="M7401" s="622"/>
    </row>
    <row r="7402" spans="2:13" s="322" customFormat="1" x14ac:dyDescent="0.2">
      <c r="B7402" s="602"/>
      <c r="C7402" s="602"/>
      <c r="D7402" s="602"/>
      <c r="E7402" s="602"/>
      <c r="F7402" s="602"/>
      <c r="G7402" s="602"/>
      <c r="H7402" s="602"/>
      <c r="I7402" s="602"/>
      <c r="J7402" s="602"/>
      <c r="K7402" s="602"/>
      <c r="L7402" s="602"/>
      <c r="M7402" s="622"/>
    </row>
    <row r="7403" spans="2:13" s="322" customFormat="1" x14ac:dyDescent="0.2">
      <c r="B7403" s="602"/>
      <c r="C7403" s="602"/>
      <c r="D7403" s="602"/>
      <c r="E7403" s="602"/>
      <c r="F7403" s="602"/>
      <c r="G7403" s="602"/>
      <c r="H7403" s="602"/>
      <c r="I7403" s="602"/>
      <c r="J7403" s="602"/>
      <c r="K7403" s="602"/>
      <c r="L7403" s="602"/>
      <c r="M7403" s="622"/>
    </row>
    <row r="7404" spans="2:13" s="322" customFormat="1" x14ac:dyDescent="0.2">
      <c r="B7404" s="602"/>
      <c r="C7404" s="602"/>
      <c r="D7404" s="602"/>
      <c r="E7404" s="602"/>
      <c r="F7404" s="602"/>
      <c r="G7404" s="602"/>
      <c r="H7404" s="602"/>
      <c r="I7404" s="602"/>
      <c r="J7404" s="602"/>
      <c r="K7404" s="602"/>
      <c r="L7404" s="602"/>
      <c r="M7404" s="622"/>
    </row>
    <row r="7405" spans="2:13" s="322" customFormat="1" x14ac:dyDescent="0.2">
      <c r="B7405" s="602"/>
      <c r="C7405" s="602"/>
      <c r="D7405" s="602"/>
      <c r="E7405" s="602"/>
      <c r="F7405" s="602"/>
      <c r="G7405" s="602"/>
      <c r="H7405" s="602"/>
      <c r="I7405" s="602"/>
      <c r="J7405" s="602"/>
      <c r="K7405" s="602"/>
      <c r="L7405" s="602"/>
      <c r="M7405" s="622"/>
    </row>
    <row r="7406" spans="2:13" s="322" customFormat="1" x14ac:dyDescent="0.2">
      <c r="B7406" s="602"/>
      <c r="C7406" s="602"/>
      <c r="D7406" s="602"/>
      <c r="E7406" s="602"/>
      <c r="F7406" s="602"/>
      <c r="G7406" s="602"/>
      <c r="H7406" s="602"/>
      <c r="I7406" s="602"/>
      <c r="J7406" s="602"/>
      <c r="K7406" s="602"/>
      <c r="L7406" s="602"/>
      <c r="M7406" s="622"/>
    </row>
    <row r="7407" spans="2:13" s="322" customFormat="1" x14ac:dyDescent="0.2">
      <c r="B7407" s="602"/>
      <c r="C7407" s="602"/>
      <c r="D7407" s="602"/>
      <c r="E7407" s="602"/>
      <c r="F7407" s="602"/>
      <c r="G7407" s="602"/>
      <c r="H7407" s="602"/>
      <c r="I7407" s="602"/>
      <c r="J7407" s="602"/>
      <c r="K7407" s="602"/>
      <c r="L7407" s="602"/>
      <c r="M7407" s="622"/>
    </row>
    <row r="7408" spans="2:13" s="322" customFormat="1" x14ac:dyDescent="0.2">
      <c r="B7408" s="602"/>
      <c r="C7408" s="602"/>
      <c r="D7408" s="602"/>
      <c r="E7408" s="602"/>
      <c r="F7408" s="602"/>
      <c r="G7408" s="602"/>
      <c r="H7408" s="602"/>
      <c r="I7408" s="602"/>
      <c r="J7408" s="602"/>
      <c r="K7408" s="602"/>
      <c r="L7408" s="602"/>
      <c r="M7408" s="622"/>
    </row>
    <row r="7409" spans="2:13" s="322" customFormat="1" x14ac:dyDescent="0.2">
      <c r="B7409" s="602"/>
      <c r="C7409" s="602"/>
      <c r="D7409" s="602"/>
      <c r="E7409" s="602"/>
      <c r="F7409" s="602"/>
      <c r="G7409" s="602"/>
      <c r="H7409" s="602"/>
      <c r="I7409" s="602"/>
      <c r="J7409" s="602"/>
      <c r="K7409" s="602"/>
      <c r="L7409" s="602"/>
      <c r="M7409" s="622"/>
    </row>
    <row r="7410" spans="2:13" s="322" customFormat="1" x14ac:dyDescent="0.2">
      <c r="B7410" s="602"/>
      <c r="C7410" s="602"/>
      <c r="D7410" s="602"/>
      <c r="E7410" s="602"/>
      <c r="F7410" s="602"/>
      <c r="G7410" s="602"/>
      <c r="H7410" s="602"/>
      <c r="I7410" s="602"/>
      <c r="J7410" s="602"/>
      <c r="K7410" s="602"/>
      <c r="L7410" s="602"/>
      <c r="M7410" s="622"/>
    </row>
    <row r="7411" spans="2:13" s="322" customFormat="1" x14ac:dyDescent="0.2">
      <c r="B7411" s="602"/>
      <c r="C7411" s="602"/>
      <c r="D7411" s="602"/>
      <c r="E7411" s="602"/>
      <c r="F7411" s="602"/>
      <c r="G7411" s="602"/>
      <c r="H7411" s="602"/>
      <c r="I7411" s="602"/>
      <c r="J7411" s="602"/>
      <c r="K7411" s="602"/>
      <c r="L7411" s="602"/>
      <c r="M7411" s="622"/>
    </row>
    <row r="7412" spans="2:13" s="322" customFormat="1" x14ac:dyDescent="0.2">
      <c r="B7412" s="602"/>
      <c r="C7412" s="602"/>
      <c r="D7412" s="602"/>
      <c r="E7412" s="602"/>
      <c r="F7412" s="602"/>
      <c r="G7412" s="602"/>
      <c r="H7412" s="602"/>
      <c r="I7412" s="602"/>
      <c r="J7412" s="602"/>
      <c r="K7412" s="602"/>
      <c r="L7412" s="602"/>
      <c r="M7412" s="622"/>
    </row>
    <row r="7413" spans="2:13" s="322" customFormat="1" x14ac:dyDescent="0.2">
      <c r="B7413" s="602"/>
      <c r="C7413" s="602"/>
      <c r="D7413" s="602"/>
      <c r="E7413" s="602"/>
      <c r="F7413" s="602"/>
      <c r="G7413" s="602"/>
      <c r="H7413" s="602"/>
      <c r="I7413" s="602"/>
      <c r="J7413" s="602"/>
      <c r="K7413" s="602"/>
      <c r="L7413" s="602"/>
      <c r="M7413" s="622"/>
    </row>
    <row r="7414" spans="2:13" s="322" customFormat="1" x14ac:dyDescent="0.2">
      <c r="B7414" s="602"/>
      <c r="C7414" s="602"/>
      <c r="D7414" s="602"/>
      <c r="E7414" s="602"/>
      <c r="F7414" s="602"/>
      <c r="G7414" s="602"/>
      <c r="H7414" s="602"/>
      <c r="I7414" s="602"/>
      <c r="J7414" s="602"/>
      <c r="K7414" s="602"/>
      <c r="L7414" s="602"/>
      <c r="M7414" s="622"/>
    </row>
    <row r="7415" spans="2:13" s="322" customFormat="1" x14ac:dyDescent="0.2">
      <c r="B7415" s="602"/>
      <c r="C7415" s="602"/>
      <c r="D7415" s="602"/>
      <c r="E7415" s="602"/>
      <c r="F7415" s="602"/>
      <c r="G7415" s="602"/>
      <c r="H7415" s="602"/>
      <c r="I7415" s="602"/>
      <c r="J7415" s="602"/>
      <c r="K7415" s="602"/>
      <c r="L7415" s="602"/>
      <c r="M7415" s="622"/>
    </row>
    <row r="7416" spans="2:13" s="322" customFormat="1" x14ac:dyDescent="0.2">
      <c r="B7416" s="602"/>
      <c r="C7416" s="602"/>
      <c r="D7416" s="602"/>
      <c r="E7416" s="602"/>
      <c r="F7416" s="602"/>
      <c r="G7416" s="602"/>
      <c r="H7416" s="602"/>
      <c r="I7416" s="602"/>
      <c r="J7416" s="602"/>
      <c r="K7416" s="602"/>
      <c r="L7416" s="602"/>
      <c r="M7416" s="622"/>
    </row>
    <row r="7417" spans="2:13" s="322" customFormat="1" x14ac:dyDescent="0.2">
      <c r="B7417" s="602"/>
      <c r="C7417" s="602"/>
      <c r="D7417" s="602"/>
      <c r="E7417" s="602"/>
      <c r="F7417" s="602"/>
      <c r="G7417" s="602"/>
      <c r="H7417" s="602"/>
      <c r="I7417" s="602"/>
      <c r="J7417" s="602"/>
      <c r="K7417" s="602"/>
      <c r="L7417" s="602"/>
      <c r="M7417" s="622"/>
    </row>
    <row r="7418" spans="2:13" s="322" customFormat="1" x14ac:dyDescent="0.2">
      <c r="B7418" s="602"/>
      <c r="C7418" s="602"/>
      <c r="D7418" s="602"/>
      <c r="E7418" s="602"/>
      <c r="F7418" s="602"/>
      <c r="G7418" s="602"/>
      <c r="H7418" s="602"/>
      <c r="I7418" s="602"/>
      <c r="J7418" s="602"/>
      <c r="K7418" s="602"/>
      <c r="L7418" s="602"/>
      <c r="M7418" s="622"/>
    </row>
    <row r="7419" spans="2:13" s="322" customFormat="1" x14ac:dyDescent="0.2">
      <c r="B7419" s="602"/>
      <c r="C7419" s="602"/>
      <c r="D7419" s="602"/>
      <c r="E7419" s="602"/>
      <c r="F7419" s="602"/>
      <c r="G7419" s="602"/>
      <c r="H7419" s="602"/>
      <c r="I7419" s="602"/>
      <c r="J7419" s="602"/>
      <c r="K7419" s="602"/>
      <c r="L7419" s="602"/>
      <c r="M7419" s="622"/>
    </row>
    <row r="7420" spans="2:13" s="322" customFormat="1" x14ac:dyDescent="0.2">
      <c r="B7420" s="602"/>
      <c r="C7420" s="602"/>
      <c r="D7420" s="602"/>
      <c r="E7420" s="602"/>
      <c r="F7420" s="602"/>
      <c r="G7420" s="602"/>
      <c r="H7420" s="602"/>
      <c r="I7420" s="602"/>
      <c r="J7420" s="602"/>
      <c r="K7420" s="602"/>
      <c r="L7420" s="602"/>
      <c r="M7420" s="622"/>
    </row>
    <row r="7421" spans="2:13" s="322" customFormat="1" x14ac:dyDescent="0.2">
      <c r="B7421" s="602"/>
      <c r="C7421" s="602"/>
      <c r="D7421" s="602"/>
      <c r="E7421" s="602"/>
      <c r="F7421" s="602"/>
      <c r="G7421" s="602"/>
      <c r="H7421" s="602"/>
      <c r="I7421" s="602"/>
      <c r="J7421" s="602"/>
      <c r="K7421" s="602"/>
      <c r="L7421" s="602"/>
      <c r="M7421" s="622"/>
    </row>
    <row r="7422" spans="2:13" s="322" customFormat="1" x14ac:dyDescent="0.2">
      <c r="B7422" s="602"/>
      <c r="C7422" s="602"/>
      <c r="D7422" s="602"/>
      <c r="E7422" s="602"/>
      <c r="F7422" s="602"/>
      <c r="G7422" s="602"/>
      <c r="H7422" s="602"/>
      <c r="I7422" s="602"/>
      <c r="J7422" s="602"/>
      <c r="K7422" s="602"/>
      <c r="L7422" s="602"/>
      <c r="M7422" s="622"/>
    </row>
    <row r="7423" spans="2:13" s="322" customFormat="1" x14ac:dyDescent="0.2">
      <c r="B7423" s="602"/>
      <c r="C7423" s="602"/>
      <c r="D7423" s="602"/>
      <c r="E7423" s="602"/>
      <c r="F7423" s="602"/>
      <c r="G7423" s="602"/>
      <c r="H7423" s="602"/>
      <c r="I7423" s="602"/>
      <c r="J7423" s="602"/>
      <c r="K7423" s="602"/>
      <c r="L7423" s="602"/>
      <c r="M7423" s="622"/>
    </row>
    <row r="7424" spans="2:13" s="322" customFormat="1" x14ac:dyDescent="0.2">
      <c r="B7424" s="602"/>
      <c r="C7424" s="602"/>
      <c r="D7424" s="602"/>
      <c r="E7424" s="602"/>
      <c r="F7424" s="602"/>
      <c r="G7424" s="602"/>
      <c r="H7424" s="602"/>
      <c r="I7424" s="602"/>
      <c r="J7424" s="602"/>
      <c r="K7424" s="602"/>
      <c r="L7424" s="602"/>
      <c r="M7424" s="622"/>
    </row>
    <row r="7425" spans="2:13" s="322" customFormat="1" x14ac:dyDescent="0.2">
      <c r="B7425" s="602"/>
      <c r="C7425" s="602"/>
      <c r="D7425" s="602"/>
      <c r="E7425" s="602"/>
      <c r="F7425" s="602"/>
      <c r="G7425" s="602"/>
      <c r="H7425" s="602"/>
      <c r="I7425" s="602"/>
      <c r="J7425" s="602"/>
      <c r="K7425" s="602"/>
      <c r="L7425" s="602"/>
      <c r="M7425" s="622"/>
    </row>
    <row r="7426" spans="2:13" s="322" customFormat="1" x14ac:dyDescent="0.2">
      <c r="B7426" s="602"/>
      <c r="C7426" s="602"/>
      <c r="D7426" s="602"/>
      <c r="E7426" s="602"/>
      <c r="F7426" s="602"/>
      <c r="G7426" s="602"/>
      <c r="H7426" s="602"/>
      <c r="I7426" s="602"/>
      <c r="J7426" s="602"/>
      <c r="K7426" s="602"/>
      <c r="L7426" s="602"/>
      <c r="M7426" s="622"/>
    </row>
    <row r="7427" spans="2:13" s="322" customFormat="1" x14ac:dyDescent="0.2">
      <c r="B7427" s="602"/>
      <c r="C7427" s="602"/>
      <c r="D7427" s="602"/>
      <c r="E7427" s="602"/>
      <c r="F7427" s="602"/>
      <c r="G7427" s="602"/>
      <c r="H7427" s="602"/>
      <c r="I7427" s="602"/>
      <c r="J7427" s="602"/>
      <c r="K7427" s="602"/>
      <c r="L7427" s="602"/>
      <c r="M7427" s="622"/>
    </row>
    <row r="7428" spans="2:13" s="322" customFormat="1" x14ac:dyDescent="0.2">
      <c r="B7428" s="602"/>
      <c r="C7428" s="602"/>
      <c r="D7428" s="602"/>
      <c r="E7428" s="602"/>
      <c r="F7428" s="602"/>
      <c r="G7428" s="602"/>
      <c r="H7428" s="602"/>
      <c r="I7428" s="602"/>
      <c r="J7428" s="602"/>
      <c r="K7428" s="602"/>
      <c r="L7428" s="602"/>
      <c r="M7428" s="622"/>
    </row>
    <row r="7429" spans="2:13" s="322" customFormat="1" x14ac:dyDescent="0.2">
      <c r="B7429" s="602"/>
      <c r="C7429" s="602"/>
      <c r="D7429" s="602"/>
      <c r="E7429" s="602"/>
      <c r="F7429" s="602"/>
      <c r="G7429" s="602"/>
      <c r="H7429" s="602"/>
      <c r="I7429" s="602"/>
      <c r="J7429" s="602"/>
      <c r="K7429" s="602"/>
      <c r="L7429" s="602"/>
      <c r="M7429" s="622"/>
    </row>
    <row r="7430" spans="2:13" s="322" customFormat="1" x14ac:dyDescent="0.2">
      <c r="B7430" s="602"/>
      <c r="C7430" s="602"/>
      <c r="D7430" s="602"/>
      <c r="E7430" s="602"/>
      <c r="F7430" s="602"/>
      <c r="G7430" s="602"/>
      <c r="H7430" s="602"/>
      <c r="I7430" s="602"/>
      <c r="J7430" s="602"/>
      <c r="K7430" s="602"/>
      <c r="L7430" s="602"/>
      <c r="M7430" s="622"/>
    </row>
    <row r="7431" spans="2:13" s="322" customFormat="1" x14ac:dyDescent="0.2">
      <c r="B7431" s="602"/>
      <c r="C7431" s="602"/>
      <c r="D7431" s="602"/>
      <c r="E7431" s="602"/>
      <c r="F7431" s="602"/>
      <c r="G7431" s="602"/>
      <c r="H7431" s="602"/>
      <c r="I7431" s="602"/>
      <c r="J7431" s="602"/>
      <c r="K7431" s="602"/>
      <c r="L7431" s="602"/>
      <c r="M7431" s="622"/>
    </row>
    <row r="7432" spans="2:13" s="322" customFormat="1" x14ac:dyDescent="0.2">
      <c r="B7432" s="602"/>
      <c r="C7432" s="602"/>
      <c r="D7432" s="602"/>
      <c r="E7432" s="602"/>
      <c r="F7432" s="602"/>
      <c r="G7432" s="602"/>
      <c r="H7432" s="602"/>
      <c r="I7432" s="602"/>
      <c r="J7432" s="602"/>
      <c r="K7432" s="602"/>
      <c r="L7432" s="602"/>
      <c r="M7432" s="622"/>
    </row>
    <row r="7433" spans="2:13" s="322" customFormat="1" x14ac:dyDescent="0.2">
      <c r="B7433" s="602"/>
      <c r="C7433" s="602"/>
      <c r="D7433" s="602"/>
      <c r="E7433" s="602"/>
      <c r="F7433" s="602"/>
      <c r="G7433" s="602"/>
      <c r="H7433" s="602"/>
      <c r="I7433" s="602"/>
      <c r="J7433" s="602"/>
      <c r="K7433" s="602"/>
      <c r="L7433" s="602"/>
      <c r="M7433" s="622"/>
    </row>
    <row r="7434" spans="2:13" s="322" customFormat="1" x14ac:dyDescent="0.2">
      <c r="B7434" s="602"/>
      <c r="C7434" s="602"/>
      <c r="D7434" s="602"/>
      <c r="E7434" s="602"/>
      <c r="F7434" s="602"/>
      <c r="G7434" s="602"/>
      <c r="H7434" s="602"/>
      <c r="I7434" s="602"/>
      <c r="J7434" s="602"/>
      <c r="K7434" s="602"/>
      <c r="L7434" s="602"/>
      <c r="M7434" s="622"/>
    </row>
    <row r="7435" spans="2:13" s="322" customFormat="1" x14ac:dyDescent="0.2">
      <c r="B7435" s="602"/>
      <c r="C7435" s="602"/>
      <c r="D7435" s="602"/>
      <c r="E7435" s="602"/>
      <c r="F7435" s="602"/>
      <c r="G7435" s="602"/>
      <c r="H7435" s="602"/>
      <c r="I7435" s="602"/>
      <c r="J7435" s="602"/>
      <c r="K7435" s="602"/>
      <c r="L7435" s="602"/>
      <c r="M7435" s="622"/>
    </row>
    <row r="7436" spans="2:13" s="322" customFormat="1" x14ac:dyDescent="0.2">
      <c r="B7436" s="602"/>
      <c r="C7436" s="602"/>
      <c r="D7436" s="602"/>
      <c r="E7436" s="602"/>
      <c r="F7436" s="602"/>
      <c r="G7436" s="602"/>
      <c r="H7436" s="602"/>
      <c r="I7436" s="602"/>
      <c r="J7436" s="602"/>
      <c r="K7436" s="602"/>
      <c r="L7436" s="602"/>
      <c r="M7436" s="622"/>
    </row>
    <row r="7437" spans="2:13" s="322" customFormat="1" x14ac:dyDescent="0.2">
      <c r="B7437" s="602"/>
      <c r="C7437" s="602"/>
      <c r="D7437" s="602"/>
      <c r="E7437" s="602"/>
      <c r="F7437" s="602"/>
      <c r="G7437" s="602"/>
      <c r="H7437" s="602"/>
      <c r="I7437" s="602"/>
      <c r="J7437" s="602"/>
      <c r="K7437" s="602"/>
      <c r="L7437" s="602"/>
      <c r="M7437" s="622"/>
    </row>
    <row r="7438" spans="2:13" s="322" customFormat="1" x14ac:dyDescent="0.2">
      <c r="B7438" s="602"/>
      <c r="C7438" s="602"/>
      <c r="D7438" s="602"/>
      <c r="E7438" s="602"/>
      <c r="F7438" s="602"/>
      <c r="G7438" s="602"/>
      <c r="H7438" s="602"/>
      <c r="I7438" s="602"/>
      <c r="J7438" s="602"/>
      <c r="K7438" s="602"/>
      <c r="L7438" s="602"/>
      <c r="M7438" s="622"/>
    </row>
    <row r="7439" spans="2:13" s="322" customFormat="1" x14ac:dyDescent="0.2">
      <c r="B7439" s="602"/>
      <c r="C7439" s="602"/>
      <c r="D7439" s="602"/>
      <c r="E7439" s="602"/>
      <c r="F7439" s="602"/>
      <c r="G7439" s="602"/>
      <c r="H7439" s="602"/>
      <c r="I7439" s="602"/>
      <c r="J7439" s="602"/>
      <c r="K7439" s="602"/>
      <c r="L7439" s="602"/>
      <c r="M7439" s="622"/>
    </row>
    <row r="7440" spans="2:13" s="322" customFormat="1" x14ac:dyDescent="0.2">
      <c r="B7440" s="602"/>
      <c r="C7440" s="602"/>
      <c r="D7440" s="602"/>
      <c r="E7440" s="602"/>
      <c r="F7440" s="602"/>
      <c r="G7440" s="602"/>
      <c r="H7440" s="602"/>
      <c r="I7440" s="602"/>
      <c r="J7440" s="602"/>
      <c r="K7440" s="602"/>
      <c r="L7440" s="602"/>
      <c r="M7440" s="622"/>
    </row>
    <row r="7441" spans="2:13" s="322" customFormat="1" x14ac:dyDescent="0.2">
      <c r="B7441" s="602"/>
      <c r="C7441" s="602"/>
      <c r="D7441" s="602"/>
      <c r="E7441" s="602"/>
      <c r="F7441" s="602"/>
      <c r="G7441" s="602"/>
      <c r="H7441" s="602"/>
      <c r="I7441" s="602"/>
      <c r="J7441" s="602"/>
      <c r="K7441" s="602"/>
      <c r="L7441" s="602"/>
      <c r="M7441" s="622"/>
    </row>
    <row r="7442" spans="2:13" s="322" customFormat="1" x14ac:dyDescent="0.2">
      <c r="B7442" s="602"/>
      <c r="C7442" s="602"/>
      <c r="D7442" s="602"/>
      <c r="E7442" s="602"/>
      <c r="F7442" s="602"/>
      <c r="G7442" s="602"/>
      <c r="H7442" s="602"/>
      <c r="I7442" s="602"/>
      <c r="J7442" s="602"/>
      <c r="K7442" s="602"/>
      <c r="L7442" s="602"/>
      <c r="M7442" s="622"/>
    </row>
    <row r="7443" spans="2:13" s="322" customFormat="1" x14ac:dyDescent="0.2">
      <c r="B7443" s="602"/>
      <c r="C7443" s="602"/>
      <c r="D7443" s="602"/>
      <c r="E7443" s="602"/>
      <c r="F7443" s="602"/>
      <c r="G7443" s="602"/>
      <c r="H7443" s="602"/>
      <c r="I7443" s="602"/>
      <c r="J7443" s="602"/>
      <c r="K7443" s="602"/>
      <c r="L7443" s="602"/>
      <c r="M7443" s="622"/>
    </row>
    <row r="7444" spans="2:13" s="322" customFormat="1" x14ac:dyDescent="0.2">
      <c r="B7444" s="602"/>
      <c r="C7444" s="602"/>
      <c r="D7444" s="602"/>
      <c r="E7444" s="602"/>
      <c r="F7444" s="602"/>
      <c r="G7444" s="602"/>
      <c r="H7444" s="602"/>
      <c r="I7444" s="602"/>
      <c r="J7444" s="602"/>
      <c r="K7444" s="602"/>
      <c r="L7444" s="602"/>
      <c r="M7444" s="622"/>
    </row>
    <row r="7445" spans="2:13" s="322" customFormat="1" x14ac:dyDescent="0.2">
      <c r="B7445" s="602"/>
      <c r="C7445" s="602"/>
      <c r="D7445" s="602"/>
      <c r="E7445" s="602"/>
      <c r="F7445" s="602"/>
      <c r="G7445" s="602"/>
      <c r="H7445" s="602"/>
      <c r="I7445" s="602"/>
      <c r="J7445" s="602"/>
      <c r="K7445" s="602"/>
      <c r="L7445" s="602"/>
      <c r="M7445" s="622"/>
    </row>
    <row r="7446" spans="2:13" s="322" customFormat="1" x14ac:dyDescent="0.2">
      <c r="B7446" s="602"/>
      <c r="C7446" s="602"/>
      <c r="D7446" s="602"/>
      <c r="E7446" s="602"/>
      <c r="F7446" s="602"/>
      <c r="G7446" s="602"/>
      <c r="H7446" s="602"/>
      <c r="I7446" s="602"/>
      <c r="J7446" s="602"/>
      <c r="K7446" s="602"/>
      <c r="L7446" s="602"/>
      <c r="M7446" s="622"/>
    </row>
    <row r="7447" spans="2:13" s="322" customFormat="1" x14ac:dyDescent="0.2">
      <c r="B7447" s="602"/>
      <c r="C7447" s="602"/>
      <c r="D7447" s="602"/>
      <c r="E7447" s="602"/>
      <c r="F7447" s="602"/>
      <c r="G7447" s="602"/>
      <c r="H7447" s="602"/>
      <c r="I7447" s="602"/>
      <c r="J7447" s="602"/>
      <c r="K7447" s="602"/>
      <c r="L7447" s="602"/>
      <c r="M7447" s="622"/>
    </row>
    <row r="7448" spans="2:13" s="322" customFormat="1" x14ac:dyDescent="0.2">
      <c r="B7448" s="602"/>
      <c r="C7448" s="602"/>
      <c r="D7448" s="602"/>
      <c r="E7448" s="602"/>
      <c r="F7448" s="602"/>
      <c r="G7448" s="602"/>
      <c r="H7448" s="602"/>
      <c r="I7448" s="602"/>
      <c r="J7448" s="602"/>
      <c r="K7448" s="602"/>
      <c r="L7448" s="602"/>
      <c r="M7448" s="622"/>
    </row>
    <row r="7449" spans="2:13" s="322" customFormat="1" x14ac:dyDescent="0.2">
      <c r="B7449" s="602"/>
      <c r="C7449" s="602"/>
      <c r="D7449" s="602"/>
      <c r="E7449" s="602"/>
      <c r="F7449" s="602"/>
      <c r="G7449" s="602"/>
      <c r="H7449" s="602"/>
      <c r="I7449" s="602"/>
      <c r="J7449" s="602"/>
      <c r="K7449" s="602"/>
      <c r="L7449" s="602"/>
      <c r="M7449" s="622"/>
    </row>
    <row r="7450" spans="2:13" s="322" customFormat="1" x14ac:dyDescent="0.2">
      <c r="B7450" s="602"/>
      <c r="C7450" s="602"/>
      <c r="D7450" s="602"/>
      <c r="E7450" s="602"/>
      <c r="F7450" s="602"/>
      <c r="G7450" s="602"/>
      <c r="H7450" s="602"/>
      <c r="I7450" s="602"/>
      <c r="J7450" s="602"/>
      <c r="K7450" s="602"/>
      <c r="L7450" s="602"/>
      <c r="M7450" s="622"/>
    </row>
    <row r="7451" spans="2:13" s="322" customFormat="1" x14ac:dyDescent="0.2">
      <c r="B7451" s="602"/>
      <c r="C7451" s="602"/>
      <c r="D7451" s="602"/>
      <c r="E7451" s="602"/>
      <c r="F7451" s="602"/>
      <c r="G7451" s="602"/>
      <c r="H7451" s="602"/>
      <c r="I7451" s="602"/>
      <c r="J7451" s="602"/>
      <c r="K7451" s="602"/>
      <c r="L7451" s="602"/>
      <c r="M7451" s="622"/>
    </row>
    <row r="7452" spans="2:13" s="322" customFormat="1" x14ac:dyDescent="0.2">
      <c r="B7452" s="602"/>
      <c r="C7452" s="602"/>
      <c r="D7452" s="602"/>
      <c r="E7452" s="602"/>
      <c r="F7452" s="602"/>
      <c r="G7452" s="602"/>
      <c r="H7452" s="602"/>
      <c r="I7452" s="602"/>
      <c r="J7452" s="602"/>
      <c r="K7452" s="602"/>
      <c r="L7452" s="602"/>
      <c r="M7452" s="622"/>
    </row>
    <row r="7453" spans="2:13" s="322" customFormat="1" x14ac:dyDescent="0.2">
      <c r="B7453" s="602"/>
      <c r="C7453" s="602"/>
      <c r="D7453" s="602"/>
      <c r="E7453" s="602"/>
      <c r="F7453" s="602"/>
      <c r="G7453" s="602"/>
      <c r="H7453" s="602"/>
      <c r="I7453" s="602"/>
      <c r="J7453" s="602"/>
      <c r="K7453" s="602"/>
      <c r="L7453" s="602"/>
      <c r="M7453" s="622"/>
    </row>
    <row r="7454" spans="2:13" s="322" customFormat="1" x14ac:dyDescent="0.2">
      <c r="B7454" s="602"/>
      <c r="C7454" s="602"/>
      <c r="D7454" s="602"/>
      <c r="E7454" s="602"/>
      <c r="F7454" s="602"/>
      <c r="G7454" s="602"/>
      <c r="H7454" s="602"/>
      <c r="I7454" s="602"/>
      <c r="J7454" s="602"/>
      <c r="K7454" s="602"/>
      <c r="L7454" s="602"/>
      <c r="M7454" s="622"/>
    </row>
    <row r="7455" spans="2:13" s="322" customFormat="1" x14ac:dyDescent="0.2">
      <c r="B7455" s="602"/>
      <c r="C7455" s="602"/>
      <c r="D7455" s="602"/>
      <c r="E7455" s="602"/>
      <c r="F7455" s="602"/>
      <c r="G7455" s="602"/>
      <c r="H7455" s="602"/>
      <c r="I7455" s="602"/>
      <c r="J7455" s="602"/>
      <c r="K7455" s="602"/>
      <c r="L7455" s="602"/>
      <c r="M7455" s="622"/>
    </row>
    <row r="7456" spans="2:13" s="322" customFormat="1" x14ac:dyDescent="0.2">
      <c r="B7456" s="602"/>
      <c r="C7456" s="602"/>
      <c r="D7456" s="602"/>
      <c r="E7456" s="602"/>
      <c r="F7456" s="602"/>
      <c r="G7456" s="602"/>
      <c r="H7456" s="602"/>
      <c r="I7456" s="602"/>
      <c r="J7456" s="602"/>
      <c r="K7456" s="602"/>
      <c r="L7456" s="602"/>
      <c r="M7456" s="622"/>
    </row>
    <row r="7457" spans="2:13" s="322" customFormat="1" x14ac:dyDescent="0.2">
      <c r="B7457" s="602"/>
      <c r="C7457" s="602"/>
      <c r="D7457" s="602"/>
      <c r="E7457" s="602"/>
      <c r="F7457" s="602"/>
      <c r="G7457" s="602"/>
      <c r="H7457" s="602"/>
      <c r="I7457" s="602"/>
      <c r="J7457" s="602"/>
      <c r="K7457" s="602"/>
      <c r="L7457" s="602"/>
      <c r="M7457" s="622"/>
    </row>
    <row r="7458" spans="2:13" s="322" customFormat="1" x14ac:dyDescent="0.2">
      <c r="B7458" s="602"/>
      <c r="C7458" s="602"/>
      <c r="D7458" s="602"/>
      <c r="E7458" s="602"/>
      <c r="F7458" s="602"/>
      <c r="G7458" s="602"/>
      <c r="H7458" s="602"/>
      <c r="I7458" s="602"/>
      <c r="J7458" s="602"/>
      <c r="K7458" s="602"/>
      <c r="L7458" s="602"/>
      <c r="M7458" s="622"/>
    </row>
    <row r="7459" spans="2:13" s="322" customFormat="1" x14ac:dyDescent="0.2">
      <c r="B7459" s="602"/>
      <c r="C7459" s="602"/>
      <c r="D7459" s="602"/>
      <c r="E7459" s="602"/>
      <c r="F7459" s="602"/>
      <c r="G7459" s="602"/>
      <c r="H7459" s="602"/>
      <c r="I7459" s="602"/>
      <c r="J7459" s="602"/>
      <c r="K7459" s="602"/>
      <c r="L7459" s="602"/>
      <c r="M7459" s="622"/>
    </row>
    <row r="7460" spans="2:13" s="322" customFormat="1" x14ac:dyDescent="0.2">
      <c r="B7460" s="602"/>
      <c r="C7460" s="602"/>
      <c r="D7460" s="602"/>
      <c r="E7460" s="602"/>
      <c r="F7460" s="602"/>
      <c r="G7460" s="602"/>
      <c r="H7460" s="602"/>
      <c r="I7460" s="602"/>
      <c r="J7460" s="602"/>
      <c r="K7460" s="602"/>
      <c r="L7460" s="602"/>
      <c r="M7460" s="622"/>
    </row>
    <row r="7461" spans="2:13" s="322" customFormat="1" x14ac:dyDescent="0.2">
      <c r="B7461" s="602"/>
      <c r="C7461" s="602"/>
      <c r="D7461" s="602"/>
      <c r="E7461" s="602"/>
      <c r="F7461" s="602"/>
      <c r="G7461" s="602"/>
      <c r="H7461" s="602"/>
      <c r="I7461" s="602"/>
      <c r="J7461" s="602"/>
      <c r="K7461" s="602"/>
      <c r="L7461" s="602"/>
      <c r="M7461" s="622"/>
    </row>
    <row r="7462" spans="2:13" s="322" customFormat="1" x14ac:dyDescent="0.2">
      <c r="B7462" s="602"/>
      <c r="C7462" s="602"/>
      <c r="D7462" s="602"/>
      <c r="E7462" s="602"/>
      <c r="F7462" s="602"/>
      <c r="G7462" s="602"/>
      <c r="H7462" s="602"/>
      <c r="I7462" s="602"/>
      <c r="J7462" s="602"/>
      <c r="K7462" s="602"/>
      <c r="L7462" s="602"/>
      <c r="M7462" s="622"/>
    </row>
    <row r="7463" spans="2:13" s="322" customFormat="1" x14ac:dyDescent="0.2">
      <c r="B7463" s="602"/>
      <c r="C7463" s="602"/>
      <c r="D7463" s="602"/>
      <c r="E7463" s="602"/>
      <c r="F7463" s="602"/>
      <c r="G7463" s="602"/>
      <c r="H7463" s="602"/>
      <c r="I7463" s="602"/>
      <c r="J7463" s="602"/>
      <c r="K7463" s="602"/>
      <c r="L7463" s="602"/>
      <c r="M7463" s="622"/>
    </row>
    <row r="7464" spans="2:13" s="322" customFormat="1" x14ac:dyDescent="0.2">
      <c r="B7464" s="602"/>
      <c r="C7464" s="602"/>
      <c r="D7464" s="602"/>
      <c r="E7464" s="602"/>
      <c r="F7464" s="602"/>
      <c r="G7464" s="602"/>
      <c r="H7464" s="602"/>
      <c r="I7464" s="602"/>
      <c r="J7464" s="602"/>
      <c r="K7464" s="602"/>
      <c r="L7464" s="602"/>
      <c r="M7464" s="622"/>
    </row>
    <row r="7465" spans="2:13" s="322" customFormat="1" x14ac:dyDescent="0.2">
      <c r="B7465" s="602"/>
      <c r="C7465" s="602"/>
      <c r="D7465" s="602"/>
      <c r="E7465" s="602"/>
      <c r="F7465" s="602"/>
      <c r="G7465" s="602"/>
      <c r="H7465" s="602"/>
      <c r="I7465" s="602"/>
      <c r="J7465" s="602"/>
      <c r="K7465" s="602"/>
      <c r="L7465" s="602"/>
      <c r="M7465" s="622"/>
    </row>
    <row r="7466" spans="2:13" s="322" customFormat="1" x14ac:dyDescent="0.2">
      <c r="B7466" s="602"/>
      <c r="C7466" s="602"/>
      <c r="D7466" s="602"/>
      <c r="E7466" s="602"/>
      <c r="F7466" s="602"/>
      <c r="G7466" s="602"/>
      <c r="H7466" s="602"/>
      <c r="I7466" s="602"/>
      <c r="J7466" s="602"/>
      <c r="K7466" s="602"/>
      <c r="L7466" s="602"/>
      <c r="M7466" s="622"/>
    </row>
    <row r="7467" spans="2:13" s="322" customFormat="1" x14ac:dyDescent="0.2">
      <c r="B7467" s="602"/>
      <c r="C7467" s="602"/>
      <c r="D7467" s="602"/>
      <c r="E7467" s="602"/>
      <c r="F7467" s="602"/>
      <c r="G7467" s="602"/>
      <c r="H7467" s="602"/>
      <c r="I7467" s="602"/>
      <c r="J7467" s="602"/>
      <c r="K7467" s="602"/>
      <c r="L7467" s="602"/>
      <c r="M7467" s="622"/>
    </row>
    <row r="7468" spans="2:13" s="322" customFormat="1" x14ac:dyDescent="0.2">
      <c r="B7468" s="602"/>
      <c r="C7468" s="602"/>
      <c r="D7468" s="602"/>
      <c r="E7468" s="602"/>
      <c r="F7468" s="602"/>
      <c r="G7468" s="602"/>
      <c r="H7468" s="602"/>
      <c r="I7468" s="602"/>
      <c r="J7468" s="602"/>
      <c r="K7468" s="602"/>
      <c r="L7468" s="602"/>
      <c r="M7468" s="622"/>
    </row>
    <row r="7469" spans="2:13" s="322" customFormat="1" x14ac:dyDescent="0.2">
      <c r="B7469" s="602"/>
      <c r="C7469" s="602"/>
      <c r="D7469" s="602"/>
      <c r="E7469" s="602"/>
      <c r="F7469" s="602"/>
      <c r="G7469" s="602"/>
      <c r="H7469" s="602"/>
      <c r="I7469" s="602"/>
      <c r="J7469" s="602"/>
      <c r="K7469" s="602"/>
      <c r="L7469" s="602"/>
      <c r="M7469" s="622"/>
    </row>
    <row r="7470" spans="2:13" s="322" customFormat="1" x14ac:dyDescent="0.2">
      <c r="B7470" s="602"/>
      <c r="C7470" s="602"/>
      <c r="D7470" s="602"/>
      <c r="E7470" s="602"/>
      <c r="F7470" s="602"/>
      <c r="G7470" s="602"/>
      <c r="H7470" s="602"/>
      <c r="I7470" s="602"/>
      <c r="J7470" s="602"/>
      <c r="K7470" s="602"/>
      <c r="L7470" s="602"/>
      <c r="M7470" s="622"/>
    </row>
    <row r="7471" spans="2:13" s="322" customFormat="1" x14ac:dyDescent="0.2">
      <c r="B7471" s="602"/>
      <c r="C7471" s="602"/>
      <c r="D7471" s="602"/>
      <c r="E7471" s="602"/>
      <c r="F7471" s="602"/>
      <c r="G7471" s="602"/>
      <c r="H7471" s="602"/>
      <c r="I7471" s="602"/>
      <c r="J7471" s="602"/>
      <c r="K7471" s="602"/>
      <c r="L7471" s="602"/>
      <c r="M7471" s="622"/>
    </row>
    <row r="7472" spans="2:13" s="322" customFormat="1" x14ac:dyDescent="0.2">
      <c r="B7472" s="602"/>
      <c r="C7472" s="602"/>
      <c r="D7472" s="602"/>
      <c r="E7472" s="602"/>
      <c r="F7472" s="602"/>
      <c r="G7472" s="602"/>
      <c r="H7472" s="602"/>
      <c r="I7472" s="602"/>
      <c r="J7472" s="602"/>
      <c r="K7472" s="602"/>
      <c r="L7472" s="602"/>
      <c r="M7472" s="622"/>
    </row>
    <row r="7473" spans="2:13" s="322" customFormat="1" x14ac:dyDescent="0.2">
      <c r="B7473" s="602"/>
      <c r="C7473" s="602"/>
      <c r="D7473" s="602"/>
      <c r="E7473" s="602"/>
      <c r="F7473" s="602"/>
      <c r="G7473" s="602"/>
      <c r="H7473" s="602"/>
      <c r="I7473" s="602"/>
      <c r="J7473" s="602"/>
      <c r="K7473" s="602"/>
      <c r="L7473" s="602"/>
      <c r="M7473" s="622"/>
    </row>
    <row r="7474" spans="2:13" s="322" customFormat="1" x14ac:dyDescent="0.2">
      <c r="B7474" s="602"/>
      <c r="C7474" s="602"/>
      <c r="D7474" s="602"/>
      <c r="E7474" s="602"/>
      <c r="F7474" s="602"/>
      <c r="G7474" s="602"/>
      <c r="H7474" s="602"/>
      <c r="I7474" s="602"/>
      <c r="J7474" s="602"/>
      <c r="K7474" s="602"/>
      <c r="L7474" s="602"/>
      <c r="M7474" s="622"/>
    </row>
    <row r="7475" spans="2:13" s="322" customFormat="1" x14ac:dyDescent="0.2">
      <c r="B7475" s="602"/>
      <c r="C7475" s="602"/>
      <c r="D7475" s="602"/>
      <c r="E7475" s="602"/>
      <c r="F7475" s="602"/>
      <c r="G7475" s="602"/>
      <c r="H7475" s="602"/>
      <c r="I7475" s="602"/>
      <c r="J7475" s="602"/>
      <c r="K7475" s="602"/>
      <c r="L7475" s="602"/>
      <c r="M7475" s="622"/>
    </row>
    <row r="7476" spans="2:13" s="322" customFormat="1" x14ac:dyDescent="0.2">
      <c r="B7476" s="602"/>
      <c r="C7476" s="602"/>
      <c r="D7476" s="602"/>
      <c r="E7476" s="602"/>
      <c r="F7476" s="602"/>
      <c r="G7476" s="602"/>
      <c r="H7476" s="602"/>
      <c r="I7476" s="602"/>
      <c r="J7476" s="602"/>
      <c r="K7476" s="602"/>
      <c r="L7476" s="602"/>
      <c r="M7476" s="622"/>
    </row>
    <row r="7477" spans="2:13" s="322" customFormat="1" x14ac:dyDescent="0.2">
      <c r="B7477" s="602"/>
      <c r="C7477" s="602"/>
      <c r="D7477" s="602"/>
      <c r="E7477" s="602"/>
      <c r="F7477" s="602"/>
      <c r="G7477" s="602"/>
      <c r="H7477" s="602"/>
      <c r="I7477" s="602"/>
      <c r="J7477" s="602"/>
      <c r="K7477" s="602"/>
      <c r="L7477" s="602"/>
      <c r="M7477" s="622"/>
    </row>
    <row r="7478" spans="2:13" s="322" customFormat="1" x14ac:dyDescent="0.2">
      <c r="B7478" s="602"/>
      <c r="C7478" s="602"/>
      <c r="D7478" s="602"/>
      <c r="E7478" s="602"/>
      <c r="F7478" s="602"/>
      <c r="G7478" s="602"/>
      <c r="H7478" s="602"/>
      <c r="I7478" s="602"/>
      <c r="J7478" s="602"/>
      <c r="K7478" s="602"/>
      <c r="L7478" s="602"/>
      <c r="M7478" s="622"/>
    </row>
    <row r="7479" spans="2:13" s="322" customFormat="1" x14ac:dyDescent="0.2">
      <c r="B7479" s="602"/>
      <c r="C7479" s="602"/>
      <c r="D7479" s="602"/>
      <c r="E7479" s="602"/>
      <c r="F7479" s="602"/>
      <c r="G7479" s="602"/>
      <c r="H7479" s="602"/>
      <c r="I7479" s="602"/>
      <c r="J7479" s="602"/>
      <c r="K7479" s="602"/>
      <c r="L7479" s="602"/>
      <c r="M7479" s="622"/>
    </row>
    <row r="7480" spans="2:13" s="322" customFormat="1" x14ac:dyDescent="0.2">
      <c r="B7480" s="602"/>
      <c r="C7480" s="602"/>
      <c r="D7480" s="602"/>
      <c r="E7480" s="602"/>
      <c r="F7480" s="602"/>
      <c r="G7480" s="602"/>
      <c r="H7480" s="602"/>
      <c r="I7480" s="602"/>
      <c r="J7480" s="602"/>
      <c r="K7480" s="602"/>
      <c r="L7480" s="602"/>
      <c r="M7480" s="622"/>
    </row>
    <row r="7481" spans="2:13" s="322" customFormat="1" x14ac:dyDescent="0.2">
      <c r="B7481" s="602"/>
      <c r="C7481" s="602"/>
      <c r="D7481" s="602"/>
      <c r="E7481" s="602"/>
      <c r="F7481" s="602"/>
      <c r="G7481" s="602"/>
      <c r="H7481" s="602"/>
      <c r="I7481" s="602"/>
      <c r="J7481" s="602"/>
      <c r="K7481" s="602"/>
      <c r="L7481" s="602"/>
      <c r="M7481" s="622"/>
    </row>
    <row r="7482" spans="2:13" s="322" customFormat="1" x14ac:dyDescent="0.2">
      <c r="B7482" s="602"/>
      <c r="C7482" s="602"/>
      <c r="D7482" s="602"/>
      <c r="E7482" s="602"/>
      <c r="F7482" s="602"/>
      <c r="G7482" s="602"/>
      <c r="H7482" s="602"/>
      <c r="I7482" s="602"/>
      <c r="J7482" s="602"/>
      <c r="K7482" s="602"/>
      <c r="L7482" s="602"/>
      <c r="M7482" s="622"/>
    </row>
    <row r="7483" spans="2:13" s="322" customFormat="1" x14ac:dyDescent="0.2">
      <c r="B7483" s="602"/>
      <c r="C7483" s="602"/>
      <c r="D7483" s="602"/>
      <c r="E7483" s="602"/>
      <c r="F7483" s="602"/>
      <c r="G7483" s="602"/>
      <c r="H7483" s="602"/>
      <c r="I7483" s="602"/>
      <c r="J7483" s="602"/>
      <c r="K7483" s="602"/>
      <c r="L7483" s="602"/>
      <c r="M7483" s="622"/>
    </row>
    <row r="7484" spans="2:13" s="322" customFormat="1" x14ac:dyDescent="0.2">
      <c r="B7484" s="602"/>
      <c r="C7484" s="602"/>
      <c r="D7484" s="602"/>
      <c r="E7484" s="602"/>
      <c r="F7484" s="602"/>
      <c r="G7484" s="602"/>
      <c r="H7484" s="602"/>
      <c r="I7484" s="602"/>
      <c r="J7484" s="602"/>
      <c r="K7484" s="602"/>
      <c r="L7484" s="602"/>
      <c r="M7484" s="622"/>
    </row>
    <row r="7485" spans="2:13" s="322" customFormat="1" x14ac:dyDescent="0.2">
      <c r="B7485" s="602"/>
      <c r="C7485" s="602"/>
      <c r="D7485" s="602"/>
      <c r="E7485" s="602"/>
      <c r="F7485" s="602"/>
      <c r="G7485" s="602"/>
      <c r="H7485" s="602"/>
      <c r="I7485" s="602"/>
      <c r="J7485" s="602"/>
      <c r="K7485" s="602"/>
      <c r="L7485" s="602"/>
      <c r="M7485" s="622"/>
    </row>
    <row r="7486" spans="2:13" s="322" customFormat="1" x14ac:dyDescent="0.2">
      <c r="B7486" s="602"/>
      <c r="C7486" s="602"/>
      <c r="D7486" s="602"/>
      <c r="E7486" s="602"/>
      <c r="F7486" s="602"/>
      <c r="G7486" s="602"/>
      <c r="H7486" s="602"/>
      <c r="I7486" s="602"/>
      <c r="J7486" s="602"/>
      <c r="K7486" s="602"/>
      <c r="L7486" s="602"/>
      <c r="M7486" s="622"/>
    </row>
    <row r="7487" spans="2:13" s="322" customFormat="1" x14ac:dyDescent="0.2">
      <c r="B7487" s="602"/>
      <c r="C7487" s="602"/>
      <c r="D7487" s="602"/>
      <c r="E7487" s="602"/>
      <c r="F7487" s="602"/>
      <c r="G7487" s="602"/>
      <c r="H7487" s="602"/>
      <c r="I7487" s="602"/>
      <c r="J7487" s="602"/>
      <c r="K7487" s="602"/>
      <c r="L7487" s="602"/>
      <c r="M7487" s="622"/>
    </row>
    <row r="7488" spans="2:13" s="322" customFormat="1" x14ac:dyDescent="0.2">
      <c r="B7488" s="602"/>
      <c r="C7488" s="602"/>
      <c r="D7488" s="602"/>
      <c r="E7488" s="602"/>
      <c r="F7488" s="602"/>
      <c r="G7488" s="602"/>
      <c r="H7488" s="602"/>
      <c r="I7488" s="602"/>
      <c r="J7488" s="602"/>
      <c r="K7488" s="602"/>
      <c r="L7488" s="602"/>
      <c r="M7488" s="622"/>
    </row>
    <row r="7489" spans="2:13" s="322" customFormat="1" x14ac:dyDescent="0.2">
      <c r="B7489" s="602"/>
      <c r="C7489" s="602"/>
      <c r="D7489" s="602"/>
      <c r="E7489" s="602"/>
      <c r="F7489" s="602"/>
      <c r="G7489" s="602"/>
      <c r="H7489" s="602"/>
      <c r="I7489" s="602"/>
      <c r="J7489" s="602"/>
      <c r="K7489" s="602"/>
      <c r="L7489" s="602"/>
      <c r="M7489" s="622"/>
    </row>
    <row r="7490" spans="2:13" s="322" customFormat="1" x14ac:dyDescent="0.2">
      <c r="B7490" s="602"/>
      <c r="C7490" s="602"/>
      <c r="D7490" s="602"/>
      <c r="E7490" s="602"/>
      <c r="F7490" s="602"/>
      <c r="G7490" s="602"/>
      <c r="H7490" s="602"/>
      <c r="I7490" s="602"/>
      <c r="J7490" s="602"/>
      <c r="K7490" s="602"/>
      <c r="L7490" s="602"/>
      <c r="M7490" s="622"/>
    </row>
    <row r="7491" spans="2:13" s="322" customFormat="1" x14ac:dyDescent="0.2">
      <c r="B7491" s="602"/>
      <c r="C7491" s="602"/>
      <c r="D7491" s="602"/>
      <c r="E7491" s="602"/>
      <c r="F7491" s="602"/>
      <c r="G7491" s="602"/>
      <c r="H7491" s="602"/>
      <c r="I7491" s="602"/>
      <c r="J7491" s="602"/>
      <c r="K7491" s="602"/>
      <c r="L7491" s="602"/>
      <c r="M7491" s="622"/>
    </row>
    <row r="7492" spans="2:13" s="322" customFormat="1" x14ac:dyDescent="0.2">
      <c r="B7492" s="602"/>
      <c r="C7492" s="602"/>
      <c r="D7492" s="602"/>
      <c r="E7492" s="602"/>
      <c r="F7492" s="602"/>
      <c r="G7492" s="602"/>
      <c r="H7492" s="602"/>
      <c r="I7492" s="602"/>
      <c r="J7492" s="602"/>
      <c r="K7492" s="602"/>
      <c r="L7492" s="602"/>
      <c r="M7492" s="622"/>
    </row>
    <row r="7493" spans="2:13" s="322" customFormat="1" x14ac:dyDescent="0.2">
      <c r="B7493" s="602"/>
      <c r="C7493" s="602"/>
      <c r="D7493" s="602"/>
      <c r="E7493" s="602"/>
      <c r="F7493" s="602"/>
      <c r="G7493" s="602"/>
      <c r="H7493" s="602"/>
      <c r="I7493" s="602"/>
      <c r="J7493" s="602"/>
      <c r="K7493" s="602"/>
      <c r="L7493" s="602"/>
      <c r="M7493" s="622"/>
    </row>
    <row r="7494" spans="2:13" s="322" customFormat="1" x14ac:dyDescent="0.2">
      <c r="B7494" s="602"/>
      <c r="C7494" s="602"/>
      <c r="D7494" s="602"/>
      <c r="E7494" s="602"/>
      <c r="F7494" s="602"/>
      <c r="G7494" s="602"/>
      <c r="H7494" s="602"/>
      <c r="I7494" s="602"/>
      <c r="J7494" s="602"/>
      <c r="K7494" s="602"/>
      <c r="L7494" s="602"/>
      <c r="M7494" s="622"/>
    </row>
    <row r="7495" spans="2:13" s="322" customFormat="1" x14ac:dyDescent="0.2">
      <c r="B7495" s="602"/>
      <c r="C7495" s="602"/>
      <c r="D7495" s="602"/>
      <c r="E7495" s="602"/>
      <c r="F7495" s="602"/>
      <c r="G7495" s="602"/>
      <c r="H7495" s="602"/>
      <c r="I7495" s="602"/>
      <c r="J7495" s="602"/>
      <c r="K7495" s="602"/>
      <c r="L7495" s="602"/>
      <c r="M7495" s="622"/>
    </row>
    <row r="7496" spans="2:13" s="322" customFormat="1" x14ac:dyDescent="0.2">
      <c r="B7496" s="602"/>
      <c r="C7496" s="602"/>
      <c r="D7496" s="602"/>
      <c r="E7496" s="602"/>
      <c r="F7496" s="602"/>
      <c r="G7496" s="602"/>
      <c r="H7496" s="602"/>
      <c r="I7496" s="602"/>
      <c r="J7496" s="602"/>
      <c r="K7496" s="602"/>
      <c r="L7496" s="602"/>
      <c r="M7496" s="622"/>
    </row>
    <row r="7497" spans="2:13" s="322" customFormat="1" x14ac:dyDescent="0.2">
      <c r="B7497" s="602"/>
      <c r="C7497" s="602"/>
      <c r="D7497" s="602"/>
      <c r="E7497" s="602"/>
      <c r="F7497" s="602"/>
      <c r="G7497" s="602"/>
      <c r="H7497" s="602"/>
      <c r="I7497" s="602"/>
      <c r="J7497" s="602"/>
      <c r="K7497" s="602"/>
      <c r="L7497" s="602"/>
      <c r="M7497" s="622"/>
    </row>
    <row r="7498" spans="2:13" s="322" customFormat="1" x14ac:dyDescent="0.2">
      <c r="B7498" s="602"/>
      <c r="C7498" s="602"/>
      <c r="D7498" s="602"/>
      <c r="E7498" s="602"/>
      <c r="F7498" s="602"/>
      <c r="G7498" s="602"/>
      <c r="H7498" s="602"/>
      <c r="I7498" s="602"/>
      <c r="J7498" s="602"/>
      <c r="K7498" s="602"/>
      <c r="L7498" s="602"/>
      <c r="M7498" s="622"/>
    </row>
    <row r="7499" spans="2:13" s="322" customFormat="1" x14ac:dyDescent="0.2">
      <c r="B7499" s="602"/>
      <c r="C7499" s="602"/>
      <c r="D7499" s="602"/>
      <c r="E7499" s="602"/>
      <c r="F7499" s="602"/>
      <c r="G7499" s="602"/>
      <c r="H7499" s="602"/>
      <c r="I7499" s="602"/>
      <c r="J7499" s="602"/>
      <c r="K7499" s="602"/>
      <c r="L7499" s="602"/>
      <c r="M7499" s="622"/>
    </row>
    <row r="7500" spans="2:13" s="322" customFormat="1" x14ac:dyDescent="0.2">
      <c r="B7500" s="602"/>
      <c r="C7500" s="602"/>
      <c r="D7500" s="602"/>
      <c r="E7500" s="602"/>
      <c r="F7500" s="602"/>
      <c r="G7500" s="602"/>
      <c r="H7500" s="602"/>
      <c r="I7500" s="602"/>
      <c r="J7500" s="602"/>
      <c r="K7500" s="602"/>
      <c r="L7500" s="602"/>
      <c r="M7500" s="622"/>
    </row>
    <row r="7501" spans="2:13" s="322" customFormat="1" x14ac:dyDescent="0.2">
      <c r="B7501" s="602"/>
      <c r="C7501" s="602"/>
      <c r="D7501" s="602"/>
      <c r="E7501" s="602"/>
      <c r="F7501" s="602"/>
      <c r="G7501" s="602"/>
      <c r="H7501" s="602"/>
      <c r="I7501" s="602"/>
      <c r="J7501" s="602"/>
      <c r="K7501" s="602"/>
      <c r="L7501" s="602"/>
      <c r="M7501" s="622"/>
    </row>
    <row r="7502" spans="2:13" s="322" customFormat="1" x14ac:dyDescent="0.2">
      <c r="B7502" s="602"/>
      <c r="C7502" s="602"/>
      <c r="D7502" s="602"/>
      <c r="E7502" s="602"/>
      <c r="F7502" s="602"/>
      <c r="G7502" s="602"/>
      <c r="H7502" s="602"/>
      <c r="I7502" s="602"/>
      <c r="J7502" s="602"/>
      <c r="K7502" s="602"/>
      <c r="L7502" s="602"/>
      <c r="M7502" s="622"/>
    </row>
    <row r="7503" spans="2:13" s="322" customFormat="1" x14ac:dyDescent="0.2">
      <c r="B7503" s="602"/>
      <c r="C7503" s="602"/>
      <c r="D7503" s="602"/>
      <c r="E7503" s="602"/>
      <c r="F7503" s="602"/>
      <c r="G7503" s="602"/>
      <c r="H7503" s="602"/>
      <c r="I7503" s="602"/>
      <c r="J7503" s="602"/>
      <c r="K7503" s="602"/>
      <c r="L7503" s="602"/>
      <c r="M7503" s="622"/>
    </row>
    <row r="7504" spans="2:13" s="322" customFormat="1" x14ac:dyDescent="0.2">
      <c r="B7504" s="602"/>
      <c r="C7504" s="602"/>
      <c r="D7504" s="602"/>
      <c r="E7504" s="602"/>
      <c r="F7504" s="602"/>
      <c r="G7504" s="602"/>
      <c r="H7504" s="602"/>
      <c r="I7504" s="602"/>
      <c r="J7504" s="602"/>
      <c r="K7504" s="602"/>
      <c r="L7504" s="602"/>
      <c r="M7504" s="622"/>
    </row>
    <row r="7505" spans="2:13" s="322" customFormat="1" x14ac:dyDescent="0.2">
      <c r="B7505" s="602"/>
      <c r="C7505" s="602"/>
      <c r="D7505" s="602"/>
      <c r="E7505" s="602"/>
      <c r="F7505" s="602"/>
      <c r="G7505" s="602"/>
      <c r="H7505" s="602"/>
      <c r="I7505" s="602"/>
      <c r="J7505" s="602"/>
      <c r="K7505" s="602"/>
      <c r="L7505" s="602"/>
      <c r="M7505" s="622"/>
    </row>
    <row r="7506" spans="2:13" s="322" customFormat="1" x14ac:dyDescent="0.2">
      <c r="B7506" s="602"/>
      <c r="C7506" s="602"/>
      <c r="D7506" s="602"/>
      <c r="E7506" s="602"/>
      <c r="F7506" s="602"/>
      <c r="G7506" s="602"/>
      <c r="H7506" s="602"/>
      <c r="I7506" s="602"/>
      <c r="J7506" s="602"/>
      <c r="K7506" s="602"/>
      <c r="L7506" s="602"/>
      <c r="M7506" s="622"/>
    </row>
    <row r="7507" spans="2:13" s="322" customFormat="1" x14ac:dyDescent="0.2">
      <c r="B7507" s="602"/>
      <c r="C7507" s="602"/>
      <c r="D7507" s="602"/>
      <c r="E7507" s="602"/>
      <c r="F7507" s="602"/>
      <c r="G7507" s="602"/>
      <c r="H7507" s="602"/>
      <c r="I7507" s="602"/>
      <c r="J7507" s="602"/>
      <c r="K7507" s="602"/>
      <c r="L7507" s="602"/>
      <c r="M7507" s="622"/>
    </row>
    <row r="7508" spans="2:13" s="322" customFormat="1" x14ac:dyDescent="0.2">
      <c r="B7508" s="602"/>
      <c r="C7508" s="602"/>
      <c r="D7508" s="602"/>
      <c r="E7508" s="602"/>
      <c r="F7508" s="602"/>
      <c r="G7508" s="602"/>
      <c r="H7508" s="602"/>
      <c r="I7508" s="602"/>
      <c r="J7508" s="602"/>
      <c r="K7508" s="602"/>
      <c r="L7508" s="602"/>
      <c r="M7508" s="622"/>
    </row>
    <row r="7509" spans="2:13" s="322" customFormat="1" x14ac:dyDescent="0.2">
      <c r="B7509" s="602"/>
      <c r="C7509" s="602"/>
      <c r="D7509" s="602"/>
      <c r="E7509" s="602"/>
      <c r="F7509" s="602"/>
      <c r="G7509" s="602"/>
      <c r="H7509" s="602"/>
      <c r="I7509" s="602"/>
      <c r="J7509" s="602"/>
      <c r="K7509" s="602"/>
      <c r="L7509" s="602"/>
      <c r="M7509" s="622"/>
    </row>
    <row r="7510" spans="2:13" s="322" customFormat="1" x14ac:dyDescent="0.2">
      <c r="B7510" s="602"/>
      <c r="C7510" s="602"/>
      <c r="D7510" s="602"/>
      <c r="E7510" s="602"/>
      <c r="F7510" s="602"/>
      <c r="G7510" s="602"/>
      <c r="H7510" s="602"/>
      <c r="I7510" s="602"/>
      <c r="J7510" s="602"/>
      <c r="K7510" s="602"/>
      <c r="L7510" s="602"/>
      <c r="M7510" s="622"/>
    </row>
    <row r="7511" spans="2:13" s="322" customFormat="1" x14ac:dyDescent="0.2">
      <c r="B7511" s="602"/>
      <c r="C7511" s="602"/>
      <c r="D7511" s="602"/>
      <c r="E7511" s="602"/>
      <c r="F7511" s="602"/>
      <c r="G7511" s="602"/>
      <c r="H7511" s="602"/>
      <c r="I7511" s="602"/>
      <c r="J7511" s="602"/>
      <c r="K7511" s="602"/>
      <c r="L7511" s="602"/>
      <c r="M7511" s="622"/>
    </row>
    <row r="7512" spans="2:13" s="322" customFormat="1" x14ac:dyDescent="0.2">
      <c r="B7512" s="602"/>
      <c r="C7512" s="602"/>
      <c r="D7512" s="602"/>
      <c r="E7512" s="602"/>
      <c r="F7512" s="602"/>
      <c r="G7512" s="602"/>
      <c r="H7512" s="602"/>
      <c r="I7512" s="602"/>
      <c r="J7512" s="602"/>
      <c r="K7512" s="602"/>
      <c r="L7512" s="602"/>
      <c r="M7512" s="622"/>
    </row>
    <row r="7513" spans="2:13" s="322" customFormat="1" x14ac:dyDescent="0.2">
      <c r="B7513" s="602"/>
      <c r="C7513" s="602"/>
      <c r="D7513" s="602"/>
      <c r="E7513" s="602"/>
      <c r="F7513" s="602"/>
      <c r="G7513" s="602"/>
      <c r="H7513" s="602"/>
      <c r="I7513" s="602"/>
      <c r="J7513" s="602"/>
      <c r="K7513" s="602"/>
      <c r="L7513" s="602"/>
      <c r="M7513" s="622"/>
    </row>
    <row r="7514" spans="2:13" s="322" customFormat="1" x14ac:dyDescent="0.2">
      <c r="B7514" s="602"/>
      <c r="C7514" s="602"/>
      <c r="D7514" s="602"/>
      <c r="E7514" s="602"/>
      <c r="F7514" s="602"/>
      <c r="G7514" s="602"/>
      <c r="H7514" s="602"/>
      <c r="I7514" s="602"/>
      <c r="J7514" s="602"/>
      <c r="K7514" s="602"/>
      <c r="L7514" s="602"/>
      <c r="M7514" s="622"/>
    </row>
    <row r="7515" spans="2:13" s="322" customFormat="1" x14ac:dyDescent="0.2">
      <c r="B7515" s="602"/>
      <c r="C7515" s="602"/>
      <c r="D7515" s="602"/>
      <c r="E7515" s="602"/>
      <c r="F7515" s="602"/>
      <c r="G7515" s="602"/>
      <c r="H7515" s="602"/>
      <c r="I7515" s="602"/>
      <c r="J7515" s="602"/>
      <c r="K7515" s="602"/>
      <c r="L7515" s="602"/>
      <c r="M7515" s="622"/>
    </row>
    <row r="7516" spans="2:13" s="322" customFormat="1" x14ac:dyDescent="0.2">
      <c r="B7516" s="602"/>
      <c r="C7516" s="602"/>
      <c r="D7516" s="602"/>
      <c r="E7516" s="602"/>
      <c r="F7516" s="602"/>
      <c r="G7516" s="602"/>
      <c r="H7516" s="602"/>
      <c r="I7516" s="602"/>
      <c r="J7516" s="602"/>
      <c r="K7516" s="602"/>
      <c r="L7516" s="602"/>
      <c r="M7516" s="622"/>
    </row>
    <row r="7517" spans="2:13" s="322" customFormat="1" x14ac:dyDescent="0.2">
      <c r="B7517" s="602"/>
      <c r="C7517" s="602"/>
      <c r="D7517" s="602"/>
      <c r="E7517" s="602"/>
      <c r="F7517" s="602"/>
      <c r="G7517" s="602"/>
      <c r="H7517" s="602"/>
      <c r="I7517" s="602"/>
      <c r="J7517" s="602"/>
      <c r="K7517" s="602"/>
      <c r="L7517" s="602"/>
      <c r="M7517" s="622"/>
    </row>
    <row r="7518" spans="2:13" s="322" customFormat="1" x14ac:dyDescent="0.2">
      <c r="B7518" s="602"/>
      <c r="C7518" s="602"/>
      <c r="D7518" s="602"/>
      <c r="E7518" s="602"/>
      <c r="F7518" s="602"/>
      <c r="G7518" s="602"/>
      <c r="H7518" s="602"/>
      <c r="I7518" s="602"/>
      <c r="J7518" s="602"/>
      <c r="K7518" s="602"/>
      <c r="L7518" s="602"/>
      <c r="M7518" s="622"/>
    </row>
    <row r="7519" spans="2:13" s="322" customFormat="1" x14ac:dyDescent="0.2">
      <c r="B7519" s="602"/>
      <c r="C7519" s="602"/>
      <c r="D7519" s="602"/>
      <c r="E7519" s="602"/>
      <c r="F7519" s="602"/>
      <c r="G7519" s="602"/>
      <c r="H7519" s="602"/>
      <c r="I7519" s="602"/>
      <c r="J7519" s="602"/>
      <c r="K7519" s="602"/>
      <c r="L7519" s="602"/>
      <c r="M7519" s="622"/>
    </row>
    <row r="7520" spans="2:13" s="322" customFormat="1" x14ac:dyDescent="0.2">
      <c r="B7520" s="602"/>
      <c r="C7520" s="602"/>
      <c r="D7520" s="602"/>
      <c r="E7520" s="602"/>
      <c r="F7520" s="602"/>
      <c r="G7520" s="602"/>
      <c r="H7520" s="602"/>
      <c r="I7520" s="602"/>
      <c r="J7520" s="602"/>
      <c r="K7520" s="602"/>
      <c r="L7520" s="602"/>
      <c r="M7520" s="622"/>
    </row>
    <row r="7521" spans="2:13" s="322" customFormat="1" x14ac:dyDescent="0.2">
      <c r="B7521" s="602"/>
      <c r="C7521" s="602"/>
      <c r="D7521" s="602"/>
      <c r="E7521" s="602"/>
      <c r="F7521" s="602"/>
      <c r="G7521" s="602"/>
      <c r="H7521" s="602"/>
      <c r="I7521" s="602"/>
      <c r="J7521" s="602"/>
      <c r="K7521" s="602"/>
      <c r="L7521" s="602"/>
      <c r="M7521" s="622"/>
    </row>
    <row r="7522" spans="2:13" s="322" customFormat="1" x14ac:dyDescent="0.2">
      <c r="B7522" s="602"/>
      <c r="C7522" s="602"/>
      <c r="D7522" s="602"/>
      <c r="E7522" s="602"/>
      <c r="F7522" s="602"/>
      <c r="G7522" s="602"/>
      <c r="H7522" s="602"/>
      <c r="I7522" s="602"/>
      <c r="J7522" s="602"/>
      <c r="K7522" s="602"/>
      <c r="L7522" s="602"/>
      <c r="M7522" s="622"/>
    </row>
    <row r="7523" spans="2:13" s="322" customFormat="1" x14ac:dyDescent="0.2">
      <c r="B7523" s="602"/>
      <c r="C7523" s="602"/>
      <c r="D7523" s="602"/>
      <c r="E7523" s="602"/>
      <c r="F7523" s="602"/>
      <c r="G7523" s="602"/>
      <c r="H7523" s="602"/>
      <c r="I7523" s="602"/>
      <c r="J7523" s="602"/>
      <c r="K7523" s="602"/>
      <c r="L7523" s="602"/>
      <c r="M7523" s="622"/>
    </row>
    <row r="7524" spans="2:13" s="322" customFormat="1" x14ac:dyDescent="0.2">
      <c r="B7524" s="602"/>
      <c r="C7524" s="602"/>
      <c r="D7524" s="602"/>
      <c r="E7524" s="602"/>
      <c r="F7524" s="602"/>
      <c r="G7524" s="602"/>
      <c r="H7524" s="602"/>
      <c r="I7524" s="602"/>
      <c r="J7524" s="602"/>
      <c r="K7524" s="602"/>
      <c r="L7524" s="602"/>
      <c r="M7524" s="622"/>
    </row>
    <row r="7525" spans="2:13" s="322" customFormat="1" x14ac:dyDescent="0.2">
      <c r="B7525" s="602"/>
      <c r="C7525" s="602"/>
      <c r="D7525" s="602"/>
      <c r="E7525" s="602"/>
      <c r="F7525" s="602"/>
      <c r="G7525" s="602"/>
      <c r="H7525" s="602"/>
      <c r="I7525" s="602"/>
      <c r="J7525" s="602"/>
      <c r="K7525" s="602"/>
      <c r="L7525" s="602"/>
      <c r="M7525" s="622"/>
    </row>
    <row r="7526" spans="2:13" s="322" customFormat="1" x14ac:dyDescent="0.2">
      <c r="B7526" s="602"/>
      <c r="C7526" s="602"/>
      <c r="D7526" s="602"/>
      <c r="E7526" s="602"/>
      <c r="F7526" s="602"/>
      <c r="G7526" s="602"/>
      <c r="H7526" s="602"/>
      <c r="I7526" s="602"/>
      <c r="J7526" s="602"/>
      <c r="K7526" s="602"/>
      <c r="L7526" s="602"/>
      <c r="M7526" s="622"/>
    </row>
    <row r="7527" spans="2:13" s="322" customFormat="1" x14ac:dyDescent="0.2">
      <c r="B7527" s="602"/>
      <c r="C7527" s="602"/>
      <c r="D7527" s="602"/>
      <c r="E7527" s="602"/>
      <c r="F7527" s="602"/>
      <c r="G7527" s="602"/>
      <c r="H7527" s="602"/>
      <c r="I7527" s="602"/>
      <c r="J7527" s="602"/>
      <c r="K7527" s="602"/>
      <c r="L7527" s="602"/>
      <c r="M7527" s="622"/>
    </row>
    <row r="7528" spans="2:13" s="322" customFormat="1" x14ac:dyDescent="0.2">
      <c r="B7528" s="602"/>
      <c r="C7528" s="602"/>
      <c r="D7528" s="602"/>
      <c r="E7528" s="602"/>
      <c r="F7528" s="602"/>
      <c r="G7528" s="602"/>
      <c r="H7528" s="602"/>
      <c r="I7528" s="602"/>
      <c r="J7528" s="602"/>
      <c r="K7528" s="602"/>
      <c r="L7528" s="602"/>
      <c r="M7528" s="622"/>
    </row>
    <row r="7529" spans="2:13" s="322" customFormat="1" x14ac:dyDescent="0.2">
      <c r="B7529" s="602"/>
      <c r="C7529" s="602"/>
      <c r="D7529" s="602"/>
      <c r="E7529" s="602"/>
      <c r="F7529" s="602"/>
      <c r="G7529" s="602"/>
      <c r="H7529" s="602"/>
      <c r="I7529" s="602"/>
      <c r="J7529" s="602"/>
      <c r="K7529" s="602"/>
      <c r="L7529" s="602"/>
      <c r="M7529" s="622"/>
    </row>
    <row r="7530" spans="2:13" s="322" customFormat="1" x14ac:dyDescent="0.2">
      <c r="B7530" s="602"/>
      <c r="C7530" s="602"/>
      <c r="D7530" s="602"/>
      <c r="E7530" s="602"/>
      <c r="F7530" s="602"/>
      <c r="G7530" s="602"/>
      <c r="H7530" s="602"/>
      <c r="I7530" s="602"/>
      <c r="J7530" s="602"/>
      <c r="K7530" s="602"/>
      <c r="L7530" s="602"/>
      <c r="M7530" s="622"/>
    </row>
    <row r="7531" spans="2:13" s="322" customFormat="1" x14ac:dyDescent="0.2">
      <c r="B7531" s="602"/>
      <c r="C7531" s="602"/>
      <c r="D7531" s="602"/>
      <c r="E7531" s="602"/>
      <c r="F7531" s="602"/>
      <c r="G7531" s="602"/>
      <c r="H7531" s="602"/>
      <c r="I7531" s="602"/>
      <c r="J7531" s="602"/>
      <c r="K7531" s="602"/>
      <c r="L7531" s="602"/>
      <c r="M7531" s="622"/>
    </row>
    <row r="7532" spans="2:13" s="322" customFormat="1" x14ac:dyDescent="0.2">
      <c r="B7532" s="602"/>
      <c r="C7532" s="602"/>
      <c r="D7532" s="602"/>
      <c r="E7532" s="602"/>
      <c r="F7532" s="602"/>
      <c r="G7532" s="602"/>
      <c r="H7532" s="602"/>
      <c r="I7532" s="602"/>
      <c r="J7532" s="602"/>
      <c r="K7532" s="602"/>
      <c r="L7532" s="602"/>
      <c r="M7532" s="622"/>
    </row>
    <row r="7533" spans="2:13" s="322" customFormat="1" x14ac:dyDescent="0.2">
      <c r="B7533" s="602"/>
      <c r="C7533" s="602"/>
      <c r="D7533" s="602"/>
      <c r="E7533" s="602"/>
      <c r="F7533" s="602"/>
      <c r="G7533" s="602"/>
      <c r="H7533" s="602"/>
      <c r="I7533" s="602"/>
      <c r="J7533" s="602"/>
      <c r="K7533" s="602"/>
      <c r="L7533" s="602"/>
      <c r="M7533" s="622"/>
    </row>
    <row r="7534" spans="2:13" s="322" customFormat="1" x14ac:dyDescent="0.2">
      <c r="B7534" s="602"/>
      <c r="C7534" s="602"/>
      <c r="D7534" s="602"/>
      <c r="E7534" s="602"/>
      <c r="F7534" s="602"/>
      <c r="G7534" s="602"/>
      <c r="H7534" s="602"/>
      <c r="I7534" s="602"/>
      <c r="J7534" s="602"/>
      <c r="K7534" s="602"/>
      <c r="L7534" s="602"/>
      <c r="M7534" s="622"/>
    </row>
    <row r="7535" spans="2:13" s="322" customFormat="1" x14ac:dyDescent="0.2">
      <c r="B7535" s="602"/>
      <c r="C7535" s="602"/>
      <c r="D7535" s="602"/>
      <c r="E7535" s="602"/>
      <c r="F7535" s="602"/>
      <c r="G7535" s="602"/>
      <c r="H7535" s="602"/>
      <c r="I7535" s="602"/>
      <c r="J7535" s="602"/>
      <c r="K7535" s="602"/>
      <c r="L7535" s="602"/>
      <c r="M7535" s="622"/>
    </row>
    <row r="7536" spans="2:13" s="322" customFormat="1" x14ac:dyDescent="0.2">
      <c r="B7536" s="602"/>
      <c r="C7536" s="602"/>
      <c r="D7536" s="602"/>
      <c r="E7536" s="602"/>
      <c r="F7536" s="602"/>
      <c r="G7536" s="602"/>
      <c r="H7536" s="602"/>
      <c r="I7536" s="602"/>
      <c r="J7536" s="602"/>
      <c r="K7536" s="602"/>
      <c r="L7536" s="602"/>
      <c r="M7536" s="622"/>
    </row>
    <row r="7537" spans="2:13" s="322" customFormat="1" x14ac:dyDescent="0.2">
      <c r="B7537" s="602"/>
      <c r="C7537" s="602"/>
      <c r="D7537" s="602"/>
      <c r="E7537" s="602"/>
      <c r="F7537" s="602"/>
      <c r="G7537" s="602"/>
      <c r="H7537" s="602"/>
      <c r="I7537" s="602"/>
      <c r="J7537" s="602"/>
      <c r="K7537" s="602"/>
      <c r="L7537" s="602"/>
      <c r="M7537" s="622"/>
    </row>
    <row r="7538" spans="2:13" s="322" customFormat="1" x14ac:dyDescent="0.2">
      <c r="B7538" s="602"/>
      <c r="C7538" s="602"/>
      <c r="D7538" s="602"/>
      <c r="E7538" s="602"/>
      <c r="F7538" s="602"/>
      <c r="G7538" s="602"/>
      <c r="H7538" s="602"/>
      <c r="I7538" s="602"/>
      <c r="J7538" s="602"/>
      <c r="K7538" s="602"/>
      <c r="L7538" s="602"/>
      <c r="M7538" s="622"/>
    </row>
    <row r="7539" spans="2:13" s="322" customFormat="1" x14ac:dyDescent="0.2">
      <c r="B7539" s="602"/>
      <c r="C7539" s="602"/>
      <c r="D7539" s="602"/>
      <c r="E7539" s="602"/>
      <c r="F7539" s="602"/>
      <c r="G7539" s="602"/>
      <c r="H7539" s="602"/>
      <c r="I7539" s="602"/>
      <c r="J7539" s="602"/>
      <c r="K7539" s="602"/>
      <c r="L7539" s="602"/>
      <c r="M7539" s="622"/>
    </row>
    <row r="7540" spans="2:13" s="322" customFormat="1" x14ac:dyDescent="0.2">
      <c r="B7540" s="602"/>
      <c r="C7540" s="602"/>
      <c r="D7540" s="602"/>
      <c r="E7540" s="602"/>
      <c r="F7540" s="602"/>
      <c r="G7540" s="602"/>
      <c r="H7540" s="602"/>
      <c r="I7540" s="602"/>
      <c r="J7540" s="602"/>
      <c r="K7540" s="602"/>
      <c r="L7540" s="602"/>
      <c r="M7540" s="622"/>
    </row>
    <row r="7541" spans="2:13" s="322" customFormat="1" x14ac:dyDescent="0.2">
      <c r="B7541" s="602"/>
      <c r="C7541" s="602"/>
      <c r="D7541" s="602"/>
      <c r="E7541" s="602"/>
      <c r="F7541" s="602"/>
      <c r="G7541" s="602"/>
      <c r="H7541" s="602"/>
      <c r="I7541" s="602"/>
      <c r="J7541" s="602"/>
      <c r="K7541" s="602"/>
      <c r="L7541" s="602"/>
      <c r="M7541" s="622"/>
    </row>
    <row r="7542" spans="2:13" s="322" customFormat="1" x14ac:dyDescent="0.2">
      <c r="B7542" s="602"/>
      <c r="C7542" s="602"/>
      <c r="D7542" s="602"/>
      <c r="E7542" s="602"/>
      <c r="F7542" s="602"/>
      <c r="G7542" s="602"/>
      <c r="H7542" s="602"/>
      <c r="I7542" s="602"/>
      <c r="J7542" s="602"/>
      <c r="K7542" s="602"/>
      <c r="L7542" s="602"/>
      <c r="M7542" s="622"/>
    </row>
    <row r="7543" spans="2:13" s="322" customFormat="1" x14ac:dyDescent="0.2">
      <c r="B7543" s="602"/>
      <c r="C7543" s="602"/>
      <c r="D7543" s="602"/>
      <c r="E7543" s="602"/>
      <c r="F7543" s="602"/>
      <c r="G7543" s="602"/>
      <c r="H7543" s="602"/>
      <c r="I7543" s="602"/>
      <c r="J7543" s="602"/>
      <c r="K7543" s="602"/>
      <c r="L7543" s="602"/>
      <c r="M7543" s="622"/>
    </row>
    <row r="7544" spans="2:13" s="322" customFormat="1" x14ac:dyDescent="0.2">
      <c r="B7544" s="602"/>
      <c r="C7544" s="602"/>
      <c r="D7544" s="602"/>
      <c r="E7544" s="602"/>
      <c r="F7544" s="602"/>
      <c r="G7544" s="602"/>
      <c r="H7544" s="602"/>
      <c r="I7544" s="602"/>
      <c r="J7544" s="602"/>
      <c r="K7544" s="602"/>
      <c r="L7544" s="602"/>
      <c r="M7544" s="622"/>
    </row>
    <row r="7545" spans="2:13" s="322" customFormat="1" x14ac:dyDescent="0.2">
      <c r="B7545" s="602"/>
      <c r="C7545" s="602"/>
      <c r="D7545" s="602"/>
      <c r="E7545" s="602"/>
      <c r="F7545" s="602"/>
      <c r="G7545" s="602"/>
      <c r="H7545" s="602"/>
      <c r="I7545" s="602"/>
      <c r="J7545" s="602"/>
      <c r="K7545" s="602"/>
      <c r="L7545" s="602"/>
      <c r="M7545" s="622"/>
    </row>
    <row r="7546" spans="2:13" s="322" customFormat="1" x14ac:dyDescent="0.2">
      <c r="B7546" s="602"/>
      <c r="C7546" s="602"/>
      <c r="D7546" s="602"/>
      <c r="E7546" s="602"/>
      <c r="F7546" s="602"/>
      <c r="G7546" s="602"/>
      <c r="H7546" s="602"/>
      <c r="I7546" s="602"/>
      <c r="J7546" s="602"/>
      <c r="K7546" s="602"/>
      <c r="L7546" s="602"/>
      <c r="M7546" s="622"/>
    </row>
    <row r="7547" spans="2:13" s="322" customFormat="1" x14ac:dyDescent="0.2">
      <c r="B7547" s="602"/>
      <c r="C7547" s="602"/>
      <c r="D7547" s="602"/>
      <c r="E7547" s="602"/>
      <c r="F7547" s="602"/>
      <c r="G7547" s="602"/>
      <c r="H7547" s="602"/>
      <c r="I7547" s="602"/>
      <c r="J7547" s="602"/>
      <c r="K7547" s="602"/>
      <c r="L7547" s="602"/>
      <c r="M7547" s="622"/>
    </row>
    <row r="7548" spans="2:13" s="322" customFormat="1" x14ac:dyDescent="0.2">
      <c r="B7548" s="602"/>
      <c r="C7548" s="602"/>
      <c r="D7548" s="602"/>
      <c r="E7548" s="602"/>
      <c r="F7548" s="602"/>
      <c r="G7548" s="602"/>
      <c r="H7548" s="602"/>
      <c r="I7548" s="602"/>
      <c r="J7548" s="602"/>
      <c r="K7548" s="602"/>
      <c r="L7548" s="602"/>
      <c r="M7548" s="622"/>
    </row>
    <row r="7549" spans="2:13" s="322" customFormat="1" x14ac:dyDescent="0.2">
      <c r="B7549" s="602"/>
      <c r="C7549" s="602"/>
      <c r="D7549" s="602"/>
      <c r="E7549" s="602"/>
      <c r="F7549" s="602"/>
      <c r="G7549" s="602"/>
      <c r="H7549" s="602"/>
      <c r="I7549" s="602"/>
      <c r="J7549" s="602"/>
      <c r="K7549" s="602"/>
      <c r="L7549" s="602"/>
      <c r="M7549" s="622"/>
    </row>
    <row r="7550" spans="2:13" s="322" customFormat="1" x14ac:dyDescent="0.2">
      <c r="B7550" s="602"/>
      <c r="C7550" s="602"/>
      <c r="D7550" s="602"/>
      <c r="E7550" s="602"/>
      <c r="F7550" s="602"/>
      <c r="G7550" s="602"/>
      <c r="H7550" s="602"/>
      <c r="I7550" s="602"/>
      <c r="J7550" s="602"/>
      <c r="K7550" s="602"/>
      <c r="L7550" s="602"/>
      <c r="M7550" s="622"/>
    </row>
    <row r="7551" spans="2:13" s="322" customFormat="1" x14ac:dyDescent="0.2">
      <c r="B7551" s="602"/>
      <c r="C7551" s="602"/>
      <c r="D7551" s="602"/>
      <c r="E7551" s="602"/>
      <c r="F7551" s="602"/>
      <c r="G7551" s="602"/>
      <c r="H7551" s="602"/>
      <c r="I7551" s="602"/>
      <c r="J7551" s="602"/>
      <c r="K7551" s="602"/>
      <c r="L7551" s="602"/>
      <c r="M7551" s="622"/>
    </row>
    <row r="7552" spans="2:13" s="322" customFormat="1" x14ac:dyDescent="0.2">
      <c r="B7552" s="602"/>
      <c r="C7552" s="602"/>
      <c r="D7552" s="602"/>
      <c r="E7552" s="602"/>
      <c r="F7552" s="602"/>
      <c r="G7552" s="602"/>
      <c r="H7552" s="602"/>
      <c r="I7552" s="602"/>
      <c r="J7552" s="602"/>
      <c r="K7552" s="602"/>
      <c r="L7552" s="602"/>
      <c r="M7552" s="622"/>
    </row>
    <row r="7553" spans="2:13" s="322" customFormat="1" x14ac:dyDescent="0.2">
      <c r="B7553" s="602"/>
      <c r="C7553" s="602"/>
      <c r="D7553" s="602"/>
      <c r="E7553" s="602"/>
      <c r="F7553" s="602"/>
      <c r="G7553" s="602"/>
      <c r="H7553" s="602"/>
      <c r="I7553" s="602"/>
      <c r="J7553" s="602"/>
      <c r="K7553" s="602"/>
      <c r="L7553" s="602"/>
      <c r="M7553" s="622"/>
    </row>
    <row r="7554" spans="2:13" s="322" customFormat="1" x14ac:dyDescent="0.2">
      <c r="B7554" s="602"/>
      <c r="C7554" s="602"/>
      <c r="D7554" s="602"/>
      <c r="E7554" s="602"/>
      <c r="F7554" s="602"/>
      <c r="G7554" s="602"/>
      <c r="H7554" s="602"/>
      <c r="I7554" s="602"/>
      <c r="J7554" s="602"/>
      <c r="K7554" s="602"/>
      <c r="L7554" s="602"/>
      <c r="M7554" s="622"/>
    </row>
    <row r="7555" spans="2:13" s="322" customFormat="1" x14ac:dyDescent="0.2">
      <c r="B7555" s="602"/>
      <c r="C7555" s="602"/>
      <c r="D7555" s="602"/>
      <c r="E7555" s="602"/>
      <c r="F7555" s="602"/>
      <c r="G7555" s="602"/>
      <c r="H7555" s="602"/>
      <c r="I7555" s="602"/>
      <c r="J7555" s="602"/>
      <c r="K7555" s="602"/>
      <c r="L7555" s="602"/>
      <c r="M7555" s="622"/>
    </row>
    <row r="7556" spans="2:13" s="322" customFormat="1" x14ac:dyDescent="0.2">
      <c r="B7556" s="602"/>
      <c r="C7556" s="602"/>
      <c r="D7556" s="602"/>
      <c r="E7556" s="602"/>
      <c r="F7556" s="602"/>
      <c r="G7556" s="602"/>
      <c r="H7556" s="602"/>
      <c r="I7556" s="602"/>
      <c r="J7556" s="602"/>
      <c r="K7556" s="602"/>
      <c r="L7556" s="602"/>
      <c r="M7556" s="622"/>
    </row>
    <row r="7557" spans="2:13" s="322" customFormat="1" x14ac:dyDescent="0.2">
      <c r="B7557" s="602"/>
      <c r="C7557" s="602"/>
      <c r="D7557" s="602"/>
      <c r="E7557" s="602"/>
      <c r="F7557" s="602"/>
      <c r="G7557" s="602"/>
      <c r="H7557" s="602"/>
      <c r="I7557" s="602"/>
      <c r="J7557" s="602"/>
      <c r="K7557" s="602"/>
      <c r="L7557" s="602"/>
      <c r="M7557" s="622"/>
    </row>
    <row r="7558" spans="2:13" s="322" customFormat="1" x14ac:dyDescent="0.2">
      <c r="B7558" s="602"/>
      <c r="C7558" s="602"/>
      <c r="D7558" s="602"/>
      <c r="E7558" s="602"/>
      <c r="F7558" s="602"/>
      <c r="G7558" s="602"/>
      <c r="H7558" s="602"/>
      <c r="I7558" s="602"/>
      <c r="J7558" s="602"/>
      <c r="K7558" s="602"/>
      <c r="L7558" s="602"/>
      <c r="M7558" s="622"/>
    </row>
    <row r="7559" spans="2:13" s="322" customFormat="1" x14ac:dyDescent="0.2">
      <c r="B7559" s="602"/>
      <c r="C7559" s="602"/>
      <c r="D7559" s="602"/>
      <c r="E7559" s="602"/>
      <c r="F7559" s="602"/>
      <c r="G7559" s="602"/>
      <c r="H7559" s="602"/>
      <c r="I7559" s="602"/>
      <c r="J7559" s="602"/>
      <c r="K7559" s="602"/>
      <c r="L7559" s="602"/>
      <c r="M7559" s="622"/>
    </row>
    <row r="7560" spans="2:13" s="322" customFormat="1" x14ac:dyDescent="0.2">
      <c r="B7560" s="602"/>
      <c r="C7560" s="602"/>
      <c r="D7560" s="602"/>
      <c r="E7560" s="602"/>
      <c r="F7560" s="602"/>
      <c r="G7560" s="602"/>
      <c r="H7560" s="602"/>
      <c r="I7560" s="602"/>
      <c r="J7560" s="602"/>
      <c r="K7560" s="602"/>
      <c r="L7560" s="602"/>
      <c r="M7560" s="622"/>
    </row>
    <row r="7561" spans="2:13" s="322" customFormat="1" x14ac:dyDescent="0.2">
      <c r="B7561" s="602"/>
      <c r="C7561" s="602"/>
      <c r="D7561" s="602"/>
      <c r="E7561" s="602"/>
      <c r="F7561" s="602"/>
      <c r="G7561" s="602"/>
      <c r="H7561" s="602"/>
      <c r="I7561" s="602"/>
      <c r="J7561" s="602"/>
      <c r="K7561" s="602"/>
      <c r="L7561" s="602"/>
      <c r="M7561" s="622"/>
    </row>
    <row r="7562" spans="2:13" s="322" customFormat="1" x14ac:dyDescent="0.2">
      <c r="B7562" s="602"/>
      <c r="C7562" s="602"/>
      <c r="D7562" s="602"/>
      <c r="E7562" s="602"/>
      <c r="F7562" s="602"/>
      <c r="G7562" s="602"/>
      <c r="H7562" s="602"/>
      <c r="I7562" s="602"/>
      <c r="J7562" s="602"/>
      <c r="K7562" s="602"/>
      <c r="L7562" s="602"/>
      <c r="M7562" s="622"/>
    </row>
    <row r="7563" spans="2:13" s="322" customFormat="1" x14ac:dyDescent="0.2">
      <c r="B7563" s="602"/>
      <c r="C7563" s="602"/>
      <c r="D7563" s="602"/>
      <c r="E7563" s="602"/>
      <c r="F7563" s="602"/>
      <c r="G7563" s="602"/>
      <c r="H7563" s="602"/>
      <c r="I7563" s="602"/>
      <c r="J7563" s="602"/>
      <c r="K7563" s="602"/>
      <c r="L7563" s="602"/>
      <c r="M7563" s="622"/>
    </row>
    <row r="7564" spans="2:13" s="322" customFormat="1" x14ac:dyDescent="0.2">
      <c r="B7564" s="602"/>
      <c r="C7564" s="602"/>
      <c r="D7564" s="602"/>
      <c r="E7564" s="602"/>
      <c r="F7564" s="602"/>
      <c r="G7564" s="602"/>
      <c r="H7564" s="602"/>
      <c r="I7564" s="602"/>
      <c r="J7564" s="602"/>
      <c r="K7564" s="602"/>
      <c r="L7564" s="602"/>
      <c r="M7564" s="622"/>
    </row>
    <row r="7565" spans="2:13" s="322" customFormat="1" x14ac:dyDescent="0.2">
      <c r="B7565" s="602"/>
      <c r="C7565" s="602"/>
      <c r="D7565" s="602"/>
      <c r="E7565" s="602"/>
      <c r="F7565" s="602"/>
      <c r="G7565" s="602"/>
      <c r="H7565" s="602"/>
      <c r="I7565" s="602"/>
      <c r="J7565" s="602"/>
      <c r="K7565" s="602"/>
      <c r="L7565" s="602"/>
      <c r="M7565" s="622"/>
    </row>
    <row r="7566" spans="2:13" s="322" customFormat="1" x14ac:dyDescent="0.2">
      <c r="B7566" s="602"/>
      <c r="C7566" s="602"/>
      <c r="D7566" s="602"/>
      <c r="E7566" s="602"/>
      <c r="F7566" s="602"/>
      <c r="G7566" s="602"/>
      <c r="H7566" s="602"/>
      <c r="I7566" s="602"/>
      <c r="J7566" s="602"/>
      <c r="K7566" s="602"/>
      <c r="L7566" s="602"/>
      <c r="M7566" s="622"/>
    </row>
    <row r="7567" spans="2:13" s="322" customFormat="1" x14ac:dyDescent="0.2">
      <c r="B7567" s="602"/>
      <c r="C7567" s="602"/>
      <c r="D7567" s="602"/>
      <c r="E7567" s="602"/>
      <c r="F7567" s="602"/>
      <c r="G7567" s="602"/>
      <c r="H7567" s="602"/>
      <c r="I7567" s="602"/>
      <c r="J7567" s="602"/>
      <c r="K7567" s="602"/>
      <c r="L7567" s="602"/>
      <c r="M7567" s="622"/>
    </row>
    <row r="7568" spans="2:13" s="322" customFormat="1" x14ac:dyDescent="0.2">
      <c r="B7568" s="602"/>
      <c r="C7568" s="602"/>
      <c r="D7568" s="602"/>
      <c r="E7568" s="602"/>
      <c r="F7568" s="602"/>
      <c r="G7568" s="602"/>
      <c r="H7568" s="602"/>
      <c r="I7568" s="602"/>
      <c r="J7568" s="602"/>
      <c r="K7568" s="602"/>
      <c r="L7568" s="602"/>
      <c r="M7568" s="622"/>
    </row>
    <row r="7569" spans="2:13" s="322" customFormat="1" x14ac:dyDescent="0.2">
      <c r="B7569" s="602"/>
      <c r="C7569" s="602"/>
      <c r="D7569" s="602"/>
      <c r="E7569" s="602"/>
      <c r="F7569" s="602"/>
      <c r="G7569" s="602"/>
      <c r="H7569" s="602"/>
      <c r="I7569" s="602"/>
      <c r="J7569" s="602"/>
      <c r="K7569" s="602"/>
      <c r="L7569" s="602"/>
      <c r="M7569" s="622"/>
    </row>
    <row r="7570" spans="2:13" s="322" customFormat="1" x14ac:dyDescent="0.2">
      <c r="B7570" s="602"/>
      <c r="C7570" s="602"/>
      <c r="D7570" s="602"/>
      <c r="E7570" s="602"/>
      <c r="F7570" s="602"/>
      <c r="G7570" s="602"/>
      <c r="H7570" s="602"/>
      <c r="I7570" s="602"/>
      <c r="J7570" s="602"/>
      <c r="K7570" s="602"/>
      <c r="L7570" s="602"/>
      <c r="M7570" s="622"/>
    </row>
    <row r="7571" spans="2:13" s="322" customFormat="1" x14ac:dyDescent="0.2">
      <c r="B7571" s="602"/>
      <c r="C7571" s="602"/>
      <c r="D7571" s="602"/>
      <c r="E7571" s="602"/>
      <c r="F7571" s="602"/>
      <c r="G7571" s="602"/>
      <c r="H7571" s="602"/>
      <c r="I7571" s="602"/>
      <c r="J7571" s="602"/>
      <c r="K7571" s="602"/>
      <c r="L7571" s="602"/>
      <c r="M7571" s="622"/>
    </row>
    <row r="7572" spans="2:13" s="322" customFormat="1" x14ac:dyDescent="0.2">
      <c r="B7572" s="602"/>
      <c r="C7572" s="602"/>
      <c r="D7572" s="602"/>
      <c r="E7572" s="602"/>
      <c r="F7572" s="602"/>
      <c r="G7572" s="602"/>
      <c r="H7572" s="602"/>
      <c r="I7572" s="602"/>
      <c r="J7572" s="602"/>
      <c r="K7572" s="602"/>
      <c r="L7572" s="602"/>
      <c r="M7572" s="622"/>
    </row>
    <row r="7573" spans="2:13" s="322" customFormat="1" x14ac:dyDescent="0.2">
      <c r="B7573" s="602"/>
      <c r="C7573" s="602"/>
      <c r="D7573" s="602"/>
      <c r="E7573" s="602"/>
      <c r="F7573" s="602"/>
      <c r="G7573" s="602"/>
      <c r="H7573" s="602"/>
      <c r="I7573" s="602"/>
      <c r="J7573" s="602"/>
      <c r="K7573" s="602"/>
      <c r="L7573" s="602"/>
      <c r="M7573" s="622"/>
    </row>
    <row r="7574" spans="2:13" s="322" customFormat="1" x14ac:dyDescent="0.2">
      <c r="B7574" s="602"/>
      <c r="C7574" s="602"/>
      <c r="D7574" s="602"/>
      <c r="E7574" s="602"/>
      <c r="F7574" s="602"/>
      <c r="G7574" s="602"/>
      <c r="H7574" s="602"/>
      <c r="I7574" s="602"/>
      <c r="J7574" s="602"/>
      <c r="K7574" s="602"/>
      <c r="L7574" s="602"/>
      <c r="M7574" s="622"/>
    </row>
    <row r="7575" spans="2:13" s="322" customFormat="1" x14ac:dyDescent="0.2">
      <c r="B7575" s="602"/>
      <c r="C7575" s="602"/>
      <c r="D7575" s="602"/>
      <c r="E7575" s="602"/>
      <c r="F7575" s="602"/>
      <c r="G7575" s="602"/>
      <c r="H7575" s="602"/>
      <c r="I7575" s="602"/>
      <c r="J7575" s="602"/>
      <c r="K7575" s="602"/>
      <c r="L7575" s="602"/>
      <c r="M7575" s="622"/>
    </row>
    <row r="7576" spans="2:13" s="322" customFormat="1" x14ac:dyDescent="0.2">
      <c r="B7576" s="602"/>
      <c r="C7576" s="602"/>
      <c r="D7576" s="602"/>
      <c r="E7576" s="602"/>
      <c r="F7576" s="602"/>
      <c r="G7576" s="602"/>
      <c r="H7576" s="602"/>
      <c r="I7576" s="602"/>
      <c r="J7576" s="602"/>
      <c r="K7576" s="602"/>
      <c r="L7576" s="602"/>
      <c r="M7576" s="622"/>
    </row>
    <row r="7577" spans="2:13" s="322" customFormat="1" x14ac:dyDescent="0.2">
      <c r="B7577" s="602"/>
      <c r="C7577" s="602"/>
      <c r="D7577" s="602"/>
      <c r="E7577" s="602"/>
      <c r="F7577" s="602"/>
      <c r="G7577" s="602"/>
      <c r="H7577" s="602"/>
      <c r="I7577" s="602"/>
      <c r="J7577" s="602"/>
      <c r="K7577" s="602"/>
      <c r="L7577" s="602"/>
      <c r="M7577" s="622"/>
    </row>
    <row r="7578" spans="2:13" s="322" customFormat="1" x14ac:dyDescent="0.2">
      <c r="B7578" s="602"/>
      <c r="C7578" s="602"/>
      <c r="D7578" s="602"/>
      <c r="E7578" s="602"/>
      <c r="F7578" s="602"/>
      <c r="G7578" s="602"/>
      <c r="H7578" s="602"/>
      <c r="I7578" s="602"/>
      <c r="J7578" s="602"/>
      <c r="K7578" s="602"/>
      <c r="L7578" s="602"/>
      <c r="M7578" s="622"/>
    </row>
    <row r="7579" spans="2:13" s="322" customFormat="1" x14ac:dyDescent="0.2">
      <c r="B7579" s="602"/>
      <c r="C7579" s="602"/>
      <c r="D7579" s="602"/>
      <c r="E7579" s="602"/>
      <c r="F7579" s="602"/>
      <c r="G7579" s="602"/>
      <c r="H7579" s="602"/>
      <c r="I7579" s="602"/>
      <c r="J7579" s="602"/>
      <c r="K7579" s="602"/>
      <c r="L7579" s="602"/>
      <c r="M7579" s="622"/>
    </row>
    <row r="7580" spans="2:13" s="322" customFormat="1" x14ac:dyDescent="0.2">
      <c r="B7580" s="602"/>
      <c r="C7580" s="602"/>
      <c r="D7580" s="602"/>
      <c r="E7580" s="602"/>
      <c r="F7580" s="602"/>
      <c r="G7580" s="602"/>
      <c r="H7580" s="602"/>
      <c r="I7580" s="602"/>
      <c r="J7580" s="602"/>
      <c r="K7580" s="602"/>
      <c r="L7580" s="602"/>
      <c r="M7580" s="622"/>
    </row>
    <row r="7581" spans="2:13" s="322" customFormat="1" x14ac:dyDescent="0.2">
      <c r="B7581" s="602"/>
      <c r="C7581" s="602"/>
      <c r="D7581" s="602"/>
      <c r="E7581" s="602"/>
      <c r="F7581" s="602"/>
      <c r="G7581" s="602"/>
      <c r="H7581" s="602"/>
      <c r="I7581" s="602"/>
      <c r="J7581" s="602"/>
      <c r="K7581" s="602"/>
      <c r="L7581" s="602"/>
      <c r="M7581" s="622"/>
    </row>
    <row r="7582" spans="2:13" s="322" customFormat="1" x14ac:dyDescent="0.2">
      <c r="B7582" s="602"/>
      <c r="C7582" s="602"/>
      <c r="D7582" s="602"/>
      <c r="E7582" s="602"/>
      <c r="F7582" s="602"/>
      <c r="G7582" s="602"/>
      <c r="H7582" s="602"/>
      <c r="I7582" s="602"/>
      <c r="J7582" s="602"/>
      <c r="K7582" s="602"/>
      <c r="L7582" s="602"/>
      <c r="M7582" s="622"/>
    </row>
    <row r="7583" spans="2:13" s="322" customFormat="1" x14ac:dyDescent="0.2">
      <c r="B7583" s="602"/>
      <c r="C7583" s="602"/>
      <c r="D7583" s="602"/>
      <c r="E7583" s="602"/>
      <c r="F7583" s="602"/>
      <c r="G7583" s="602"/>
      <c r="H7583" s="602"/>
      <c r="I7583" s="602"/>
      <c r="J7583" s="602"/>
      <c r="K7583" s="602"/>
      <c r="L7583" s="602"/>
      <c r="M7583" s="622"/>
    </row>
    <row r="7584" spans="2:13" s="322" customFormat="1" x14ac:dyDescent="0.2">
      <c r="B7584" s="602"/>
      <c r="C7584" s="602"/>
      <c r="D7584" s="602"/>
      <c r="E7584" s="602"/>
      <c r="F7584" s="602"/>
      <c r="G7584" s="602"/>
      <c r="H7584" s="602"/>
      <c r="I7584" s="602"/>
      <c r="J7584" s="602"/>
      <c r="K7584" s="602"/>
      <c r="L7584" s="602"/>
      <c r="M7584" s="622"/>
    </row>
    <row r="7585" spans="2:13" s="322" customFormat="1" x14ac:dyDescent="0.2">
      <c r="B7585" s="602"/>
      <c r="C7585" s="602"/>
      <c r="D7585" s="602"/>
      <c r="E7585" s="602"/>
      <c r="F7585" s="602"/>
      <c r="G7585" s="602"/>
      <c r="H7585" s="602"/>
      <c r="I7585" s="602"/>
      <c r="J7585" s="602"/>
      <c r="K7585" s="602"/>
      <c r="L7585" s="602"/>
      <c r="M7585" s="622"/>
    </row>
    <row r="7586" spans="2:13" s="322" customFormat="1" x14ac:dyDescent="0.2">
      <c r="B7586" s="602"/>
      <c r="C7586" s="602"/>
      <c r="D7586" s="602"/>
      <c r="E7586" s="602"/>
      <c r="F7586" s="602"/>
      <c r="G7586" s="602"/>
      <c r="H7586" s="602"/>
      <c r="I7586" s="602"/>
      <c r="J7586" s="602"/>
      <c r="K7586" s="602"/>
      <c r="L7586" s="602"/>
      <c r="M7586" s="622"/>
    </row>
    <row r="7587" spans="2:13" s="322" customFormat="1" x14ac:dyDescent="0.2">
      <c r="B7587" s="602"/>
      <c r="C7587" s="602"/>
      <c r="D7587" s="602"/>
      <c r="E7587" s="602"/>
      <c r="F7587" s="602"/>
      <c r="G7587" s="602"/>
      <c r="H7587" s="602"/>
      <c r="I7587" s="602"/>
      <c r="J7587" s="602"/>
      <c r="K7587" s="602"/>
      <c r="L7587" s="602"/>
      <c r="M7587" s="622"/>
    </row>
    <row r="7588" spans="2:13" s="322" customFormat="1" x14ac:dyDescent="0.2">
      <c r="B7588" s="602"/>
      <c r="C7588" s="602"/>
      <c r="D7588" s="602"/>
      <c r="E7588" s="602"/>
      <c r="F7588" s="602"/>
      <c r="G7588" s="602"/>
      <c r="H7588" s="602"/>
      <c r="I7588" s="602"/>
      <c r="J7588" s="602"/>
      <c r="K7588" s="602"/>
      <c r="L7588" s="602"/>
      <c r="M7588" s="622"/>
    </row>
    <row r="7589" spans="2:13" s="322" customFormat="1" x14ac:dyDescent="0.2">
      <c r="B7589" s="602"/>
      <c r="C7589" s="602"/>
      <c r="D7589" s="602"/>
      <c r="E7589" s="602"/>
      <c r="F7589" s="602"/>
      <c r="G7589" s="602"/>
      <c r="H7589" s="602"/>
      <c r="I7589" s="602"/>
      <c r="J7589" s="602"/>
      <c r="K7589" s="602"/>
      <c r="L7589" s="602"/>
      <c r="M7589" s="622"/>
    </row>
    <row r="7590" spans="2:13" s="322" customFormat="1" x14ac:dyDescent="0.2">
      <c r="B7590" s="602"/>
      <c r="C7590" s="602"/>
      <c r="D7590" s="602"/>
      <c r="E7590" s="602"/>
      <c r="F7590" s="602"/>
      <c r="G7590" s="602"/>
      <c r="H7590" s="602"/>
      <c r="I7590" s="602"/>
      <c r="J7590" s="602"/>
      <c r="K7590" s="602"/>
      <c r="L7590" s="602"/>
      <c r="M7590" s="622"/>
    </row>
    <row r="7591" spans="2:13" s="322" customFormat="1" x14ac:dyDescent="0.2">
      <c r="B7591" s="602"/>
      <c r="C7591" s="602"/>
      <c r="D7591" s="602"/>
      <c r="E7591" s="602"/>
      <c r="F7591" s="602"/>
      <c r="G7591" s="602"/>
      <c r="H7591" s="602"/>
      <c r="I7591" s="602"/>
      <c r="J7591" s="602"/>
      <c r="K7591" s="602"/>
      <c r="L7591" s="602"/>
      <c r="M7591" s="622"/>
    </row>
    <row r="7592" spans="2:13" s="322" customFormat="1" x14ac:dyDescent="0.2">
      <c r="B7592" s="602"/>
      <c r="C7592" s="602"/>
      <c r="D7592" s="602"/>
      <c r="E7592" s="602"/>
      <c r="F7592" s="602"/>
      <c r="G7592" s="602"/>
      <c r="H7592" s="602"/>
      <c r="I7592" s="602"/>
      <c r="J7592" s="602"/>
      <c r="K7592" s="602"/>
      <c r="L7592" s="602"/>
      <c r="M7592" s="622"/>
    </row>
    <row r="7593" spans="2:13" s="322" customFormat="1" x14ac:dyDescent="0.2">
      <c r="B7593" s="602"/>
      <c r="C7593" s="602"/>
      <c r="D7593" s="602"/>
      <c r="E7593" s="602"/>
      <c r="F7593" s="602"/>
      <c r="G7593" s="602"/>
      <c r="H7593" s="602"/>
      <c r="I7593" s="602"/>
      <c r="J7593" s="602"/>
      <c r="K7593" s="602"/>
      <c r="L7593" s="602"/>
      <c r="M7593" s="622"/>
    </row>
    <row r="7594" spans="2:13" s="322" customFormat="1" x14ac:dyDescent="0.2">
      <c r="B7594" s="602"/>
      <c r="C7594" s="602"/>
      <c r="D7594" s="602"/>
      <c r="E7594" s="602"/>
      <c r="F7594" s="602"/>
      <c r="G7594" s="602"/>
      <c r="H7594" s="602"/>
      <c r="I7594" s="602"/>
      <c r="J7594" s="602"/>
      <c r="K7594" s="602"/>
      <c r="L7594" s="602"/>
      <c r="M7594" s="622"/>
    </row>
    <row r="7595" spans="2:13" s="322" customFormat="1" x14ac:dyDescent="0.2">
      <c r="B7595" s="602"/>
      <c r="C7595" s="602"/>
      <c r="D7595" s="602"/>
      <c r="E7595" s="602"/>
      <c r="F7595" s="602"/>
      <c r="G7595" s="602"/>
      <c r="H7595" s="602"/>
      <c r="I7595" s="602"/>
      <c r="J7595" s="602"/>
      <c r="K7595" s="602"/>
      <c r="L7595" s="602"/>
      <c r="M7595" s="622"/>
    </row>
    <row r="7596" spans="2:13" s="322" customFormat="1" x14ac:dyDescent="0.2">
      <c r="B7596" s="602"/>
      <c r="C7596" s="602"/>
      <c r="D7596" s="602"/>
      <c r="E7596" s="602"/>
      <c r="F7596" s="602"/>
      <c r="G7596" s="602"/>
      <c r="H7596" s="602"/>
      <c r="I7596" s="602"/>
      <c r="J7596" s="602"/>
      <c r="K7596" s="602"/>
      <c r="L7596" s="602"/>
      <c r="M7596" s="622"/>
    </row>
    <row r="7597" spans="2:13" s="322" customFormat="1" x14ac:dyDescent="0.2">
      <c r="B7597" s="602"/>
      <c r="C7597" s="602"/>
      <c r="D7597" s="602"/>
      <c r="E7597" s="602"/>
      <c r="F7597" s="602"/>
      <c r="G7597" s="602"/>
      <c r="H7597" s="602"/>
      <c r="I7597" s="602"/>
      <c r="J7597" s="602"/>
      <c r="K7597" s="602"/>
      <c r="L7597" s="602"/>
      <c r="M7597" s="622"/>
    </row>
    <row r="7598" spans="2:13" s="322" customFormat="1" x14ac:dyDescent="0.2">
      <c r="B7598" s="602"/>
      <c r="C7598" s="602"/>
      <c r="D7598" s="602"/>
      <c r="E7598" s="602"/>
      <c r="F7598" s="602"/>
      <c r="G7598" s="602"/>
      <c r="H7598" s="602"/>
      <c r="I7598" s="602"/>
      <c r="J7598" s="602"/>
      <c r="K7598" s="602"/>
      <c r="L7598" s="602"/>
      <c r="M7598" s="622"/>
    </row>
    <row r="7599" spans="2:13" s="322" customFormat="1" x14ac:dyDescent="0.2">
      <c r="B7599" s="602"/>
      <c r="C7599" s="602"/>
      <c r="D7599" s="602"/>
      <c r="E7599" s="602"/>
      <c r="F7599" s="602"/>
      <c r="G7599" s="602"/>
      <c r="H7599" s="602"/>
      <c r="I7599" s="602"/>
      <c r="J7599" s="602"/>
      <c r="K7599" s="602"/>
      <c r="L7599" s="602"/>
      <c r="M7599" s="622"/>
    </row>
    <row r="7600" spans="2:13" s="322" customFormat="1" x14ac:dyDescent="0.2">
      <c r="B7600" s="602"/>
      <c r="C7600" s="602"/>
      <c r="D7600" s="602"/>
      <c r="E7600" s="602"/>
      <c r="F7600" s="602"/>
      <c r="G7600" s="602"/>
      <c r="H7600" s="602"/>
      <c r="I7600" s="602"/>
      <c r="J7600" s="602"/>
      <c r="K7600" s="602"/>
      <c r="L7600" s="602"/>
      <c r="M7600" s="622"/>
    </row>
    <row r="7601" spans="2:13" s="322" customFormat="1" x14ac:dyDescent="0.2">
      <c r="B7601" s="602"/>
      <c r="C7601" s="602"/>
      <c r="D7601" s="602"/>
      <c r="E7601" s="602"/>
      <c r="F7601" s="602"/>
      <c r="G7601" s="602"/>
      <c r="H7601" s="602"/>
      <c r="I7601" s="602"/>
      <c r="J7601" s="602"/>
      <c r="K7601" s="602"/>
      <c r="L7601" s="602"/>
      <c r="M7601" s="622"/>
    </row>
    <row r="7602" spans="2:13" s="322" customFormat="1" x14ac:dyDescent="0.2">
      <c r="B7602" s="602"/>
      <c r="C7602" s="602"/>
      <c r="D7602" s="602"/>
      <c r="E7602" s="602"/>
      <c r="F7602" s="602"/>
      <c r="G7602" s="602"/>
      <c r="H7602" s="602"/>
      <c r="I7602" s="602"/>
      <c r="J7602" s="602"/>
      <c r="K7602" s="602"/>
      <c r="L7602" s="602"/>
      <c r="M7602" s="622"/>
    </row>
    <row r="7603" spans="2:13" s="322" customFormat="1" x14ac:dyDescent="0.2">
      <c r="B7603" s="602"/>
      <c r="C7603" s="602"/>
      <c r="D7603" s="602"/>
      <c r="E7603" s="602"/>
      <c r="F7603" s="602"/>
      <c r="G7603" s="602"/>
      <c r="H7603" s="602"/>
      <c r="I7603" s="602"/>
      <c r="J7603" s="602"/>
      <c r="K7603" s="602"/>
      <c r="L7603" s="602"/>
      <c r="M7603" s="622"/>
    </row>
    <row r="7604" spans="2:13" s="322" customFormat="1" x14ac:dyDescent="0.2">
      <c r="B7604" s="602"/>
      <c r="C7604" s="602"/>
      <c r="D7604" s="602"/>
      <c r="E7604" s="602"/>
      <c r="F7604" s="602"/>
      <c r="G7604" s="602"/>
      <c r="H7604" s="602"/>
      <c r="I7604" s="602"/>
      <c r="J7604" s="602"/>
      <c r="K7604" s="602"/>
      <c r="L7604" s="602"/>
      <c r="M7604" s="622"/>
    </row>
    <row r="7605" spans="2:13" s="322" customFormat="1" x14ac:dyDescent="0.2">
      <c r="B7605" s="602"/>
      <c r="C7605" s="602"/>
      <c r="D7605" s="602"/>
      <c r="E7605" s="602"/>
      <c r="F7605" s="602"/>
      <c r="G7605" s="602"/>
      <c r="H7605" s="602"/>
      <c r="I7605" s="602"/>
      <c r="J7605" s="602"/>
      <c r="K7605" s="602"/>
      <c r="L7605" s="602"/>
      <c r="M7605" s="622"/>
    </row>
    <row r="7606" spans="2:13" s="322" customFormat="1" x14ac:dyDescent="0.2">
      <c r="B7606" s="602"/>
      <c r="C7606" s="602"/>
      <c r="D7606" s="602"/>
      <c r="E7606" s="602"/>
      <c r="F7606" s="602"/>
      <c r="G7606" s="602"/>
      <c r="H7606" s="602"/>
      <c r="I7606" s="602"/>
      <c r="J7606" s="602"/>
      <c r="K7606" s="602"/>
      <c r="L7606" s="602"/>
      <c r="M7606" s="622"/>
    </row>
    <row r="7607" spans="2:13" s="322" customFormat="1" x14ac:dyDescent="0.2">
      <c r="B7607" s="602"/>
      <c r="C7607" s="602"/>
      <c r="D7607" s="602"/>
      <c r="E7607" s="602"/>
      <c r="F7607" s="602"/>
      <c r="G7607" s="602"/>
      <c r="H7607" s="602"/>
      <c r="I7607" s="602"/>
      <c r="J7607" s="602"/>
      <c r="K7607" s="602"/>
      <c r="L7607" s="602"/>
      <c r="M7607" s="622"/>
    </row>
    <row r="7608" spans="2:13" s="322" customFormat="1" x14ac:dyDescent="0.2">
      <c r="B7608" s="602"/>
      <c r="C7608" s="602"/>
      <c r="D7608" s="602"/>
      <c r="E7608" s="602"/>
      <c r="F7608" s="602"/>
      <c r="G7608" s="602"/>
      <c r="H7608" s="602"/>
      <c r="I7608" s="602"/>
      <c r="J7608" s="602"/>
      <c r="K7608" s="602"/>
      <c r="L7608" s="602"/>
      <c r="M7608" s="622"/>
    </row>
    <row r="7609" spans="2:13" s="322" customFormat="1" x14ac:dyDescent="0.2">
      <c r="B7609" s="602"/>
      <c r="C7609" s="602"/>
      <c r="D7609" s="602"/>
      <c r="E7609" s="602"/>
      <c r="F7609" s="602"/>
      <c r="G7609" s="602"/>
      <c r="H7609" s="602"/>
      <c r="I7609" s="602"/>
      <c r="J7609" s="602"/>
      <c r="K7609" s="602"/>
      <c r="L7609" s="602"/>
      <c r="M7609" s="622"/>
    </row>
    <row r="7610" spans="2:13" s="322" customFormat="1" x14ac:dyDescent="0.2">
      <c r="B7610" s="602"/>
      <c r="C7610" s="602"/>
      <c r="D7610" s="602"/>
      <c r="E7610" s="602"/>
      <c r="F7610" s="602"/>
      <c r="G7610" s="602"/>
      <c r="H7610" s="602"/>
      <c r="I7610" s="602"/>
      <c r="J7610" s="602"/>
      <c r="K7610" s="602"/>
      <c r="L7610" s="602"/>
      <c r="M7610" s="622"/>
    </row>
    <row r="7611" spans="2:13" s="322" customFormat="1" x14ac:dyDescent="0.2">
      <c r="B7611" s="602"/>
      <c r="C7611" s="602"/>
      <c r="D7611" s="602"/>
      <c r="E7611" s="602"/>
      <c r="F7611" s="602"/>
      <c r="G7611" s="602"/>
      <c r="H7611" s="602"/>
      <c r="I7611" s="602"/>
      <c r="J7611" s="602"/>
      <c r="K7611" s="602"/>
      <c r="L7611" s="602"/>
      <c r="M7611" s="622"/>
    </row>
    <row r="7612" spans="2:13" s="322" customFormat="1" x14ac:dyDescent="0.2">
      <c r="B7612" s="602"/>
      <c r="C7612" s="602"/>
      <c r="D7612" s="602"/>
      <c r="E7612" s="602"/>
      <c r="F7612" s="602"/>
      <c r="G7612" s="602"/>
      <c r="H7612" s="602"/>
      <c r="I7612" s="602"/>
      <c r="J7612" s="602"/>
      <c r="K7612" s="602"/>
      <c r="L7612" s="602"/>
      <c r="M7612" s="622"/>
    </row>
    <row r="7613" spans="2:13" s="322" customFormat="1" x14ac:dyDescent="0.2">
      <c r="B7613" s="602"/>
      <c r="C7613" s="602"/>
      <c r="D7613" s="602"/>
      <c r="E7613" s="602"/>
      <c r="F7613" s="602"/>
      <c r="G7613" s="602"/>
      <c r="H7613" s="602"/>
      <c r="I7613" s="602"/>
      <c r="J7613" s="602"/>
      <c r="K7613" s="602"/>
      <c r="L7613" s="602"/>
      <c r="M7613" s="622"/>
    </row>
    <row r="7614" spans="2:13" s="322" customFormat="1" x14ac:dyDescent="0.2">
      <c r="B7614" s="602"/>
      <c r="C7614" s="602"/>
      <c r="D7614" s="602"/>
      <c r="E7614" s="602"/>
      <c r="F7614" s="602"/>
      <c r="G7614" s="602"/>
      <c r="H7614" s="602"/>
      <c r="I7614" s="602"/>
      <c r="J7614" s="602"/>
      <c r="K7614" s="602"/>
      <c r="L7614" s="602"/>
      <c r="M7614" s="622"/>
    </row>
    <row r="7615" spans="2:13" s="322" customFormat="1" x14ac:dyDescent="0.2">
      <c r="B7615" s="602"/>
      <c r="C7615" s="602"/>
      <c r="D7615" s="602"/>
      <c r="E7615" s="602"/>
      <c r="F7615" s="602"/>
      <c r="G7615" s="602"/>
      <c r="H7615" s="602"/>
      <c r="I7615" s="602"/>
      <c r="J7615" s="602"/>
      <c r="K7615" s="602"/>
      <c r="L7615" s="602"/>
      <c r="M7615" s="622"/>
    </row>
    <row r="7616" spans="2:13" s="322" customFormat="1" x14ac:dyDescent="0.2">
      <c r="B7616" s="602"/>
      <c r="C7616" s="602"/>
      <c r="D7616" s="602"/>
      <c r="E7616" s="602"/>
      <c r="F7616" s="602"/>
      <c r="G7616" s="602"/>
      <c r="H7616" s="602"/>
      <c r="I7616" s="602"/>
      <c r="J7616" s="602"/>
      <c r="K7616" s="602"/>
      <c r="L7616" s="602"/>
      <c r="M7616" s="622"/>
    </row>
    <row r="7617" spans="2:13" s="322" customFormat="1" x14ac:dyDescent="0.2">
      <c r="B7617" s="602"/>
      <c r="C7617" s="602"/>
      <c r="D7617" s="602"/>
      <c r="E7617" s="602"/>
      <c r="F7617" s="602"/>
      <c r="G7617" s="602"/>
      <c r="H7617" s="602"/>
      <c r="I7617" s="602"/>
      <c r="J7617" s="602"/>
      <c r="K7617" s="602"/>
      <c r="L7617" s="602"/>
      <c r="M7617" s="622"/>
    </row>
    <row r="7618" spans="2:13" s="322" customFormat="1" x14ac:dyDescent="0.2">
      <c r="B7618" s="602"/>
      <c r="C7618" s="602"/>
      <c r="D7618" s="602"/>
      <c r="E7618" s="602"/>
      <c r="F7618" s="602"/>
      <c r="G7618" s="602"/>
      <c r="H7618" s="602"/>
      <c r="I7618" s="602"/>
      <c r="J7618" s="602"/>
      <c r="K7618" s="602"/>
      <c r="L7618" s="602"/>
      <c r="M7618" s="622"/>
    </row>
    <row r="7619" spans="2:13" s="322" customFormat="1" x14ac:dyDescent="0.2">
      <c r="B7619" s="602"/>
      <c r="C7619" s="602"/>
      <c r="D7619" s="602"/>
      <c r="E7619" s="602"/>
      <c r="F7619" s="602"/>
      <c r="G7619" s="602"/>
      <c r="H7619" s="602"/>
      <c r="I7619" s="602"/>
      <c r="J7619" s="602"/>
      <c r="K7619" s="602"/>
      <c r="L7619" s="602"/>
      <c r="M7619" s="622"/>
    </row>
    <row r="7620" spans="2:13" s="322" customFormat="1" x14ac:dyDescent="0.2">
      <c r="B7620" s="602"/>
      <c r="C7620" s="602"/>
      <c r="D7620" s="602"/>
      <c r="E7620" s="602"/>
      <c r="F7620" s="602"/>
      <c r="G7620" s="602"/>
      <c r="H7620" s="602"/>
      <c r="I7620" s="602"/>
      <c r="J7620" s="602"/>
      <c r="K7620" s="602"/>
      <c r="L7620" s="602"/>
      <c r="M7620" s="622"/>
    </row>
    <row r="7621" spans="2:13" s="322" customFormat="1" x14ac:dyDescent="0.2">
      <c r="B7621" s="602"/>
      <c r="C7621" s="602"/>
      <c r="D7621" s="602"/>
      <c r="E7621" s="602"/>
      <c r="F7621" s="602"/>
      <c r="G7621" s="602"/>
      <c r="H7621" s="602"/>
      <c r="I7621" s="602"/>
      <c r="J7621" s="602"/>
      <c r="K7621" s="602"/>
      <c r="L7621" s="602"/>
      <c r="M7621" s="622"/>
    </row>
    <row r="7622" spans="2:13" s="322" customFormat="1" x14ac:dyDescent="0.2">
      <c r="B7622" s="602"/>
      <c r="C7622" s="602"/>
      <c r="D7622" s="602"/>
      <c r="E7622" s="602"/>
      <c r="F7622" s="602"/>
      <c r="G7622" s="602"/>
      <c r="H7622" s="602"/>
      <c r="I7622" s="602"/>
      <c r="J7622" s="602"/>
      <c r="K7622" s="602"/>
      <c r="L7622" s="602"/>
      <c r="M7622" s="622"/>
    </row>
    <row r="7623" spans="2:13" s="322" customFormat="1" x14ac:dyDescent="0.2">
      <c r="B7623" s="602"/>
      <c r="C7623" s="602"/>
      <c r="D7623" s="602"/>
      <c r="E7623" s="602"/>
      <c r="F7623" s="602"/>
      <c r="G7623" s="602"/>
      <c r="H7623" s="602"/>
      <c r="I7623" s="602"/>
      <c r="J7623" s="602"/>
      <c r="K7623" s="602"/>
      <c r="L7623" s="602"/>
      <c r="M7623" s="622"/>
    </row>
    <row r="7624" spans="2:13" s="322" customFormat="1" x14ac:dyDescent="0.2">
      <c r="B7624" s="602"/>
      <c r="C7624" s="602"/>
      <c r="D7624" s="602"/>
      <c r="E7624" s="602"/>
      <c r="F7624" s="602"/>
      <c r="G7624" s="602"/>
      <c r="H7624" s="602"/>
      <c r="I7624" s="602"/>
      <c r="J7624" s="602"/>
      <c r="K7624" s="602"/>
      <c r="L7624" s="602"/>
      <c r="M7624" s="622"/>
    </row>
    <row r="7625" spans="2:13" s="322" customFormat="1" x14ac:dyDescent="0.2">
      <c r="B7625" s="602"/>
      <c r="C7625" s="602"/>
      <c r="D7625" s="602"/>
      <c r="E7625" s="602"/>
      <c r="F7625" s="602"/>
      <c r="G7625" s="602"/>
      <c r="H7625" s="602"/>
      <c r="I7625" s="602"/>
      <c r="J7625" s="602"/>
      <c r="K7625" s="602"/>
      <c r="L7625" s="602"/>
      <c r="M7625" s="622"/>
    </row>
    <row r="7626" spans="2:13" s="322" customFormat="1" x14ac:dyDescent="0.2">
      <c r="B7626" s="602"/>
      <c r="C7626" s="602"/>
      <c r="D7626" s="602"/>
      <c r="E7626" s="602"/>
      <c r="F7626" s="602"/>
      <c r="G7626" s="602"/>
      <c r="H7626" s="602"/>
      <c r="I7626" s="602"/>
      <c r="J7626" s="602"/>
      <c r="K7626" s="602"/>
      <c r="L7626" s="602"/>
      <c r="M7626" s="622"/>
    </row>
    <row r="7627" spans="2:13" s="322" customFormat="1" x14ac:dyDescent="0.2">
      <c r="B7627" s="602"/>
      <c r="C7627" s="602"/>
      <c r="D7627" s="602"/>
      <c r="E7627" s="602"/>
      <c r="F7627" s="602"/>
      <c r="G7627" s="602"/>
      <c r="H7627" s="602"/>
      <c r="I7627" s="602"/>
      <c r="J7627" s="602"/>
      <c r="K7627" s="602"/>
      <c r="L7627" s="602"/>
      <c r="M7627" s="622"/>
    </row>
    <row r="7628" spans="2:13" s="322" customFormat="1" x14ac:dyDescent="0.2">
      <c r="B7628" s="602"/>
      <c r="C7628" s="602"/>
      <c r="D7628" s="602"/>
      <c r="E7628" s="602"/>
      <c r="F7628" s="602"/>
      <c r="G7628" s="602"/>
      <c r="H7628" s="602"/>
      <c r="I7628" s="602"/>
      <c r="J7628" s="602"/>
      <c r="K7628" s="602"/>
      <c r="L7628" s="602"/>
      <c r="M7628" s="622"/>
    </row>
    <row r="7629" spans="2:13" s="322" customFormat="1" x14ac:dyDescent="0.2">
      <c r="B7629" s="602"/>
      <c r="C7629" s="602"/>
      <c r="D7629" s="602"/>
      <c r="E7629" s="602"/>
      <c r="F7629" s="602"/>
      <c r="G7629" s="602"/>
      <c r="H7629" s="602"/>
      <c r="I7629" s="602"/>
      <c r="J7629" s="602"/>
      <c r="K7629" s="602"/>
      <c r="L7629" s="602"/>
      <c r="M7629" s="622"/>
    </row>
    <row r="7630" spans="2:13" s="322" customFormat="1" x14ac:dyDescent="0.2">
      <c r="B7630" s="602"/>
      <c r="C7630" s="602"/>
      <c r="D7630" s="602"/>
      <c r="E7630" s="602"/>
      <c r="F7630" s="602"/>
      <c r="G7630" s="602"/>
      <c r="H7630" s="602"/>
      <c r="I7630" s="602"/>
      <c r="J7630" s="602"/>
      <c r="K7630" s="602"/>
      <c r="L7630" s="602"/>
      <c r="M7630" s="622"/>
    </row>
    <row r="7631" spans="2:13" s="322" customFormat="1" x14ac:dyDescent="0.2">
      <c r="B7631" s="602"/>
      <c r="C7631" s="602"/>
      <c r="D7631" s="602"/>
      <c r="E7631" s="602"/>
      <c r="F7631" s="602"/>
      <c r="G7631" s="602"/>
      <c r="H7631" s="602"/>
      <c r="I7631" s="602"/>
      <c r="J7631" s="602"/>
      <c r="K7631" s="602"/>
      <c r="L7631" s="602"/>
      <c r="M7631" s="622"/>
    </row>
    <row r="7632" spans="2:13" s="322" customFormat="1" x14ac:dyDescent="0.2">
      <c r="B7632" s="602"/>
      <c r="C7632" s="602"/>
      <c r="D7632" s="602"/>
      <c r="E7632" s="602"/>
      <c r="F7632" s="602"/>
      <c r="G7632" s="602"/>
      <c r="H7632" s="602"/>
      <c r="I7632" s="602"/>
      <c r="J7632" s="602"/>
      <c r="K7632" s="602"/>
      <c r="L7632" s="602"/>
      <c r="M7632" s="622"/>
    </row>
    <row r="7633" spans="2:13" s="322" customFormat="1" x14ac:dyDescent="0.2">
      <c r="B7633" s="602"/>
      <c r="C7633" s="602"/>
      <c r="D7633" s="602"/>
      <c r="E7633" s="602"/>
      <c r="F7633" s="602"/>
      <c r="G7633" s="602"/>
      <c r="H7633" s="602"/>
      <c r="I7633" s="602"/>
      <c r="J7633" s="602"/>
      <c r="K7633" s="602"/>
      <c r="L7633" s="602"/>
      <c r="M7633" s="622"/>
    </row>
    <row r="7634" spans="2:13" s="322" customFormat="1" x14ac:dyDescent="0.2">
      <c r="B7634" s="602"/>
      <c r="C7634" s="602"/>
      <c r="D7634" s="602"/>
      <c r="E7634" s="602"/>
      <c r="F7634" s="602"/>
      <c r="G7634" s="602"/>
      <c r="H7634" s="602"/>
      <c r="I7634" s="602"/>
      <c r="J7634" s="602"/>
      <c r="K7634" s="602"/>
      <c r="L7634" s="602"/>
      <c r="M7634" s="622"/>
    </row>
    <row r="7635" spans="2:13" s="322" customFormat="1" x14ac:dyDescent="0.2">
      <c r="B7635" s="602"/>
      <c r="C7635" s="602"/>
      <c r="D7635" s="602"/>
      <c r="E7635" s="602"/>
      <c r="F7635" s="602"/>
      <c r="G7635" s="602"/>
      <c r="H7635" s="602"/>
      <c r="I7635" s="602"/>
      <c r="J7635" s="602"/>
      <c r="K7635" s="602"/>
      <c r="L7635" s="602"/>
      <c r="M7635" s="622"/>
    </row>
    <row r="7636" spans="2:13" s="322" customFormat="1" x14ac:dyDescent="0.2">
      <c r="B7636" s="602"/>
      <c r="C7636" s="602"/>
      <c r="D7636" s="602"/>
      <c r="E7636" s="602"/>
      <c r="F7636" s="602"/>
      <c r="G7636" s="602"/>
      <c r="H7636" s="602"/>
      <c r="I7636" s="602"/>
      <c r="J7636" s="602"/>
      <c r="K7636" s="602"/>
      <c r="L7636" s="602"/>
      <c r="M7636" s="622"/>
    </row>
    <row r="7637" spans="2:13" s="322" customFormat="1" x14ac:dyDescent="0.2">
      <c r="B7637" s="602"/>
      <c r="C7637" s="602"/>
      <c r="D7637" s="602"/>
      <c r="E7637" s="602"/>
      <c r="F7637" s="602"/>
      <c r="G7637" s="602"/>
      <c r="H7637" s="602"/>
      <c r="I7637" s="602"/>
      <c r="J7637" s="602"/>
      <c r="K7637" s="602"/>
      <c r="L7637" s="602"/>
      <c r="M7637" s="622"/>
    </row>
    <row r="7638" spans="2:13" s="322" customFormat="1" x14ac:dyDescent="0.2">
      <c r="B7638" s="602"/>
      <c r="C7638" s="602"/>
      <c r="D7638" s="602"/>
      <c r="E7638" s="602"/>
      <c r="F7638" s="602"/>
      <c r="G7638" s="602"/>
      <c r="H7638" s="602"/>
      <c r="I7638" s="602"/>
      <c r="J7638" s="602"/>
      <c r="K7638" s="602"/>
      <c r="L7638" s="602"/>
      <c r="M7638" s="622"/>
    </row>
    <row r="7639" spans="2:13" s="322" customFormat="1" x14ac:dyDescent="0.2">
      <c r="B7639" s="602"/>
      <c r="C7639" s="602"/>
      <c r="D7639" s="602"/>
      <c r="E7639" s="602"/>
      <c r="F7639" s="602"/>
      <c r="G7639" s="602"/>
      <c r="H7639" s="602"/>
      <c r="I7639" s="602"/>
      <c r="J7639" s="602"/>
      <c r="K7639" s="602"/>
      <c r="L7639" s="602"/>
      <c r="M7639" s="622"/>
    </row>
    <row r="7640" spans="2:13" s="322" customFormat="1" x14ac:dyDescent="0.2">
      <c r="B7640" s="602"/>
      <c r="C7640" s="602"/>
      <c r="D7640" s="602"/>
      <c r="E7640" s="602"/>
      <c r="F7640" s="602"/>
      <c r="G7640" s="602"/>
      <c r="H7640" s="602"/>
      <c r="I7640" s="602"/>
      <c r="J7640" s="602"/>
      <c r="K7640" s="602"/>
      <c r="L7640" s="602"/>
      <c r="M7640" s="622"/>
    </row>
    <row r="7641" spans="2:13" s="322" customFormat="1" x14ac:dyDescent="0.2">
      <c r="B7641" s="602"/>
      <c r="C7641" s="602"/>
      <c r="D7641" s="602"/>
      <c r="E7641" s="602"/>
      <c r="F7641" s="602"/>
      <c r="G7641" s="602"/>
      <c r="H7641" s="602"/>
      <c r="I7641" s="602"/>
      <c r="J7641" s="602"/>
      <c r="K7641" s="602"/>
      <c r="L7641" s="602"/>
      <c r="M7641" s="622"/>
    </row>
    <row r="7642" spans="2:13" s="322" customFormat="1" x14ac:dyDescent="0.2">
      <c r="B7642" s="602"/>
      <c r="C7642" s="602"/>
      <c r="D7642" s="602"/>
      <c r="E7642" s="602"/>
      <c r="F7642" s="602"/>
      <c r="G7642" s="602"/>
      <c r="H7642" s="602"/>
      <c r="I7642" s="602"/>
      <c r="J7642" s="602"/>
      <c r="K7642" s="602"/>
      <c r="L7642" s="602"/>
      <c r="M7642" s="622"/>
    </row>
    <row r="7643" spans="2:13" s="322" customFormat="1" x14ac:dyDescent="0.2">
      <c r="B7643" s="602"/>
      <c r="C7643" s="602"/>
      <c r="D7643" s="602"/>
      <c r="E7643" s="602"/>
      <c r="F7643" s="602"/>
      <c r="G7643" s="602"/>
      <c r="H7643" s="602"/>
      <c r="I7643" s="602"/>
      <c r="J7643" s="602"/>
      <c r="K7643" s="602"/>
      <c r="L7643" s="602"/>
      <c r="M7643" s="622"/>
    </row>
    <row r="7644" spans="2:13" s="322" customFormat="1" x14ac:dyDescent="0.2">
      <c r="B7644" s="602"/>
      <c r="C7644" s="602"/>
      <c r="D7644" s="602"/>
      <c r="E7644" s="602"/>
      <c r="F7644" s="602"/>
      <c r="G7644" s="602"/>
      <c r="H7644" s="602"/>
      <c r="I7644" s="602"/>
      <c r="J7644" s="602"/>
      <c r="K7644" s="602"/>
      <c r="L7644" s="602"/>
      <c r="M7644" s="622"/>
    </row>
    <row r="7645" spans="2:13" s="322" customFormat="1" x14ac:dyDescent="0.2">
      <c r="B7645" s="602"/>
      <c r="C7645" s="602"/>
      <c r="D7645" s="602"/>
      <c r="E7645" s="602"/>
      <c r="F7645" s="602"/>
      <c r="G7645" s="602"/>
      <c r="H7645" s="602"/>
      <c r="I7645" s="602"/>
      <c r="J7645" s="602"/>
      <c r="K7645" s="602"/>
      <c r="L7645" s="602"/>
      <c r="M7645" s="622"/>
    </row>
    <row r="7646" spans="2:13" s="322" customFormat="1" x14ac:dyDescent="0.2">
      <c r="B7646" s="602"/>
      <c r="C7646" s="602"/>
      <c r="D7646" s="602"/>
      <c r="E7646" s="602"/>
      <c r="F7646" s="602"/>
      <c r="G7646" s="602"/>
      <c r="H7646" s="602"/>
      <c r="I7646" s="602"/>
      <c r="J7646" s="602"/>
      <c r="K7646" s="602"/>
      <c r="L7646" s="602"/>
      <c r="M7646" s="622"/>
    </row>
    <row r="7647" spans="2:13" s="322" customFormat="1" x14ac:dyDescent="0.2">
      <c r="B7647" s="602"/>
      <c r="C7647" s="602"/>
      <c r="D7647" s="602"/>
      <c r="E7647" s="602"/>
      <c r="F7647" s="602"/>
      <c r="G7647" s="602"/>
      <c r="H7647" s="602"/>
      <c r="I7647" s="602"/>
      <c r="J7647" s="602"/>
      <c r="K7647" s="602"/>
      <c r="L7647" s="602"/>
      <c r="M7647" s="622"/>
    </row>
    <row r="7648" spans="2:13" s="322" customFormat="1" x14ac:dyDescent="0.2">
      <c r="B7648" s="602"/>
      <c r="C7648" s="602"/>
      <c r="D7648" s="602"/>
      <c r="E7648" s="602"/>
      <c r="F7648" s="602"/>
      <c r="G7648" s="602"/>
      <c r="H7648" s="602"/>
      <c r="I7648" s="602"/>
      <c r="J7648" s="602"/>
      <c r="K7648" s="602"/>
      <c r="L7648" s="602"/>
      <c r="M7648" s="622"/>
    </row>
    <row r="7649" spans="2:13" s="322" customFormat="1" x14ac:dyDescent="0.2">
      <c r="B7649" s="602"/>
      <c r="C7649" s="602"/>
      <c r="D7649" s="602"/>
      <c r="E7649" s="602"/>
      <c r="F7649" s="602"/>
      <c r="G7649" s="602"/>
      <c r="H7649" s="602"/>
      <c r="I7649" s="602"/>
      <c r="J7649" s="602"/>
      <c r="K7649" s="602"/>
      <c r="L7649" s="602"/>
      <c r="M7649" s="622"/>
    </row>
    <row r="7650" spans="2:13" s="322" customFormat="1" x14ac:dyDescent="0.2">
      <c r="B7650" s="602"/>
      <c r="C7650" s="602"/>
      <c r="D7650" s="602"/>
      <c r="E7650" s="602"/>
      <c r="F7650" s="602"/>
      <c r="G7650" s="602"/>
      <c r="H7650" s="602"/>
      <c r="I7650" s="602"/>
      <c r="J7650" s="602"/>
      <c r="K7650" s="602"/>
      <c r="L7650" s="602"/>
      <c r="M7650" s="622"/>
    </row>
    <row r="7651" spans="2:13" s="322" customFormat="1" x14ac:dyDescent="0.2">
      <c r="B7651" s="602"/>
      <c r="C7651" s="602"/>
      <c r="D7651" s="602"/>
      <c r="E7651" s="602"/>
      <c r="F7651" s="602"/>
      <c r="G7651" s="602"/>
      <c r="H7651" s="602"/>
      <c r="I7651" s="602"/>
      <c r="J7651" s="602"/>
      <c r="K7651" s="602"/>
      <c r="L7651" s="602"/>
      <c r="M7651" s="622"/>
    </row>
    <row r="7652" spans="2:13" s="322" customFormat="1" x14ac:dyDescent="0.2">
      <c r="B7652" s="602"/>
      <c r="C7652" s="602"/>
      <c r="D7652" s="602"/>
      <c r="E7652" s="602"/>
      <c r="F7652" s="602"/>
      <c r="G7652" s="602"/>
      <c r="H7652" s="602"/>
      <c r="I7652" s="602"/>
      <c r="J7652" s="602"/>
      <c r="K7652" s="602"/>
      <c r="L7652" s="602"/>
      <c r="M7652" s="622"/>
    </row>
    <row r="7653" spans="2:13" s="322" customFormat="1" x14ac:dyDescent="0.2">
      <c r="B7653" s="602"/>
      <c r="C7653" s="602"/>
      <c r="D7653" s="602"/>
      <c r="E7653" s="602"/>
      <c r="F7653" s="602"/>
      <c r="G7653" s="602"/>
      <c r="H7653" s="602"/>
      <c r="I7653" s="602"/>
      <c r="J7653" s="602"/>
      <c r="K7653" s="602"/>
      <c r="L7653" s="602"/>
      <c r="M7653" s="622"/>
    </row>
    <row r="7654" spans="2:13" s="322" customFormat="1" x14ac:dyDescent="0.2">
      <c r="B7654" s="602"/>
      <c r="C7654" s="602"/>
      <c r="D7654" s="602"/>
      <c r="E7654" s="602"/>
      <c r="F7654" s="602"/>
      <c r="G7654" s="602"/>
      <c r="H7654" s="602"/>
      <c r="I7654" s="602"/>
      <c r="J7654" s="602"/>
      <c r="K7654" s="602"/>
      <c r="L7654" s="602"/>
      <c r="M7654" s="622"/>
    </row>
    <row r="7655" spans="2:13" s="322" customFormat="1" x14ac:dyDescent="0.2">
      <c r="B7655" s="602"/>
      <c r="C7655" s="602"/>
      <c r="D7655" s="602"/>
      <c r="E7655" s="602"/>
      <c r="F7655" s="602"/>
      <c r="G7655" s="602"/>
      <c r="H7655" s="602"/>
      <c r="I7655" s="602"/>
      <c r="J7655" s="602"/>
      <c r="K7655" s="602"/>
      <c r="L7655" s="602"/>
      <c r="M7655" s="622"/>
    </row>
    <row r="7656" spans="2:13" s="322" customFormat="1" x14ac:dyDescent="0.2">
      <c r="B7656" s="602"/>
      <c r="C7656" s="602"/>
      <c r="D7656" s="602"/>
      <c r="E7656" s="602"/>
      <c r="F7656" s="602"/>
      <c r="G7656" s="602"/>
      <c r="H7656" s="602"/>
      <c r="I7656" s="602"/>
      <c r="J7656" s="602"/>
      <c r="K7656" s="602"/>
      <c r="L7656" s="602"/>
      <c r="M7656" s="622"/>
    </row>
    <row r="7657" spans="2:13" s="322" customFormat="1" x14ac:dyDescent="0.2">
      <c r="B7657" s="602"/>
      <c r="C7657" s="602"/>
      <c r="D7657" s="602"/>
      <c r="E7657" s="602"/>
      <c r="F7657" s="602"/>
      <c r="G7657" s="602"/>
      <c r="H7657" s="602"/>
      <c r="I7657" s="602"/>
      <c r="J7657" s="602"/>
      <c r="K7657" s="602"/>
      <c r="L7657" s="602"/>
      <c r="M7657" s="622"/>
    </row>
    <row r="7658" spans="2:13" s="322" customFormat="1" x14ac:dyDescent="0.2">
      <c r="B7658" s="602"/>
      <c r="C7658" s="602"/>
      <c r="D7658" s="602"/>
      <c r="E7658" s="602"/>
      <c r="F7658" s="602"/>
      <c r="G7658" s="602"/>
      <c r="H7658" s="602"/>
      <c r="I7658" s="602"/>
      <c r="J7658" s="602"/>
      <c r="K7658" s="602"/>
      <c r="L7658" s="602"/>
      <c r="M7658" s="622"/>
    </row>
    <row r="7659" spans="2:13" s="322" customFormat="1" x14ac:dyDescent="0.2">
      <c r="B7659" s="602"/>
      <c r="C7659" s="602"/>
      <c r="D7659" s="602"/>
      <c r="E7659" s="602"/>
      <c r="F7659" s="602"/>
      <c r="G7659" s="602"/>
      <c r="H7659" s="602"/>
      <c r="I7659" s="602"/>
      <c r="J7659" s="602"/>
      <c r="K7659" s="602"/>
      <c r="L7659" s="602"/>
      <c r="M7659" s="622"/>
    </row>
    <row r="7660" spans="2:13" s="322" customFormat="1" x14ac:dyDescent="0.2">
      <c r="B7660" s="602"/>
      <c r="C7660" s="602"/>
      <c r="D7660" s="602"/>
      <c r="E7660" s="602"/>
      <c r="F7660" s="602"/>
      <c r="G7660" s="602"/>
      <c r="H7660" s="602"/>
      <c r="I7660" s="602"/>
      <c r="J7660" s="602"/>
      <c r="K7660" s="602"/>
      <c r="L7660" s="602"/>
      <c r="M7660" s="622"/>
    </row>
    <row r="7661" spans="2:13" s="322" customFormat="1" x14ac:dyDescent="0.2">
      <c r="B7661" s="602"/>
      <c r="C7661" s="602"/>
      <c r="D7661" s="602"/>
      <c r="E7661" s="602"/>
      <c r="F7661" s="602"/>
      <c r="G7661" s="602"/>
      <c r="H7661" s="602"/>
      <c r="I7661" s="602"/>
      <c r="J7661" s="602"/>
      <c r="K7661" s="602"/>
      <c r="L7661" s="602"/>
      <c r="M7661" s="622"/>
    </row>
    <row r="7662" spans="2:13" s="322" customFormat="1" x14ac:dyDescent="0.2">
      <c r="B7662" s="602"/>
      <c r="C7662" s="602"/>
      <c r="D7662" s="602"/>
      <c r="E7662" s="602"/>
      <c r="F7662" s="602"/>
      <c r="G7662" s="602"/>
      <c r="H7662" s="602"/>
      <c r="I7662" s="602"/>
      <c r="J7662" s="602"/>
      <c r="K7662" s="602"/>
      <c r="L7662" s="602"/>
      <c r="M7662" s="622"/>
    </row>
    <row r="7663" spans="2:13" s="322" customFormat="1" x14ac:dyDescent="0.2">
      <c r="B7663" s="602"/>
      <c r="C7663" s="602"/>
      <c r="D7663" s="602"/>
      <c r="E7663" s="602"/>
      <c r="F7663" s="602"/>
      <c r="G7663" s="602"/>
      <c r="H7663" s="602"/>
      <c r="I7663" s="602"/>
      <c r="J7663" s="602"/>
      <c r="K7663" s="602"/>
      <c r="L7663" s="602"/>
      <c r="M7663" s="622"/>
    </row>
    <row r="7664" spans="2:13" s="322" customFormat="1" x14ac:dyDescent="0.2">
      <c r="B7664" s="602"/>
      <c r="C7664" s="602"/>
      <c r="D7664" s="602"/>
      <c r="E7664" s="602"/>
      <c r="F7664" s="602"/>
      <c r="G7664" s="602"/>
      <c r="H7664" s="602"/>
      <c r="I7664" s="602"/>
      <c r="J7664" s="602"/>
      <c r="K7664" s="602"/>
      <c r="L7664" s="602"/>
      <c r="M7664" s="622"/>
    </row>
    <row r="7665" spans="2:13" s="322" customFormat="1" x14ac:dyDescent="0.2">
      <c r="B7665" s="602"/>
      <c r="C7665" s="602"/>
      <c r="D7665" s="602"/>
      <c r="E7665" s="602"/>
      <c r="F7665" s="602"/>
      <c r="G7665" s="602"/>
      <c r="H7665" s="602"/>
      <c r="I7665" s="602"/>
      <c r="J7665" s="602"/>
      <c r="K7665" s="602"/>
      <c r="L7665" s="602"/>
      <c r="M7665" s="622"/>
    </row>
    <row r="7666" spans="2:13" s="322" customFormat="1" x14ac:dyDescent="0.2">
      <c r="B7666" s="602"/>
      <c r="C7666" s="602"/>
      <c r="D7666" s="602"/>
      <c r="E7666" s="602"/>
      <c r="F7666" s="602"/>
      <c r="G7666" s="602"/>
      <c r="H7666" s="602"/>
      <c r="I7666" s="602"/>
      <c r="J7666" s="602"/>
      <c r="K7666" s="602"/>
      <c r="L7666" s="602"/>
      <c r="M7666" s="622"/>
    </row>
    <row r="7667" spans="2:13" s="322" customFormat="1" x14ac:dyDescent="0.2">
      <c r="B7667" s="602"/>
      <c r="C7667" s="602"/>
      <c r="D7667" s="602"/>
      <c r="E7667" s="602"/>
      <c r="F7667" s="602"/>
      <c r="G7667" s="602"/>
      <c r="H7667" s="602"/>
      <c r="I7667" s="602"/>
      <c r="J7667" s="602"/>
      <c r="K7667" s="602"/>
      <c r="L7667" s="602"/>
      <c r="M7667" s="622"/>
    </row>
    <row r="7668" spans="2:13" s="322" customFormat="1" x14ac:dyDescent="0.2">
      <c r="B7668" s="602"/>
      <c r="C7668" s="602"/>
      <c r="D7668" s="602"/>
      <c r="E7668" s="602"/>
      <c r="F7668" s="602"/>
      <c r="G7668" s="602"/>
      <c r="H7668" s="602"/>
      <c r="I7668" s="602"/>
      <c r="J7668" s="602"/>
      <c r="K7668" s="602"/>
      <c r="L7668" s="602"/>
      <c r="M7668" s="622"/>
    </row>
    <row r="7669" spans="2:13" s="322" customFormat="1" x14ac:dyDescent="0.2">
      <c r="B7669" s="602"/>
      <c r="C7669" s="602"/>
      <c r="D7669" s="602"/>
      <c r="E7669" s="602"/>
      <c r="F7669" s="602"/>
      <c r="G7669" s="602"/>
      <c r="H7669" s="602"/>
      <c r="I7669" s="602"/>
      <c r="J7669" s="602"/>
      <c r="K7669" s="602"/>
      <c r="L7669" s="602"/>
      <c r="M7669" s="622"/>
    </row>
    <row r="7670" spans="2:13" s="322" customFormat="1" x14ac:dyDescent="0.2">
      <c r="B7670" s="602"/>
      <c r="C7670" s="602"/>
      <c r="D7670" s="602"/>
      <c r="E7670" s="602"/>
      <c r="F7670" s="602"/>
      <c r="G7670" s="602"/>
      <c r="H7670" s="602"/>
      <c r="I7670" s="602"/>
      <c r="J7670" s="602"/>
      <c r="K7670" s="602"/>
      <c r="L7670" s="602"/>
      <c r="M7670" s="622"/>
    </row>
    <row r="7671" spans="2:13" s="322" customFormat="1" x14ac:dyDescent="0.2">
      <c r="B7671" s="602"/>
      <c r="C7671" s="602"/>
      <c r="D7671" s="602"/>
      <c r="E7671" s="602"/>
      <c r="F7671" s="602"/>
      <c r="G7671" s="602"/>
      <c r="H7671" s="602"/>
      <c r="I7671" s="602"/>
      <c r="J7671" s="602"/>
      <c r="K7671" s="602"/>
      <c r="L7671" s="602"/>
      <c r="M7671" s="622"/>
    </row>
    <row r="7672" spans="2:13" s="322" customFormat="1" x14ac:dyDescent="0.2">
      <c r="B7672" s="602"/>
      <c r="C7672" s="602"/>
      <c r="D7672" s="602"/>
      <c r="E7672" s="602"/>
      <c r="F7672" s="602"/>
      <c r="G7672" s="602"/>
      <c r="H7672" s="602"/>
      <c r="I7672" s="602"/>
      <c r="J7672" s="602"/>
      <c r="K7672" s="602"/>
      <c r="L7672" s="602"/>
      <c r="M7672" s="622"/>
    </row>
    <row r="7673" spans="2:13" s="322" customFormat="1" x14ac:dyDescent="0.2">
      <c r="B7673" s="602"/>
      <c r="C7673" s="602"/>
      <c r="D7673" s="602"/>
      <c r="E7673" s="602"/>
      <c r="F7673" s="602"/>
      <c r="G7673" s="602"/>
      <c r="H7673" s="602"/>
      <c r="I7673" s="602"/>
      <c r="J7673" s="602"/>
      <c r="K7673" s="602"/>
      <c r="L7673" s="602"/>
      <c r="M7673" s="622"/>
    </row>
    <row r="7674" spans="2:13" s="322" customFormat="1" x14ac:dyDescent="0.2">
      <c r="B7674" s="602"/>
      <c r="C7674" s="602"/>
      <c r="D7674" s="602"/>
      <c r="E7674" s="602"/>
      <c r="F7674" s="602"/>
      <c r="G7674" s="602"/>
      <c r="H7674" s="602"/>
      <c r="I7674" s="602"/>
      <c r="J7674" s="602"/>
      <c r="K7674" s="602"/>
      <c r="L7674" s="602"/>
      <c r="M7674" s="622"/>
    </row>
    <row r="7675" spans="2:13" s="322" customFormat="1" x14ac:dyDescent="0.2">
      <c r="B7675" s="602"/>
      <c r="C7675" s="602"/>
      <c r="D7675" s="602"/>
      <c r="E7675" s="602"/>
      <c r="F7675" s="602"/>
      <c r="G7675" s="602"/>
      <c r="H7675" s="602"/>
      <c r="I7675" s="602"/>
      <c r="J7675" s="602"/>
      <c r="K7675" s="602"/>
      <c r="L7675" s="602"/>
      <c r="M7675" s="622"/>
    </row>
    <row r="7676" spans="2:13" s="322" customFormat="1" x14ac:dyDescent="0.2">
      <c r="B7676" s="602"/>
      <c r="C7676" s="602"/>
      <c r="D7676" s="602"/>
      <c r="E7676" s="602"/>
      <c r="F7676" s="602"/>
      <c r="G7676" s="602"/>
      <c r="H7676" s="602"/>
      <c r="I7676" s="602"/>
      <c r="J7676" s="602"/>
      <c r="K7676" s="602"/>
      <c r="L7676" s="602"/>
      <c r="M7676" s="622"/>
    </row>
    <row r="7677" spans="2:13" s="322" customFormat="1" x14ac:dyDescent="0.2">
      <c r="B7677" s="602"/>
      <c r="C7677" s="602"/>
      <c r="D7677" s="602"/>
      <c r="E7677" s="602"/>
      <c r="F7677" s="602"/>
      <c r="G7677" s="602"/>
      <c r="H7677" s="602"/>
      <c r="I7677" s="602"/>
      <c r="J7677" s="602"/>
      <c r="K7677" s="602"/>
      <c r="L7677" s="602"/>
      <c r="M7677" s="622"/>
    </row>
    <row r="7678" spans="2:13" s="322" customFormat="1" x14ac:dyDescent="0.2">
      <c r="B7678" s="602"/>
      <c r="C7678" s="602"/>
      <c r="D7678" s="602"/>
      <c r="E7678" s="602"/>
      <c r="F7678" s="602"/>
      <c r="G7678" s="602"/>
      <c r="H7678" s="602"/>
      <c r="I7678" s="602"/>
      <c r="J7678" s="602"/>
      <c r="K7678" s="602"/>
      <c r="L7678" s="602"/>
      <c r="M7678" s="622"/>
    </row>
    <row r="7679" spans="2:13" s="322" customFormat="1" x14ac:dyDescent="0.2">
      <c r="B7679" s="602"/>
      <c r="C7679" s="602"/>
      <c r="D7679" s="602"/>
      <c r="E7679" s="602"/>
      <c r="F7679" s="602"/>
      <c r="G7679" s="602"/>
      <c r="H7679" s="602"/>
      <c r="I7679" s="602"/>
      <c r="J7679" s="602"/>
      <c r="K7679" s="602"/>
      <c r="L7679" s="602"/>
      <c r="M7679" s="622"/>
    </row>
    <row r="7680" spans="2:13" s="322" customFormat="1" x14ac:dyDescent="0.2">
      <c r="B7680" s="602"/>
      <c r="C7680" s="602"/>
      <c r="D7680" s="602"/>
      <c r="E7680" s="602"/>
      <c r="F7680" s="602"/>
      <c r="G7680" s="602"/>
      <c r="H7680" s="602"/>
      <c r="I7680" s="602"/>
      <c r="J7680" s="602"/>
      <c r="K7680" s="602"/>
      <c r="L7680" s="602"/>
      <c r="M7680" s="622"/>
    </row>
    <row r="7681" spans="2:13" s="322" customFormat="1" x14ac:dyDescent="0.2">
      <c r="B7681" s="602"/>
      <c r="C7681" s="602"/>
      <c r="D7681" s="602"/>
      <c r="E7681" s="602"/>
      <c r="F7681" s="602"/>
      <c r="G7681" s="602"/>
      <c r="H7681" s="602"/>
      <c r="I7681" s="602"/>
      <c r="J7681" s="602"/>
      <c r="K7681" s="602"/>
      <c r="L7681" s="602"/>
      <c r="M7681" s="622"/>
    </row>
    <row r="7682" spans="2:13" s="322" customFormat="1" x14ac:dyDescent="0.2">
      <c r="B7682" s="602"/>
      <c r="C7682" s="602"/>
      <c r="D7682" s="602"/>
      <c r="E7682" s="602"/>
      <c r="F7682" s="602"/>
      <c r="G7682" s="602"/>
      <c r="H7682" s="602"/>
      <c r="I7682" s="602"/>
      <c r="J7682" s="602"/>
      <c r="K7682" s="602"/>
      <c r="L7682" s="602"/>
      <c r="M7682" s="622"/>
    </row>
    <row r="7683" spans="2:13" s="322" customFormat="1" x14ac:dyDescent="0.2">
      <c r="B7683" s="602"/>
      <c r="C7683" s="602"/>
      <c r="D7683" s="602"/>
      <c r="E7683" s="602"/>
      <c r="F7683" s="602"/>
      <c r="G7683" s="602"/>
      <c r="H7683" s="602"/>
      <c r="I7683" s="602"/>
      <c r="J7683" s="602"/>
      <c r="K7683" s="602"/>
      <c r="L7683" s="602"/>
      <c r="M7683" s="622"/>
    </row>
    <row r="7684" spans="2:13" s="322" customFormat="1" x14ac:dyDescent="0.2">
      <c r="B7684" s="602"/>
      <c r="C7684" s="602"/>
      <c r="D7684" s="602"/>
      <c r="E7684" s="602"/>
      <c r="F7684" s="602"/>
      <c r="G7684" s="602"/>
      <c r="H7684" s="602"/>
      <c r="I7684" s="602"/>
      <c r="J7684" s="602"/>
      <c r="K7684" s="602"/>
      <c r="L7684" s="602"/>
      <c r="M7684" s="622"/>
    </row>
    <row r="7685" spans="2:13" s="322" customFormat="1" x14ac:dyDescent="0.2">
      <c r="B7685" s="602"/>
      <c r="C7685" s="602"/>
      <c r="D7685" s="602"/>
      <c r="E7685" s="602"/>
      <c r="F7685" s="602"/>
      <c r="G7685" s="602"/>
      <c r="H7685" s="602"/>
      <c r="I7685" s="602"/>
      <c r="J7685" s="602"/>
      <c r="K7685" s="602"/>
      <c r="L7685" s="602"/>
      <c r="M7685" s="622"/>
    </row>
    <row r="7686" spans="2:13" s="322" customFormat="1" x14ac:dyDescent="0.2">
      <c r="B7686" s="602"/>
      <c r="C7686" s="602"/>
      <c r="D7686" s="602"/>
      <c r="E7686" s="602"/>
      <c r="F7686" s="602"/>
      <c r="G7686" s="602"/>
      <c r="H7686" s="602"/>
      <c r="I7686" s="602"/>
      <c r="J7686" s="602"/>
      <c r="K7686" s="602"/>
      <c r="L7686" s="602"/>
      <c r="M7686" s="622"/>
    </row>
    <row r="7687" spans="2:13" s="322" customFormat="1" x14ac:dyDescent="0.2">
      <c r="B7687" s="602"/>
      <c r="C7687" s="602"/>
      <c r="D7687" s="602"/>
      <c r="E7687" s="602"/>
      <c r="F7687" s="602"/>
      <c r="G7687" s="602"/>
      <c r="H7687" s="602"/>
      <c r="I7687" s="602"/>
      <c r="J7687" s="602"/>
      <c r="K7687" s="602"/>
      <c r="L7687" s="602"/>
      <c r="M7687" s="622"/>
    </row>
    <row r="7688" spans="2:13" s="322" customFormat="1" x14ac:dyDescent="0.2">
      <c r="B7688" s="602"/>
      <c r="C7688" s="602"/>
      <c r="D7688" s="602"/>
      <c r="E7688" s="602"/>
      <c r="F7688" s="602"/>
      <c r="G7688" s="602"/>
      <c r="H7688" s="602"/>
      <c r="I7688" s="602"/>
      <c r="J7688" s="602"/>
      <c r="K7688" s="602"/>
      <c r="L7688" s="602"/>
      <c r="M7688" s="622"/>
    </row>
    <row r="7689" spans="2:13" s="322" customFormat="1" x14ac:dyDescent="0.2">
      <c r="B7689" s="602"/>
      <c r="C7689" s="602"/>
      <c r="D7689" s="602"/>
      <c r="E7689" s="602"/>
      <c r="F7689" s="602"/>
      <c r="G7689" s="602"/>
      <c r="H7689" s="602"/>
      <c r="I7689" s="602"/>
      <c r="J7689" s="602"/>
      <c r="K7689" s="602"/>
      <c r="L7689" s="602"/>
      <c r="M7689" s="622"/>
    </row>
    <row r="7690" spans="2:13" s="322" customFormat="1" x14ac:dyDescent="0.2">
      <c r="B7690" s="602"/>
      <c r="C7690" s="602"/>
      <c r="D7690" s="602"/>
      <c r="E7690" s="602"/>
      <c r="F7690" s="602"/>
      <c r="G7690" s="602"/>
      <c r="H7690" s="602"/>
      <c r="I7690" s="602"/>
      <c r="J7690" s="602"/>
      <c r="K7690" s="602"/>
      <c r="L7690" s="602"/>
      <c r="M7690" s="622"/>
    </row>
    <row r="7691" spans="2:13" s="322" customFormat="1" x14ac:dyDescent="0.2">
      <c r="B7691" s="602"/>
      <c r="C7691" s="602"/>
      <c r="D7691" s="602"/>
      <c r="E7691" s="602"/>
      <c r="F7691" s="602"/>
      <c r="G7691" s="602"/>
      <c r="H7691" s="602"/>
      <c r="I7691" s="602"/>
      <c r="J7691" s="602"/>
      <c r="K7691" s="602"/>
      <c r="L7691" s="602"/>
      <c r="M7691" s="622"/>
    </row>
    <row r="7692" spans="2:13" s="322" customFormat="1" x14ac:dyDescent="0.2">
      <c r="B7692" s="602"/>
      <c r="C7692" s="602"/>
      <c r="D7692" s="602"/>
      <c r="E7692" s="602"/>
      <c r="F7692" s="602"/>
      <c r="G7692" s="602"/>
      <c r="H7692" s="602"/>
      <c r="I7692" s="602"/>
      <c r="J7692" s="602"/>
      <c r="K7692" s="602"/>
      <c r="L7692" s="602"/>
      <c r="M7692" s="622"/>
    </row>
    <row r="7693" spans="2:13" s="322" customFormat="1" x14ac:dyDescent="0.2">
      <c r="B7693" s="602"/>
      <c r="C7693" s="602"/>
      <c r="D7693" s="602"/>
      <c r="E7693" s="602"/>
      <c r="F7693" s="602"/>
      <c r="G7693" s="602"/>
      <c r="H7693" s="602"/>
      <c r="I7693" s="602"/>
      <c r="J7693" s="602"/>
      <c r="K7693" s="602"/>
      <c r="L7693" s="602"/>
      <c r="M7693" s="622"/>
    </row>
    <row r="7694" spans="2:13" s="322" customFormat="1" x14ac:dyDescent="0.2">
      <c r="B7694" s="602"/>
      <c r="C7694" s="602"/>
      <c r="D7694" s="602"/>
      <c r="E7694" s="602"/>
      <c r="F7694" s="602"/>
      <c r="G7694" s="602"/>
      <c r="H7694" s="602"/>
      <c r="I7694" s="602"/>
      <c r="J7694" s="602"/>
      <c r="K7694" s="602"/>
      <c r="L7694" s="602"/>
      <c r="M7694" s="622"/>
    </row>
    <row r="7695" spans="2:13" s="322" customFormat="1" x14ac:dyDescent="0.2">
      <c r="B7695" s="602"/>
      <c r="C7695" s="602"/>
      <c r="D7695" s="602"/>
      <c r="E7695" s="602"/>
      <c r="F7695" s="602"/>
      <c r="G7695" s="602"/>
      <c r="H7695" s="602"/>
      <c r="I7695" s="602"/>
      <c r="J7695" s="602"/>
      <c r="K7695" s="602"/>
      <c r="L7695" s="602"/>
      <c r="M7695" s="622"/>
    </row>
    <row r="7696" spans="2:13" s="322" customFormat="1" x14ac:dyDescent="0.2">
      <c r="B7696" s="602"/>
      <c r="C7696" s="602"/>
      <c r="D7696" s="602"/>
      <c r="E7696" s="602"/>
      <c r="F7696" s="602"/>
      <c r="G7696" s="602"/>
      <c r="H7696" s="602"/>
      <c r="I7696" s="602"/>
      <c r="J7696" s="602"/>
      <c r="K7696" s="602"/>
      <c r="L7696" s="602"/>
      <c r="M7696" s="622"/>
    </row>
    <row r="7697" spans="2:13" s="322" customFormat="1" x14ac:dyDescent="0.2">
      <c r="B7697" s="602"/>
      <c r="C7697" s="602"/>
      <c r="D7697" s="602"/>
      <c r="E7697" s="602"/>
      <c r="F7697" s="602"/>
      <c r="G7697" s="602"/>
      <c r="H7697" s="602"/>
      <c r="I7697" s="602"/>
      <c r="J7697" s="602"/>
      <c r="K7697" s="602"/>
      <c r="L7697" s="602"/>
      <c r="M7697" s="622"/>
    </row>
    <row r="7698" spans="2:13" s="322" customFormat="1" x14ac:dyDescent="0.2">
      <c r="B7698" s="602"/>
      <c r="C7698" s="602"/>
      <c r="D7698" s="602"/>
      <c r="E7698" s="602"/>
      <c r="F7698" s="602"/>
      <c r="G7698" s="602"/>
      <c r="H7698" s="602"/>
      <c r="I7698" s="602"/>
      <c r="J7698" s="602"/>
      <c r="K7698" s="602"/>
      <c r="L7698" s="602"/>
      <c r="M7698" s="622"/>
    </row>
    <row r="7699" spans="2:13" s="322" customFormat="1" x14ac:dyDescent="0.2">
      <c r="B7699" s="602"/>
      <c r="C7699" s="602"/>
      <c r="D7699" s="602"/>
      <c r="E7699" s="602"/>
      <c r="F7699" s="602"/>
      <c r="G7699" s="602"/>
      <c r="H7699" s="602"/>
      <c r="I7699" s="602"/>
      <c r="J7699" s="602"/>
      <c r="K7699" s="602"/>
      <c r="L7699" s="602"/>
      <c r="M7699" s="622"/>
    </row>
    <row r="7700" spans="2:13" s="322" customFormat="1" x14ac:dyDescent="0.2">
      <c r="B7700" s="602"/>
      <c r="C7700" s="602"/>
      <c r="D7700" s="602"/>
      <c r="E7700" s="602"/>
      <c r="F7700" s="602"/>
      <c r="G7700" s="602"/>
      <c r="H7700" s="602"/>
      <c r="I7700" s="602"/>
      <c r="J7700" s="602"/>
      <c r="K7700" s="602"/>
      <c r="L7700" s="602"/>
      <c r="M7700" s="622"/>
    </row>
    <row r="7701" spans="2:13" s="322" customFormat="1" x14ac:dyDescent="0.2">
      <c r="B7701" s="602"/>
      <c r="C7701" s="602"/>
      <c r="D7701" s="602"/>
      <c r="E7701" s="602"/>
      <c r="F7701" s="602"/>
      <c r="G7701" s="602"/>
      <c r="H7701" s="602"/>
      <c r="I7701" s="602"/>
      <c r="J7701" s="602"/>
      <c r="K7701" s="602"/>
      <c r="L7701" s="602"/>
      <c r="M7701" s="622"/>
    </row>
    <row r="7702" spans="2:13" s="322" customFormat="1" x14ac:dyDescent="0.2">
      <c r="B7702" s="602"/>
      <c r="C7702" s="602"/>
      <c r="D7702" s="602"/>
      <c r="E7702" s="602"/>
      <c r="F7702" s="602"/>
      <c r="G7702" s="602"/>
      <c r="H7702" s="602"/>
      <c r="I7702" s="602"/>
      <c r="J7702" s="602"/>
      <c r="K7702" s="602"/>
      <c r="L7702" s="602"/>
      <c r="M7702" s="622"/>
    </row>
    <row r="7703" spans="2:13" s="322" customFormat="1" x14ac:dyDescent="0.2">
      <c r="B7703" s="602"/>
      <c r="C7703" s="602"/>
      <c r="D7703" s="602"/>
      <c r="E7703" s="602"/>
      <c r="F7703" s="602"/>
      <c r="G7703" s="602"/>
      <c r="H7703" s="602"/>
      <c r="I7703" s="602"/>
      <c r="J7703" s="602"/>
      <c r="K7703" s="602"/>
      <c r="L7703" s="602"/>
      <c r="M7703" s="622"/>
    </row>
    <row r="7704" spans="2:13" s="322" customFormat="1" x14ac:dyDescent="0.2">
      <c r="B7704" s="602"/>
      <c r="C7704" s="602"/>
      <c r="D7704" s="602"/>
      <c r="E7704" s="602"/>
      <c r="F7704" s="602"/>
      <c r="G7704" s="602"/>
      <c r="H7704" s="602"/>
      <c r="I7704" s="602"/>
      <c r="J7704" s="602"/>
      <c r="K7704" s="602"/>
      <c r="L7704" s="602"/>
      <c r="M7704" s="622"/>
    </row>
    <row r="7705" spans="2:13" s="322" customFormat="1" x14ac:dyDescent="0.2">
      <c r="B7705" s="602"/>
      <c r="C7705" s="602"/>
      <c r="D7705" s="602"/>
      <c r="E7705" s="602"/>
      <c r="F7705" s="602"/>
      <c r="G7705" s="602"/>
      <c r="H7705" s="602"/>
      <c r="I7705" s="602"/>
      <c r="J7705" s="602"/>
      <c r="K7705" s="602"/>
      <c r="L7705" s="602"/>
      <c r="M7705" s="622"/>
    </row>
    <row r="7706" spans="2:13" s="322" customFormat="1" x14ac:dyDescent="0.2">
      <c r="B7706" s="602"/>
      <c r="C7706" s="602"/>
      <c r="D7706" s="602"/>
      <c r="E7706" s="602"/>
      <c r="F7706" s="602"/>
      <c r="G7706" s="602"/>
      <c r="H7706" s="602"/>
      <c r="I7706" s="602"/>
      <c r="J7706" s="602"/>
      <c r="K7706" s="602"/>
      <c r="L7706" s="602"/>
      <c r="M7706" s="622"/>
    </row>
    <row r="7707" spans="2:13" s="322" customFormat="1" x14ac:dyDescent="0.2">
      <c r="B7707" s="602"/>
      <c r="C7707" s="602"/>
      <c r="D7707" s="602"/>
      <c r="E7707" s="602"/>
      <c r="F7707" s="602"/>
      <c r="G7707" s="602"/>
      <c r="H7707" s="602"/>
      <c r="I7707" s="602"/>
      <c r="J7707" s="602"/>
      <c r="K7707" s="602"/>
      <c r="L7707" s="602"/>
      <c r="M7707" s="622"/>
    </row>
    <row r="7708" spans="2:13" s="322" customFormat="1" x14ac:dyDescent="0.2">
      <c r="B7708" s="602"/>
      <c r="C7708" s="602"/>
      <c r="D7708" s="602"/>
      <c r="E7708" s="602"/>
      <c r="F7708" s="602"/>
      <c r="G7708" s="602"/>
      <c r="H7708" s="602"/>
      <c r="I7708" s="602"/>
      <c r="J7708" s="602"/>
      <c r="K7708" s="602"/>
      <c r="L7708" s="602"/>
      <c r="M7708" s="622"/>
    </row>
    <row r="7709" spans="2:13" s="322" customFormat="1" x14ac:dyDescent="0.2">
      <c r="B7709" s="602"/>
      <c r="C7709" s="602"/>
      <c r="D7709" s="602"/>
      <c r="E7709" s="602"/>
      <c r="F7709" s="602"/>
      <c r="G7709" s="602"/>
      <c r="H7709" s="602"/>
      <c r="I7709" s="602"/>
      <c r="J7709" s="602"/>
      <c r="K7709" s="602"/>
      <c r="L7709" s="602"/>
      <c r="M7709" s="622"/>
    </row>
    <row r="7710" spans="2:13" s="322" customFormat="1" x14ac:dyDescent="0.2">
      <c r="B7710" s="602"/>
      <c r="C7710" s="602"/>
      <c r="D7710" s="602"/>
      <c r="E7710" s="602"/>
      <c r="F7710" s="602"/>
      <c r="G7710" s="602"/>
      <c r="H7710" s="602"/>
      <c r="I7710" s="602"/>
      <c r="J7710" s="602"/>
      <c r="K7710" s="602"/>
      <c r="L7710" s="602"/>
      <c r="M7710" s="622"/>
    </row>
    <row r="7711" spans="2:13" s="322" customFormat="1" x14ac:dyDescent="0.2">
      <c r="B7711" s="602"/>
      <c r="C7711" s="602"/>
      <c r="D7711" s="602"/>
      <c r="E7711" s="602"/>
      <c r="F7711" s="602"/>
      <c r="G7711" s="602"/>
      <c r="H7711" s="602"/>
      <c r="I7711" s="602"/>
      <c r="J7711" s="602"/>
      <c r="K7711" s="602"/>
      <c r="L7711" s="602"/>
      <c r="M7711" s="622"/>
    </row>
    <row r="7712" spans="2:13" s="322" customFormat="1" x14ac:dyDescent="0.2">
      <c r="B7712" s="602"/>
      <c r="C7712" s="602"/>
      <c r="D7712" s="602"/>
      <c r="E7712" s="602"/>
      <c r="F7712" s="602"/>
      <c r="G7712" s="602"/>
      <c r="H7712" s="602"/>
      <c r="I7712" s="602"/>
      <c r="J7712" s="602"/>
      <c r="K7712" s="602"/>
      <c r="L7712" s="602"/>
      <c r="M7712" s="622"/>
    </row>
    <row r="7713" spans="2:13" s="322" customFormat="1" x14ac:dyDescent="0.2">
      <c r="B7713" s="602"/>
      <c r="C7713" s="602"/>
      <c r="D7713" s="602"/>
      <c r="E7713" s="602"/>
      <c r="F7713" s="602"/>
      <c r="G7713" s="602"/>
      <c r="H7713" s="602"/>
      <c r="I7713" s="602"/>
      <c r="J7713" s="602"/>
      <c r="K7713" s="602"/>
      <c r="L7713" s="602"/>
      <c r="M7713" s="622"/>
    </row>
    <row r="7714" spans="2:13" s="322" customFormat="1" x14ac:dyDescent="0.2">
      <c r="B7714" s="602"/>
      <c r="C7714" s="602"/>
      <c r="D7714" s="602"/>
      <c r="E7714" s="602"/>
      <c r="F7714" s="602"/>
      <c r="G7714" s="602"/>
      <c r="H7714" s="602"/>
      <c r="I7714" s="602"/>
      <c r="J7714" s="602"/>
      <c r="K7714" s="602"/>
      <c r="L7714" s="602"/>
      <c r="M7714" s="622"/>
    </row>
    <row r="7715" spans="2:13" s="322" customFormat="1" x14ac:dyDescent="0.2">
      <c r="B7715" s="602"/>
      <c r="C7715" s="602"/>
      <c r="D7715" s="602"/>
      <c r="E7715" s="602"/>
      <c r="F7715" s="602"/>
      <c r="G7715" s="602"/>
      <c r="H7715" s="602"/>
      <c r="I7715" s="602"/>
      <c r="J7715" s="602"/>
      <c r="K7715" s="602"/>
      <c r="L7715" s="602"/>
      <c r="M7715" s="622"/>
    </row>
    <row r="7716" spans="2:13" s="322" customFormat="1" x14ac:dyDescent="0.2">
      <c r="B7716" s="602"/>
      <c r="C7716" s="602"/>
      <c r="D7716" s="602"/>
      <c r="E7716" s="602"/>
      <c r="F7716" s="602"/>
      <c r="G7716" s="602"/>
      <c r="H7716" s="602"/>
      <c r="I7716" s="602"/>
      <c r="J7716" s="602"/>
      <c r="K7716" s="602"/>
      <c r="L7716" s="602"/>
      <c r="M7716" s="622"/>
    </row>
    <row r="7717" spans="2:13" s="322" customFormat="1" x14ac:dyDescent="0.2">
      <c r="B7717" s="602"/>
      <c r="C7717" s="602"/>
      <c r="D7717" s="602"/>
      <c r="E7717" s="602"/>
      <c r="F7717" s="602"/>
      <c r="G7717" s="602"/>
      <c r="H7717" s="602"/>
      <c r="I7717" s="602"/>
      <c r="J7717" s="602"/>
      <c r="K7717" s="602"/>
      <c r="L7717" s="602"/>
      <c r="M7717" s="622"/>
    </row>
    <row r="7718" spans="2:13" s="322" customFormat="1" x14ac:dyDescent="0.2">
      <c r="B7718" s="602"/>
      <c r="C7718" s="602"/>
      <c r="D7718" s="602"/>
      <c r="E7718" s="602"/>
      <c r="F7718" s="602"/>
      <c r="G7718" s="602"/>
      <c r="H7718" s="602"/>
      <c r="I7718" s="602"/>
      <c r="J7718" s="602"/>
      <c r="K7718" s="602"/>
      <c r="L7718" s="602"/>
      <c r="M7718" s="622"/>
    </row>
    <row r="7719" spans="2:13" s="322" customFormat="1" x14ac:dyDescent="0.2">
      <c r="B7719" s="602"/>
      <c r="C7719" s="602"/>
      <c r="D7719" s="602"/>
      <c r="E7719" s="602"/>
      <c r="F7719" s="602"/>
      <c r="G7719" s="602"/>
      <c r="H7719" s="602"/>
      <c r="I7719" s="602"/>
      <c r="J7719" s="602"/>
      <c r="K7719" s="602"/>
      <c r="L7719" s="602"/>
      <c r="M7719" s="622"/>
    </row>
    <row r="7720" spans="2:13" s="322" customFormat="1" x14ac:dyDescent="0.2">
      <c r="B7720" s="602"/>
      <c r="C7720" s="602"/>
      <c r="D7720" s="602"/>
      <c r="E7720" s="602"/>
      <c r="F7720" s="602"/>
      <c r="G7720" s="602"/>
      <c r="H7720" s="602"/>
      <c r="I7720" s="602"/>
      <c r="J7720" s="602"/>
      <c r="K7720" s="602"/>
      <c r="L7720" s="602"/>
      <c r="M7720" s="622"/>
    </row>
    <row r="7721" spans="2:13" s="322" customFormat="1" x14ac:dyDescent="0.2">
      <c r="B7721" s="602"/>
      <c r="C7721" s="602"/>
      <c r="D7721" s="602"/>
      <c r="E7721" s="602"/>
      <c r="F7721" s="602"/>
      <c r="G7721" s="602"/>
      <c r="H7721" s="602"/>
      <c r="I7721" s="602"/>
      <c r="J7721" s="602"/>
      <c r="K7721" s="602"/>
      <c r="L7721" s="602"/>
      <c r="M7721" s="622"/>
    </row>
    <row r="7722" spans="2:13" s="322" customFormat="1" x14ac:dyDescent="0.2">
      <c r="B7722" s="602"/>
      <c r="C7722" s="602"/>
      <c r="D7722" s="602"/>
      <c r="E7722" s="602"/>
      <c r="F7722" s="602"/>
      <c r="G7722" s="602"/>
      <c r="H7722" s="602"/>
      <c r="I7722" s="602"/>
      <c r="J7722" s="602"/>
      <c r="K7722" s="602"/>
      <c r="L7722" s="602"/>
      <c r="M7722" s="622"/>
    </row>
    <row r="7723" spans="2:13" s="322" customFormat="1" x14ac:dyDescent="0.2">
      <c r="B7723" s="602"/>
      <c r="C7723" s="602"/>
      <c r="D7723" s="602"/>
      <c r="E7723" s="602"/>
      <c r="F7723" s="602"/>
      <c r="G7723" s="602"/>
      <c r="H7723" s="602"/>
      <c r="I7723" s="602"/>
      <c r="J7723" s="602"/>
      <c r="K7723" s="602"/>
      <c r="L7723" s="602"/>
      <c r="M7723" s="622"/>
    </row>
    <row r="7724" spans="2:13" s="322" customFormat="1" x14ac:dyDescent="0.2">
      <c r="B7724" s="602"/>
      <c r="C7724" s="602"/>
      <c r="D7724" s="602"/>
      <c r="E7724" s="602"/>
      <c r="F7724" s="602"/>
      <c r="G7724" s="602"/>
      <c r="H7724" s="602"/>
      <c r="I7724" s="602"/>
      <c r="J7724" s="602"/>
      <c r="K7724" s="602"/>
      <c r="L7724" s="602"/>
      <c r="M7724" s="622"/>
    </row>
    <row r="7725" spans="2:13" s="322" customFormat="1" x14ac:dyDescent="0.2">
      <c r="B7725" s="602"/>
      <c r="C7725" s="602"/>
      <c r="D7725" s="602"/>
      <c r="E7725" s="602"/>
      <c r="F7725" s="602"/>
      <c r="G7725" s="602"/>
      <c r="H7725" s="602"/>
      <c r="I7725" s="602"/>
      <c r="J7725" s="602"/>
      <c r="K7725" s="602"/>
      <c r="L7725" s="602"/>
      <c r="M7725" s="622"/>
    </row>
    <row r="7726" spans="2:13" s="322" customFormat="1" x14ac:dyDescent="0.2">
      <c r="B7726" s="602"/>
      <c r="C7726" s="602"/>
      <c r="D7726" s="602"/>
      <c r="E7726" s="602"/>
      <c r="F7726" s="602"/>
      <c r="G7726" s="602"/>
      <c r="H7726" s="602"/>
      <c r="I7726" s="602"/>
      <c r="J7726" s="602"/>
      <c r="K7726" s="602"/>
      <c r="L7726" s="602"/>
      <c r="M7726" s="622"/>
    </row>
    <row r="7727" spans="2:13" s="322" customFormat="1" x14ac:dyDescent="0.2">
      <c r="B7727" s="602"/>
      <c r="C7727" s="602"/>
      <c r="D7727" s="602"/>
      <c r="E7727" s="602"/>
      <c r="F7727" s="602"/>
      <c r="G7727" s="602"/>
      <c r="H7727" s="602"/>
      <c r="I7727" s="602"/>
      <c r="J7727" s="602"/>
      <c r="K7727" s="602"/>
      <c r="L7727" s="602"/>
      <c r="M7727" s="622"/>
    </row>
    <row r="7728" spans="2:13" s="322" customFormat="1" x14ac:dyDescent="0.2">
      <c r="B7728" s="602"/>
      <c r="C7728" s="602"/>
      <c r="D7728" s="602"/>
      <c r="E7728" s="602"/>
      <c r="F7728" s="602"/>
      <c r="G7728" s="602"/>
      <c r="H7728" s="602"/>
      <c r="I7728" s="602"/>
      <c r="J7728" s="602"/>
      <c r="K7728" s="602"/>
      <c r="L7728" s="602"/>
      <c r="M7728" s="622"/>
    </row>
    <row r="7729" spans="2:13" s="322" customFormat="1" x14ac:dyDescent="0.2">
      <c r="B7729" s="602"/>
      <c r="C7729" s="602"/>
      <c r="D7729" s="602"/>
      <c r="E7729" s="602"/>
      <c r="F7729" s="602"/>
      <c r="G7729" s="602"/>
      <c r="H7729" s="602"/>
      <c r="I7729" s="602"/>
      <c r="J7729" s="602"/>
      <c r="K7729" s="602"/>
      <c r="L7729" s="602"/>
      <c r="M7729" s="622"/>
    </row>
    <row r="7730" spans="2:13" s="322" customFormat="1" x14ac:dyDescent="0.2">
      <c r="B7730" s="602"/>
      <c r="C7730" s="602"/>
      <c r="D7730" s="602"/>
      <c r="E7730" s="602"/>
      <c r="F7730" s="602"/>
      <c r="G7730" s="602"/>
      <c r="H7730" s="602"/>
      <c r="I7730" s="602"/>
      <c r="J7730" s="602"/>
      <c r="K7730" s="602"/>
      <c r="L7730" s="602"/>
      <c r="M7730" s="622"/>
    </row>
    <row r="7731" spans="2:13" s="322" customFormat="1" x14ac:dyDescent="0.2">
      <c r="B7731" s="602"/>
      <c r="C7731" s="602"/>
      <c r="D7731" s="602"/>
      <c r="E7731" s="602"/>
      <c r="F7731" s="602"/>
      <c r="G7731" s="602"/>
      <c r="H7731" s="602"/>
      <c r="I7731" s="602"/>
      <c r="J7731" s="602"/>
      <c r="K7731" s="602"/>
      <c r="L7731" s="602"/>
      <c r="M7731" s="622"/>
    </row>
    <row r="7732" spans="2:13" s="322" customFormat="1" x14ac:dyDescent="0.2">
      <c r="B7732" s="602"/>
      <c r="C7732" s="602"/>
      <c r="D7732" s="602"/>
      <c r="E7732" s="602"/>
      <c r="F7732" s="602"/>
      <c r="G7732" s="602"/>
      <c r="H7732" s="602"/>
      <c r="I7732" s="602"/>
      <c r="J7732" s="602"/>
      <c r="K7732" s="602"/>
      <c r="L7732" s="602"/>
      <c r="M7732" s="622"/>
    </row>
    <row r="7733" spans="2:13" s="322" customFormat="1" x14ac:dyDescent="0.2">
      <c r="B7733" s="602"/>
      <c r="C7733" s="602"/>
      <c r="D7733" s="602"/>
      <c r="E7733" s="602"/>
      <c r="F7733" s="602"/>
      <c r="G7733" s="602"/>
      <c r="H7733" s="602"/>
      <c r="I7733" s="602"/>
      <c r="J7733" s="602"/>
      <c r="K7733" s="602"/>
      <c r="L7733" s="602"/>
      <c r="M7733" s="622"/>
    </row>
    <row r="7734" spans="2:13" s="322" customFormat="1" x14ac:dyDescent="0.2">
      <c r="B7734" s="602"/>
      <c r="C7734" s="602"/>
      <c r="D7734" s="602"/>
      <c r="E7734" s="602"/>
      <c r="F7734" s="602"/>
      <c r="G7734" s="602"/>
      <c r="H7734" s="602"/>
      <c r="I7734" s="602"/>
      <c r="J7734" s="602"/>
      <c r="K7734" s="602"/>
      <c r="L7734" s="602"/>
      <c r="M7734" s="622"/>
    </row>
    <row r="7735" spans="2:13" s="322" customFormat="1" x14ac:dyDescent="0.2">
      <c r="B7735" s="602"/>
      <c r="C7735" s="602"/>
      <c r="D7735" s="602"/>
      <c r="E7735" s="602"/>
      <c r="F7735" s="602"/>
      <c r="G7735" s="602"/>
      <c r="H7735" s="602"/>
      <c r="I7735" s="602"/>
      <c r="J7735" s="602"/>
      <c r="K7735" s="602"/>
      <c r="L7735" s="602"/>
      <c r="M7735" s="622"/>
    </row>
    <row r="7736" spans="2:13" s="322" customFormat="1" x14ac:dyDescent="0.2">
      <c r="B7736" s="602"/>
      <c r="C7736" s="602"/>
      <c r="D7736" s="602"/>
      <c r="E7736" s="602"/>
      <c r="F7736" s="602"/>
      <c r="G7736" s="602"/>
      <c r="H7736" s="602"/>
      <c r="I7736" s="602"/>
      <c r="J7736" s="602"/>
      <c r="K7736" s="602"/>
      <c r="L7736" s="602"/>
      <c r="M7736" s="622"/>
    </row>
    <row r="7737" spans="2:13" s="322" customFormat="1" x14ac:dyDescent="0.2">
      <c r="B7737" s="602"/>
      <c r="C7737" s="602"/>
      <c r="D7737" s="602"/>
      <c r="E7737" s="602"/>
      <c r="F7737" s="602"/>
      <c r="G7737" s="602"/>
      <c r="H7737" s="602"/>
      <c r="I7737" s="602"/>
      <c r="J7737" s="602"/>
      <c r="K7737" s="602"/>
      <c r="L7737" s="602"/>
      <c r="M7737" s="622"/>
    </row>
    <row r="7738" spans="2:13" s="322" customFormat="1" x14ac:dyDescent="0.2">
      <c r="B7738" s="602"/>
      <c r="C7738" s="602"/>
      <c r="D7738" s="602"/>
      <c r="E7738" s="602"/>
      <c r="F7738" s="602"/>
      <c r="G7738" s="602"/>
      <c r="H7738" s="602"/>
      <c r="I7738" s="602"/>
      <c r="J7738" s="602"/>
      <c r="K7738" s="602"/>
      <c r="L7738" s="602"/>
      <c r="M7738" s="622"/>
    </row>
    <row r="7739" spans="2:13" s="322" customFormat="1" x14ac:dyDescent="0.2">
      <c r="B7739" s="602"/>
      <c r="C7739" s="602"/>
      <c r="D7739" s="602"/>
      <c r="E7739" s="602"/>
      <c r="F7739" s="602"/>
      <c r="G7739" s="602"/>
      <c r="H7739" s="602"/>
      <c r="I7739" s="602"/>
      <c r="J7739" s="602"/>
      <c r="K7739" s="602"/>
      <c r="L7739" s="602"/>
      <c r="M7739" s="622"/>
    </row>
    <row r="7740" spans="2:13" s="322" customFormat="1" x14ac:dyDescent="0.2">
      <c r="B7740" s="602"/>
      <c r="C7740" s="602"/>
      <c r="D7740" s="602"/>
      <c r="E7740" s="602"/>
      <c r="F7740" s="602"/>
      <c r="G7740" s="602"/>
      <c r="H7740" s="602"/>
      <c r="I7740" s="602"/>
      <c r="J7740" s="602"/>
      <c r="K7740" s="602"/>
      <c r="L7740" s="602"/>
      <c r="M7740" s="622"/>
    </row>
    <row r="7741" spans="2:13" s="322" customFormat="1" x14ac:dyDescent="0.2">
      <c r="B7741" s="602"/>
      <c r="C7741" s="602"/>
      <c r="D7741" s="602"/>
      <c r="E7741" s="602"/>
      <c r="F7741" s="602"/>
      <c r="G7741" s="602"/>
      <c r="H7741" s="602"/>
      <c r="I7741" s="602"/>
      <c r="J7741" s="602"/>
      <c r="K7741" s="602"/>
      <c r="L7741" s="602"/>
      <c r="M7741" s="622"/>
    </row>
    <row r="7742" spans="2:13" s="322" customFormat="1" x14ac:dyDescent="0.2">
      <c r="B7742" s="602"/>
      <c r="C7742" s="602"/>
      <c r="D7742" s="602"/>
      <c r="E7742" s="602"/>
      <c r="F7742" s="602"/>
      <c r="G7742" s="602"/>
      <c r="H7742" s="602"/>
      <c r="I7742" s="602"/>
      <c r="J7742" s="602"/>
      <c r="K7742" s="602"/>
      <c r="L7742" s="602"/>
      <c r="M7742" s="622"/>
    </row>
    <row r="7743" spans="2:13" s="322" customFormat="1" x14ac:dyDescent="0.2">
      <c r="B7743" s="602"/>
      <c r="C7743" s="602"/>
      <c r="D7743" s="602"/>
      <c r="E7743" s="602"/>
      <c r="F7743" s="602"/>
      <c r="G7743" s="602"/>
      <c r="H7743" s="602"/>
      <c r="I7743" s="602"/>
      <c r="J7743" s="602"/>
      <c r="K7743" s="602"/>
      <c r="L7743" s="602"/>
      <c r="M7743" s="622"/>
    </row>
    <row r="7744" spans="2:13" s="322" customFormat="1" x14ac:dyDescent="0.2">
      <c r="B7744" s="602"/>
      <c r="C7744" s="602"/>
      <c r="D7744" s="602"/>
      <c r="E7744" s="602"/>
      <c r="F7744" s="602"/>
      <c r="G7744" s="602"/>
      <c r="H7744" s="602"/>
      <c r="I7744" s="602"/>
      <c r="J7744" s="602"/>
      <c r="K7744" s="602"/>
      <c r="L7744" s="602"/>
      <c r="M7744" s="622"/>
    </row>
    <row r="7745" spans="2:13" s="322" customFormat="1" x14ac:dyDescent="0.2">
      <c r="B7745" s="602"/>
      <c r="C7745" s="602"/>
      <c r="D7745" s="602"/>
      <c r="E7745" s="602"/>
      <c r="F7745" s="602"/>
      <c r="G7745" s="602"/>
      <c r="H7745" s="602"/>
      <c r="I7745" s="602"/>
      <c r="J7745" s="602"/>
      <c r="K7745" s="602"/>
      <c r="L7745" s="602"/>
      <c r="M7745" s="622"/>
    </row>
    <row r="7746" spans="2:13" s="322" customFormat="1" x14ac:dyDescent="0.2">
      <c r="B7746" s="602"/>
      <c r="C7746" s="602"/>
      <c r="D7746" s="602"/>
      <c r="E7746" s="602"/>
      <c r="F7746" s="602"/>
      <c r="G7746" s="602"/>
      <c r="H7746" s="602"/>
      <c r="I7746" s="602"/>
      <c r="J7746" s="602"/>
      <c r="K7746" s="602"/>
      <c r="L7746" s="602"/>
      <c r="M7746" s="622"/>
    </row>
    <row r="7747" spans="2:13" s="322" customFormat="1" x14ac:dyDescent="0.2">
      <c r="B7747" s="602"/>
      <c r="C7747" s="602"/>
      <c r="D7747" s="602"/>
      <c r="E7747" s="602"/>
      <c r="F7747" s="602"/>
      <c r="G7747" s="602"/>
      <c r="H7747" s="602"/>
      <c r="I7747" s="602"/>
      <c r="J7747" s="602"/>
      <c r="K7747" s="602"/>
      <c r="L7747" s="602"/>
      <c r="M7747" s="622"/>
    </row>
    <row r="7748" spans="2:13" s="322" customFormat="1" x14ac:dyDescent="0.2">
      <c r="B7748" s="602"/>
      <c r="C7748" s="602"/>
      <c r="D7748" s="602"/>
      <c r="E7748" s="602"/>
      <c r="F7748" s="602"/>
      <c r="G7748" s="602"/>
      <c r="H7748" s="602"/>
      <c r="I7748" s="602"/>
      <c r="J7748" s="602"/>
      <c r="K7748" s="602"/>
      <c r="L7748" s="602"/>
      <c r="M7748" s="622"/>
    </row>
    <row r="7749" spans="2:13" s="322" customFormat="1" x14ac:dyDescent="0.2">
      <c r="B7749" s="602"/>
      <c r="C7749" s="602"/>
      <c r="D7749" s="602"/>
      <c r="E7749" s="602"/>
      <c r="F7749" s="602"/>
      <c r="G7749" s="602"/>
      <c r="H7749" s="602"/>
      <c r="I7749" s="602"/>
      <c r="J7749" s="602"/>
      <c r="K7749" s="602"/>
      <c r="L7749" s="602"/>
      <c r="M7749" s="622"/>
    </row>
    <row r="7750" spans="2:13" s="322" customFormat="1" x14ac:dyDescent="0.2">
      <c r="B7750" s="602"/>
      <c r="C7750" s="602"/>
      <c r="D7750" s="602"/>
      <c r="E7750" s="602"/>
      <c r="F7750" s="602"/>
      <c r="G7750" s="602"/>
      <c r="H7750" s="602"/>
      <c r="I7750" s="602"/>
      <c r="J7750" s="602"/>
      <c r="K7750" s="602"/>
      <c r="L7750" s="602"/>
      <c r="M7750" s="622"/>
    </row>
    <row r="7751" spans="2:13" s="322" customFormat="1" x14ac:dyDescent="0.2">
      <c r="B7751" s="602"/>
      <c r="C7751" s="602"/>
      <c r="D7751" s="602"/>
      <c r="E7751" s="602"/>
      <c r="F7751" s="602"/>
      <c r="G7751" s="602"/>
      <c r="H7751" s="602"/>
      <c r="I7751" s="602"/>
      <c r="J7751" s="602"/>
      <c r="K7751" s="602"/>
      <c r="L7751" s="602"/>
      <c r="M7751" s="622"/>
    </row>
    <row r="7752" spans="2:13" s="322" customFormat="1" x14ac:dyDescent="0.2">
      <c r="B7752" s="602"/>
      <c r="C7752" s="602"/>
      <c r="D7752" s="602"/>
      <c r="E7752" s="602"/>
      <c r="F7752" s="602"/>
      <c r="G7752" s="602"/>
      <c r="H7752" s="602"/>
      <c r="I7752" s="602"/>
      <c r="J7752" s="602"/>
      <c r="K7752" s="602"/>
      <c r="L7752" s="602"/>
      <c r="M7752" s="622"/>
    </row>
    <row r="7753" spans="2:13" s="322" customFormat="1" x14ac:dyDescent="0.2">
      <c r="B7753" s="602"/>
      <c r="C7753" s="602"/>
      <c r="D7753" s="602"/>
      <c r="E7753" s="602"/>
      <c r="F7753" s="602"/>
      <c r="G7753" s="602"/>
      <c r="H7753" s="602"/>
      <c r="I7753" s="602"/>
      <c r="J7753" s="602"/>
      <c r="K7753" s="602"/>
      <c r="L7753" s="602"/>
      <c r="M7753" s="622"/>
    </row>
    <row r="7754" spans="2:13" s="322" customFormat="1" x14ac:dyDescent="0.2">
      <c r="B7754" s="602"/>
      <c r="C7754" s="602"/>
      <c r="D7754" s="602"/>
      <c r="E7754" s="602"/>
      <c r="F7754" s="602"/>
      <c r="G7754" s="602"/>
      <c r="H7754" s="602"/>
      <c r="I7754" s="602"/>
      <c r="J7754" s="602"/>
      <c r="K7754" s="602"/>
      <c r="L7754" s="602"/>
      <c r="M7754" s="622"/>
    </row>
    <row r="7755" spans="2:13" s="322" customFormat="1" x14ac:dyDescent="0.2">
      <c r="B7755" s="602"/>
      <c r="C7755" s="602"/>
      <c r="D7755" s="602"/>
      <c r="E7755" s="602"/>
      <c r="F7755" s="602"/>
      <c r="G7755" s="602"/>
      <c r="H7755" s="602"/>
      <c r="I7755" s="602"/>
      <c r="J7755" s="602"/>
      <c r="K7755" s="602"/>
      <c r="L7755" s="602"/>
      <c r="M7755" s="622"/>
    </row>
    <row r="7756" spans="2:13" s="322" customFormat="1" x14ac:dyDescent="0.2">
      <c r="B7756" s="602"/>
      <c r="C7756" s="602"/>
      <c r="D7756" s="602"/>
      <c r="E7756" s="602"/>
      <c r="F7756" s="602"/>
      <c r="G7756" s="602"/>
      <c r="H7756" s="602"/>
      <c r="I7756" s="602"/>
      <c r="J7756" s="602"/>
      <c r="K7756" s="602"/>
      <c r="L7756" s="602"/>
      <c r="M7756" s="622"/>
    </row>
    <row r="7757" spans="2:13" s="322" customFormat="1" x14ac:dyDescent="0.2">
      <c r="B7757" s="602"/>
      <c r="C7757" s="602"/>
      <c r="D7757" s="602"/>
      <c r="E7757" s="602"/>
      <c r="F7757" s="602"/>
      <c r="G7757" s="602"/>
      <c r="H7757" s="602"/>
      <c r="I7757" s="602"/>
      <c r="J7757" s="602"/>
      <c r="K7757" s="602"/>
      <c r="L7757" s="602"/>
      <c r="M7757" s="622"/>
    </row>
    <row r="7758" spans="2:13" s="322" customFormat="1" x14ac:dyDescent="0.2">
      <c r="B7758" s="602"/>
      <c r="C7758" s="602"/>
      <c r="D7758" s="602"/>
      <c r="E7758" s="602"/>
      <c r="F7758" s="602"/>
      <c r="G7758" s="602"/>
      <c r="H7758" s="602"/>
      <c r="I7758" s="602"/>
      <c r="J7758" s="602"/>
      <c r="K7758" s="602"/>
      <c r="L7758" s="602"/>
      <c r="M7758" s="622"/>
    </row>
    <row r="7759" spans="2:13" s="322" customFormat="1" x14ac:dyDescent="0.2">
      <c r="B7759" s="602"/>
      <c r="C7759" s="602"/>
      <c r="D7759" s="602"/>
      <c r="E7759" s="602"/>
      <c r="F7759" s="602"/>
      <c r="G7759" s="602"/>
      <c r="H7759" s="602"/>
      <c r="I7759" s="602"/>
      <c r="J7759" s="602"/>
      <c r="K7759" s="602"/>
      <c r="L7759" s="602"/>
      <c r="M7759" s="622"/>
    </row>
    <row r="7760" spans="2:13" s="322" customFormat="1" x14ac:dyDescent="0.2">
      <c r="B7760" s="602"/>
      <c r="C7760" s="602"/>
      <c r="D7760" s="602"/>
      <c r="E7760" s="602"/>
      <c r="F7760" s="602"/>
      <c r="G7760" s="602"/>
      <c r="H7760" s="602"/>
      <c r="I7760" s="602"/>
      <c r="J7760" s="602"/>
      <c r="K7760" s="602"/>
      <c r="L7760" s="602"/>
      <c r="M7760" s="622"/>
    </row>
    <row r="7761" spans="2:13" s="322" customFormat="1" x14ac:dyDescent="0.2">
      <c r="B7761" s="602"/>
      <c r="C7761" s="602"/>
      <c r="D7761" s="602"/>
      <c r="E7761" s="602"/>
      <c r="F7761" s="602"/>
      <c r="G7761" s="602"/>
      <c r="H7761" s="602"/>
      <c r="I7761" s="602"/>
      <c r="J7761" s="602"/>
      <c r="K7761" s="602"/>
      <c r="L7761" s="602"/>
      <c r="M7761" s="622"/>
    </row>
    <row r="7762" spans="2:13" s="322" customFormat="1" x14ac:dyDescent="0.2">
      <c r="B7762" s="602"/>
      <c r="C7762" s="602"/>
      <c r="D7762" s="602"/>
      <c r="E7762" s="602"/>
      <c r="F7762" s="602"/>
      <c r="G7762" s="602"/>
      <c r="H7762" s="602"/>
      <c r="I7762" s="602"/>
      <c r="J7762" s="602"/>
      <c r="K7762" s="602"/>
      <c r="L7762" s="602"/>
      <c r="M7762" s="622"/>
    </row>
    <row r="7763" spans="2:13" s="322" customFormat="1" x14ac:dyDescent="0.2">
      <c r="B7763" s="602"/>
      <c r="C7763" s="602"/>
      <c r="D7763" s="602"/>
      <c r="E7763" s="602"/>
      <c r="F7763" s="602"/>
      <c r="G7763" s="602"/>
      <c r="H7763" s="602"/>
      <c r="I7763" s="602"/>
      <c r="J7763" s="602"/>
      <c r="K7763" s="602"/>
      <c r="L7763" s="602"/>
      <c r="M7763" s="622"/>
    </row>
    <row r="7764" spans="2:13" s="322" customFormat="1" x14ac:dyDescent="0.2">
      <c r="B7764" s="602"/>
      <c r="C7764" s="602"/>
      <c r="D7764" s="602"/>
      <c r="E7764" s="602"/>
      <c r="F7764" s="602"/>
      <c r="G7764" s="602"/>
      <c r="H7764" s="602"/>
      <c r="I7764" s="602"/>
      <c r="J7764" s="602"/>
      <c r="K7764" s="602"/>
      <c r="L7764" s="602"/>
      <c r="M7764" s="622"/>
    </row>
    <row r="7765" spans="2:13" s="322" customFormat="1" x14ac:dyDescent="0.2">
      <c r="B7765" s="602"/>
      <c r="C7765" s="602"/>
      <c r="D7765" s="602"/>
      <c r="E7765" s="602"/>
      <c r="F7765" s="602"/>
      <c r="G7765" s="602"/>
      <c r="H7765" s="602"/>
      <c r="I7765" s="602"/>
      <c r="J7765" s="602"/>
      <c r="K7765" s="602"/>
      <c r="L7765" s="602"/>
      <c r="M7765" s="622"/>
    </row>
    <row r="7766" spans="2:13" s="322" customFormat="1" x14ac:dyDescent="0.2">
      <c r="B7766" s="602"/>
      <c r="C7766" s="602"/>
      <c r="D7766" s="602"/>
      <c r="E7766" s="602"/>
      <c r="F7766" s="602"/>
      <c r="G7766" s="602"/>
      <c r="H7766" s="602"/>
      <c r="I7766" s="602"/>
      <c r="J7766" s="602"/>
      <c r="K7766" s="602"/>
      <c r="L7766" s="602"/>
      <c r="M7766" s="622"/>
    </row>
    <row r="7767" spans="2:13" s="322" customFormat="1" x14ac:dyDescent="0.2">
      <c r="B7767" s="602"/>
      <c r="C7767" s="602"/>
      <c r="D7767" s="602"/>
      <c r="E7767" s="602"/>
      <c r="F7767" s="602"/>
      <c r="G7767" s="602"/>
      <c r="H7767" s="602"/>
      <c r="I7767" s="602"/>
      <c r="J7767" s="602"/>
      <c r="K7767" s="602"/>
      <c r="L7767" s="602"/>
      <c r="M7767" s="622"/>
    </row>
    <row r="7768" spans="2:13" s="322" customFormat="1" x14ac:dyDescent="0.2">
      <c r="B7768" s="602"/>
      <c r="C7768" s="602"/>
      <c r="D7768" s="602"/>
      <c r="E7768" s="602"/>
      <c r="F7768" s="602"/>
      <c r="G7768" s="602"/>
      <c r="H7768" s="602"/>
      <c r="I7768" s="602"/>
      <c r="J7768" s="602"/>
      <c r="K7768" s="602"/>
      <c r="L7768" s="602"/>
      <c r="M7768" s="622"/>
    </row>
    <row r="7769" spans="2:13" s="322" customFormat="1" x14ac:dyDescent="0.2">
      <c r="B7769" s="602"/>
      <c r="C7769" s="602"/>
      <c r="D7769" s="602"/>
      <c r="E7769" s="602"/>
      <c r="F7769" s="602"/>
      <c r="G7769" s="602"/>
      <c r="H7769" s="602"/>
      <c r="I7769" s="602"/>
      <c r="J7769" s="602"/>
      <c r="K7769" s="602"/>
      <c r="L7769" s="602"/>
      <c r="M7769" s="622"/>
    </row>
    <row r="7770" spans="2:13" s="322" customFormat="1" x14ac:dyDescent="0.2">
      <c r="B7770" s="602"/>
      <c r="C7770" s="602"/>
      <c r="D7770" s="602"/>
      <c r="E7770" s="602"/>
      <c r="F7770" s="602"/>
      <c r="G7770" s="602"/>
      <c r="H7770" s="602"/>
      <c r="I7770" s="602"/>
      <c r="J7770" s="602"/>
      <c r="K7770" s="602"/>
      <c r="L7770" s="602"/>
      <c r="M7770" s="622"/>
    </row>
    <row r="7771" spans="2:13" s="322" customFormat="1" x14ac:dyDescent="0.2">
      <c r="B7771" s="602"/>
      <c r="C7771" s="602"/>
      <c r="D7771" s="602"/>
      <c r="E7771" s="602"/>
      <c r="F7771" s="602"/>
      <c r="G7771" s="602"/>
      <c r="H7771" s="602"/>
      <c r="I7771" s="602"/>
      <c r="J7771" s="602"/>
      <c r="K7771" s="602"/>
      <c r="L7771" s="602"/>
      <c r="M7771" s="622"/>
    </row>
    <row r="7772" spans="2:13" s="322" customFormat="1" x14ac:dyDescent="0.2">
      <c r="B7772" s="602"/>
      <c r="C7772" s="602"/>
      <c r="D7772" s="602"/>
      <c r="E7772" s="602"/>
      <c r="F7772" s="602"/>
      <c r="G7772" s="602"/>
      <c r="H7772" s="602"/>
      <c r="I7772" s="602"/>
      <c r="J7772" s="602"/>
      <c r="K7772" s="602"/>
      <c r="L7772" s="602"/>
      <c r="M7772" s="622"/>
    </row>
    <row r="7773" spans="2:13" s="322" customFormat="1" x14ac:dyDescent="0.2">
      <c r="B7773" s="602"/>
      <c r="C7773" s="602"/>
      <c r="D7773" s="602"/>
      <c r="E7773" s="602"/>
      <c r="F7773" s="602"/>
      <c r="G7773" s="602"/>
      <c r="H7773" s="602"/>
      <c r="I7773" s="602"/>
      <c r="J7773" s="602"/>
      <c r="K7773" s="602"/>
      <c r="L7773" s="602"/>
      <c r="M7773" s="622"/>
    </row>
    <row r="7774" spans="2:13" s="322" customFormat="1" x14ac:dyDescent="0.2">
      <c r="B7774" s="602"/>
      <c r="C7774" s="602"/>
      <c r="D7774" s="602"/>
      <c r="E7774" s="602"/>
      <c r="F7774" s="602"/>
      <c r="G7774" s="602"/>
      <c r="H7774" s="602"/>
      <c r="I7774" s="602"/>
      <c r="J7774" s="602"/>
      <c r="K7774" s="602"/>
      <c r="L7774" s="602"/>
      <c r="M7774" s="622"/>
    </row>
    <row r="7775" spans="2:13" s="322" customFormat="1" x14ac:dyDescent="0.2">
      <c r="B7775" s="602"/>
      <c r="C7775" s="602"/>
      <c r="D7775" s="602"/>
      <c r="E7775" s="602"/>
      <c r="F7775" s="602"/>
      <c r="G7775" s="602"/>
      <c r="H7775" s="602"/>
      <c r="I7775" s="602"/>
      <c r="J7775" s="602"/>
      <c r="K7775" s="602"/>
      <c r="L7775" s="602"/>
      <c r="M7775" s="622"/>
    </row>
    <row r="7776" spans="2:13" s="322" customFormat="1" x14ac:dyDescent="0.2">
      <c r="B7776" s="602"/>
      <c r="C7776" s="602"/>
      <c r="D7776" s="602"/>
      <c r="E7776" s="602"/>
      <c r="F7776" s="602"/>
      <c r="G7776" s="602"/>
      <c r="H7776" s="602"/>
      <c r="I7776" s="602"/>
      <c r="J7776" s="602"/>
      <c r="K7776" s="602"/>
      <c r="L7776" s="602"/>
      <c r="M7776" s="622"/>
    </row>
    <row r="7777" spans="2:13" s="322" customFormat="1" x14ac:dyDescent="0.2">
      <c r="B7777" s="602"/>
      <c r="C7777" s="602"/>
      <c r="D7777" s="602"/>
      <c r="E7777" s="602"/>
      <c r="F7777" s="602"/>
      <c r="G7777" s="602"/>
      <c r="H7777" s="602"/>
      <c r="I7777" s="602"/>
      <c r="J7777" s="602"/>
      <c r="K7777" s="602"/>
      <c r="L7777" s="602"/>
      <c r="M7777" s="622"/>
    </row>
    <row r="7778" spans="2:13" s="322" customFormat="1" x14ac:dyDescent="0.2">
      <c r="B7778" s="602"/>
      <c r="C7778" s="602"/>
      <c r="D7778" s="602"/>
      <c r="E7778" s="602"/>
      <c r="F7778" s="602"/>
      <c r="G7778" s="602"/>
      <c r="H7778" s="602"/>
      <c r="I7778" s="602"/>
      <c r="J7778" s="602"/>
      <c r="K7778" s="602"/>
      <c r="L7778" s="602"/>
      <c r="M7778" s="622"/>
    </row>
    <row r="7779" spans="2:13" s="322" customFormat="1" x14ac:dyDescent="0.2">
      <c r="B7779" s="602"/>
      <c r="C7779" s="602"/>
      <c r="D7779" s="602"/>
      <c r="E7779" s="602"/>
      <c r="F7779" s="602"/>
      <c r="G7779" s="602"/>
      <c r="H7779" s="602"/>
      <c r="I7779" s="602"/>
      <c r="J7779" s="602"/>
      <c r="K7779" s="602"/>
      <c r="L7779" s="602"/>
      <c r="M7779" s="622"/>
    </row>
    <row r="7780" spans="2:13" s="322" customFormat="1" x14ac:dyDescent="0.2">
      <c r="B7780" s="602"/>
      <c r="C7780" s="602"/>
      <c r="D7780" s="602"/>
      <c r="E7780" s="602"/>
      <c r="F7780" s="602"/>
      <c r="G7780" s="602"/>
      <c r="H7780" s="602"/>
      <c r="I7780" s="602"/>
      <c r="J7780" s="602"/>
      <c r="K7780" s="602"/>
      <c r="L7780" s="602"/>
      <c r="M7780" s="622"/>
    </row>
    <row r="7781" spans="2:13" s="322" customFormat="1" x14ac:dyDescent="0.2">
      <c r="B7781" s="602"/>
      <c r="C7781" s="602"/>
      <c r="D7781" s="602"/>
      <c r="E7781" s="602"/>
      <c r="F7781" s="602"/>
      <c r="G7781" s="602"/>
      <c r="H7781" s="602"/>
      <c r="I7781" s="602"/>
      <c r="J7781" s="602"/>
      <c r="K7781" s="602"/>
      <c r="L7781" s="602"/>
      <c r="M7781" s="622"/>
    </row>
    <row r="7782" spans="2:13" s="322" customFormat="1" x14ac:dyDescent="0.2">
      <c r="B7782" s="602"/>
      <c r="C7782" s="602"/>
      <c r="D7782" s="602"/>
      <c r="E7782" s="602"/>
      <c r="F7782" s="602"/>
      <c r="G7782" s="602"/>
      <c r="H7782" s="602"/>
      <c r="I7782" s="602"/>
      <c r="J7782" s="602"/>
      <c r="K7782" s="602"/>
      <c r="L7782" s="602"/>
      <c r="M7782" s="622"/>
    </row>
    <row r="7783" spans="2:13" s="322" customFormat="1" x14ac:dyDescent="0.2">
      <c r="B7783" s="602"/>
      <c r="C7783" s="602"/>
      <c r="D7783" s="602"/>
      <c r="E7783" s="602"/>
      <c r="F7783" s="602"/>
      <c r="G7783" s="602"/>
      <c r="H7783" s="602"/>
      <c r="I7783" s="602"/>
      <c r="J7783" s="602"/>
      <c r="K7783" s="602"/>
      <c r="L7783" s="602"/>
      <c r="M7783" s="622"/>
    </row>
    <row r="7784" spans="2:13" s="322" customFormat="1" x14ac:dyDescent="0.2">
      <c r="B7784" s="602"/>
      <c r="C7784" s="602"/>
      <c r="D7784" s="602"/>
      <c r="E7784" s="602"/>
      <c r="F7784" s="602"/>
      <c r="G7784" s="602"/>
      <c r="H7784" s="602"/>
      <c r="I7784" s="602"/>
      <c r="J7784" s="602"/>
      <c r="K7784" s="602"/>
      <c r="L7784" s="602"/>
      <c r="M7784" s="622"/>
    </row>
    <row r="7785" spans="2:13" s="322" customFormat="1" x14ac:dyDescent="0.2">
      <c r="B7785" s="602"/>
      <c r="C7785" s="602"/>
      <c r="D7785" s="602"/>
      <c r="E7785" s="602"/>
      <c r="F7785" s="602"/>
      <c r="G7785" s="602"/>
      <c r="H7785" s="602"/>
      <c r="I7785" s="602"/>
      <c r="J7785" s="602"/>
      <c r="K7785" s="602"/>
      <c r="L7785" s="602"/>
      <c r="M7785" s="622"/>
    </row>
    <row r="7786" spans="2:13" s="322" customFormat="1" x14ac:dyDescent="0.2">
      <c r="B7786" s="602"/>
      <c r="C7786" s="602"/>
      <c r="D7786" s="602"/>
      <c r="E7786" s="602"/>
      <c r="F7786" s="602"/>
      <c r="G7786" s="602"/>
      <c r="H7786" s="602"/>
      <c r="I7786" s="602"/>
      <c r="J7786" s="602"/>
      <c r="K7786" s="602"/>
      <c r="L7786" s="602"/>
      <c r="M7786" s="622"/>
    </row>
    <row r="7787" spans="2:13" s="322" customFormat="1" x14ac:dyDescent="0.2">
      <c r="B7787" s="602"/>
      <c r="C7787" s="602"/>
      <c r="D7787" s="602"/>
      <c r="E7787" s="602"/>
      <c r="F7787" s="602"/>
      <c r="G7787" s="602"/>
      <c r="H7787" s="602"/>
      <c r="I7787" s="602"/>
      <c r="J7787" s="602"/>
      <c r="K7787" s="602"/>
      <c r="L7787" s="602"/>
      <c r="M7787" s="622"/>
    </row>
    <row r="7788" spans="2:13" s="322" customFormat="1" x14ac:dyDescent="0.2">
      <c r="B7788" s="602"/>
      <c r="C7788" s="602"/>
      <c r="D7788" s="602"/>
      <c r="E7788" s="602"/>
      <c r="F7788" s="602"/>
      <c r="G7788" s="602"/>
      <c r="H7788" s="602"/>
      <c r="I7788" s="602"/>
      <c r="J7788" s="602"/>
      <c r="K7788" s="602"/>
      <c r="L7788" s="602"/>
      <c r="M7788" s="622"/>
    </row>
    <row r="7789" spans="2:13" s="322" customFormat="1" x14ac:dyDescent="0.2">
      <c r="B7789" s="602"/>
      <c r="C7789" s="602"/>
      <c r="D7789" s="602"/>
      <c r="E7789" s="602"/>
      <c r="F7789" s="602"/>
      <c r="G7789" s="602"/>
      <c r="H7789" s="602"/>
      <c r="I7789" s="602"/>
      <c r="J7789" s="602"/>
      <c r="K7789" s="602"/>
      <c r="L7789" s="602"/>
      <c r="M7789" s="622"/>
    </row>
    <row r="7790" spans="2:13" s="322" customFormat="1" x14ac:dyDescent="0.2">
      <c r="B7790" s="602"/>
      <c r="C7790" s="602"/>
      <c r="D7790" s="602"/>
      <c r="E7790" s="602"/>
      <c r="F7790" s="602"/>
      <c r="G7790" s="602"/>
      <c r="H7790" s="602"/>
      <c r="I7790" s="602"/>
      <c r="J7790" s="602"/>
      <c r="K7790" s="602"/>
      <c r="L7790" s="602"/>
      <c r="M7790" s="622"/>
    </row>
    <row r="7791" spans="2:13" s="322" customFormat="1" x14ac:dyDescent="0.2">
      <c r="B7791" s="602"/>
      <c r="C7791" s="602"/>
      <c r="D7791" s="602"/>
      <c r="E7791" s="602"/>
      <c r="F7791" s="602"/>
      <c r="G7791" s="602"/>
      <c r="H7791" s="602"/>
      <c r="I7791" s="602"/>
      <c r="J7791" s="602"/>
      <c r="K7791" s="602"/>
      <c r="L7791" s="602"/>
      <c r="M7791" s="622"/>
    </row>
    <row r="7792" spans="2:13" s="322" customFormat="1" x14ac:dyDescent="0.2">
      <c r="B7792" s="602"/>
      <c r="C7792" s="602"/>
      <c r="D7792" s="602"/>
      <c r="E7792" s="602"/>
      <c r="F7792" s="602"/>
      <c r="G7792" s="602"/>
      <c r="H7792" s="602"/>
      <c r="I7792" s="602"/>
      <c r="J7792" s="602"/>
      <c r="K7792" s="602"/>
      <c r="L7792" s="602"/>
      <c r="M7792" s="622"/>
    </row>
    <row r="7793" spans="2:13" s="322" customFormat="1" x14ac:dyDescent="0.2">
      <c r="B7793" s="602"/>
      <c r="C7793" s="602"/>
      <c r="D7793" s="602"/>
      <c r="E7793" s="602"/>
      <c r="F7793" s="602"/>
      <c r="G7793" s="602"/>
      <c r="H7793" s="602"/>
      <c r="I7793" s="602"/>
      <c r="J7793" s="602"/>
      <c r="K7793" s="602"/>
      <c r="L7793" s="602"/>
      <c r="M7793" s="622"/>
    </row>
    <row r="7794" spans="2:13" s="322" customFormat="1" x14ac:dyDescent="0.2">
      <c r="B7794" s="602"/>
      <c r="C7794" s="602"/>
      <c r="D7794" s="602"/>
      <c r="E7794" s="602"/>
      <c r="F7794" s="602"/>
      <c r="G7794" s="602"/>
      <c r="H7794" s="602"/>
      <c r="I7794" s="602"/>
      <c r="J7794" s="602"/>
      <c r="K7794" s="602"/>
      <c r="L7794" s="602"/>
      <c r="M7794" s="622"/>
    </row>
    <row r="7795" spans="2:13" s="322" customFormat="1" x14ac:dyDescent="0.2">
      <c r="B7795" s="602"/>
      <c r="C7795" s="602"/>
      <c r="D7795" s="602"/>
      <c r="E7795" s="602"/>
      <c r="F7795" s="602"/>
      <c r="G7795" s="602"/>
      <c r="H7795" s="602"/>
      <c r="I7795" s="602"/>
      <c r="J7795" s="602"/>
      <c r="K7795" s="602"/>
      <c r="L7795" s="602"/>
      <c r="M7795" s="622"/>
    </row>
    <row r="7796" spans="2:13" s="322" customFormat="1" x14ac:dyDescent="0.2">
      <c r="B7796" s="602"/>
      <c r="C7796" s="602"/>
      <c r="D7796" s="602"/>
      <c r="E7796" s="602"/>
      <c r="F7796" s="602"/>
      <c r="G7796" s="602"/>
      <c r="H7796" s="602"/>
      <c r="I7796" s="602"/>
      <c r="J7796" s="602"/>
      <c r="K7796" s="602"/>
      <c r="L7796" s="602"/>
      <c r="M7796" s="622"/>
    </row>
    <row r="7797" spans="2:13" s="322" customFormat="1" x14ac:dyDescent="0.2">
      <c r="B7797" s="602"/>
      <c r="C7797" s="602"/>
      <c r="D7797" s="602"/>
      <c r="E7797" s="602"/>
      <c r="F7797" s="602"/>
      <c r="G7797" s="602"/>
      <c r="H7797" s="602"/>
      <c r="I7797" s="602"/>
      <c r="J7797" s="602"/>
      <c r="K7797" s="602"/>
      <c r="L7797" s="602"/>
      <c r="M7797" s="622"/>
    </row>
    <row r="7798" spans="2:13" s="322" customFormat="1" x14ac:dyDescent="0.2">
      <c r="B7798" s="602"/>
      <c r="C7798" s="602"/>
      <c r="D7798" s="602"/>
      <c r="E7798" s="602"/>
      <c r="F7798" s="602"/>
      <c r="G7798" s="602"/>
      <c r="H7798" s="602"/>
      <c r="I7798" s="602"/>
      <c r="J7798" s="602"/>
      <c r="K7798" s="602"/>
      <c r="L7798" s="602"/>
      <c r="M7798" s="622"/>
    </row>
    <row r="7799" spans="2:13" s="322" customFormat="1" x14ac:dyDescent="0.2">
      <c r="B7799" s="602"/>
      <c r="C7799" s="602"/>
      <c r="D7799" s="602"/>
      <c r="E7799" s="602"/>
      <c r="F7799" s="602"/>
      <c r="G7799" s="602"/>
      <c r="H7799" s="602"/>
      <c r="I7799" s="602"/>
      <c r="J7799" s="602"/>
      <c r="K7799" s="602"/>
      <c r="L7799" s="602"/>
      <c r="M7799" s="622"/>
    </row>
    <row r="7800" spans="2:13" s="322" customFormat="1" x14ac:dyDescent="0.2">
      <c r="B7800" s="602"/>
      <c r="C7800" s="602"/>
      <c r="D7800" s="602"/>
      <c r="E7800" s="602"/>
      <c r="F7800" s="602"/>
      <c r="G7800" s="602"/>
      <c r="H7800" s="602"/>
      <c r="I7800" s="602"/>
      <c r="J7800" s="602"/>
      <c r="K7800" s="602"/>
      <c r="L7800" s="602"/>
      <c r="M7800" s="622"/>
    </row>
    <row r="7801" spans="2:13" s="322" customFormat="1" x14ac:dyDescent="0.2">
      <c r="B7801" s="602"/>
      <c r="C7801" s="602"/>
      <c r="D7801" s="602"/>
      <c r="E7801" s="602"/>
      <c r="F7801" s="602"/>
      <c r="G7801" s="602"/>
      <c r="H7801" s="602"/>
      <c r="I7801" s="602"/>
      <c r="J7801" s="602"/>
      <c r="K7801" s="602"/>
      <c r="L7801" s="602"/>
      <c r="M7801" s="622"/>
    </row>
    <row r="7802" spans="2:13" s="322" customFormat="1" x14ac:dyDescent="0.2">
      <c r="B7802" s="602"/>
      <c r="C7802" s="602"/>
      <c r="D7802" s="602"/>
      <c r="E7802" s="602"/>
      <c r="F7802" s="602"/>
      <c r="G7802" s="602"/>
      <c r="H7802" s="602"/>
      <c r="I7802" s="602"/>
      <c r="J7802" s="602"/>
      <c r="K7802" s="602"/>
      <c r="L7802" s="602"/>
      <c r="M7802" s="622"/>
    </row>
    <row r="7803" spans="2:13" s="322" customFormat="1" x14ac:dyDescent="0.2">
      <c r="B7803" s="602"/>
      <c r="C7803" s="602"/>
      <c r="D7803" s="602"/>
      <c r="E7803" s="602"/>
      <c r="F7803" s="602"/>
      <c r="G7803" s="602"/>
      <c r="H7803" s="602"/>
      <c r="I7803" s="602"/>
      <c r="J7803" s="602"/>
      <c r="K7803" s="602"/>
      <c r="L7803" s="602"/>
      <c r="M7803" s="622"/>
    </row>
    <row r="7804" spans="2:13" s="322" customFormat="1" x14ac:dyDescent="0.2">
      <c r="B7804" s="602"/>
      <c r="C7804" s="602"/>
      <c r="D7804" s="602"/>
      <c r="E7804" s="602"/>
      <c r="F7804" s="602"/>
      <c r="G7804" s="602"/>
      <c r="H7804" s="602"/>
      <c r="I7804" s="602"/>
      <c r="J7804" s="602"/>
      <c r="K7804" s="602"/>
      <c r="L7804" s="602"/>
      <c r="M7804" s="622"/>
    </row>
    <row r="7805" spans="2:13" s="322" customFormat="1" x14ac:dyDescent="0.2">
      <c r="B7805" s="602"/>
      <c r="C7805" s="602"/>
      <c r="D7805" s="602"/>
      <c r="E7805" s="602"/>
      <c r="F7805" s="602"/>
      <c r="G7805" s="602"/>
      <c r="H7805" s="602"/>
      <c r="I7805" s="602"/>
      <c r="J7805" s="602"/>
      <c r="K7805" s="602"/>
      <c r="L7805" s="602"/>
      <c r="M7805" s="622"/>
    </row>
    <row r="7806" spans="2:13" s="322" customFormat="1" x14ac:dyDescent="0.2">
      <c r="B7806" s="602"/>
      <c r="C7806" s="602"/>
      <c r="D7806" s="602"/>
      <c r="E7806" s="602"/>
      <c r="F7806" s="602"/>
      <c r="G7806" s="602"/>
      <c r="H7806" s="602"/>
      <c r="I7806" s="602"/>
      <c r="J7806" s="602"/>
      <c r="K7806" s="602"/>
      <c r="L7806" s="602"/>
      <c r="M7806" s="622"/>
    </row>
    <row r="7807" spans="2:13" s="322" customFormat="1" x14ac:dyDescent="0.2">
      <c r="B7807" s="602"/>
      <c r="C7807" s="602"/>
      <c r="D7807" s="602"/>
      <c r="E7807" s="602"/>
      <c r="F7807" s="602"/>
      <c r="G7807" s="602"/>
      <c r="H7807" s="602"/>
      <c r="I7807" s="602"/>
      <c r="J7807" s="602"/>
      <c r="K7807" s="602"/>
      <c r="L7807" s="602"/>
      <c r="M7807" s="622"/>
    </row>
    <row r="7808" spans="2:13" s="322" customFormat="1" x14ac:dyDescent="0.2">
      <c r="B7808" s="602"/>
      <c r="C7808" s="602"/>
      <c r="D7808" s="602"/>
      <c r="E7808" s="602"/>
      <c r="F7808" s="602"/>
      <c r="G7808" s="602"/>
      <c r="H7808" s="602"/>
      <c r="I7808" s="602"/>
      <c r="J7808" s="602"/>
      <c r="K7808" s="602"/>
      <c r="L7808" s="602"/>
      <c r="M7808" s="622"/>
    </row>
    <row r="7809" spans="2:13" s="322" customFormat="1" x14ac:dyDescent="0.2">
      <c r="B7809" s="602"/>
      <c r="C7809" s="602"/>
      <c r="D7809" s="602"/>
      <c r="E7809" s="602"/>
      <c r="F7809" s="602"/>
      <c r="G7809" s="602"/>
      <c r="H7809" s="602"/>
      <c r="I7809" s="602"/>
      <c r="J7809" s="602"/>
      <c r="K7809" s="602"/>
      <c r="L7809" s="602"/>
      <c r="M7809" s="622"/>
    </row>
    <row r="7810" spans="2:13" s="322" customFormat="1" x14ac:dyDescent="0.2">
      <c r="B7810" s="602"/>
      <c r="C7810" s="602"/>
      <c r="D7810" s="602"/>
      <c r="E7810" s="602"/>
      <c r="F7810" s="602"/>
      <c r="G7810" s="602"/>
      <c r="H7810" s="602"/>
      <c r="I7810" s="602"/>
      <c r="J7810" s="602"/>
      <c r="K7810" s="602"/>
      <c r="L7810" s="602"/>
      <c r="M7810" s="622"/>
    </row>
    <row r="7811" spans="2:13" s="322" customFormat="1" x14ac:dyDescent="0.2">
      <c r="B7811" s="602"/>
      <c r="C7811" s="602"/>
      <c r="D7811" s="602"/>
      <c r="E7811" s="602"/>
      <c r="F7811" s="602"/>
      <c r="G7811" s="602"/>
      <c r="H7811" s="602"/>
      <c r="I7811" s="602"/>
      <c r="J7811" s="602"/>
      <c r="K7811" s="602"/>
      <c r="L7811" s="602"/>
      <c r="M7811" s="622"/>
    </row>
    <row r="7812" spans="2:13" s="322" customFormat="1" x14ac:dyDescent="0.2">
      <c r="B7812" s="602"/>
      <c r="C7812" s="602"/>
      <c r="D7812" s="602"/>
      <c r="E7812" s="602"/>
      <c r="F7812" s="602"/>
      <c r="G7812" s="602"/>
      <c r="H7812" s="602"/>
      <c r="I7812" s="602"/>
      <c r="J7812" s="602"/>
      <c r="K7812" s="602"/>
      <c r="L7812" s="602"/>
      <c r="M7812" s="622"/>
    </row>
    <row r="7813" spans="2:13" s="322" customFormat="1" x14ac:dyDescent="0.2">
      <c r="B7813" s="602"/>
      <c r="C7813" s="602"/>
      <c r="D7813" s="602"/>
      <c r="E7813" s="602"/>
      <c r="F7813" s="602"/>
      <c r="G7813" s="602"/>
      <c r="H7813" s="602"/>
      <c r="I7813" s="602"/>
      <c r="J7813" s="602"/>
      <c r="K7813" s="602"/>
      <c r="L7813" s="602"/>
      <c r="M7813" s="622"/>
    </row>
    <row r="7814" spans="2:13" s="322" customFormat="1" x14ac:dyDescent="0.2">
      <c r="B7814" s="602"/>
      <c r="C7814" s="602"/>
      <c r="D7814" s="602"/>
      <c r="E7814" s="602"/>
      <c r="F7814" s="602"/>
      <c r="G7814" s="602"/>
      <c r="H7814" s="602"/>
      <c r="I7814" s="602"/>
      <c r="J7814" s="602"/>
      <c r="K7814" s="602"/>
      <c r="L7814" s="602"/>
      <c r="M7814" s="622"/>
    </row>
    <row r="7815" spans="2:13" s="322" customFormat="1" x14ac:dyDescent="0.2">
      <c r="B7815" s="602"/>
      <c r="C7815" s="602"/>
      <c r="D7815" s="602"/>
      <c r="E7815" s="602"/>
      <c r="F7815" s="602"/>
      <c r="G7815" s="602"/>
      <c r="H7815" s="602"/>
      <c r="I7815" s="602"/>
      <c r="J7815" s="602"/>
      <c r="K7815" s="602"/>
      <c r="L7815" s="602"/>
      <c r="M7815" s="622"/>
    </row>
    <row r="7816" spans="2:13" s="322" customFormat="1" x14ac:dyDescent="0.2">
      <c r="B7816" s="602"/>
      <c r="C7816" s="602"/>
      <c r="D7816" s="602"/>
      <c r="E7816" s="602"/>
      <c r="F7816" s="602"/>
      <c r="G7816" s="602"/>
      <c r="H7816" s="602"/>
      <c r="I7816" s="602"/>
      <c r="J7816" s="602"/>
      <c r="K7816" s="602"/>
      <c r="L7816" s="602"/>
      <c r="M7816" s="622"/>
    </row>
    <row r="7817" spans="2:13" s="322" customFormat="1" x14ac:dyDescent="0.2">
      <c r="B7817" s="602"/>
      <c r="C7817" s="602"/>
      <c r="D7817" s="602"/>
      <c r="E7817" s="602"/>
      <c r="F7817" s="602"/>
      <c r="G7817" s="602"/>
      <c r="H7817" s="602"/>
      <c r="I7817" s="602"/>
      <c r="J7817" s="602"/>
      <c r="K7817" s="602"/>
      <c r="L7817" s="602"/>
      <c r="M7817" s="622"/>
    </row>
    <row r="7818" spans="2:13" s="322" customFormat="1" x14ac:dyDescent="0.2">
      <c r="B7818" s="602"/>
      <c r="C7818" s="602"/>
      <c r="D7818" s="602"/>
      <c r="E7818" s="602"/>
      <c r="F7818" s="602"/>
      <c r="G7818" s="602"/>
      <c r="H7818" s="602"/>
      <c r="I7818" s="602"/>
      <c r="J7818" s="602"/>
      <c r="K7818" s="602"/>
      <c r="L7818" s="602"/>
      <c r="M7818" s="622"/>
    </row>
    <row r="7819" spans="2:13" s="322" customFormat="1" x14ac:dyDescent="0.2">
      <c r="B7819" s="602"/>
      <c r="C7819" s="602"/>
      <c r="D7819" s="602"/>
      <c r="E7819" s="602"/>
      <c r="F7819" s="602"/>
      <c r="G7819" s="602"/>
      <c r="H7819" s="602"/>
      <c r="I7819" s="602"/>
      <c r="J7819" s="602"/>
      <c r="K7819" s="602"/>
      <c r="L7819" s="602"/>
      <c r="M7819" s="622"/>
    </row>
    <row r="7820" spans="2:13" s="322" customFormat="1" x14ac:dyDescent="0.2">
      <c r="B7820" s="602"/>
      <c r="C7820" s="602"/>
      <c r="D7820" s="602"/>
      <c r="E7820" s="602"/>
      <c r="F7820" s="602"/>
      <c r="G7820" s="602"/>
      <c r="H7820" s="602"/>
      <c r="I7820" s="602"/>
      <c r="J7820" s="602"/>
      <c r="K7820" s="602"/>
      <c r="L7820" s="602"/>
      <c r="M7820" s="622"/>
    </row>
    <row r="7821" spans="2:13" s="322" customFormat="1" x14ac:dyDescent="0.2">
      <c r="B7821" s="602"/>
      <c r="C7821" s="602"/>
      <c r="D7821" s="602"/>
      <c r="E7821" s="602"/>
      <c r="F7821" s="602"/>
      <c r="G7821" s="602"/>
      <c r="H7821" s="602"/>
      <c r="I7821" s="602"/>
      <c r="J7821" s="602"/>
      <c r="K7821" s="602"/>
      <c r="L7821" s="602"/>
      <c r="M7821" s="622"/>
    </row>
    <row r="7822" spans="2:13" s="322" customFormat="1" x14ac:dyDescent="0.2">
      <c r="B7822" s="602"/>
      <c r="C7822" s="602"/>
      <c r="D7822" s="602"/>
      <c r="E7822" s="602"/>
      <c r="F7822" s="602"/>
      <c r="G7822" s="602"/>
      <c r="H7822" s="602"/>
      <c r="I7822" s="602"/>
      <c r="J7822" s="602"/>
      <c r="K7822" s="602"/>
      <c r="L7822" s="602"/>
      <c r="M7822" s="622"/>
    </row>
    <row r="7823" spans="2:13" s="322" customFormat="1" x14ac:dyDescent="0.2">
      <c r="B7823" s="602"/>
      <c r="C7823" s="602"/>
      <c r="D7823" s="602"/>
      <c r="E7823" s="602"/>
      <c r="F7823" s="602"/>
      <c r="G7823" s="602"/>
      <c r="H7823" s="602"/>
      <c r="I7823" s="602"/>
      <c r="J7823" s="602"/>
      <c r="K7823" s="602"/>
      <c r="L7823" s="602"/>
      <c r="M7823" s="622"/>
    </row>
    <row r="7824" spans="2:13" s="322" customFormat="1" x14ac:dyDescent="0.2">
      <c r="B7824" s="602"/>
      <c r="C7824" s="602"/>
      <c r="D7824" s="602"/>
      <c r="E7824" s="602"/>
      <c r="F7824" s="602"/>
      <c r="G7824" s="602"/>
      <c r="H7824" s="602"/>
      <c r="I7824" s="602"/>
      <c r="J7824" s="602"/>
      <c r="K7824" s="602"/>
      <c r="L7824" s="602"/>
      <c r="M7824" s="622"/>
    </row>
    <row r="7825" spans="2:13" s="322" customFormat="1" x14ac:dyDescent="0.2">
      <c r="B7825" s="602"/>
      <c r="C7825" s="602"/>
      <c r="D7825" s="602"/>
      <c r="E7825" s="602"/>
      <c r="F7825" s="602"/>
      <c r="G7825" s="602"/>
      <c r="H7825" s="602"/>
      <c r="I7825" s="602"/>
      <c r="J7825" s="602"/>
      <c r="K7825" s="602"/>
      <c r="L7825" s="602"/>
      <c r="M7825" s="622"/>
    </row>
    <row r="7826" spans="2:13" s="322" customFormat="1" x14ac:dyDescent="0.2">
      <c r="B7826" s="602"/>
      <c r="C7826" s="602"/>
      <c r="D7826" s="602"/>
      <c r="E7826" s="602"/>
      <c r="F7826" s="602"/>
      <c r="G7826" s="602"/>
      <c r="H7826" s="602"/>
      <c r="I7826" s="602"/>
      <c r="J7826" s="602"/>
      <c r="K7826" s="602"/>
      <c r="L7826" s="602"/>
      <c r="M7826" s="622"/>
    </row>
    <row r="7827" spans="2:13" s="322" customFormat="1" x14ac:dyDescent="0.2">
      <c r="B7827" s="602"/>
      <c r="C7827" s="602"/>
      <c r="D7827" s="602"/>
      <c r="E7827" s="602"/>
      <c r="F7827" s="602"/>
      <c r="G7827" s="602"/>
      <c r="H7827" s="602"/>
      <c r="I7827" s="602"/>
      <c r="J7827" s="602"/>
      <c r="K7827" s="602"/>
      <c r="L7827" s="602"/>
      <c r="M7827" s="622"/>
    </row>
    <row r="7828" spans="2:13" s="322" customFormat="1" x14ac:dyDescent="0.2">
      <c r="B7828" s="602"/>
      <c r="C7828" s="602"/>
      <c r="D7828" s="602"/>
      <c r="E7828" s="602"/>
      <c r="F7828" s="602"/>
      <c r="G7828" s="602"/>
      <c r="H7828" s="602"/>
      <c r="I7828" s="602"/>
      <c r="J7828" s="602"/>
      <c r="K7828" s="602"/>
      <c r="L7828" s="602"/>
      <c r="M7828" s="622"/>
    </row>
    <row r="7829" spans="2:13" s="322" customFormat="1" x14ac:dyDescent="0.2">
      <c r="B7829" s="602"/>
      <c r="C7829" s="602"/>
      <c r="D7829" s="602"/>
      <c r="E7829" s="602"/>
      <c r="F7829" s="602"/>
      <c r="G7829" s="602"/>
      <c r="H7829" s="602"/>
      <c r="I7829" s="602"/>
      <c r="J7829" s="602"/>
      <c r="K7829" s="602"/>
      <c r="L7829" s="602"/>
      <c r="M7829" s="622"/>
    </row>
    <row r="7830" spans="2:13" s="322" customFormat="1" x14ac:dyDescent="0.2">
      <c r="B7830" s="602"/>
      <c r="C7830" s="602"/>
      <c r="D7830" s="602"/>
      <c r="E7830" s="602"/>
      <c r="F7830" s="602"/>
      <c r="G7830" s="602"/>
      <c r="H7830" s="602"/>
      <c r="I7830" s="602"/>
      <c r="J7830" s="602"/>
      <c r="K7830" s="602"/>
      <c r="L7830" s="602"/>
      <c r="M7830" s="622"/>
    </row>
    <row r="7831" spans="2:13" s="322" customFormat="1" x14ac:dyDescent="0.2">
      <c r="B7831" s="602"/>
      <c r="C7831" s="602"/>
      <c r="D7831" s="602"/>
      <c r="E7831" s="602"/>
      <c r="F7831" s="602"/>
      <c r="G7831" s="602"/>
      <c r="H7831" s="602"/>
      <c r="I7831" s="602"/>
      <c r="J7831" s="602"/>
      <c r="K7831" s="602"/>
      <c r="L7831" s="602"/>
      <c r="M7831" s="622"/>
    </row>
    <row r="7832" spans="2:13" s="322" customFormat="1" x14ac:dyDescent="0.2">
      <c r="B7832" s="602"/>
      <c r="C7832" s="602"/>
      <c r="D7832" s="602"/>
      <c r="E7832" s="602"/>
      <c r="F7832" s="602"/>
      <c r="G7832" s="602"/>
      <c r="H7832" s="602"/>
      <c r="I7832" s="602"/>
      <c r="J7832" s="602"/>
      <c r="K7832" s="602"/>
      <c r="L7832" s="602"/>
      <c r="M7832" s="622"/>
    </row>
    <row r="7833" spans="2:13" s="322" customFormat="1" x14ac:dyDescent="0.2">
      <c r="B7833" s="602"/>
      <c r="C7833" s="602"/>
      <c r="D7833" s="602"/>
      <c r="E7833" s="602"/>
      <c r="F7833" s="602"/>
      <c r="G7833" s="602"/>
      <c r="H7833" s="602"/>
      <c r="I7833" s="602"/>
      <c r="J7833" s="602"/>
      <c r="K7833" s="602"/>
      <c r="L7833" s="602"/>
      <c r="M7833" s="622"/>
    </row>
    <row r="7834" spans="2:13" s="322" customFormat="1" x14ac:dyDescent="0.2">
      <c r="B7834" s="602"/>
      <c r="C7834" s="602"/>
      <c r="D7834" s="602"/>
      <c r="E7834" s="602"/>
      <c r="F7834" s="602"/>
      <c r="G7834" s="602"/>
      <c r="H7834" s="602"/>
      <c r="I7834" s="602"/>
      <c r="J7834" s="602"/>
      <c r="K7834" s="602"/>
      <c r="L7834" s="602"/>
      <c r="M7834" s="622"/>
    </row>
    <row r="7835" spans="2:13" s="322" customFormat="1" x14ac:dyDescent="0.2">
      <c r="B7835" s="602"/>
      <c r="C7835" s="602"/>
      <c r="D7835" s="602"/>
      <c r="E7835" s="602"/>
      <c r="F7835" s="602"/>
      <c r="G7835" s="602"/>
      <c r="H7835" s="602"/>
      <c r="I7835" s="602"/>
      <c r="J7835" s="602"/>
      <c r="K7835" s="602"/>
      <c r="L7835" s="602"/>
      <c r="M7835" s="622"/>
    </row>
    <row r="7836" spans="2:13" s="322" customFormat="1" x14ac:dyDescent="0.2">
      <c r="B7836" s="602"/>
      <c r="C7836" s="602"/>
      <c r="D7836" s="602"/>
      <c r="E7836" s="602"/>
      <c r="F7836" s="602"/>
      <c r="G7836" s="602"/>
      <c r="H7836" s="602"/>
      <c r="I7836" s="602"/>
      <c r="J7836" s="602"/>
      <c r="K7836" s="602"/>
      <c r="L7836" s="602"/>
      <c r="M7836" s="622"/>
    </row>
    <row r="7837" spans="2:13" s="322" customFormat="1" x14ac:dyDescent="0.2">
      <c r="B7837" s="602"/>
      <c r="C7837" s="602"/>
      <c r="D7837" s="602"/>
      <c r="E7837" s="602"/>
      <c r="F7837" s="602"/>
      <c r="G7837" s="602"/>
      <c r="H7837" s="602"/>
      <c r="I7837" s="602"/>
      <c r="J7837" s="602"/>
      <c r="K7837" s="602"/>
      <c r="L7837" s="602"/>
      <c r="M7837" s="622"/>
    </row>
    <row r="7838" spans="2:13" s="322" customFormat="1" x14ac:dyDescent="0.2">
      <c r="B7838" s="602"/>
      <c r="C7838" s="602"/>
      <c r="D7838" s="602"/>
      <c r="E7838" s="602"/>
      <c r="F7838" s="602"/>
      <c r="G7838" s="602"/>
      <c r="H7838" s="602"/>
      <c r="I7838" s="602"/>
      <c r="J7838" s="602"/>
      <c r="K7838" s="602"/>
      <c r="L7838" s="602"/>
      <c r="M7838" s="622"/>
    </row>
    <row r="7839" spans="2:13" s="322" customFormat="1" x14ac:dyDescent="0.2">
      <c r="B7839" s="602"/>
      <c r="C7839" s="602"/>
      <c r="D7839" s="602"/>
      <c r="E7839" s="602"/>
      <c r="F7839" s="602"/>
      <c r="G7839" s="602"/>
      <c r="H7839" s="602"/>
      <c r="I7839" s="602"/>
      <c r="J7839" s="602"/>
      <c r="K7839" s="602"/>
      <c r="L7839" s="602"/>
      <c r="M7839" s="622"/>
    </row>
    <row r="7840" spans="2:13" s="322" customFormat="1" x14ac:dyDescent="0.2">
      <c r="B7840" s="602"/>
      <c r="C7840" s="602"/>
      <c r="D7840" s="602"/>
      <c r="E7840" s="602"/>
      <c r="F7840" s="602"/>
      <c r="G7840" s="602"/>
      <c r="H7840" s="602"/>
      <c r="I7840" s="602"/>
      <c r="J7840" s="602"/>
      <c r="K7840" s="602"/>
      <c r="L7840" s="602"/>
      <c r="M7840" s="622"/>
    </row>
    <row r="7841" spans="2:13" s="322" customFormat="1" x14ac:dyDescent="0.2">
      <c r="B7841" s="602"/>
      <c r="C7841" s="602"/>
      <c r="D7841" s="602"/>
      <c r="E7841" s="602"/>
      <c r="F7841" s="602"/>
      <c r="G7841" s="602"/>
      <c r="H7841" s="602"/>
      <c r="I7841" s="602"/>
      <c r="J7841" s="602"/>
      <c r="K7841" s="602"/>
      <c r="L7841" s="602"/>
      <c r="M7841" s="622"/>
    </row>
    <row r="7842" spans="2:13" s="322" customFormat="1" x14ac:dyDescent="0.2">
      <c r="B7842" s="602"/>
      <c r="C7842" s="602"/>
      <c r="D7842" s="602"/>
      <c r="E7842" s="602"/>
      <c r="F7842" s="602"/>
      <c r="G7842" s="602"/>
      <c r="H7842" s="602"/>
      <c r="I7842" s="602"/>
      <c r="J7842" s="602"/>
      <c r="K7842" s="602"/>
      <c r="L7842" s="602"/>
      <c r="M7842" s="622"/>
    </row>
    <row r="7843" spans="2:13" s="322" customFormat="1" x14ac:dyDescent="0.2">
      <c r="B7843" s="602"/>
      <c r="C7843" s="602"/>
      <c r="D7843" s="602"/>
      <c r="E7843" s="602"/>
      <c r="F7843" s="602"/>
      <c r="G7843" s="602"/>
      <c r="H7843" s="602"/>
      <c r="I7843" s="602"/>
      <c r="J7843" s="602"/>
      <c r="K7843" s="602"/>
      <c r="L7843" s="602"/>
      <c r="M7843" s="622"/>
    </row>
    <row r="7844" spans="2:13" s="322" customFormat="1" x14ac:dyDescent="0.2">
      <c r="B7844" s="602"/>
      <c r="C7844" s="602"/>
      <c r="D7844" s="602"/>
      <c r="E7844" s="602"/>
      <c r="F7844" s="602"/>
      <c r="G7844" s="602"/>
      <c r="H7844" s="602"/>
      <c r="I7844" s="602"/>
      <c r="J7844" s="602"/>
      <c r="K7844" s="602"/>
      <c r="L7844" s="602"/>
      <c r="M7844" s="622"/>
    </row>
    <row r="7845" spans="2:13" s="322" customFormat="1" x14ac:dyDescent="0.2">
      <c r="B7845" s="602"/>
      <c r="C7845" s="602"/>
      <c r="D7845" s="602"/>
      <c r="E7845" s="602"/>
      <c r="F7845" s="602"/>
      <c r="G7845" s="602"/>
      <c r="H7845" s="602"/>
      <c r="I7845" s="602"/>
      <c r="J7845" s="602"/>
      <c r="K7845" s="602"/>
      <c r="L7845" s="602"/>
      <c r="M7845" s="622"/>
    </row>
    <row r="7846" spans="2:13" s="322" customFormat="1" x14ac:dyDescent="0.2">
      <c r="B7846" s="602"/>
      <c r="C7846" s="602"/>
      <c r="D7846" s="602"/>
      <c r="E7846" s="602"/>
      <c r="F7846" s="602"/>
      <c r="G7846" s="602"/>
      <c r="H7846" s="602"/>
      <c r="I7846" s="602"/>
      <c r="J7846" s="602"/>
      <c r="K7846" s="602"/>
      <c r="L7846" s="602"/>
      <c r="M7846" s="622"/>
    </row>
    <row r="7847" spans="2:13" s="322" customFormat="1" x14ac:dyDescent="0.2">
      <c r="B7847" s="602"/>
      <c r="C7847" s="602"/>
      <c r="D7847" s="602"/>
      <c r="E7847" s="602"/>
      <c r="F7847" s="602"/>
      <c r="G7847" s="602"/>
      <c r="H7847" s="602"/>
      <c r="I7847" s="602"/>
      <c r="J7847" s="602"/>
      <c r="K7847" s="602"/>
      <c r="L7847" s="602"/>
      <c r="M7847" s="622"/>
    </row>
    <row r="7848" spans="2:13" s="322" customFormat="1" x14ac:dyDescent="0.2">
      <c r="B7848" s="602"/>
      <c r="C7848" s="602"/>
      <c r="D7848" s="602"/>
      <c r="E7848" s="602"/>
      <c r="F7848" s="602"/>
      <c r="G7848" s="602"/>
      <c r="H7848" s="602"/>
      <c r="I7848" s="602"/>
      <c r="J7848" s="602"/>
      <c r="K7848" s="602"/>
      <c r="L7848" s="602"/>
      <c r="M7848" s="622"/>
    </row>
    <row r="7849" spans="2:13" s="322" customFormat="1" x14ac:dyDescent="0.2">
      <c r="B7849" s="602"/>
      <c r="C7849" s="602"/>
      <c r="D7849" s="602"/>
      <c r="E7849" s="602"/>
      <c r="F7849" s="602"/>
      <c r="G7849" s="602"/>
      <c r="H7849" s="602"/>
      <c r="I7849" s="602"/>
      <c r="J7849" s="602"/>
      <c r="K7849" s="602"/>
      <c r="L7849" s="602"/>
      <c r="M7849" s="622"/>
    </row>
    <row r="7850" spans="2:13" s="322" customFormat="1" x14ac:dyDescent="0.2">
      <c r="B7850" s="602"/>
      <c r="C7850" s="602"/>
      <c r="D7850" s="602"/>
      <c r="E7850" s="602"/>
      <c r="F7850" s="602"/>
      <c r="G7850" s="602"/>
      <c r="H7850" s="602"/>
      <c r="I7850" s="602"/>
      <c r="J7850" s="602"/>
      <c r="K7850" s="602"/>
      <c r="L7850" s="602"/>
      <c r="M7850" s="622"/>
    </row>
    <row r="7851" spans="2:13" s="322" customFormat="1" x14ac:dyDescent="0.2">
      <c r="B7851" s="602"/>
      <c r="C7851" s="602"/>
      <c r="D7851" s="602"/>
      <c r="E7851" s="602"/>
      <c r="F7851" s="602"/>
      <c r="G7851" s="602"/>
      <c r="H7851" s="602"/>
      <c r="I7851" s="602"/>
      <c r="J7851" s="602"/>
      <c r="K7851" s="602"/>
      <c r="L7851" s="602"/>
      <c r="M7851" s="622"/>
    </row>
    <row r="7852" spans="2:13" s="322" customFormat="1" x14ac:dyDescent="0.2">
      <c r="B7852" s="602"/>
      <c r="C7852" s="602"/>
      <c r="D7852" s="602"/>
      <c r="E7852" s="602"/>
      <c r="F7852" s="602"/>
      <c r="G7852" s="602"/>
      <c r="H7852" s="602"/>
      <c r="I7852" s="602"/>
      <c r="J7852" s="602"/>
      <c r="K7852" s="602"/>
      <c r="L7852" s="602"/>
      <c r="M7852" s="622"/>
    </row>
    <row r="7853" spans="2:13" s="322" customFormat="1" x14ac:dyDescent="0.2">
      <c r="B7853" s="602"/>
      <c r="C7853" s="602"/>
      <c r="D7853" s="602"/>
      <c r="E7853" s="602"/>
      <c r="F7853" s="602"/>
      <c r="G7853" s="602"/>
      <c r="H7853" s="602"/>
      <c r="I7853" s="602"/>
      <c r="J7853" s="602"/>
      <c r="K7853" s="602"/>
      <c r="L7853" s="602"/>
      <c r="M7853" s="622"/>
    </row>
    <row r="7854" spans="2:13" s="322" customFormat="1" x14ac:dyDescent="0.2">
      <c r="B7854" s="602"/>
      <c r="C7854" s="602"/>
      <c r="D7854" s="602"/>
      <c r="E7854" s="602"/>
      <c r="F7854" s="602"/>
      <c r="G7854" s="602"/>
      <c r="H7854" s="602"/>
      <c r="I7854" s="602"/>
      <c r="J7854" s="602"/>
      <c r="K7854" s="602"/>
      <c r="L7854" s="602"/>
      <c r="M7854" s="622"/>
    </row>
    <row r="7855" spans="2:13" s="322" customFormat="1" x14ac:dyDescent="0.2">
      <c r="B7855" s="602"/>
      <c r="C7855" s="602"/>
      <c r="D7855" s="602"/>
      <c r="E7855" s="602"/>
      <c r="F7855" s="602"/>
      <c r="G7855" s="602"/>
      <c r="H7855" s="602"/>
      <c r="I7855" s="602"/>
      <c r="J7855" s="602"/>
      <c r="K7855" s="602"/>
      <c r="L7855" s="602"/>
      <c r="M7855" s="622"/>
    </row>
    <row r="7856" spans="2:13" s="322" customFormat="1" x14ac:dyDescent="0.2">
      <c r="B7856" s="602"/>
      <c r="C7856" s="602"/>
      <c r="D7856" s="602"/>
      <c r="E7856" s="602"/>
      <c r="F7856" s="602"/>
      <c r="G7856" s="602"/>
      <c r="H7856" s="602"/>
      <c r="I7856" s="602"/>
      <c r="J7856" s="602"/>
      <c r="K7856" s="602"/>
      <c r="L7856" s="602"/>
      <c r="M7856" s="622"/>
    </row>
    <row r="7857" spans="2:13" s="322" customFormat="1" x14ac:dyDescent="0.2">
      <c r="B7857" s="602"/>
      <c r="C7857" s="602"/>
      <c r="D7857" s="602"/>
      <c r="E7857" s="602"/>
      <c r="F7857" s="602"/>
      <c r="G7857" s="602"/>
      <c r="H7857" s="602"/>
      <c r="I7857" s="602"/>
      <c r="J7857" s="602"/>
      <c r="K7857" s="602"/>
      <c r="L7857" s="602"/>
      <c r="M7857" s="622"/>
    </row>
    <row r="7858" spans="2:13" s="322" customFormat="1" x14ac:dyDescent="0.2">
      <c r="B7858" s="602"/>
      <c r="C7858" s="602"/>
      <c r="D7858" s="602"/>
      <c r="E7858" s="602"/>
      <c r="F7858" s="602"/>
      <c r="G7858" s="602"/>
      <c r="H7858" s="602"/>
      <c r="I7858" s="602"/>
      <c r="J7858" s="602"/>
      <c r="K7858" s="602"/>
      <c r="L7858" s="602"/>
      <c r="M7858" s="622"/>
    </row>
    <row r="7859" spans="2:13" s="322" customFormat="1" x14ac:dyDescent="0.2">
      <c r="B7859" s="602"/>
      <c r="C7859" s="602"/>
      <c r="D7859" s="602"/>
      <c r="E7859" s="602"/>
      <c r="F7859" s="602"/>
      <c r="G7859" s="602"/>
      <c r="H7859" s="602"/>
      <c r="I7859" s="602"/>
      <c r="J7859" s="602"/>
      <c r="K7859" s="602"/>
      <c r="L7859" s="602"/>
      <c r="M7859" s="622"/>
    </row>
    <row r="7860" spans="2:13" s="322" customFormat="1" x14ac:dyDescent="0.2">
      <c r="B7860" s="602"/>
      <c r="C7860" s="602"/>
      <c r="D7860" s="602"/>
      <c r="E7860" s="602"/>
      <c r="F7860" s="602"/>
      <c r="G7860" s="602"/>
      <c r="H7860" s="602"/>
      <c r="I7860" s="602"/>
      <c r="J7860" s="602"/>
      <c r="K7860" s="602"/>
      <c r="L7860" s="602"/>
      <c r="M7860" s="622"/>
    </row>
    <row r="7861" spans="2:13" s="322" customFormat="1" x14ac:dyDescent="0.2">
      <c r="B7861" s="602"/>
      <c r="C7861" s="602"/>
      <c r="D7861" s="602"/>
      <c r="E7861" s="602"/>
      <c r="F7861" s="602"/>
      <c r="G7861" s="602"/>
      <c r="H7861" s="602"/>
      <c r="I7861" s="602"/>
      <c r="J7861" s="602"/>
      <c r="K7861" s="602"/>
      <c r="L7861" s="602"/>
      <c r="M7861" s="622"/>
    </row>
    <row r="7862" spans="2:13" s="322" customFormat="1" x14ac:dyDescent="0.2">
      <c r="B7862" s="602"/>
      <c r="C7862" s="602"/>
      <c r="D7862" s="602"/>
      <c r="E7862" s="602"/>
      <c r="F7862" s="602"/>
      <c r="G7862" s="602"/>
      <c r="H7862" s="602"/>
      <c r="I7862" s="602"/>
      <c r="J7862" s="602"/>
      <c r="K7862" s="602"/>
      <c r="L7862" s="602"/>
      <c r="M7862" s="622"/>
    </row>
    <row r="7863" spans="2:13" s="322" customFormat="1" x14ac:dyDescent="0.2">
      <c r="B7863" s="602"/>
      <c r="C7863" s="602"/>
      <c r="D7863" s="602"/>
      <c r="E7863" s="602"/>
      <c r="F7863" s="602"/>
      <c r="G7863" s="602"/>
      <c r="H7863" s="602"/>
      <c r="I7863" s="602"/>
      <c r="J7863" s="602"/>
      <c r="K7863" s="602"/>
      <c r="L7863" s="602"/>
      <c r="M7863" s="622"/>
    </row>
    <row r="7864" spans="2:13" s="322" customFormat="1" x14ac:dyDescent="0.2">
      <c r="B7864" s="602"/>
      <c r="C7864" s="602"/>
      <c r="D7864" s="602"/>
      <c r="E7864" s="602"/>
      <c r="F7864" s="602"/>
      <c r="G7864" s="602"/>
      <c r="H7864" s="602"/>
      <c r="I7864" s="602"/>
      <c r="J7864" s="602"/>
      <c r="K7864" s="602"/>
      <c r="L7864" s="602"/>
      <c r="M7864" s="622"/>
    </row>
    <row r="7865" spans="2:13" s="322" customFormat="1" x14ac:dyDescent="0.2">
      <c r="B7865" s="602"/>
      <c r="C7865" s="602"/>
      <c r="D7865" s="602"/>
      <c r="E7865" s="602"/>
      <c r="F7865" s="602"/>
      <c r="G7865" s="602"/>
      <c r="H7865" s="602"/>
      <c r="I7865" s="602"/>
      <c r="J7865" s="602"/>
      <c r="K7865" s="602"/>
      <c r="L7865" s="602"/>
      <c r="M7865" s="622"/>
    </row>
    <row r="7866" spans="2:13" s="322" customFormat="1" x14ac:dyDescent="0.2">
      <c r="B7866" s="602"/>
      <c r="C7866" s="602"/>
      <c r="D7866" s="602"/>
      <c r="E7866" s="602"/>
      <c r="F7866" s="602"/>
      <c r="G7866" s="602"/>
      <c r="H7866" s="602"/>
      <c r="I7866" s="602"/>
      <c r="J7866" s="602"/>
      <c r="K7866" s="602"/>
      <c r="L7866" s="602"/>
      <c r="M7866" s="622"/>
    </row>
    <row r="7867" spans="2:13" s="322" customFormat="1" x14ac:dyDescent="0.2">
      <c r="B7867" s="602"/>
      <c r="C7867" s="602"/>
      <c r="D7867" s="602"/>
      <c r="E7867" s="602"/>
      <c r="F7867" s="602"/>
      <c r="G7867" s="602"/>
      <c r="H7867" s="602"/>
      <c r="I7867" s="602"/>
      <c r="J7867" s="602"/>
      <c r="K7867" s="602"/>
      <c r="L7867" s="602"/>
      <c r="M7867" s="622"/>
    </row>
    <row r="7868" spans="2:13" s="322" customFormat="1" x14ac:dyDescent="0.2">
      <c r="B7868" s="602"/>
      <c r="C7868" s="602"/>
      <c r="D7868" s="602"/>
      <c r="E7868" s="602"/>
      <c r="F7868" s="602"/>
      <c r="G7868" s="602"/>
      <c r="H7868" s="602"/>
      <c r="I7868" s="602"/>
      <c r="J7868" s="602"/>
      <c r="K7868" s="602"/>
      <c r="L7868" s="602"/>
      <c r="M7868" s="622"/>
    </row>
    <row r="7869" spans="2:13" s="322" customFormat="1" x14ac:dyDescent="0.2">
      <c r="B7869" s="602"/>
      <c r="C7869" s="602"/>
      <c r="D7869" s="602"/>
      <c r="E7869" s="602"/>
      <c r="F7869" s="602"/>
      <c r="G7869" s="602"/>
      <c r="H7869" s="602"/>
      <c r="I7869" s="602"/>
      <c r="J7869" s="602"/>
      <c r="K7869" s="602"/>
      <c r="L7869" s="602"/>
      <c r="M7869" s="622"/>
    </row>
    <row r="7870" spans="2:13" s="322" customFormat="1" x14ac:dyDescent="0.2">
      <c r="B7870" s="602"/>
      <c r="C7870" s="602"/>
      <c r="D7870" s="602"/>
      <c r="E7870" s="602"/>
      <c r="F7870" s="602"/>
      <c r="G7870" s="602"/>
      <c r="H7870" s="602"/>
      <c r="I7870" s="602"/>
      <c r="J7870" s="602"/>
      <c r="K7870" s="602"/>
      <c r="L7870" s="602"/>
      <c r="M7870" s="622"/>
    </row>
    <row r="7871" spans="2:13" s="322" customFormat="1" x14ac:dyDescent="0.2">
      <c r="B7871" s="602"/>
      <c r="C7871" s="602"/>
      <c r="D7871" s="602"/>
      <c r="E7871" s="602"/>
      <c r="F7871" s="602"/>
      <c r="G7871" s="602"/>
      <c r="H7871" s="602"/>
      <c r="I7871" s="602"/>
      <c r="J7871" s="602"/>
      <c r="K7871" s="602"/>
      <c r="L7871" s="602"/>
      <c r="M7871" s="622"/>
    </row>
    <row r="7872" spans="2:13" s="322" customFormat="1" x14ac:dyDescent="0.2">
      <c r="B7872" s="602"/>
      <c r="C7872" s="602"/>
      <c r="D7872" s="602"/>
      <c r="E7872" s="602"/>
      <c r="F7872" s="602"/>
      <c r="G7872" s="602"/>
      <c r="H7872" s="602"/>
      <c r="I7872" s="602"/>
      <c r="J7872" s="602"/>
      <c r="K7872" s="602"/>
      <c r="L7872" s="602"/>
      <c r="M7872" s="622"/>
    </row>
    <row r="7873" spans="2:13" s="322" customFormat="1" x14ac:dyDescent="0.2">
      <c r="B7873" s="602"/>
      <c r="C7873" s="602"/>
      <c r="D7873" s="602"/>
      <c r="E7873" s="602"/>
      <c r="F7873" s="602"/>
      <c r="G7873" s="602"/>
      <c r="H7873" s="602"/>
      <c r="I7873" s="602"/>
      <c r="J7873" s="602"/>
      <c r="K7873" s="602"/>
      <c r="L7873" s="602"/>
      <c r="M7873" s="622"/>
    </row>
    <row r="7874" spans="2:13" s="322" customFormat="1" x14ac:dyDescent="0.2">
      <c r="B7874" s="602"/>
      <c r="C7874" s="602"/>
      <c r="D7874" s="602"/>
      <c r="E7874" s="602"/>
      <c r="F7874" s="602"/>
      <c r="G7874" s="602"/>
      <c r="H7874" s="602"/>
      <c r="I7874" s="602"/>
      <c r="J7874" s="602"/>
      <c r="K7874" s="602"/>
      <c r="L7874" s="602"/>
      <c r="M7874" s="622"/>
    </row>
    <row r="7875" spans="2:13" s="322" customFormat="1" x14ac:dyDescent="0.2">
      <c r="B7875" s="602"/>
      <c r="C7875" s="602"/>
      <c r="D7875" s="602"/>
      <c r="E7875" s="602"/>
      <c r="F7875" s="602"/>
      <c r="G7875" s="602"/>
      <c r="H7875" s="602"/>
      <c r="I7875" s="602"/>
      <c r="J7875" s="602"/>
      <c r="K7875" s="602"/>
      <c r="L7875" s="602"/>
      <c r="M7875" s="622"/>
    </row>
    <row r="7876" spans="2:13" s="322" customFormat="1" x14ac:dyDescent="0.2">
      <c r="B7876" s="602"/>
      <c r="C7876" s="602"/>
      <c r="D7876" s="602"/>
      <c r="E7876" s="602"/>
      <c r="F7876" s="602"/>
      <c r="G7876" s="602"/>
      <c r="H7876" s="602"/>
      <c r="I7876" s="602"/>
      <c r="J7876" s="602"/>
      <c r="K7876" s="602"/>
      <c r="L7876" s="602"/>
      <c r="M7876" s="622"/>
    </row>
    <row r="7877" spans="2:13" s="322" customFormat="1" x14ac:dyDescent="0.2">
      <c r="B7877" s="602"/>
      <c r="C7877" s="602"/>
      <c r="D7877" s="602"/>
      <c r="E7877" s="602"/>
      <c r="F7877" s="602"/>
      <c r="G7877" s="602"/>
      <c r="H7877" s="602"/>
      <c r="I7877" s="602"/>
      <c r="J7877" s="602"/>
      <c r="K7877" s="602"/>
      <c r="L7877" s="602"/>
      <c r="M7877" s="622"/>
    </row>
    <row r="7878" spans="2:13" s="322" customFormat="1" x14ac:dyDescent="0.2">
      <c r="B7878" s="602"/>
      <c r="C7878" s="602"/>
      <c r="D7878" s="602"/>
      <c r="E7878" s="602"/>
      <c r="F7878" s="602"/>
      <c r="G7878" s="602"/>
      <c r="H7878" s="602"/>
      <c r="I7878" s="602"/>
      <c r="J7878" s="602"/>
      <c r="K7878" s="602"/>
      <c r="L7878" s="602"/>
      <c r="M7878" s="622"/>
    </row>
    <row r="7879" spans="2:13" s="322" customFormat="1" x14ac:dyDescent="0.2">
      <c r="B7879" s="602"/>
      <c r="C7879" s="602"/>
      <c r="D7879" s="602"/>
      <c r="E7879" s="602"/>
      <c r="F7879" s="602"/>
      <c r="G7879" s="602"/>
      <c r="H7879" s="602"/>
      <c r="I7879" s="602"/>
      <c r="J7879" s="602"/>
      <c r="K7879" s="602"/>
      <c r="L7879" s="602"/>
      <c r="M7879" s="622"/>
    </row>
    <row r="7880" spans="2:13" s="322" customFormat="1" x14ac:dyDescent="0.2">
      <c r="B7880" s="602"/>
      <c r="C7880" s="602"/>
      <c r="D7880" s="602"/>
      <c r="E7880" s="602"/>
      <c r="F7880" s="602"/>
      <c r="G7880" s="602"/>
      <c r="H7880" s="602"/>
      <c r="I7880" s="602"/>
      <c r="J7880" s="602"/>
      <c r="K7880" s="602"/>
      <c r="L7880" s="602"/>
      <c r="M7880" s="622"/>
    </row>
    <row r="7881" spans="2:13" s="322" customFormat="1" x14ac:dyDescent="0.2">
      <c r="B7881" s="602"/>
      <c r="C7881" s="602"/>
      <c r="D7881" s="602"/>
      <c r="E7881" s="602"/>
      <c r="F7881" s="602"/>
      <c r="G7881" s="602"/>
      <c r="H7881" s="602"/>
      <c r="I7881" s="602"/>
      <c r="J7881" s="602"/>
      <c r="K7881" s="602"/>
      <c r="L7881" s="602"/>
      <c r="M7881" s="622"/>
    </row>
    <row r="7882" spans="2:13" s="322" customFormat="1" x14ac:dyDescent="0.2">
      <c r="B7882" s="602"/>
      <c r="C7882" s="602"/>
      <c r="D7882" s="602"/>
      <c r="E7882" s="602"/>
      <c r="F7882" s="602"/>
      <c r="G7882" s="602"/>
      <c r="H7882" s="602"/>
      <c r="I7882" s="602"/>
      <c r="J7882" s="602"/>
      <c r="K7882" s="602"/>
      <c r="L7882" s="602"/>
      <c r="M7882" s="622"/>
    </row>
    <row r="7883" spans="2:13" s="322" customFormat="1" x14ac:dyDescent="0.2">
      <c r="B7883" s="602"/>
      <c r="C7883" s="602"/>
      <c r="D7883" s="602"/>
      <c r="E7883" s="602"/>
      <c r="F7883" s="602"/>
      <c r="G7883" s="602"/>
      <c r="H7883" s="602"/>
      <c r="I7883" s="602"/>
      <c r="J7883" s="602"/>
      <c r="K7883" s="602"/>
      <c r="L7883" s="602"/>
      <c r="M7883" s="622"/>
    </row>
    <row r="7884" spans="2:13" s="322" customFormat="1" x14ac:dyDescent="0.2">
      <c r="B7884" s="602"/>
      <c r="C7884" s="602"/>
      <c r="D7884" s="602"/>
      <c r="E7884" s="602"/>
      <c r="F7884" s="602"/>
      <c r="G7884" s="602"/>
      <c r="H7884" s="602"/>
      <c r="I7884" s="602"/>
      <c r="J7884" s="602"/>
      <c r="K7884" s="602"/>
      <c r="L7884" s="602"/>
      <c r="M7884" s="622"/>
    </row>
    <row r="7885" spans="2:13" s="322" customFormat="1" x14ac:dyDescent="0.2">
      <c r="B7885" s="602"/>
      <c r="C7885" s="602"/>
      <c r="D7885" s="602"/>
      <c r="E7885" s="602"/>
      <c r="F7885" s="602"/>
      <c r="G7885" s="602"/>
      <c r="H7885" s="602"/>
      <c r="I7885" s="602"/>
      <c r="J7885" s="602"/>
      <c r="K7885" s="602"/>
      <c r="L7885" s="602"/>
      <c r="M7885" s="622"/>
    </row>
    <row r="7886" spans="2:13" s="322" customFormat="1" x14ac:dyDescent="0.2">
      <c r="B7886" s="602"/>
      <c r="C7886" s="602"/>
      <c r="D7886" s="602"/>
      <c r="E7886" s="602"/>
      <c r="F7886" s="602"/>
      <c r="G7886" s="602"/>
      <c r="H7886" s="602"/>
      <c r="I7886" s="602"/>
      <c r="J7886" s="602"/>
      <c r="K7886" s="602"/>
      <c r="L7886" s="602"/>
      <c r="M7886" s="622"/>
    </row>
    <row r="7887" spans="2:13" s="322" customFormat="1" x14ac:dyDescent="0.2">
      <c r="B7887" s="602"/>
      <c r="C7887" s="602"/>
      <c r="D7887" s="602"/>
      <c r="E7887" s="602"/>
      <c r="F7887" s="602"/>
      <c r="G7887" s="602"/>
      <c r="H7887" s="602"/>
      <c r="I7887" s="602"/>
      <c r="J7887" s="602"/>
      <c r="K7887" s="602"/>
      <c r="L7887" s="602"/>
      <c r="M7887" s="622"/>
    </row>
    <row r="7888" spans="2:13" s="322" customFormat="1" x14ac:dyDescent="0.2">
      <c r="B7888" s="602"/>
      <c r="C7888" s="602"/>
      <c r="D7888" s="602"/>
      <c r="E7888" s="602"/>
      <c r="F7888" s="602"/>
      <c r="G7888" s="602"/>
      <c r="H7888" s="602"/>
      <c r="I7888" s="602"/>
      <c r="J7888" s="602"/>
      <c r="K7888" s="602"/>
      <c r="L7888" s="602"/>
      <c r="M7888" s="622"/>
    </row>
    <row r="7889" spans="2:13" s="322" customFormat="1" x14ac:dyDescent="0.2">
      <c r="B7889" s="602"/>
      <c r="C7889" s="602"/>
      <c r="D7889" s="602"/>
      <c r="E7889" s="602"/>
      <c r="F7889" s="602"/>
      <c r="G7889" s="602"/>
      <c r="H7889" s="602"/>
      <c r="I7889" s="602"/>
      <c r="J7889" s="602"/>
      <c r="K7889" s="602"/>
      <c r="L7889" s="602"/>
      <c r="M7889" s="622"/>
    </row>
    <row r="7890" spans="2:13" s="322" customFormat="1" x14ac:dyDescent="0.2">
      <c r="B7890" s="602"/>
      <c r="C7890" s="602"/>
      <c r="D7890" s="602"/>
      <c r="E7890" s="602"/>
      <c r="F7890" s="602"/>
      <c r="G7890" s="602"/>
      <c r="H7890" s="602"/>
      <c r="I7890" s="602"/>
      <c r="J7890" s="602"/>
      <c r="K7890" s="602"/>
      <c r="L7890" s="602"/>
      <c r="M7890" s="622"/>
    </row>
    <row r="7891" spans="2:13" s="322" customFormat="1" x14ac:dyDescent="0.2">
      <c r="B7891" s="602"/>
      <c r="C7891" s="602"/>
      <c r="D7891" s="602"/>
      <c r="E7891" s="602"/>
      <c r="F7891" s="602"/>
      <c r="G7891" s="602"/>
      <c r="H7891" s="602"/>
      <c r="I7891" s="602"/>
      <c r="J7891" s="602"/>
      <c r="K7891" s="602"/>
      <c r="L7891" s="602"/>
      <c r="M7891" s="622"/>
    </row>
    <row r="7892" spans="2:13" s="322" customFormat="1" x14ac:dyDescent="0.2">
      <c r="B7892" s="602"/>
      <c r="C7892" s="602"/>
      <c r="D7892" s="602"/>
      <c r="E7892" s="602"/>
      <c r="F7892" s="602"/>
      <c r="G7892" s="602"/>
      <c r="H7892" s="602"/>
      <c r="I7892" s="602"/>
      <c r="J7892" s="602"/>
      <c r="K7892" s="602"/>
      <c r="L7892" s="602"/>
      <c r="M7892" s="622"/>
    </row>
    <row r="7893" spans="2:13" s="322" customFormat="1" x14ac:dyDescent="0.2">
      <c r="B7893" s="602"/>
      <c r="C7893" s="602"/>
      <c r="D7893" s="602"/>
      <c r="E7893" s="602"/>
      <c r="F7893" s="602"/>
      <c r="G7893" s="602"/>
      <c r="H7893" s="602"/>
      <c r="I7893" s="602"/>
      <c r="J7893" s="602"/>
      <c r="K7893" s="602"/>
      <c r="L7893" s="602"/>
      <c r="M7893" s="622"/>
    </row>
    <row r="7894" spans="2:13" s="322" customFormat="1" x14ac:dyDescent="0.2">
      <c r="B7894" s="602"/>
      <c r="C7894" s="602"/>
      <c r="D7894" s="602"/>
      <c r="E7894" s="602"/>
      <c r="F7894" s="602"/>
      <c r="G7894" s="602"/>
      <c r="H7894" s="602"/>
      <c r="I7894" s="602"/>
      <c r="J7894" s="602"/>
      <c r="K7894" s="602"/>
      <c r="L7894" s="602"/>
      <c r="M7894" s="622"/>
    </row>
    <row r="7895" spans="2:13" s="322" customFormat="1" x14ac:dyDescent="0.2">
      <c r="B7895" s="602"/>
      <c r="C7895" s="602"/>
      <c r="D7895" s="602"/>
      <c r="E7895" s="602"/>
      <c r="F7895" s="602"/>
      <c r="G7895" s="602"/>
      <c r="H7895" s="602"/>
      <c r="I7895" s="602"/>
      <c r="J7895" s="602"/>
      <c r="K7895" s="602"/>
      <c r="L7895" s="602"/>
      <c r="M7895" s="622"/>
    </row>
    <row r="7896" spans="2:13" s="322" customFormat="1" x14ac:dyDescent="0.2">
      <c r="B7896" s="602"/>
      <c r="C7896" s="602"/>
      <c r="D7896" s="602"/>
      <c r="E7896" s="602"/>
      <c r="F7896" s="602"/>
      <c r="G7896" s="602"/>
      <c r="H7896" s="602"/>
      <c r="I7896" s="602"/>
      <c r="J7896" s="602"/>
      <c r="K7896" s="602"/>
      <c r="L7896" s="602"/>
      <c r="M7896" s="622"/>
    </row>
    <row r="7897" spans="2:13" s="322" customFormat="1" x14ac:dyDescent="0.2">
      <c r="B7897" s="602"/>
      <c r="C7897" s="602"/>
      <c r="D7897" s="602"/>
      <c r="E7897" s="602"/>
      <c r="F7897" s="602"/>
      <c r="G7897" s="602"/>
      <c r="H7897" s="602"/>
      <c r="I7897" s="602"/>
      <c r="J7897" s="602"/>
      <c r="K7897" s="602"/>
      <c r="L7897" s="602"/>
      <c r="M7897" s="622"/>
    </row>
    <row r="7898" spans="2:13" s="322" customFormat="1" x14ac:dyDescent="0.2">
      <c r="B7898" s="602"/>
      <c r="C7898" s="602"/>
      <c r="D7898" s="602"/>
      <c r="E7898" s="602"/>
      <c r="F7898" s="602"/>
      <c r="G7898" s="602"/>
      <c r="H7898" s="602"/>
      <c r="I7898" s="602"/>
      <c r="J7898" s="602"/>
      <c r="K7898" s="602"/>
      <c r="L7898" s="602"/>
      <c r="M7898" s="622"/>
    </row>
    <row r="7899" spans="2:13" s="322" customFormat="1" x14ac:dyDescent="0.2">
      <c r="B7899" s="602"/>
      <c r="C7899" s="602"/>
      <c r="D7899" s="602"/>
      <c r="E7899" s="602"/>
      <c r="F7899" s="602"/>
      <c r="G7899" s="602"/>
      <c r="H7899" s="602"/>
      <c r="I7899" s="602"/>
      <c r="J7899" s="602"/>
      <c r="K7899" s="602"/>
      <c r="L7899" s="602"/>
      <c r="M7899" s="622"/>
    </row>
    <row r="7900" spans="2:13" s="322" customFormat="1" x14ac:dyDescent="0.2">
      <c r="B7900" s="602"/>
      <c r="C7900" s="602"/>
      <c r="D7900" s="602"/>
      <c r="E7900" s="602"/>
      <c r="F7900" s="602"/>
      <c r="G7900" s="602"/>
      <c r="H7900" s="602"/>
      <c r="I7900" s="602"/>
      <c r="J7900" s="602"/>
      <c r="K7900" s="602"/>
      <c r="L7900" s="602"/>
      <c r="M7900" s="622"/>
    </row>
    <row r="7901" spans="2:13" s="322" customFormat="1" x14ac:dyDescent="0.2">
      <c r="B7901" s="602"/>
      <c r="C7901" s="602"/>
      <c r="D7901" s="602"/>
      <c r="E7901" s="602"/>
      <c r="F7901" s="602"/>
      <c r="G7901" s="602"/>
      <c r="H7901" s="602"/>
      <c r="I7901" s="602"/>
      <c r="J7901" s="602"/>
      <c r="K7901" s="602"/>
      <c r="L7901" s="602"/>
      <c r="M7901" s="622"/>
    </row>
    <row r="7902" spans="2:13" s="322" customFormat="1" x14ac:dyDescent="0.2">
      <c r="B7902" s="602"/>
      <c r="C7902" s="602"/>
      <c r="D7902" s="602"/>
      <c r="E7902" s="602"/>
      <c r="F7902" s="602"/>
      <c r="G7902" s="602"/>
      <c r="H7902" s="602"/>
      <c r="I7902" s="602"/>
      <c r="J7902" s="602"/>
      <c r="K7902" s="602"/>
      <c r="L7902" s="602"/>
      <c r="M7902" s="622"/>
    </row>
    <row r="7903" spans="2:13" s="322" customFormat="1" x14ac:dyDescent="0.2">
      <c r="B7903" s="602"/>
      <c r="C7903" s="602"/>
      <c r="D7903" s="602"/>
      <c r="E7903" s="602"/>
      <c r="F7903" s="602"/>
      <c r="G7903" s="602"/>
      <c r="H7903" s="602"/>
      <c r="I7903" s="602"/>
      <c r="J7903" s="602"/>
      <c r="K7903" s="602"/>
      <c r="L7903" s="602"/>
      <c r="M7903" s="622"/>
    </row>
    <row r="7904" spans="2:13" s="322" customFormat="1" x14ac:dyDescent="0.2">
      <c r="B7904" s="602"/>
      <c r="C7904" s="602"/>
      <c r="D7904" s="602"/>
      <c r="E7904" s="602"/>
      <c r="F7904" s="602"/>
      <c r="G7904" s="602"/>
      <c r="H7904" s="602"/>
      <c r="I7904" s="602"/>
      <c r="J7904" s="602"/>
      <c r="K7904" s="602"/>
      <c r="L7904" s="602"/>
      <c r="M7904" s="622"/>
    </row>
    <row r="7905" spans="2:13" s="322" customFormat="1" x14ac:dyDescent="0.2">
      <c r="B7905" s="602"/>
      <c r="C7905" s="602"/>
      <c r="D7905" s="602"/>
      <c r="E7905" s="602"/>
      <c r="F7905" s="602"/>
      <c r="G7905" s="602"/>
      <c r="H7905" s="602"/>
      <c r="I7905" s="602"/>
      <c r="J7905" s="602"/>
      <c r="K7905" s="602"/>
      <c r="L7905" s="602"/>
      <c r="M7905" s="622"/>
    </row>
    <row r="7906" spans="2:13" s="322" customFormat="1" x14ac:dyDescent="0.2">
      <c r="B7906" s="602"/>
      <c r="C7906" s="602"/>
      <c r="D7906" s="602"/>
      <c r="E7906" s="602"/>
      <c r="F7906" s="602"/>
      <c r="G7906" s="602"/>
      <c r="H7906" s="602"/>
      <c r="I7906" s="602"/>
      <c r="J7906" s="602"/>
      <c r="K7906" s="602"/>
      <c r="L7906" s="602"/>
      <c r="M7906" s="622"/>
    </row>
    <row r="7907" spans="2:13" s="322" customFormat="1" x14ac:dyDescent="0.2">
      <c r="B7907" s="602"/>
      <c r="C7907" s="602"/>
      <c r="D7907" s="602"/>
      <c r="E7907" s="602"/>
      <c r="F7907" s="602"/>
      <c r="G7907" s="602"/>
      <c r="H7907" s="602"/>
      <c r="I7907" s="602"/>
      <c r="J7907" s="602"/>
      <c r="K7907" s="602"/>
      <c r="L7907" s="602"/>
      <c r="M7907" s="622"/>
    </row>
    <row r="7908" spans="2:13" s="322" customFormat="1" x14ac:dyDescent="0.2">
      <c r="B7908" s="602"/>
      <c r="C7908" s="602"/>
      <c r="D7908" s="602"/>
      <c r="E7908" s="602"/>
      <c r="F7908" s="602"/>
      <c r="G7908" s="602"/>
      <c r="H7908" s="602"/>
      <c r="I7908" s="602"/>
      <c r="J7908" s="602"/>
      <c r="K7908" s="602"/>
      <c r="L7908" s="602"/>
      <c r="M7908" s="622"/>
    </row>
    <row r="7909" spans="2:13" s="322" customFormat="1" x14ac:dyDescent="0.2">
      <c r="B7909" s="602"/>
      <c r="C7909" s="602"/>
      <c r="D7909" s="602"/>
      <c r="E7909" s="602"/>
      <c r="F7909" s="602"/>
      <c r="G7909" s="602"/>
      <c r="H7909" s="602"/>
      <c r="I7909" s="602"/>
      <c r="J7909" s="602"/>
      <c r="K7909" s="602"/>
      <c r="L7909" s="602"/>
      <c r="M7909" s="622"/>
    </row>
    <row r="7910" spans="2:13" s="322" customFormat="1" x14ac:dyDescent="0.2">
      <c r="B7910" s="602"/>
      <c r="C7910" s="602"/>
      <c r="D7910" s="602"/>
      <c r="E7910" s="602"/>
      <c r="F7910" s="602"/>
      <c r="G7910" s="602"/>
      <c r="H7910" s="602"/>
      <c r="I7910" s="602"/>
      <c r="J7910" s="602"/>
      <c r="K7910" s="602"/>
      <c r="L7910" s="602"/>
      <c r="M7910" s="622"/>
    </row>
    <row r="7911" spans="2:13" s="322" customFormat="1" x14ac:dyDescent="0.2">
      <c r="B7911" s="602"/>
      <c r="C7911" s="602"/>
      <c r="D7911" s="602"/>
      <c r="E7911" s="602"/>
      <c r="F7911" s="602"/>
      <c r="G7911" s="602"/>
      <c r="H7911" s="602"/>
      <c r="I7911" s="602"/>
      <c r="J7911" s="602"/>
      <c r="K7911" s="602"/>
      <c r="L7911" s="602"/>
      <c r="M7911" s="622"/>
    </row>
    <row r="7912" spans="2:13" s="322" customFormat="1" x14ac:dyDescent="0.2">
      <c r="B7912" s="602"/>
      <c r="C7912" s="602"/>
      <c r="D7912" s="602"/>
      <c r="E7912" s="602"/>
      <c r="F7912" s="602"/>
      <c r="G7912" s="602"/>
      <c r="H7912" s="602"/>
      <c r="I7912" s="602"/>
      <c r="J7912" s="602"/>
      <c r="K7912" s="602"/>
      <c r="L7912" s="602"/>
      <c r="M7912" s="622"/>
    </row>
    <row r="7913" spans="2:13" s="322" customFormat="1" x14ac:dyDescent="0.2">
      <c r="B7913" s="602"/>
      <c r="C7913" s="602"/>
      <c r="D7913" s="602"/>
      <c r="E7913" s="602"/>
      <c r="F7913" s="602"/>
      <c r="G7913" s="602"/>
      <c r="H7913" s="602"/>
      <c r="I7913" s="602"/>
      <c r="J7913" s="602"/>
      <c r="K7913" s="602"/>
      <c r="L7913" s="602"/>
      <c r="M7913" s="622"/>
    </row>
    <row r="7914" spans="2:13" s="322" customFormat="1" x14ac:dyDescent="0.2">
      <c r="B7914" s="602"/>
      <c r="C7914" s="602"/>
      <c r="D7914" s="602"/>
      <c r="E7914" s="602"/>
      <c r="F7914" s="602"/>
      <c r="G7914" s="602"/>
      <c r="H7914" s="602"/>
      <c r="I7914" s="602"/>
      <c r="J7914" s="602"/>
      <c r="K7914" s="602"/>
      <c r="L7914" s="602"/>
      <c r="M7914" s="622"/>
    </row>
    <row r="7915" spans="2:13" s="322" customFormat="1" x14ac:dyDescent="0.2">
      <c r="B7915" s="602"/>
      <c r="C7915" s="602"/>
      <c r="D7915" s="602"/>
      <c r="E7915" s="602"/>
      <c r="F7915" s="602"/>
      <c r="G7915" s="602"/>
      <c r="H7915" s="602"/>
      <c r="I7915" s="602"/>
      <c r="J7915" s="602"/>
      <c r="K7915" s="602"/>
      <c r="L7915" s="602"/>
      <c r="M7915" s="622"/>
    </row>
    <row r="7916" spans="2:13" s="322" customFormat="1" x14ac:dyDescent="0.2">
      <c r="B7916" s="602"/>
      <c r="C7916" s="602"/>
      <c r="D7916" s="602"/>
      <c r="E7916" s="602"/>
      <c r="F7916" s="602"/>
      <c r="G7916" s="602"/>
      <c r="H7916" s="602"/>
      <c r="I7916" s="602"/>
      <c r="J7916" s="602"/>
      <c r="K7916" s="602"/>
      <c r="L7916" s="602"/>
      <c r="M7916" s="622"/>
    </row>
    <row r="7917" spans="2:13" s="322" customFormat="1" x14ac:dyDescent="0.2">
      <c r="B7917" s="602"/>
      <c r="C7917" s="602"/>
      <c r="D7917" s="602"/>
      <c r="E7917" s="602"/>
      <c r="F7917" s="602"/>
      <c r="G7917" s="602"/>
      <c r="H7917" s="602"/>
      <c r="I7917" s="602"/>
      <c r="J7917" s="602"/>
      <c r="K7917" s="602"/>
      <c r="L7917" s="602"/>
      <c r="M7917" s="622"/>
    </row>
    <row r="7918" spans="2:13" s="322" customFormat="1" x14ac:dyDescent="0.2">
      <c r="B7918" s="602"/>
      <c r="C7918" s="602"/>
      <c r="D7918" s="602"/>
      <c r="E7918" s="602"/>
      <c r="F7918" s="602"/>
      <c r="G7918" s="602"/>
      <c r="H7918" s="602"/>
      <c r="I7918" s="602"/>
      <c r="J7918" s="602"/>
      <c r="K7918" s="602"/>
      <c r="L7918" s="602"/>
      <c r="M7918" s="622"/>
    </row>
    <row r="7919" spans="2:13" s="322" customFormat="1" x14ac:dyDescent="0.2">
      <c r="B7919" s="602"/>
      <c r="C7919" s="602"/>
      <c r="D7919" s="602"/>
      <c r="E7919" s="602"/>
      <c r="F7919" s="602"/>
      <c r="G7919" s="602"/>
      <c r="H7919" s="602"/>
      <c r="I7919" s="602"/>
      <c r="J7919" s="602"/>
      <c r="K7919" s="602"/>
      <c r="L7919" s="602"/>
      <c r="M7919" s="622"/>
    </row>
    <row r="7920" spans="2:13" s="322" customFormat="1" x14ac:dyDescent="0.2">
      <c r="B7920" s="602"/>
      <c r="C7920" s="602"/>
      <c r="D7920" s="602"/>
      <c r="E7920" s="602"/>
      <c r="F7920" s="602"/>
      <c r="G7920" s="602"/>
      <c r="H7920" s="602"/>
      <c r="I7920" s="602"/>
      <c r="J7920" s="602"/>
      <c r="K7920" s="602"/>
      <c r="L7920" s="602"/>
      <c r="M7920" s="622"/>
    </row>
    <row r="7921" spans="2:13" s="322" customFormat="1" x14ac:dyDescent="0.2">
      <c r="B7921" s="602"/>
      <c r="C7921" s="602"/>
      <c r="D7921" s="602"/>
      <c r="E7921" s="602"/>
      <c r="F7921" s="602"/>
      <c r="G7921" s="602"/>
      <c r="H7921" s="602"/>
      <c r="I7921" s="602"/>
      <c r="J7921" s="602"/>
      <c r="K7921" s="602"/>
      <c r="L7921" s="602"/>
      <c r="M7921" s="622"/>
    </row>
    <row r="7922" spans="2:13" s="322" customFormat="1" x14ac:dyDescent="0.2">
      <c r="B7922" s="602"/>
      <c r="C7922" s="602"/>
      <c r="D7922" s="602"/>
      <c r="E7922" s="602"/>
      <c r="F7922" s="602"/>
      <c r="G7922" s="602"/>
      <c r="H7922" s="602"/>
      <c r="I7922" s="602"/>
      <c r="J7922" s="602"/>
      <c r="K7922" s="602"/>
      <c r="L7922" s="602"/>
      <c r="M7922" s="622"/>
    </row>
    <row r="7923" spans="2:13" s="322" customFormat="1" x14ac:dyDescent="0.2">
      <c r="B7923" s="602"/>
      <c r="C7923" s="602"/>
      <c r="D7923" s="602"/>
      <c r="E7923" s="602"/>
      <c r="F7923" s="602"/>
      <c r="G7923" s="602"/>
      <c r="H7923" s="602"/>
      <c r="I7923" s="602"/>
      <c r="J7923" s="602"/>
      <c r="K7923" s="602"/>
      <c r="L7923" s="602"/>
      <c r="M7923" s="622"/>
    </row>
    <row r="7924" spans="2:13" s="322" customFormat="1" x14ac:dyDescent="0.2">
      <c r="B7924" s="602"/>
      <c r="C7924" s="602"/>
      <c r="D7924" s="602"/>
      <c r="E7924" s="602"/>
      <c r="F7924" s="602"/>
      <c r="G7924" s="602"/>
      <c r="H7924" s="602"/>
      <c r="I7924" s="602"/>
      <c r="J7924" s="602"/>
      <c r="K7924" s="602"/>
      <c r="L7924" s="602"/>
      <c r="M7924" s="622"/>
    </row>
    <row r="7925" spans="2:13" s="322" customFormat="1" x14ac:dyDescent="0.2">
      <c r="B7925" s="602"/>
      <c r="C7925" s="602"/>
      <c r="D7925" s="602"/>
      <c r="E7925" s="602"/>
      <c r="F7925" s="602"/>
      <c r="G7925" s="602"/>
      <c r="H7925" s="602"/>
      <c r="I7925" s="602"/>
      <c r="J7925" s="602"/>
      <c r="K7925" s="602"/>
      <c r="L7925" s="602"/>
      <c r="M7925" s="622"/>
    </row>
    <row r="7926" spans="2:13" s="322" customFormat="1" x14ac:dyDescent="0.2">
      <c r="B7926" s="602"/>
      <c r="C7926" s="602"/>
      <c r="D7926" s="602"/>
      <c r="E7926" s="602"/>
      <c r="F7926" s="602"/>
      <c r="G7926" s="602"/>
      <c r="H7926" s="602"/>
      <c r="I7926" s="602"/>
      <c r="J7926" s="602"/>
      <c r="K7926" s="602"/>
      <c r="L7926" s="602"/>
      <c r="M7926" s="622"/>
    </row>
    <row r="7927" spans="2:13" s="322" customFormat="1" x14ac:dyDescent="0.2">
      <c r="B7927" s="602"/>
      <c r="C7927" s="602"/>
      <c r="D7927" s="602"/>
      <c r="E7927" s="602"/>
      <c r="F7927" s="602"/>
      <c r="G7927" s="602"/>
      <c r="H7927" s="602"/>
      <c r="I7927" s="602"/>
      <c r="J7927" s="602"/>
      <c r="K7927" s="602"/>
      <c r="L7927" s="602"/>
      <c r="M7927" s="622"/>
    </row>
    <row r="7928" spans="2:13" s="322" customFormat="1" x14ac:dyDescent="0.2">
      <c r="B7928" s="602"/>
      <c r="C7928" s="602"/>
      <c r="D7928" s="602"/>
      <c r="E7928" s="602"/>
      <c r="F7928" s="602"/>
      <c r="G7928" s="602"/>
      <c r="H7928" s="602"/>
      <c r="I7928" s="602"/>
      <c r="J7928" s="602"/>
      <c r="K7928" s="602"/>
      <c r="L7928" s="602"/>
      <c r="M7928" s="622"/>
    </row>
    <row r="7929" spans="2:13" s="322" customFormat="1" x14ac:dyDescent="0.2">
      <c r="B7929" s="602"/>
      <c r="C7929" s="602"/>
      <c r="D7929" s="602"/>
      <c r="E7929" s="602"/>
      <c r="F7929" s="602"/>
      <c r="G7929" s="602"/>
      <c r="H7929" s="602"/>
      <c r="I7929" s="602"/>
      <c r="J7929" s="602"/>
      <c r="K7929" s="602"/>
      <c r="L7929" s="602"/>
      <c r="M7929" s="622"/>
    </row>
    <row r="7930" spans="2:13" s="322" customFormat="1" x14ac:dyDescent="0.2">
      <c r="B7930" s="602"/>
      <c r="C7930" s="602"/>
      <c r="D7930" s="602"/>
      <c r="E7930" s="602"/>
      <c r="F7930" s="602"/>
      <c r="G7930" s="602"/>
      <c r="H7930" s="602"/>
      <c r="I7930" s="602"/>
      <c r="J7930" s="602"/>
      <c r="K7930" s="602"/>
      <c r="L7930" s="602"/>
      <c r="M7930" s="622"/>
    </row>
    <row r="7931" spans="2:13" s="322" customFormat="1" x14ac:dyDescent="0.2">
      <c r="B7931" s="602"/>
      <c r="C7931" s="602"/>
      <c r="D7931" s="602"/>
      <c r="E7931" s="602"/>
      <c r="F7931" s="602"/>
      <c r="G7931" s="602"/>
      <c r="H7931" s="602"/>
      <c r="I7931" s="602"/>
      <c r="J7931" s="602"/>
      <c r="K7931" s="602"/>
      <c r="L7931" s="602"/>
      <c r="M7931" s="622"/>
    </row>
    <row r="7932" spans="2:13" s="322" customFormat="1" x14ac:dyDescent="0.2">
      <c r="B7932" s="602"/>
      <c r="C7932" s="602"/>
      <c r="D7932" s="602"/>
      <c r="E7932" s="602"/>
      <c r="F7932" s="602"/>
      <c r="G7932" s="602"/>
      <c r="H7932" s="602"/>
      <c r="I7932" s="602"/>
      <c r="J7932" s="602"/>
      <c r="K7932" s="602"/>
      <c r="L7932" s="602"/>
      <c r="M7932" s="622"/>
    </row>
    <row r="7933" spans="2:13" s="322" customFormat="1" x14ac:dyDescent="0.2">
      <c r="B7933" s="602"/>
      <c r="C7933" s="602"/>
      <c r="D7933" s="602"/>
      <c r="E7933" s="602"/>
      <c r="F7933" s="602"/>
      <c r="G7933" s="602"/>
      <c r="H7933" s="602"/>
      <c r="I7933" s="602"/>
      <c r="J7933" s="602"/>
      <c r="K7933" s="602"/>
      <c r="L7933" s="602"/>
      <c r="M7933" s="622"/>
    </row>
    <row r="7934" spans="2:13" s="322" customFormat="1" x14ac:dyDescent="0.2">
      <c r="B7934" s="602"/>
      <c r="C7934" s="602"/>
      <c r="D7934" s="602"/>
      <c r="E7934" s="602"/>
      <c r="F7934" s="602"/>
      <c r="G7934" s="602"/>
      <c r="H7934" s="602"/>
      <c r="I7934" s="602"/>
      <c r="J7934" s="602"/>
      <c r="K7934" s="602"/>
      <c r="L7934" s="602"/>
      <c r="M7934" s="622"/>
    </row>
    <row r="7935" spans="2:13" s="322" customFormat="1" x14ac:dyDescent="0.2">
      <c r="B7935" s="602"/>
      <c r="C7935" s="602"/>
      <c r="D7935" s="602"/>
      <c r="E7935" s="602"/>
      <c r="F7935" s="602"/>
      <c r="G7935" s="602"/>
      <c r="H7935" s="602"/>
      <c r="I7935" s="602"/>
      <c r="J7935" s="602"/>
      <c r="K7935" s="602"/>
      <c r="L7935" s="602"/>
      <c r="M7935" s="622"/>
    </row>
    <row r="7936" spans="2:13" s="322" customFormat="1" x14ac:dyDescent="0.2">
      <c r="B7936" s="602"/>
      <c r="C7936" s="602"/>
      <c r="D7936" s="602"/>
      <c r="E7936" s="602"/>
      <c r="F7936" s="602"/>
      <c r="G7936" s="602"/>
      <c r="H7936" s="602"/>
      <c r="I7936" s="602"/>
      <c r="J7936" s="602"/>
      <c r="K7936" s="602"/>
      <c r="L7936" s="602"/>
      <c r="M7936" s="622"/>
    </row>
    <row r="7937" spans="2:13" s="322" customFormat="1" x14ac:dyDescent="0.2">
      <c r="B7937" s="602"/>
      <c r="C7937" s="602"/>
      <c r="D7937" s="602"/>
      <c r="E7937" s="602"/>
      <c r="F7937" s="602"/>
      <c r="G7937" s="602"/>
      <c r="H7937" s="602"/>
      <c r="I7937" s="602"/>
      <c r="J7937" s="602"/>
      <c r="K7937" s="602"/>
      <c r="L7937" s="602"/>
      <c r="M7937" s="622"/>
    </row>
    <row r="7938" spans="2:13" s="322" customFormat="1" x14ac:dyDescent="0.2">
      <c r="B7938" s="602"/>
      <c r="C7938" s="602"/>
      <c r="D7938" s="602"/>
      <c r="E7938" s="602"/>
      <c r="F7938" s="602"/>
      <c r="G7938" s="602"/>
      <c r="H7938" s="602"/>
      <c r="I7938" s="602"/>
      <c r="J7938" s="602"/>
      <c r="K7938" s="602"/>
      <c r="L7938" s="602"/>
      <c r="M7938" s="622"/>
    </row>
    <row r="7939" spans="2:13" s="322" customFormat="1" x14ac:dyDescent="0.2">
      <c r="B7939" s="602"/>
      <c r="C7939" s="602"/>
      <c r="D7939" s="602"/>
      <c r="E7939" s="602"/>
      <c r="F7939" s="602"/>
      <c r="G7939" s="602"/>
      <c r="H7939" s="602"/>
      <c r="I7939" s="602"/>
      <c r="J7939" s="602"/>
      <c r="K7939" s="602"/>
      <c r="L7939" s="602"/>
      <c r="M7939" s="622"/>
    </row>
    <row r="7940" spans="2:13" s="322" customFormat="1" x14ac:dyDescent="0.2">
      <c r="B7940" s="602"/>
      <c r="C7940" s="602"/>
      <c r="D7940" s="602"/>
      <c r="E7940" s="602"/>
      <c r="F7940" s="602"/>
      <c r="G7940" s="602"/>
      <c r="H7940" s="602"/>
      <c r="I7940" s="602"/>
      <c r="J7940" s="602"/>
      <c r="K7940" s="602"/>
      <c r="L7940" s="602"/>
      <c r="M7940" s="622"/>
    </row>
    <row r="7941" spans="2:13" s="322" customFormat="1" x14ac:dyDescent="0.2">
      <c r="B7941" s="602"/>
      <c r="C7941" s="602"/>
      <c r="D7941" s="602"/>
      <c r="E7941" s="602"/>
      <c r="F7941" s="602"/>
      <c r="G7941" s="602"/>
      <c r="H7941" s="602"/>
      <c r="I7941" s="602"/>
      <c r="J7941" s="602"/>
      <c r="K7941" s="602"/>
      <c r="L7941" s="602"/>
      <c r="M7941" s="622"/>
    </row>
    <row r="7942" spans="2:13" s="322" customFormat="1" x14ac:dyDescent="0.2">
      <c r="B7942" s="602"/>
      <c r="C7942" s="602"/>
      <c r="D7942" s="602"/>
      <c r="E7942" s="602"/>
      <c r="F7942" s="602"/>
      <c r="G7942" s="602"/>
      <c r="H7942" s="602"/>
      <c r="I7942" s="602"/>
      <c r="J7942" s="602"/>
      <c r="K7942" s="602"/>
      <c r="L7942" s="602"/>
      <c r="M7942" s="622"/>
    </row>
    <row r="7943" spans="2:13" s="322" customFormat="1" x14ac:dyDescent="0.2">
      <c r="B7943" s="602"/>
      <c r="C7943" s="602"/>
      <c r="D7943" s="602"/>
      <c r="E7943" s="602"/>
      <c r="F7943" s="602"/>
      <c r="G7943" s="602"/>
      <c r="H7943" s="602"/>
      <c r="I7943" s="602"/>
      <c r="J7943" s="602"/>
      <c r="K7943" s="602"/>
      <c r="L7943" s="602"/>
      <c r="M7943" s="622"/>
    </row>
    <row r="7944" spans="2:13" s="322" customFormat="1" x14ac:dyDescent="0.2">
      <c r="B7944" s="602"/>
      <c r="C7944" s="602"/>
      <c r="D7944" s="602"/>
      <c r="E7944" s="602"/>
      <c r="F7944" s="602"/>
      <c r="G7944" s="602"/>
      <c r="H7944" s="602"/>
      <c r="I7944" s="602"/>
      <c r="J7944" s="602"/>
      <c r="K7944" s="602"/>
      <c r="L7944" s="602"/>
      <c r="M7944" s="622"/>
    </row>
    <row r="7945" spans="2:13" s="322" customFormat="1" x14ac:dyDescent="0.2">
      <c r="B7945" s="602"/>
      <c r="C7945" s="602"/>
      <c r="D7945" s="602"/>
      <c r="E7945" s="602"/>
      <c r="F7945" s="602"/>
      <c r="G7945" s="602"/>
      <c r="H7945" s="602"/>
      <c r="I7945" s="602"/>
      <c r="J7945" s="602"/>
      <c r="K7945" s="602"/>
      <c r="L7945" s="602"/>
      <c r="M7945" s="622"/>
    </row>
    <row r="7946" spans="2:13" s="322" customFormat="1" x14ac:dyDescent="0.2">
      <c r="B7946" s="602"/>
      <c r="C7946" s="602"/>
      <c r="D7946" s="602"/>
      <c r="E7946" s="602"/>
      <c r="F7946" s="602"/>
      <c r="G7946" s="602"/>
      <c r="H7946" s="602"/>
      <c r="I7946" s="602"/>
      <c r="J7946" s="602"/>
      <c r="K7946" s="602"/>
      <c r="L7946" s="602"/>
      <c r="M7946" s="622"/>
    </row>
    <row r="7947" spans="2:13" s="322" customFormat="1" x14ac:dyDescent="0.2">
      <c r="B7947" s="602"/>
      <c r="C7947" s="602"/>
      <c r="D7947" s="602"/>
      <c r="E7947" s="602"/>
      <c r="F7947" s="602"/>
      <c r="G7947" s="602"/>
      <c r="H7947" s="602"/>
      <c r="I7947" s="602"/>
      <c r="J7947" s="602"/>
      <c r="K7947" s="602"/>
      <c r="L7947" s="602"/>
      <c r="M7947" s="622"/>
    </row>
    <row r="7948" spans="2:13" s="322" customFormat="1" x14ac:dyDescent="0.2">
      <c r="B7948" s="602"/>
      <c r="C7948" s="602"/>
      <c r="D7948" s="602"/>
      <c r="E7948" s="602"/>
      <c r="F7948" s="602"/>
      <c r="G7948" s="602"/>
      <c r="H7948" s="602"/>
      <c r="I7948" s="602"/>
      <c r="J7948" s="602"/>
      <c r="K7948" s="602"/>
      <c r="L7948" s="602"/>
      <c r="M7948" s="622"/>
    </row>
    <row r="7949" spans="2:13" s="322" customFormat="1" x14ac:dyDescent="0.2">
      <c r="B7949" s="602"/>
      <c r="C7949" s="602"/>
      <c r="D7949" s="602"/>
      <c r="E7949" s="602"/>
      <c r="F7949" s="602"/>
      <c r="G7949" s="602"/>
      <c r="H7949" s="602"/>
      <c r="I7949" s="602"/>
      <c r="J7949" s="602"/>
      <c r="K7949" s="602"/>
      <c r="L7949" s="602"/>
      <c r="M7949" s="622"/>
    </row>
    <row r="7950" spans="2:13" s="322" customFormat="1" x14ac:dyDescent="0.2">
      <c r="B7950" s="602"/>
      <c r="C7950" s="602"/>
      <c r="D7950" s="602"/>
      <c r="E7950" s="602"/>
      <c r="F7950" s="602"/>
      <c r="G7950" s="602"/>
      <c r="H7950" s="602"/>
      <c r="I7950" s="602"/>
      <c r="J7950" s="602"/>
      <c r="K7950" s="602"/>
      <c r="L7950" s="602"/>
      <c r="M7950" s="622"/>
    </row>
    <row r="7951" spans="2:13" s="322" customFormat="1" x14ac:dyDescent="0.2">
      <c r="B7951" s="602"/>
      <c r="C7951" s="602"/>
      <c r="D7951" s="602"/>
      <c r="E7951" s="602"/>
      <c r="F7951" s="602"/>
      <c r="G7951" s="602"/>
      <c r="H7951" s="602"/>
      <c r="I7951" s="602"/>
      <c r="J7951" s="602"/>
      <c r="K7951" s="602"/>
      <c r="L7951" s="602"/>
      <c r="M7951" s="622"/>
    </row>
    <row r="7952" spans="2:13" s="322" customFormat="1" x14ac:dyDescent="0.2">
      <c r="B7952" s="602"/>
      <c r="C7952" s="602"/>
      <c r="D7952" s="602"/>
      <c r="E7952" s="602"/>
      <c r="F7952" s="602"/>
      <c r="G7952" s="602"/>
      <c r="H7952" s="602"/>
      <c r="I7952" s="602"/>
      <c r="J7952" s="602"/>
      <c r="K7952" s="602"/>
      <c r="L7952" s="602"/>
      <c r="M7952" s="622"/>
    </row>
    <row r="7953" spans="2:13" s="322" customFormat="1" x14ac:dyDescent="0.2">
      <c r="B7953" s="602"/>
      <c r="C7953" s="602"/>
      <c r="D7953" s="602"/>
      <c r="E7953" s="602"/>
      <c r="F7953" s="602"/>
      <c r="G7953" s="602"/>
      <c r="H7953" s="602"/>
      <c r="I7953" s="602"/>
      <c r="J7953" s="602"/>
      <c r="K7953" s="602"/>
      <c r="L7953" s="602"/>
      <c r="M7953" s="622"/>
    </row>
    <row r="7954" spans="2:13" s="322" customFormat="1" x14ac:dyDescent="0.2">
      <c r="B7954" s="602"/>
      <c r="C7954" s="602"/>
      <c r="D7954" s="602"/>
      <c r="E7954" s="602"/>
      <c r="F7954" s="602"/>
      <c r="G7954" s="602"/>
      <c r="H7954" s="602"/>
      <c r="I7954" s="602"/>
      <c r="J7954" s="602"/>
      <c r="K7954" s="602"/>
      <c r="L7954" s="602"/>
      <c r="M7954" s="622"/>
    </row>
    <row r="7955" spans="2:13" s="322" customFormat="1" x14ac:dyDescent="0.2">
      <c r="B7955" s="602"/>
      <c r="C7955" s="602"/>
      <c r="D7955" s="602"/>
      <c r="E7955" s="602"/>
      <c r="F7955" s="602"/>
      <c r="G7955" s="602"/>
      <c r="H7955" s="602"/>
      <c r="I7955" s="602"/>
      <c r="J7955" s="602"/>
      <c r="K7955" s="602"/>
      <c r="L7955" s="602"/>
      <c r="M7955" s="622"/>
    </row>
    <row r="7956" spans="2:13" s="322" customFormat="1" x14ac:dyDescent="0.2">
      <c r="B7956" s="602"/>
      <c r="C7956" s="602"/>
      <c r="D7956" s="602"/>
      <c r="E7956" s="602"/>
      <c r="F7956" s="602"/>
      <c r="G7956" s="602"/>
      <c r="H7956" s="602"/>
      <c r="I7956" s="602"/>
      <c r="J7956" s="602"/>
      <c r="K7956" s="602"/>
      <c r="L7956" s="602"/>
      <c r="M7956" s="622"/>
    </row>
    <row r="7957" spans="2:13" s="322" customFormat="1" x14ac:dyDescent="0.2">
      <c r="B7957" s="602"/>
      <c r="C7957" s="602"/>
      <c r="D7957" s="602"/>
      <c r="E7957" s="602"/>
      <c r="F7957" s="602"/>
      <c r="G7957" s="602"/>
      <c r="H7957" s="602"/>
      <c r="I7957" s="602"/>
      <c r="J7957" s="602"/>
      <c r="K7957" s="602"/>
      <c r="L7957" s="602"/>
      <c r="M7957" s="622"/>
    </row>
    <row r="7958" spans="2:13" s="322" customFormat="1" x14ac:dyDescent="0.2">
      <c r="B7958" s="602"/>
      <c r="C7958" s="602"/>
      <c r="D7958" s="602"/>
      <c r="E7958" s="602"/>
      <c r="F7958" s="602"/>
      <c r="G7958" s="602"/>
      <c r="H7958" s="602"/>
      <c r="I7958" s="602"/>
      <c r="J7958" s="602"/>
      <c r="K7958" s="602"/>
      <c r="L7958" s="602"/>
      <c r="M7958" s="622"/>
    </row>
    <row r="7959" spans="2:13" s="322" customFormat="1" x14ac:dyDescent="0.2">
      <c r="B7959" s="602"/>
      <c r="C7959" s="602"/>
      <c r="D7959" s="602"/>
      <c r="E7959" s="602"/>
      <c r="F7959" s="602"/>
      <c r="G7959" s="602"/>
      <c r="H7959" s="602"/>
      <c r="I7959" s="602"/>
      <c r="J7959" s="602"/>
      <c r="K7959" s="602"/>
      <c r="L7959" s="602"/>
      <c r="M7959" s="622"/>
    </row>
    <row r="7960" spans="2:13" s="322" customFormat="1" x14ac:dyDescent="0.2">
      <c r="B7960" s="602"/>
      <c r="C7960" s="602"/>
      <c r="D7960" s="602"/>
      <c r="E7960" s="602"/>
      <c r="F7960" s="602"/>
      <c r="G7960" s="602"/>
      <c r="H7960" s="602"/>
      <c r="I7960" s="602"/>
      <c r="J7960" s="602"/>
      <c r="K7960" s="602"/>
      <c r="L7960" s="602"/>
      <c r="M7960" s="622"/>
    </row>
    <row r="7961" spans="2:13" s="322" customFormat="1" x14ac:dyDescent="0.2">
      <c r="B7961" s="602"/>
      <c r="C7961" s="602"/>
      <c r="D7961" s="602"/>
      <c r="E7961" s="602"/>
      <c r="F7961" s="602"/>
      <c r="G7961" s="602"/>
      <c r="H7961" s="602"/>
      <c r="I7961" s="602"/>
      <c r="J7961" s="602"/>
      <c r="K7961" s="602"/>
      <c r="L7961" s="602"/>
      <c r="M7961" s="622"/>
    </row>
    <row r="7962" spans="2:13" s="322" customFormat="1" x14ac:dyDescent="0.2">
      <c r="B7962" s="602"/>
      <c r="C7962" s="602"/>
      <c r="D7962" s="602"/>
      <c r="E7962" s="602"/>
      <c r="F7962" s="602"/>
      <c r="G7962" s="602"/>
      <c r="H7962" s="602"/>
      <c r="I7962" s="602"/>
      <c r="J7962" s="602"/>
      <c r="K7962" s="602"/>
      <c r="L7962" s="602"/>
      <c r="M7962" s="622"/>
    </row>
    <row r="7963" spans="2:13" s="322" customFormat="1" x14ac:dyDescent="0.2">
      <c r="B7963" s="602"/>
      <c r="C7963" s="602"/>
      <c r="D7963" s="602"/>
      <c r="E7963" s="602"/>
      <c r="F7963" s="602"/>
      <c r="G7963" s="602"/>
      <c r="H7963" s="602"/>
      <c r="I7963" s="602"/>
      <c r="J7963" s="602"/>
      <c r="K7963" s="602"/>
      <c r="L7963" s="602"/>
      <c r="M7963" s="622"/>
    </row>
    <row r="7964" spans="2:13" s="322" customFormat="1" x14ac:dyDescent="0.2">
      <c r="B7964" s="602"/>
      <c r="C7964" s="602"/>
      <c r="D7964" s="602"/>
      <c r="E7964" s="602"/>
      <c r="F7964" s="602"/>
      <c r="G7964" s="602"/>
      <c r="H7964" s="602"/>
      <c r="I7964" s="602"/>
      <c r="J7964" s="602"/>
      <c r="K7964" s="602"/>
      <c r="L7964" s="602"/>
      <c r="M7964" s="622"/>
    </row>
    <row r="7965" spans="2:13" s="322" customFormat="1" x14ac:dyDescent="0.2">
      <c r="B7965" s="602"/>
      <c r="C7965" s="602"/>
      <c r="D7965" s="602"/>
      <c r="E7965" s="602"/>
      <c r="F7965" s="602"/>
      <c r="G7965" s="602"/>
      <c r="H7965" s="602"/>
      <c r="I7965" s="602"/>
      <c r="J7965" s="602"/>
      <c r="K7965" s="602"/>
      <c r="L7965" s="602"/>
      <c r="M7965" s="622"/>
    </row>
    <row r="7966" spans="2:13" s="322" customFormat="1" x14ac:dyDescent="0.2">
      <c r="B7966" s="602"/>
      <c r="C7966" s="602"/>
      <c r="D7966" s="602"/>
      <c r="E7966" s="602"/>
      <c r="F7966" s="602"/>
      <c r="G7966" s="602"/>
      <c r="H7966" s="602"/>
      <c r="I7966" s="602"/>
      <c r="J7966" s="602"/>
      <c r="K7966" s="602"/>
      <c r="L7966" s="602"/>
      <c r="M7966" s="622"/>
    </row>
    <row r="7967" spans="2:13" s="322" customFormat="1" x14ac:dyDescent="0.2">
      <c r="B7967" s="602"/>
      <c r="C7967" s="602"/>
      <c r="D7967" s="602"/>
      <c r="E7967" s="602"/>
      <c r="F7967" s="602"/>
      <c r="G7967" s="602"/>
      <c r="H7967" s="602"/>
      <c r="I7967" s="602"/>
      <c r="J7967" s="602"/>
      <c r="K7967" s="602"/>
      <c r="L7967" s="602"/>
      <c r="M7967" s="622"/>
    </row>
    <row r="7968" spans="2:13" s="322" customFormat="1" x14ac:dyDescent="0.2">
      <c r="B7968" s="602"/>
      <c r="C7968" s="602"/>
      <c r="D7968" s="602"/>
      <c r="E7968" s="602"/>
      <c r="F7968" s="602"/>
      <c r="G7968" s="602"/>
      <c r="H7968" s="602"/>
      <c r="I7968" s="602"/>
      <c r="J7968" s="602"/>
      <c r="K7968" s="602"/>
      <c r="L7968" s="602"/>
      <c r="M7968" s="622"/>
    </row>
    <row r="7969" spans="2:13" s="322" customFormat="1" x14ac:dyDescent="0.2">
      <c r="B7969" s="602"/>
      <c r="C7969" s="602"/>
      <c r="D7969" s="602"/>
      <c r="E7969" s="602"/>
      <c r="F7969" s="602"/>
      <c r="G7969" s="602"/>
      <c r="H7969" s="602"/>
      <c r="I7969" s="602"/>
      <c r="J7969" s="602"/>
      <c r="K7969" s="602"/>
      <c r="L7969" s="602"/>
      <c r="M7969" s="622"/>
    </row>
    <row r="7970" spans="2:13" s="322" customFormat="1" x14ac:dyDescent="0.2">
      <c r="B7970" s="602"/>
      <c r="C7970" s="602"/>
      <c r="D7970" s="602"/>
      <c r="E7970" s="602"/>
      <c r="F7970" s="602"/>
      <c r="G7970" s="602"/>
      <c r="H7970" s="602"/>
      <c r="I7970" s="602"/>
      <c r="J7970" s="602"/>
      <c r="K7970" s="602"/>
      <c r="L7970" s="602"/>
      <c r="M7970" s="622"/>
    </row>
    <row r="7971" spans="2:13" s="322" customFormat="1" x14ac:dyDescent="0.2">
      <c r="B7971" s="602"/>
      <c r="C7971" s="602"/>
      <c r="D7971" s="602"/>
      <c r="E7971" s="602"/>
      <c r="F7971" s="602"/>
      <c r="G7971" s="602"/>
      <c r="H7971" s="602"/>
      <c r="I7971" s="602"/>
      <c r="J7971" s="602"/>
      <c r="K7971" s="602"/>
      <c r="L7971" s="602"/>
      <c r="M7971" s="622"/>
    </row>
    <row r="7972" spans="2:13" s="322" customFormat="1" x14ac:dyDescent="0.2">
      <c r="B7972" s="602"/>
      <c r="C7972" s="602"/>
      <c r="D7972" s="602"/>
      <c r="E7972" s="602"/>
      <c r="F7972" s="602"/>
      <c r="G7972" s="602"/>
      <c r="H7972" s="602"/>
      <c r="I7972" s="602"/>
      <c r="J7972" s="602"/>
      <c r="K7972" s="602"/>
      <c r="L7972" s="602"/>
      <c r="M7972" s="622"/>
    </row>
    <row r="7973" spans="2:13" s="322" customFormat="1" x14ac:dyDescent="0.2">
      <c r="B7973" s="602"/>
      <c r="C7973" s="602"/>
      <c r="D7973" s="602"/>
      <c r="E7973" s="602"/>
      <c r="F7973" s="602"/>
      <c r="G7973" s="602"/>
      <c r="H7973" s="602"/>
      <c r="I7973" s="602"/>
      <c r="J7973" s="602"/>
      <c r="K7973" s="602"/>
      <c r="L7973" s="602"/>
      <c r="M7973" s="622"/>
    </row>
    <row r="7974" spans="2:13" s="322" customFormat="1" x14ac:dyDescent="0.2">
      <c r="B7974" s="602"/>
      <c r="C7974" s="602"/>
      <c r="D7974" s="602"/>
      <c r="E7974" s="602"/>
      <c r="F7974" s="602"/>
      <c r="G7974" s="602"/>
      <c r="H7974" s="602"/>
      <c r="I7974" s="602"/>
      <c r="J7974" s="602"/>
      <c r="K7974" s="602"/>
      <c r="L7974" s="602"/>
      <c r="M7974" s="622"/>
    </row>
    <row r="7975" spans="2:13" s="322" customFormat="1" x14ac:dyDescent="0.2">
      <c r="B7975" s="602"/>
      <c r="C7975" s="602"/>
      <c r="D7975" s="602"/>
      <c r="E7975" s="602"/>
      <c r="F7975" s="602"/>
      <c r="G7975" s="602"/>
      <c r="H7975" s="602"/>
      <c r="I7975" s="602"/>
      <c r="J7975" s="602"/>
      <c r="K7975" s="602"/>
      <c r="L7975" s="602"/>
      <c r="M7975" s="622"/>
    </row>
    <row r="7976" spans="2:13" s="322" customFormat="1" x14ac:dyDescent="0.2">
      <c r="B7976" s="602"/>
      <c r="C7976" s="602"/>
      <c r="D7976" s="602"/>
      <c r="E7976" s="602"/>
      <c r="F7976" s="602"/>
      <c r="G7976" s="602"/>
      <c r="H7976" s="602"/>
      <c r="I7976" s="602"/>
      <c r="J7976" s="602"/>
      <c r="K7976" s="602"/>
      <c r="L7976" s="602"/>
      <c r="M7976" s="622"/>
    </row>
    <row r="7977" spans="2:13" s="322" customFormat="1" x14ac:dyDescent="0.2">
      <c r="B7977" s="602"/>
      <c r="C7977" s="602"/>
      <c r="D7977" s="602"/>
      <c r="E7977" s="602"/>
      <c r="F7977" s="602"/>
      <c r="G7977" s="602"/>
      <c r="H7977" s="602"/>
      <c r="I7977" s="602"/>
      <c r="J7977" s="602"/>
      <c r="K7977" s="602"/>
      <c r="L7977" s="602"/>
      <c r="M7977" s="622"/>
    </row>
    <row r="7978" spans="2:13" s="322" customFormat="1" x14ac:dyDescent="0.2">
      <c r="B7978" s="602"/>
      <c r="C7978" s="602"/>
      <c r="D7978" s="602"/>
      <c r="E7978" s="602"/>
      <c r="F7978" s="602"/>
      <c r="G7978" s="602"/>
      <c r="H7978" s="602"/>
      <c r="I7978" s="602"/>
      <c r="J7978" s="602"/>
      <c r="K7978" s="602"/>
      <c r="L7978" s="602"/>
      <c r="M7978" s="622"/>
    </row>
    <row r="7979" spans="2:13" s="322" customFormat="1" x14ac:dyDescent="0.2">
      <c r="B7979" s="602"/>
      <c r="C7979" s="602"/>
      <c r="D7979" s="602"/>
      <c r="E7979" s="602"/>
      <c r="F7979" s="602"/>
      <c r="G7979" s="602"/>
      <c r="H7979" s="602"/>
      <c r="I7979" s="602"/>
      <c r="J7979" s="602"/>
      <c r="K7979" s="602"/>
      <c r="L7979" s="602"/>
      <c r="M7979" s="622"/>
    </row>
    <row r="7980" spans="2:13" s="322" customFormat="1" x14ac:dyDescent="0.2">
      <c r="B7980" s="602"/>
      <c r="C7980" s="602"/>
      <c r="D7980" s="602"/>
      <c r="E7980" s="602"/>
      <c r="F7980" s="602"/>
      <c r="G7980" s="602"/>
      <c r="H7980" s="602"/>
      <c r="I7980" s="602"/>
      <c r="J7980" s="602"/>
      <c r="K7980" s="602"/>
      <c r="L7980" s="602"/>
      <c r="M7980" s="622"/>
    </row>
    <row r="7981" spans="2:13" s="322" customFormat="1" x14ac:dyDescent="0.2">
      <c r="B7981" s="602"/>
      <c r="C7981" s="602"/>
      <c r="D7981" s="602"/>
      <c r="E7981" s="602"/>
      <c r="F7981" s="602"/>
      <c r="G7981" s="602"/>
      <c r="H7981" s="602"/>
      <c r="I7981" s="602"/>
      <c r="J7981" s="602"/>
      <c r="K7981" s="602"/>
      <c r="L7981" s="602"/>
      <c r="M7981" s="622"/>
    </row>
    <row r="7982" spans="2:13" s="322" customFormat="1" x14ac:dyDescent="0.2">
      <c r="B7982" s="602"/>
      <c r="C7982" s="602"/>
      <c r="D7982" s="602"/>
      <c r="E7982" s="602"/>
      <c r="F7982" s="602"/>
      <c r="G7982" s="602"/>
      <c r="H7982" s="602"/>
      <c r="I7982" s="602"/>
      <c r="J7982" s="602"/>
      <c r="K7982" s="602"/>
      <c r="L7982" s="602"/>
      <c r="M7982" s="622"/>
    </row>
    <row r="7983" spans="2:13" s="322" customFormat="1" x14ac:dyDescent="0.2">
      <c r="B7983" s="602"/>
      <c r="C7983" s="602"/>
      <c r="D7983" s="602"/>
      <c r="E7983" s="602"/>
      <c r="F7983" s="602"/>
      <c r="G7983" s="602"/>
      <c r="H7983" s="602"/>
      <c r="I7983" s="602"/>
      <c r="J7983" s="602"/>
      <c r="K7983" s="602"/>
      <c r="L7983" s="602"/>
      <c r="M7983" s="622"/>
    </row>
    <row r="7984" spans="2:13" s="322" customFormat="1" x14ac:dyDescent="0.2">
      <c r="B7984" s="602"/>
      <c r="C7984" s="602"/>
      <c r="D7984" s="602"/>
      <c r="E7984" s="602"/>
      <c r="F7984" s="602"/>
      <c r="G7984" s="602"/>
      <c r="H7984" s="602"/>
      <c r="I7984" s="602"/>
      <c r="J7984" s="602"/>
      <c r="K7984" s="602"/>
      <c r="L7984" s="602"/>
      <c r="M7984" s="622"/>
    </row>
    <row r="7985" spans="2:13" s="322" customFormat="1" x14ac:dyDescent="0.2">
      <c r="B7985" s="602"/>
      <c r="C7985" s="602"/>
      <c r="D7985" s="602"/>
      <c r="E7985" s="602"/>
      <c r="F7985" s="602"/>
      <c r="G7985" s="602"/>
      <c r="H7985" s="602"/>
      <c r="I7985" s="602"/>
      <c r="J7985" s="602"/>
      <c r="K7985" s="602"/>
      <c r="L7985" s="602"/>
      <c r="M7985" s="622"/>
    </row>
    <row r="7986" spans="2:13" s="322" customFormat="1" x14ac:dyDescent="0.2">
      <c r="B7986" s="602"/>
      <c r="C7986" s="602"/>
      <c r="D7986" s="602"/>
      <c r="E7986" s="602"/>
      <c r="F7986" s="602"/>
      <c r="G7986" s="602"/>
      <c r="H7986" s="602"/>
      <c r="I7986" s="602"/>
      <c r="J7986" s="602"/>
      <c r="K7986" s="602"/>
      <c r="L7986" s="602"/>
      <c r="M7986" s="622"/>
    </row>
    <row r="7987" spans="2:13" s="322" customFormat="1" x14ac:dyDescent="0.2">
      <c r="B7987" s="602"/>
      <c r="C7987" s="602"/>
      <c r="D7987" s="602"/>
      <c r="E7987" s="602"/>
      <c r="F7987" s="602"/>
      <c r="G7987" s="602"/>
      <c r="H7987" s="602"/>
      <c r="I7987" s="602"/>
      <c r="J7987" s="602"/>
      <c r="K7987" s="602"/>
      <c r="L7987" s="602"/>
      <c r="M7987" s="622"/>
    </row>
    <row r="7988" spans="2:13" s="322" customFormat="1" x14ac:dyDescent="0.2">
      <c r="B7988" s="602"/>
      <c r="C7988" s="602"/>
      <c r="D7988" s="602"/>
      <c r="E7988" s="602"/>
      <c r="F7988" s="602"/>
      <c r="G7988" s="602"/>
      <c r="H7988" s="602"/>
      <c r="I7988" s="602"/>
      <c r="J7988" s="602"/>
      <c r="K7988" s="602"/>
      <c r="L7988" s="602"/>
      <c r="M7988" s="622"/>
    </row>
    <row r="7989" spans="2:13" s="322" customFormat="1" x14ac:dyDescent="0.2">
      <c r="B7989" s="602"/>
      <c r="C7989" s="602"/>
      <c r="D7989" s="602"/>
      <c r="E7989" s="602"/>
      <c r="F7989" s="602"/>
      <c r="G7989" s="602"/>
      <c r="H7989" s="602"/>
      <c r="I7989" s="602"/>
      <c r="J7989" s="602"/>
      <c r="K7989" s="602"/>
      <c r="L7989" s="602"/>
      <c r="M7989" s="622"/>
    </row>
    <row r="7990" spans="2:13" s="322" customFormat="1" x14ac:dyDescent="0.2">
      <c r="B7990" s="602"/>
      <c r="C7990" s="602"/>
      <c r="D7990" s="602"/>
      <c r="E7990" s="602"/>
      <c r="F7990" s="602"/>
      <c r="G7990" s="602"/>
      <c r="H7990" s="602"/>
      <c r="I7990" s="602"/>
      <c r="J7990" s="602"/>
      <c r="K7990" s="602"/>
      <c r="L7990" s="602"/>
      <c r="M7990" s="622"/>
    </row>
    <row r="7991" spans="2:13" s="322" customFormat="1" x14ac:dyDescent="0.2">
      <c r="B7991" s="602"/>
      <c r="C7991" s="602"/>
      <c r="D7991" s="602"/>
      <c r="E7991" s="602"/>
      <c r="F7991" s="602"/>
      <c r="G7991" s="602"/>
      <c r="H7991" s="602"/>
      <c r="I7991" s="602"/>
      <c r="J7991" s="602"/>
      <c r="K7991" s="602"/>
      <c r="L7991" s="602"/>
      <c r="M7991" s="622"/>
    </row>
    <row r="7992" spans="2:13" s="322" customFormat="1" x14ac:dyDescent="0.2">
      <c r="B7992" s="602"/>
      <c r="C7992" s="602"/>
      <c r="D7992" s="602"/>
      <c r="E7992" s="602"/>
      <c r="F7992" s="602"/>
      <c r="G7992" s="602"/>
      <c r="H7992" s="602"/>
      <c r="I7992" s="602"/>
      <c r="J7992" s="602"/>
      <c r="K7992" s="602"/>
      <c r="L7992" s="602"/>
      <c r="M7992" s="622"/>
    </row>
    <row r="7993" spans="2:13" s="322" customFormat="1" x14ac:dyDescent="0.2">
      <c r="B7993" s="602"/>
      <c r="C7993" s="602"/>
      <c r="D7993" s="602"/>
      <c r="E7993" s="602"/>
      <c r="F7993" s="602"/>
      <c r="G7993" s="602"/>
      <c r="H7993" s="602"/>
      <c r="I7993" s="602"/>
      <c r="J7993" s="602"/>
      <c r="K7993" s="602"/>
      <c r="L7993" s="602"/>
      <c r="M7993" s="622"/>
    </row>
    <row r="7994" spans="2:13" s="322" customFormat="1" x14ac:dyDescent="0.2">
      <c r="B7994" s="602"/>
      <c r="C7994" s="602"/>
      <c r="D7994" s="602"/>
      <c r="E7994" s="602"/>
      <c r="F7994" s="602"/>
      <c r="G7994" s="602"/>
      <c r="H7994" s="602"/>
      <c r="I7994" s="602"/>
      <c r="J7994" s="602"/>
      <c r="K7994" s="602"/>
      <c r="L7994" s="602"/>
      <c r="M7994" s="622"/>
    </row>
    <row r="7995" spans="2:13" s="322" customFormat="1" x14ac:dyDescent="0.2">
      <c r="B7995" s="602"/>
      <c r="C7995" s="602"/>
      <c r="D7995" s="602"/>
      <c r="E7995" s="602"/>
      <c r="F7995" s="602"/>
      <c r="G7995" s="602"/>
      <c r="H7995" s="602"/>
      <c r="I7995" s="602"/>
      <c r="J7995" s="602"/>
      <c r="K7995" s="602"/>
      <c r="L7995" s="602"/>
      <c r="M7995" s="622"/>
    </row>
    <row r="7996" spans="2:13" s="322" customFormat="1" x14ac:dyDescent="0.2">
      <c r="B7996" s="602"/>
      <c r="C7996" s="602"/>
      <c r="D7996" s="602"/>
      <c r="E7996" s="602"/>
      <c r="F7996" s="602"/>
      <c r="G7996" s="602"/>
      <c r="H7996" s="602"/>
      <c r="I7996" s="602"/>
      <c r="J7996" s="602"/>
      <c r="K7996" s="602"/>
      <c r="L7996" s="602"/>
      <c r="M7996" s="622"/>
    </row>
    <row r="7997" spans="2:13" s="322" customFormat="1" x14ac:dyDescent="0.2">
      <c r="B7997" s="602"/>
      <c r="C7997" s="602"/>
      <c r="D7997" s="602"/>
      <c r="E7997" s="602"/>
      <c r="F7997" s="602"/>
      <c r="G7997" s="602"/>
      <c r="H7997" s="602"/>
      <c r="I7997" s="602"/>
      <c r="J7997" s="602"/>
      <c r="K7997" s="602"/>
      <c r="L7997" s="602"/>
      <c r="M7997" s="622"/>
    </row>
    <row r="7998" spans="2:13" s="322" customFormat="1" x14ac:dyDescent="0.2">
      <c r="B7998" s="602"/>
      <c r="C7998" s="602"/>
      <c r="D7998" s="602"/>
      <c r="E7998" s="602"/>
      <c r="F7998" s="602"/>
      <c r="G7998" s="602"/>
      <c r="H7998" s="602"/>
      <c r="I7998" s="602"/>
      <c r="J7998" s="602"/>
      <c r="K7998" s="602"/>
      <c r="L7998" s="602"/>
      <c r="M7998" s="622"/>
    </row>
    <row r="7999" spans="2:13" s="322" customFormat="1" x14ac:dyDescent="0.2">
      <c r="B7999" s="602"/>
      <c r="C7999" s="602"/>
      <c r="D7999" s="602"/>
      <c r="E7999" s="602"/>
      <c r="F7999" s="602"/>
      <c r="G7999" s="602"/>
      <c r="H7999" s="602"/>
      <c r="I7999" s="602"/>
      <c r="J7999" s="602"/>
      <c r="K7999" s="602"/>
      <c r="L7999" s="602"/>
      <c r="M7999" s="622"/>
    </row>
    <row r="8000" spans="2:13" s="322" customFormat="1" x14ac:dyDescent="0.2">
      <c r="B8000" s="602"/>
      <c r="C8000" s="602"/>
      <c r="D8000" s="602"/>
      <c r="E8000" s="602"/>
      <c r="F8000" s="602"/>
      <c r="G8000" s="602"/>
      <c r="H8000" s="602"/>
      <c r="I8000" s="602"/>
      <c r="J8000" s="602"/>
      <c r="K8000" s="602"/>
      <c r="L8000" s="602"/>
      <c r="M8000" s="622"/>
    </row>
    <row r="8001" spans="2:13" s="322" customFormat="1" x14ac:dyDescent="0.2">
      <c r="B8001" s="602"/>
      <c r="C8001" s="602"/>
      <c r="D8001" s="602"/>
      <c r="E8001" s="602"/>
      <c r="F8001" s="602"/>
      <c r="G8001" s="602"/>
      <c r="H8001" s="602"/>
      <c r="I8001" s="602"/>
      <c r="J8001" s="602"/>
      <c r="K8001" s="602"/>
      <c r="L8001" s="602"/>
      <c r="M8001" s="622"/>
    </row>
    <row r="8002" spans="2:13" s="322" customFormat="1" x14ac:dyDescent="0.2">
      <c r="B8002" s="602"/>
      <c r="C8002" s="602"/>
      <c r="D8002" s="602"/>
      <c r="E8002" s="602"/>
      <c r="F8002" s="602"/>
      <c r="G8002" s="602"/>
      <c r="H8002" s="602"/>
      <c r="I8002" s="602"/>
      <c r="J8002" s="602"/>
      <c r="K8002" s="602"/>
      <c r="L8002" s="602"/>
      <c r="M8002" s="622"/>
    </row>
  </sheetData>
  <mergeCells count="2">
    <mergeCell ref="A4:A5"/>
    <mergeCell ref="B4:K4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M41 L103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indexed="10"/>
  </sheetPr>
  <dimension ref="A1:AA116"/>
  <sheetViews>
    <sheetView zoomScale="90" zoomScaleNormal="90" workbookViewId="0">
      <pane xSplit="3" ySplit="3" topLeftCell="D79" activePane="bottomRight" state="frozen"/>
      <selection activeCell="J38" sqref="J38"/>
      <selection pane="topRight" activeCell="J38" sqref="J38"/>
      <selection pane="bottomLeft" activeCell="J38" sqref="J38"/>
      <selection pane="bottomRight" activeCell="M94" sqref="M94"/>
    </sheetView>
  </sheetViews>
  <sheetFormatPr defaultColWidth="9.140625" defaultRowHeight="14.25" x14ac:dyDescent="0.2"/>
  <cols>
    <col min="1" max="1" width="4.5703125" style="276" customWidth="1"/>
    <col min="2" max="2" width="61.140625" style="278" customWidth="1"/>
    <col min="3" max="3" width="6.5703125" style="292" customWidth="1"/>
    <col min="4" max="4" width="6.85546875" style="294" customWidth="1"/>
    <col min="5" max="5" width="6.85546875" style="292" customWidth="1"/>
    <col min="6" max="13" width="6.85546875" style="293" customWidth="1"/>
    <col min="14" max="14" width="9.42578125" style="296" bestFit="1" customWidth="1"/>
    <col min="15" max="15" width="14.140625" style="197" customWidth="1"/>
    <col min="16" max="16" width="8.85546875" style="195" customWidth="1"/>
    <col min="17" max="21" width="9.140625" style="195"/>
    <col min="22" max="23" width="9.140625" style="196"/>
    <col min="24" max="16384" width="9.140625" style="276"/>
  </cols>
  <sheetData>
    <row r="1" spans="1:27" x14ac:dyDescent="0.2">
      <c r="A1" s="1118" t="s">
        <v>281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1118"/>
      <c r="X1" s="118"/>
      <c r="Y1" s="118"/>
      <c r="Z1" s="118"/>
      <c r="AA1" s="118"/>
    </row>
    <row r="2" spans="1:27" x14ac:dyDescent="0.2">
      <c r="A2" s="1119" t="s">
        <v>282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X2" s="118"/>
      <c r="Y2" s="118"/>
      <c r="Z2" s="118"/>
      <c r="AA2" s="118"/>
    </row>
    <row r="3" spans="1:27" x14ac:dyDescent="0.2">
      <c r="A3" s="1119" t="s">
        <v>283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X3" s="118"/>
      <c r="Y3" s="118"/>
      <c r="Z3" s="118"/>
      <c r="AA3" s="118"/>
    </row>
    <row r="4" spans="1:27" ht="15" thickBot="1" x14ac:dyDescent="0.25">
      <c r="A4" s="118"/>
      <c r="B4" s="218" t="s">
        <v>284</v>
      </c>
      <c r="C4" s="986">
        <f>Q7</f>
        <v>10</v>
      </c>
      <c r="D4" s="139" t="s">
        <v>285</v>
      </c>
      <c r="E4" s="345"/>
      <c r="F4" s="354"/>
      <c r="G4" s="354"/>
      <c r="H4" s="354"/>
      <c r="I4" s="354"/>
      <c r="J4" s="354"/>
      <c r="K4" s="354"/>
      <c r="L4" s="354"/>
      <c r="M4" s="354"/>
      <c r="N4" s="490"/>
      <c r="X4" s="118"/>
      <c r="Y4" s="118"/>
      <c r="Z4" s="118"/>
      <c r="AA4" s="118"/>
    </row>
    <row r="5" spans="1:27" s="196" customFormat="1" ht="15" customHeight="1" x14ac:dyDescent="0.2">
      <c r="A5" s="1120" t="s">
        <v>286</v>
      </c>
      <c r="B5" s="1122" t="s">
        <v>287</v>
      </c>
      <c r="C5" s="987" t="s">
        <v>288</v>
      </c>
      <c r="D5" s="1124" t="s">
        <v>181</v>
      </c>
      <c r="E5" s="1125"/>
      <c r="F5" s="1125"/>
      <c r="G5" s="1125"/>
      <c r="H5" s="1125"/>
      <c r="I5" s="1125"/>
      <c r="J5" s="1125"/>
      <c r="K5" s="1125"/>
      <c r="L5" s="1125"/>
      <c r="M5" s="1126"/>
      <c r="N5" s="988" t="s">
        <v>94</v>
      </c>
      <c r="O5" s="197"/>
      <c r="P5" s="195"/>
      <c r="Q5" s="195"/>
      <c r="R5" s="195"/>
      <c r="S5" s="195"/>
      <c r="T5" s="195"/>
      <c r="U5" s="195"/>
    </row>
    <row r="6" spans="1:27" s="196" customFormat="1" ht="15" x14ac:dyDescent="0.2">
      <c r="A6" s="1121"/>
      <c r="B6" s="1123"/>
      <c r="C6" s="875"/>
      <c r="D6" s="233">
        <v>1</v>
      </c>
      <c r="E6" s="852">
        <v>2</v>
      </c>
      <c r="F6" s="224">
        <v>3</v>
      </c>
      <c r="G6" s="224">
        <v>4</v>
      </c>
      <c r="H6" s="224">
        <v>5</v>
      </c>
      <c r="I6" s="224">
        <v>6</v>
      </c>
      <c r="J6" s="224">
        <v>7</v>
      </c>
      <c r="K6" s="224">
        <v>8</v>
      </c>
      <c r="L6" s="224">
        <v>9</v>
      </c>
      <c r="M6" s="224">
        <v>10</v>
      </c>
      <c r="N6" s="248" t="s">
        <v>182</v>
      </c>
      <c r="O6" s="197" t="s">
        <v>289</v>
      </c>
      <c r="P6" s="197" t="s">
        <v>290</v>
      </c>
      <c r="Q6" s="197" t="s">
        <v>291</v>
      </c>
      <c r="R6" s="197"/>
      <c r="S6" s="195"/>
      <c r="T6" s="195"/>
      <c r="U6" s="195"/>
    </row>
    <row r="7" spans="1:27" x14ac:dyDescent="0.2">
      <c r="A7" s="989">
        <v>1</v>
      </c>
      <c r="B7" s="416" t="s">
        <v>292</v>
      </c>
      <c r="C7" s="402"/>
      <c r="D7" s="625" t="s">
        <v>293</v>
      </c>
      <c r="E7" s="625" t="s">
        <v>293</v>
      </c>
      <c r="F7" s="625" t="s">
        <v>294</v>
      </c>
      <c r="G7" s="625" t="s">
        <v>294</v>
      </c>
      <c r="H7" s="625" t="s">
        <v>294</v>
      </c>
      <c r="I7" s="625" t="s">
        <v>293</v>
      </c>
      <c r="J7" s="625" t="s">
        <v>294</v>
      </c>
      <c r="K7" s="625" t="s">
        <v>294</v>
      </c>
      <c r="L7" s="625" t="s">
        <v>293</v>
      </c>
      <c r="M7" s="625" t="s">
        <v>294</v>
      </c>
      <c r="N7" s="494"/>
      <c r="O7" s="198">
        <f>COUNTIF(D7:M7,"n")</f>
        <v>4</v>
      </c>
      <c r="P7" s="197">
        <f>COUNTIF(D7:M7,"c")</f>
        <v>6</v>
      </c>
      <c r="Q7" s="197">
        <f>P7+O7</f>
        <v>10</v>
      </c>
      <c r="R7" s="199"/>
      <c r="X7" s="118"/>
      <c r="Y7" s="118"/>
      <c r="Z7" s="118"/>
      <c r="AA7" s="118"/>
    </row>
    <row r="8" spans="1:27" x14ac:dyDescent="0.2">
      <c r="A8" s="459"/>
      <c r="B8" s="394" t="s">
        <v>295</v>
      </c>
      <c r="C8" s="200"/>
      <c r="D8" s="234"/>
      <c r="E8" s="201"/>
      <c r="F8" s="225"/>
      <c r="G8" s="225"/>
      <c r="H8" s="225"/>
      <c r="I8" s="225"/>
      <c r="J8" s="225"/>
      <c r="K8" s="225"/>
      <c r="L8" s="225"/>
      <c r="M8" s="225"/>
      <c r="N8" s="249"/>
      <c r="O8" s="198"/>
      <c r="P8" s="197"/>
      <c r="Q8" s="197"/>
      <c r="R8" s="197"/>
      <c r="X8" s="118"/>
      <c r="Y8" s="118"/>
      <c r="Z8" s="118"/>
      <c r="AA8" s="118"/>
    </row>
    <row r="9" spans="1:27" x14ac:dyDescent="0.2">
      <c r="A9" s="459"/>
      <c r="B9" s="394"/>
      <c r="C9" s="200"/>
      <c r="D9" s="234"/>
      <c r="E9" s="201"/>
      <c r="F9" s="225"/>
      <c r="G9" s="225"/>
      <c r="H9" s="225"/>
      <c r="I9" s="225"/>
      <c r="J9" s="225"/>
      <c r="K9" s="225"/>
      <c r="L9" s="225"/>
      <c r="M9" s="225"/>
      <c r="N9" s="249"/>
      <c r="O9" s="198"/>
      <c r="P9" s="197"/>
      <c r="Q9" s="197"/>
      <c r="R9" s="197"/>
      <c r="X9" s="118"/>
      <c r="Y9" s="118"/>
      <c r="Z9" s="118"/>
      <c r="AA9" s="118"/>
    </row>
    <row r="10" spans="1:27" x14ac:dyDescent="0.2">
      <c r="A10" s="459">
        <v>2</v>
      </c>
      <c r="B10" s="394" t="s">
        <v>296</v>
      </c>
      <c r="C10" s="202" t="s">
        <v>297</v>
      </c>
      <c r="D10" s="624" t="s">
        <v>298</v>
      </c>
      <c r="E10" s="624" t="s">
        <v>299</v>
      </c>
      <c r="F10" s="624" t="s">
        <v>300</v>
      </c>
      <c r="G10" s="624" t="s">
        <v>300</v>
      </c>
      <c r="H10" s="624" t="s">
        <v>300</v>
      </c>
      <c r="I10" s="624" t="s">
        <v>299</v>
      </c>
      <c r="J10" s="624" t="s">
        <v>300</v>
      </c>
      <c r="K10" s="624" t="s">
        <v>300</v>
      </c>
      <c r="L10" s="624" t="s">
        <v>299</v>
      </c>
      <c r="M10" s="624" t="s">
        <v>300</v>
      </c>
      <c r="N10" s="990">
        <f>(P10+O10)/Q7</f>
        <v>0.1</v>
      </c>
      <c r="O10" s="198">
        <f>COUNTIF(D10:M10,"n1")</f>
        <v>1</v>
      </c>
      <c r="P10" s="197">
        <f>COUNTIF(D10:M10,"c1")</f>
        <v>0</v>
      </c>
      <c r="Q10" s="197">
        <f>P10+O10</f>
        <v>1</v>
      </c>
      <c r="R10" s="197"/>
      <c r="X10" s="118"/>
      <c r="Y10" s="118"/>
      <c r="Z10" s="118"/>
      <c r="AA10" s="118"/>
    </row>
    <row r="11" spans="1:27" x14ac:dyDescent="0.2">
      <c r="A11" s="459"/>
      <c r="B11" s="219" t="s">
        <v>301</v>
      </c>
      <c r="C11" s="138"/>
      <c r="D11" s="235"/>
      <c r="E11" s="203"/>
      <c r="F11" s="226"/>
      <c r="G11" s="226"/>
      <c r="H11" s="226"/>
      <c r="I11" s="226"/>
      <c r="J11" s="226"/>
      <c r="K11" s="226"/>
      <c r="L11" s="226"/>
      <c r="M11" s="226"/>
      <c r="N11" s="250"/>
      <c r="O11" s="198"/>
      <c r="P11" s="197"/>
      <c r="Q11" s="197"/>
      <c r="R11" s="197"/>
      <c r="X11" s="118"/>
      <c r="Y11" s="118"/>
      <c r="Z11" s="118"/>
      <c r="AA11" s="118"/>
    </row>
    <row r="12" spans="1:27" x14ac:dyDescent="0.2">
      <c r="A12" s="459"/>
      <c r="B12" s="394" t="s">
        <v>302</v>
      </c>
      <c r="C12" s="138"/>
      <c r="D12" s="236"/>
      <c r="E12" s="204"/>
      <c r="F12" s="227" t="s">
        <v>303</v>
      </c>
      <c r="G12" s="227"/>
      <c r="H12" s="227"/>
      <c r="I12" s="227"/>
      <c r="J12" s="227"/>
      <c r="K12" s="227" t="s">
        <v>304</v>
      </c>
      <c r="L12" s="227"/>
      <c r="M12" s="227"/>
      <c r="N12" s="251"/>
      <c r="O12" s="198"/>
      <c r="X12" s="118"/>
      <c r="Y12" s="118"/>
      <c r="Z12" s="118"/>
      <c r="AA12" s="118"/>
    </row>
    <row r="13" spans="1:27" x14ac:dyDescent="0.2">
      <c r="A13" s="459"/>
      <c r="B13" s="394" t="s">
        <v>305</v>
      </c>
      <c r="C13" s="138"/>
      <c r="D13" s="236"/>
      <c r="E13" s="204"/>
      <c r="F13" s="227"/>
      <c r="G13" s="227"/>
      <c r="H13" s="227"/>
      <c r="I13" s="227"/>
      <c r="J13" s="227"/>
      <c r="K13" s="227"/>
      <c r="L13" s="227"/>
      <c r="M13" s="227"/>
      <c r="N13" s="251"/>
      <c r="O13" s="198"/>
      <c r="X13" s="118"/>
      <c r="Y13" s="118"/>
      <c r="Z13" s="118"/>
      <c r="AA13" s="118"/>
    </row>
    <row r="14" spans="1:27" x14ac:dyDescent="0.2">
      <c r="A14" s="459"/>
      <c r="B14" s="394"/>
      <c r="C14" s="200"/>
      <c r="D14" s="234"/>
      <c r="E14" s="201"/>
      <c r="F14" s="225"/>
      <c r="G14" s="225"/>
      <c r="H14" s="225"/>
      <c r="I14" s="225"/>
      <c r="J14" s="225"/>
      <c r="K14" s="225"/>
      <c r="L14" s="225"/>
      <c r="M14" s="225"/>
      <c r="N14" s="249"/>
      <c r="O14" s="198"/>
      <c r="P14" s="197"/>
      <c r="Q14" s="197"/>
      <c r="R14" s="197"/>
      <c r="X14" s="118"/>
      <c r="Y14" s="118"/>
      <c r="Z14" s="118"/>
      <c r="AA14" s="118"/>
    </row>
    <row r="15" spans="1:27" x14ac:dyDescent="0.2">
      <c r="A15" s="991">
        <v>3</v>
      </c>
      <c r="B15" s="394" t="s">
        <v>306</v>
      </c>
      <c r="C15" s="202" t="s">
        <v>307</v>
      </c>
      <c r="D15" s="624" t="s">
        <v>299</v>
      </c>
      <c r="E15" s="624" t="s">
        <v>299</v>
      </c>
      <c r="F15" s="624" t="s">
        <v>300</v>
      </c>
      <c r="G15" s="624" t="s">
        <v>300</v>
      </c>
      <c r="H15" s="624" t="s">
        <v>300</v>
      </c>
      <c r="I15" s="624" t="s">
        <v>299</v>
      </c>
      <c r="J15" s="624" t="s">
        <v>300</v>
      </c>
      <c r="K15" s="624" t="s">
        <v>300</v>
      </c>
      <c r="L15" s="624" t="s">
        <v>299</v>
      </c>
      <c r="M15" s="624" t="s">
        <v>300</v>
      </c>
      <c r="N15" s="990">
        <f>Q15/Q7</f>
        <v>0</v>
      </c>
      <c r="O15" s="198">
        <f>COUNTIF(D15:M15,"n1")</f>
        <v>0</v>
      </c>
      <c r="P15" s="197">
        <f>COUNTIF(D15:M15,"c1")</f>
        <v>0</v>
      </c>
      <c r="Q15" s="197">
        <f>P15+O15</f>
        <v>0</v>
      </c>
      <c r="R15" s="197"/>
      <c r="X15" s="118"/>
      <c r="Y15" s="118"/>
      <c r="Z15" s="118"/>
      <c r="AA15" s="118"/>
    </row>
    <row r="16" spans="1:27" x14ac:dyDescent="0.2">
      <c r="A16" s="991"/>
      <c r="B16" s="394" t="s">
        <v>308</v>
      </c>
      <c r="C16" s="205"/>
      <c r="D16" s="602"/>
      <c r="E16" s="352"/>
      <c r="F16" s="353"/>
      <c r="G16" s="353"/>
      <c r="H16" s="353"/>
      <c r="I16" s="353"/>
      <c r="J16" s="353"/>
      <c r="K16" s="353"/>
      <c r="L16" s="353"/>
      <c r="M16" s="353"/>
      <c r="N16" s="490"/>
      <c r="O16" s="198"/>
      <c r="P16" s="197"/>
      <c r="Q16" s="197"/>
      <c r="R16" s="197"/>
      <c r="X16" s="118"/>
      <c r="Y16" s="118"/>
      <c r="Z16" s="118"/>
      <c r="AA16" s="118"/>
    </row>
    <row r="17" spans="1:27" x14ac:dyDescent="0.2">
      <c r="A17" s="991"/>
      <c r="B17" s="394" t="s">
        <v>309</v>
      </c>
      <c r="C17" s="138"/>
      <c r="D17" s="602"/>
      <c r="E17" s="352"/>
      <c r="F17" s="227" t="s">
        <v>303</v>
      </c>
      <c r="G17" s="353"/>
      <c r="H17" s="353"/>
      <c r="I17" s="353"/>
      <c r="J17" s="353"/>
      <c r="K17" s="227" t="s">
        <v>304</v>
      </c>
      <c r="L17" s="353"/>
      <c r="M17" s="353"/>
      <c r="N17" s="490"/>
      <c r="O17" s="198"/>
      <c r="P17" s="197"/>
      <c r="Q17" s="197"/>
      <c r="R17" s="197"/>
      <c r="X17" s="118"/>
      <c r="Y17" s="118"/>
      <c r="Z17" s="118"/>
      <c r="AA17" s="118"/>
    </row>
    <row r="18" spans="1:27" s="121" customFormat="1" x14ac:dyDescent="0.2">
      <c r="A18" s="991"/>
      <c r="B18" s="394" t="s">
        <v>310</v>
      </c>
      <c r="C18" s="138"/>
      <c r="D18" s="602"/>
      <c r="E18" s="352"/>
      <c r="F18" s="353"/>
      <c r="G18" s="353"/>
      <c r="H18" s="353"/>
      <c r="I18" s="353"/>
      <c r="J18" s="353"/>
      <c r="K18" s="353"/>
      <c r="L18" s="353"/>
      <c r="M18" s="353"/>
      <c r="N18" s="490"/>
      <c r="O18" s="198"/>
      <c r="P18" s="197"/>
      <c r="Q18" s="197"/>
      <c r="R18" s="197"/>
      <c r="S18" s="195"/>
      <c r="T18" s="195"/>
      <c r="U18" s="195"/>
      <c r="V18" s="196"/>
      <c r="W18" s="196"/>
      <c r="X18" s="118"/>
      <c r="Y18" s="118"/>
      <c r="Z18" s="118"/>
      <c r="AA18" s="118"/>
    </row>
    <row r="19" spans="1:27" s="121" customFormat="1" ht="25.5" x14ac:dyDescent="0.2">
      <c r="A19" s="991"/>
      <c r="B19" s="277" t="s">
        <v>311</v>
      </c>
      <c r="C19" s="138"/>
      <c r="D19" s="237"/>
      <c r="E19" s="206"/>
      <c r="F19" s="228"/>
      <c r="G19" s="228"/>
      <c r="H19" s="228"/>
      <c r="I19" s="228"/>
      <c r="J19" s="228"/>
      <c r="K19" s="228"/>
      <c r="L19" s="228"/>
      <c r="M19" s="228"/>
      <c r="N19" s="253"/>
      <c r="O19" s="198"/>
      <c r="P19" s="197"/>
      <c r="Q19" s="197"/>
      <c r="R19" s="197"/>
      <c r="S19" s="195"/>
      <c r="T19" s="195"/>
      <c r="U19" s="195"/>
      <c r="V19" s="196"/>
      <c r="W19" s="196"/>
      <c r="X19" s="118"/>
      <c r="Y19" s="118"/>
      <c r="Z19" s="118"/>
      <c r="AA19" s="118"/>
    </row>
    <row r="20" spans="1:27" s="121" customFormat="1" ht="12.75" x14ac:dyDescent="0.2">
      <c r="A20" s="118"/>
      <c r="B20" s="394"/>
      <c r="C20" s="345"/>
      <c r="D20" s="322"/>
      <c r="E20" s="345"/>
      <c r="F20" s="354"/>
      <c r="G20" s="354"/>
      <c r="H20" s="354"/>
      <c r="I20" s="354"/>
      <c r="J20" s="354"/>
      <c r="K20" s="354"/>
      <c r="L20" s="354"/>
      <c r="M20" s="354"/>
      <c r="N20" s="992"/>
      <c r="O20" s="259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</row>
    <row r="21" spans="1:27" s="121" customFormat="1" ht="12.75" x14ac:dyDescent="0.2">
      <c r="A21" s="991">
        <v>4</v>
      </c>
      <c r="B21" s="394" t="s">
        <v>312</v>
      </c>
      <c r="C21" s="138" t="s">
        <v>313</v>
      </c>
      <c r="D21" s="19">
        <v>1</v>
      </c>
      <c r="E21" s="19">
        <v>1</v>
      </c>
      <c r="F21" s="19">
        <v>1</v>
      </c>
      <c r="G21" s="19">
        <v>1</v>
      </c>
      <c r="H21" s="19">
        <v>0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990">
        <f>SUM(D21:M21)/$C$4</f>
        <v>0.9</v>
      </c>
      <c r="O21" s="259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</row>
    <row r="22" spans="1:27" s="121" customFormat="1" ht="12.75" x14ac:dyDescent="0.2">
      <c r="A22" s="991"/>
      <c r="B22" s="394" t="s">
        <v>314</v>
      </c>
      <c r="C22" s="138"/>
      <c r="D22" s="602"/>
      <c r="E22" s="352"/>
      <c r="F22" s="353"/>
      <c r="G22" s="353"/>
      <c r="H22" s="353"/>
      <c r="I22" s="353"/>
      <c r="J22" s="353"/>
      <c r="K22" s="353"/>
      <c r="L22" s="353"/>
      <c r="M22" s="353"/>
      <c r="N22" s="490"/>
      <c r="O22" s="259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</row>
    <row r="23" spans="1:27" s="121" customFormat="1" x14ac:dyDescent="0.2">
      <c r="A23" s="991"/>
      <c r="B23" s="394"/>
      <c r="C23" s="345"/>
      <c r="D23" s="322"/>
      <c r="E23" s="345"/>
      <c r="F23" s="354"/>
      <c r="G23" s="354"/>
      <c r="H23" s="354"/>
      <c r="I23" s="354"/>
      <c r="J23" s="354"/>
      <c r="K23" s="354"/>
      <c r="L23" s="354"/>
      <c r="M23" s="354"/>
      <c r="N23" s="992"/>
      <c r="O23" s="259"/>
      <c r="P23" s="118"/>
      <c r="Q23" s="118"/>
      <c r="R23" s="118"/>
      <c r="S23" s="195"/>
      <c r="T23" s="195"/>
      <c r="U23" s="195"/>
      <c r="V23" s="196"/>
      <c r="W23" s="196"/>
      <c r="X23" s="118"/>
      <c r="Y23" s="118"/>
      <c r="Z23" s="118"/>
      <c r="AA23" s="118"/>
    </row>
    <row r="24" spans="1:27" s="121" customFormat="1" x14ac:dyDescent="0.2">
      <c r="A24" s="991">
        <v>5</v>
      </c>
      <c r="B24" s="394" t="s">
        <v>315</v>
      </c>
      <c r="C24" s="138" t="s">
        <v>316</v>
      </c>
      <c r="D24" s="19">
        <v>1</v>
      </c>
      <c r="E24" s="19">
        <v>1</v>
      </c>
      <c r="F24" s="19">
        <v>1</v>
      </c>
      <c r="G24" s="19">
        <v>1</v>
      </c>
      <c r="H24" s="19">
        <v>0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990">
        <f>SUM(D24:M24)/$C$4</f>
        <v>0.9</v>
      </c>
      <c r="O24" s="198"/>
      <c r="P24" s="195"/>
      <c r="Q24" s="195"/>
      <c r="R24" s="195"/>
      <c r="S24" s="195"/>
      <c r="T24" s="195"/>
      <c r="U24" s="195"/>
      <c r="V24" s="196"/>
      <c r="W24" s="196"/>
      <c r="X24" s="118"/>
      <c r="Y24" s="118"/>
      <c r="Z24" s="118"/>
      <c r="AA24" s="118"/>
    </row>
    <row r="25" spans="1:27" s="121" customFormat="1" x14ac:dyDescent="0.2">
      <c r="A25" s="991"/>
      <c r="B25" s="394" t="s">
        <v>317</v>
      </c>
      <c r="C25" s="138"/>
      <c r="D25" s="602"/>
      <c r="E25" s="352"/>
      <c r="F25" s="353"/>
      <c r="G25" s="353"/>
      <c r="H25" s="353"/>
      <c r="I25" s="353"/>
      <c r="J25" s="353"/>
      <c r="K25" s="353"/>
      <c r="L25" s="353"/>
      <c r="M25" s="353"/>
      <c r="N25" s="490"/>
      <c r="O25" s="198"/>
      <c r="P25" s="195"/>
      <c r="Q25" s="195"/>
      <c r="R25" s="195"/>
      <c r="S25" s="195"/>
      <c r="T25" s="195"/>
      <c r="U25" s="195"/>
      <c r="V25" s="196"/>
      <c r="W25" s="196"/>
      <c r="X25" s="118"/>
      <c r="Y25" s="118"/>
      <c r="Z25" s="118"/>
      <c r="AA25" s="118"/>
    </row>
    <row r="26" spans="1:27" s="121" customFormat="1" x14ac:dyDescent="0.2">
      <c r="A26" s="991"/>
      <c r="B26" s="394"/>
      <c r="C26" s="345"/>
      <c r="D26" s="322"/>
      <c r="E26" s="345"/>
      <c r="F26" s="354"/>
      <c r="G26" s="354"/>
      <c r="H26" s="354"/>
      <c r="I26" s="354"/>
      <c r="J26" s="354"/>
      <c r="K26" s="354"/>
      <c r="L26" s="354"/>
      <c r="M26" s="354"/>
      <c r="N26" s="992"/>
      <c r="O26" s="259"/>
      <c r="P26" s="118"/>
      <c r="Q26" s="118"/>
      <c r="R26" s="118"/>
      <c r="S26" s="195"/>
      <c r="T26" s="195"/>
      <c r="U26" s="195"/>
      <c r="V26" s="196"/>
      <c r="W26" s="196"/>
      <c r="X26" s="118"/>
      <c r="Y26" s="118"/>
      <c r="Z26" s="118"/>
      <c r="AA26" s="118"/>
    </row>
    <row r="27" spans="1:27" s="121" customFormat="1" x14ac:dyDescent="0.2">
      <c r="A27" s="216">
        <v>6</v>
      </c>
      <c r="B27" s="394" t="s">
        <v>318</v>
      </c>
      <c r="C27" s="138" t="s">
        <v>319</v>
      </c>
      <c r="D27" s="19">
        <v>1</v>
      </c>
      <c r="E27" s="19">
        <v>1</v>
      </c>
      <c r="F27" s="19">
        <v>0</v>
      </c>
      <c r="G27" s="19">
        <v>0</v>
      </c>
      <c r="H27" s="19">
        <v>0</v>
      </c>
      <c r="I27" s="19">
        <v>1</v>
      </c>
      <c r="J27" s="19">
        <v>0</v>
      </c>
      <c r="K27" s="19">
        <v>1</v>
      </c>
      <c r="L27" s="19">
        <v>0</v>
      </c>
      <c r="M27" s="19">
        <v>0</v>
      </c>
      <c r="N27" s="990">
        <f>SUM(D27:M27)/$C$4</f>
        <v>0.4</v>
      </c>
      <c r="O27" s="198"/>
      <c r="P27" s="195"/>
      <c r="Q27" s="195"/>
      <c r="R27" s="195"/>
      <c r="S27" s="195"/>
      <c r="T27" s="195"/>
      <c r="U27" s="195"/>
      <c r="V27" s="196"/>
      <c r="W27" s="196"/>
      <c r="X27" s="118"/>
      <c r="Y27" s="118"/>
      <c r="Z27" s="118"/>
      <c r="AA27" s="118"/>
    </row>
    <row r="28" spans="1:27" s="121" customFormat="1" x14ac:dyDescent="0.2">
      <c r="A28" s="991"/>
      <c r="B28" s="394" t="s">
        <v>320</v>
      </c>
      <c r="C28" s="138"/>
      <c r="D28" s="602"/>
      <c r="E28" s="352"/>
      <c r="F28" s="353"/>
      <c r="G28" s="353"/>
      <c r="H28" s="353"/>
      <c r="I28" s="353"/>
      <c r="J28" s="353"/>
      <c r="K28" s="353"/>
      <c r="L28" s="353"/>
      <c r="M28" s="353"/>
      <c r="N28" s="490"/>
      <c r="O28" s="198"/>
      <c r="P28" s="195"/>
      <c r="Q28" s="195"/>
      <c r="R28" s="195"/>
      <c r="S28" s="195"/>
      <c r="T28" s="195"/>
      <c r="U28" s="195"/>
      <c r="V28" s="196"/>
      <c r="W28" s="196"/>
      <c r="X28" s="118"/>
      <c r="Y28" s="118"/>
      <c r="Z28" s="118"/>
      <c r="AA28" s="118"/>
    </row>
    <row r="29" spans="1:27" s="121" customFormat="1" x14ac:dyDescent="0.2">
      <c r="A29" s="991"/>
      <c r="B29" s="394" t="s">
        <v>321</v>
      </c>
      <c r="C29" s="138"/>
      <c r="D29" s="236"/>
      <c r="E29" s="204"/>
      <c r="F29" s="227"/>
      <c r="G29" s="227"/>
      <c r="H29" s="227"/>
      <c r="I29" s="227"/>
      <c r="J29" s="227"/>
      <c r="K29" s="227"/>
      <c r="L29" s="227"/>
      <c r="M29" s="227"/>
      <c r="N29" s="251"/>
      <c r="O29" s="198"/>
      <c r="P29" s="195"/>
      <c r="Q29" s="195"/>
      <c r="R29" s="195"/>
      <c r="S29" s="195"/>
      <c r="T29" s="195"/>
      <c r="U29" s="195"/>
      <c r="V29" s="196"/>
      <c r="W29" s="196"/>
      <c r="X29" s="118"/>
      <c r="Y29" s="118"/>
      <c r="Z29" s="118"/>
      <c r="AA29" s="118"/>
    </row>
    <row r="30" spans="1:27" s="121" customFormat="1" x14ac:dyDescent="0.2">
      <c r="A30" s="991"/>
      <c r="B30" s="394" t="s">
        <v>322</v>
      </c>
      <c r="C30" s="138"/>
      <c r="D30" s="236"/>
      <c r="E30" s="204"/>
      <c r="F30" s="227"/>
      <c r="G30" s="227"/>
      <c r="H30" s="227"/>
      <c r="I30" s="227"/>
      <c r="J30" s="227"/>
      <c r="K30" s="227"/>
      <c r="L30" s="227"/>
      <c r="M30" s="227"/>
      <c r="N30" s="251"/>
      <c r="O30" s="198"/>
      <c r="P30" s="195"/>
      <c r="Q30" s="195"/>
      <c r="R30" s="195"/>
      <c r="S30" s="195"/>
      <c r="T30" s="195"/>
      <c r="U30" s="195"/>
      <c r="V30" s="196"/>
      <c r="W30" s="196"/>
      <c r="X30" s="118"/>
      <c r="Y30" s="118"/>
      <c r="Z30" s="118"/>
      <c r="AA30" s="118"/>
    </row>
    <row r="31" spans="1:27" s="121" customFormat="1" x14ac:dyDescent="0.2">
      <c r="A31" s="991"/>
      <c r="B31" s="415" t="s">
        <v>323</v>
      </c>
      <c r="C31" s="138"/>
      <c r="D31" s="236"/>
      <c r="E31" s="204"/>
      <c r="F31" s="227"/>
      <c r="G31" s="227"/>
      <c r="H31" s="227"/>
      <c r="I31" s="227"/>
      <c r="J31" s="227"/>
      <c r="K31" s="227"/>
      <c r="L31" s="227"/>
      <c r="M31" s="227"/>
      <c r="N31" s="251"/>
      <c r="O31" s="198"/>
      <c r="P31" s="195"/>
      <c r="Q31" s="195"/>
      <c r="R31" s="195"/>
      <c r="S31" s="195"/>
      <c r="T31" s="195"/>
      <c r="U31" s="195"/>
      <c r="V31" s="196"/>
      <c r="W31" s="196"/>
      <c r="X31" s="118"/>
      <c r="Y31" s="118"/>
      <c r="Z31" s="118"/>
      <c r="AA31" s="118"/>
    </row>
    <row r="32" spans="1:27" s="121" customFormat="1" x14ac:dyDescent="0.2">
      <c r="A32" s="991"/>
      <c r="B32" s="394"/>
      <c r="C32" s="138"/>
      <c r="D32" s="236"/>
      <c r="E32" s="204"/>
      <c r="F32" s="227"/>
      <c r="G32" s="227"/>
      <c r="H32" s="227"/>
      <c r="I32" s="227"/>
      <c r="J32" s="227"/>
      <c r="K32" s="227"/>
      <c r="L32" s="227"/>
      <c r="M32" s="227"/>
      <c r="N32" s="251"/>
      <c r="O32" s="198"/>
      <c r="P32" s="195"/>
      <c r="Q32" s="195"/>
      <c r="R32" s="195"/>
      <c r="S32" s="195"/>
      <c r="T32" s="195"/>
      <c r="U32" s="195"/>
      <c r="V32" s="196"/>
      <c r="W32" s="196"/>
      <c r="X32" s="118"/>
      <c r="Y32" s="118"/>
      <c r="Z32" s="118"/>
      <c r="AA32" s="118"/>
    </row>
    <row r="33" spans="1:23" s="121" customFormat="1" x14ac:dyDescent="0.2">
      <c r="A33" s="216">
        <v>7</v>
      </c>
      <c r="B33" s="394" t="s">
        <v>324</v>
      </c>
      <c r="C33" s="138"/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990">
        <f>SUM(D33:M33)/$C$4</f>
        <v>0.1</v>
      </c>
      <c r="O33" s="258">
        <f>AVERAGE(D33:M33)</f>
        <v>0.1</v>
      </c>
      <c r="P33" s="195"/>
      <c r="Q33" s="195"/>
      <c r="R33" s="195"/>
      <c r="S33" s="195"/>
      <c r="T33" s="195"/>
      <c r="U33" s="195"/>
      <c r="V33" s="196"/>
      <c r="W33" s="196"/>
    </row>
    <row r="34" spans="1:23" s="209" customFormat="1" x14ac:dyDescent="0.2">
      <c r="A34" s="217"/>
      <c r="B34" s="993"/>
      <c r="C34" s="207"/>
      <c r="D34" s="994"/>
      <c r="E34" s="356"/>
      <c r="F34" s="430"/>
      <c r="G34" s="430"/>
      <c r="H34" s="430"/>
      <c r="I34" s="430"/>
      <c r="J34" s="430"/>
      <c r="K34" s="430"/>
      <c r="L34" s="430"/>
      <c r="M34" s="430"/>
      <c r="N34" s="995"/>
      <c r="O34" s="260"/>
      <c r="P34" s="208"/>
      <c r="Q34" s="208"/>
      <c r="R34" s="208"/>
      <c r="S34" s="208"/>
      <c r="T34" s="208"/>
      <c r="U34" s="208"/>
      <c r="V34" s="297"/>
      <c r="W34" s="297"/>
    </row>
    <row r="35" spans="1:23" s="121" customFormat="1" x14ac:dyDescent="0.2">
      <c r="A35" s="991">
        <v>8</v>
      </c>
      <c r="B35" s="394" t="s">
        <v>325</v>
      </c>
      <c r="C35" s="205"/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9">
        <v>1</v>
      </c>
      <c r="J35" s="19">
        <v>1</v>
      </c>
      <c r="K35" s="19">
        <v>1</v>
      </c>
      <c r="L35" s="19">
        <v>0</v>
      </c>
      <c r="M35" s="19">
        <v>0</v>
      </c>
      <c r="N35" s="995"/>
      <c r="O35" s="198"/>
      <c r="P35" s="195"/>
      <c r="Q35" s="195"/>
      <c r="R35" s="195"/>
      <c r="S35" s="195"/>
      <c r="T35" s="195"/>
      <c r="U35" s="195"/>
      <c r="V35" s="196"/>
      <c r="W35" s="196"/>
    </row>
    <row r="36" spans="1:23" s="209" customFormat="1" x14ac:dyDescent="0.2">
      <c r="A36" s="217"/>
      <c r="B36" s="993"/>
      <c r="C36" s="207"/>
      <c r="D36" s="994"/>
      <c r="E36" s="356"/>
      <c r="F36" s="430"/>
      <c r="G36" s="430"/>
      <c r="H36" s="430"/>
      <c r="I36" s="430"/>
      <c r="J36" s="430"/>
      <c r="K36" s="430"/>
      <c r="L36" s="430"/>
      <c r="M36" s="430"/>
      <c r="N36" s="995"/>
      <c r="O36" s="260"/>
      <c r="P36" s="208"/>
      <c r="Q36" s="208"/>
      <c r="R36" s="208"/>
      <c r="S36" s="208"/>
      <c r="T36" s="208"/>
      <c r="U36" s="208"/>
      <c r="V36" s="297"/>
      <c r="W36" s="297"/>
    </row>
    <row r="37" spans="1:23" s="121" customFormat="1" x14ac:dyDescent="0.2">
      <c r="A37" s="991">
        <v>9</v>
      </c>
      <c r="B37" s="394" t="s">
        <v>326</v>
      </c>
      <c r="C37" s="138"/>
      <c r="D37" s="19">
        <v>1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995"/>
      <c r="O37" s="198"/>
      <c r="P37" s="195"/>
      <c r="Q37" s="195"/>
      <c r="R37" s="195"/>
      <c r="S37" s="195"/>
      <c r="T37" s="195"/>
      <c r="U37" s="195"/>
      <c r="V37" s="196"/>
      <c r="W37" s="196"/>
    </row>
    <row r="38" spans="1:23" s="121" customFormat="1" x14ac:dyDescent="0.2">
      <c r="A38" s="991"/>
      <c r="B38" s="394"/>
      <c r="C38" s="205"/>
      <c r="D38" s="298">
        <f t="shared" ref="D38:M38" si="0">IF(D35+D37=2,1,0)</f>
        <v>0</v>
      </c>
      <c r="E38" s="299">
        <f t="shared" si="0"/>
        <v>0</v>
      </c>
      <c r="F38" s="300">
        <f t="shared" si="0"/>
        <v>0</v>
      </c>
      <c r="G38" s="300">
        <f t="shared" si="0"/>
        <v>0</v>
      </c>
      <c r="H38" s="300">
        <f t="shared" si="0"/>
        <v>0</v>
      </c>
      <c r="I38" s="300">
        <f t="shared" si="0"/>
        <v>0</v>
      </c>
      <c r="J38" s="300">
        <f t="shared" si="0"/>
        <v>0</v>
      </c>
      <c r="K38" s="300">
        <f t="shared" si="0"/>
        <v>0</v>
      </c>
      <c r="L38" s="300">
        <f t="shared" si="0"/>
        <v>0</v>
      </c>
      <c r="M38" s="300">
        <f t="shared" si="0"/>
        <v>0</v>
      </c>
      <c r="N38" s="490"/>
      <c r="O38" s="198"/>
      <c r="P38" s="195"/>
      <c r="Q38" s="195"/>
      <c r="R38" s="195"/>
      <c r="S38" s="195"/>
      <c r="T38" s="195"/>
      <c r="U38" s="195"/>
      <c r="V38" s="196"/>
      <c r="W38" s="196"/>
    </row>
    <row r="39" spans="1:23" s="121" customFormat="1" x14ac:dyDescent="0.2">
      <c r="A39" s="991"/>
      <c r="B39" s="394" t="s">
        <v>327</v>
      </c>
      <c r="C39" s="138" t="s">
        <v>328</v>
      </c>
      <c r="D39" s="996">
        <f>IF(C4&gt;=1,D38,"na")</f>
        <v>0</v>
      </c>
      <c r="E39" s="447">
        <f>IF(C4&lt;=1,"na",E38)</f>
        <v>0</v>
      </c>
      <c r="F39" s="997">
        <f>IF(C4&lt;=2,"na",F38)</f>
        <v>0</v>
      </c>
      <c r="G39" s="997">
        <f>IF(C4&lt;=3,"na",G38)</f>
        <v>0</v>
      </c>
      <c r="H39" s="997">
        <f>IF(C4&lt;=4,"na",H38)</f>
        <v>0</v>
      </c>
      <c r="I39" s="997">
        <f>IF(C4&lt;=5,"na",I38)</f>
        <v>0</v>
      </c>
      <c r="J39" s="997">
        <f>IF(C4&lt;=6,"na",J38)</f>
        <v>0</v>
      </c>
      <c r="K39" s="997">
        <f>IF(C4&lt;=7,"na",K38)</f>
        <v>0</v>
      </c>
      <c r="L39" s="997">
        <f>IF(C4&lt;=8,"na",L38)</f>
        <v>0</v>
      </c>
      <c r="M39" s="997">
        <f>IF(C4&lt;=9,"na",M38)</f>
        <v>0</v>
      </c>
      <c r="N39" s="990">
        <f>SUM(D39:M39)/$C$4</f>
        <v>0</v>
      </c>
      <c r="O39" s="198"/>
      <c r="P39" s="195"/>
      <c r="Q39" s="195"/>
      <c r="R39" s="195"/>
      <c r="S39" s="195"/>
      <c r="T39" s="195"/>
      <c r="U39" s="195"/>
      <c r="V39" s="196"/>
      <c r="W39" s="196"/>
    </row>
    <row r="40" spans="1:23" s="121" customFormat="1" x14ac:dyDescent="0.2">
      <c r="A40" s="991"/>
      <c r="B40" s="394"/>
      <c r="C40" s="138"/>
      <c r="D40" s="236"/>
      <c r="E40" s="204"/>
      <c r="F40" s="227"/>
      <c r="G40" s="227"/>
      <c r="H40" s="227"/>
      <c r="I40" s="227"/>
      <c r="J40" s="227"/>
      <c r="K40" s="227"/>
      <c r="L40" s="227"/>
      <c r="M40" s="227"/>
      <c r="N40" s="251"/>
      <c r="O40" s="198"/>
      <c r="P40" s="195"/>
      <c r="Q40" s="195"/>
      <c r="R40" s="195"/>
      <c r="S40" s="195"/>
      <c r="T40" s="195"/>
      <c r="U40" s="195"/>
      <c r="V40" s="196"/>
      <c r="W40" s="196"/>
    </row>
    <row r="41" spans="1:23" s="121" customFormat="1" x14ac:dyDescent="0.2">
      <c r="A41" s="991">
        <v>10</v>
      </c>
      <c r="B41" s="394" t="s">
        <v>329</v>
      </c>
      <c r="C41" s="202" t="s">
        <v>330</v>
      </c>
      <c r="D41" s="19">
        <v>0</v>
      </c>
      <c r="E41" s="19">
        <v>1</v>
      </c>
      <c r="F41" s="19">
        <v>1</v>
      </c>
      <c r="G41" s="19">
        <v>1</v>
      </c>
      <c r="H41" s="19">
        <v>0</v>
      </c>
      <c r="I41" s="19">
        <v>1</v>
      </c>
      <c r="J41" s="19">
        <v>0</v>
      </c>
      <c r="K41" s="19">
        <v>1</v>
      </c>
      <c r="L41" s="19">
        <v>1</v>
      </c>
      <c r="M41" s="19">
        <v>1</v>
      </c>
      <c r="N41" s="990">
        <f>SUM(D41:M41)/$C$4</f>
        <v>0.7</v>
      </c>
      <c r="O41" s="198"/>
      <c r="P41" s="195"/>
      <c r="Q41" s="195"/>
      <c r="R41" s="195"/>
      <c r="S41" s="195"/>
      <c r="T41" s="195"/>
      <c r="U41" s="195"/>
      <c r="V41" s="196"/>
      <c r="W41" s="196"/>
    </row>
    <row r="42" spans="1:23" s="121" customFormat="1" x14ac:dyDescent="0.2">
      <c r="A42" s="991"/>
      <c r="B42" s="394" t="s">
        <v>331</v>
      </c>
      <c r="C42" s="138"/>
      <c r="D42" s="236"/>
      <c r="E42" s="204"/>
      <c r="F42" s="227"/>
      <c r="G42" s="227"/>
      <c r="H42" s="227"/>
      <c r="I42" s="227"/>
      <c r="J42" s="227"/>
      <c r="K42" s="227"/>
      <c r="L42" s="227"/>
      <c r="M42" s="227"/>
      <c r="N42" s="251"/>
      <c r="O42" s="198"/>
      <c r="P42" s="195"/>
      <c r="Q42" s="195"/>
      <c r="R42" s="195"/>
      <c r="S42" s="195"/>
      <c r="T42" s="195"/>
      <c r="U42" s="195"/>
      <c r="V42" s="196"/>
      <c r="W42" s="196"/>
    </row>
    <row r="43" spans="1:23" s="121" customFormat="1" x14ac:dyDescent="0.2">
      <c r="A43" s="991"/>
      <c r="B43" s="394" t="s">
        <v>332</v>
      </c>
      <c r="C43" s="138"/>
      <c r="D43" s="236"/>
      <c r="E43" s="204"/>
      <c r="F43" s="227"/>
      <c r="G43" s="227"/>
      <c r="H43" s="227"/>
      <c r="I43" s="227"/>
      <c r="J43" s="227"/>
      <c r="K43" s="227"/>
      <c r="L43" s="227"/>
      <c r="M43" s="227"/>
      <c r="N43" s="251"/>
      <c r="O43" s="198"/>
      <c r="P43" s="195"/>
      <c r="Q43" s="195"/>
      <c r="R43" s="195"/>
      <c r="S43" s="195"/>
      <c r="T43" s="195"/>
      <c r="U43" s="195"/>
      <c r="V43" s="196"/>
      <c r="W43" s="196"/>
    </row>
    <row r="44" spans="1:23" s="121" customFormat="1" x14ac:dyDescent="0.2">
      <c r="A44" s="991"/>
      <c r="B44" s="394"/>
      <c r="C44" s="138"/>
      <c r="D44" s="236"/>
      <c r="E44" s="204"/>
      <c r="F44" s="227"/>
      <c r="G44" s="227"/>
      <c r="H44" s="227"/>
      <c r="I44" s="227"/>
      <c r="J44" s="227"/>
      <c r="K44" s="227"/>
      <c r="L44" s="227"/>
      <c r="M44" s="227"/>
      <c r="N44" s="251"/>
      <c r="O44" s="198"/>
      <c r="P44" s="195"/>
      <c r="Q44" s="195"/>
      <c r="R44" s="195"/>
      <c r="S44" s="195"/>
      <c r="T44" s="195"/>
      <c r="U44" s="195"/>
      <c r="V44" s="196"/>
      <c r="W44" s="196"/>
    </row>
    <row r="45" spans="1:23" x14ac:dyDescent="0.2">
      <c r="A45" s="991">
        <v>11</v>
      </c>
      <c r="B45" s="993" t="s">
        <v>333</v>
      </c>
      <c r="C45" s="138" t="s">
        <v>334</v>
      </c>
      <c r="D45" s="19">
        <v>1</v>
      </c>
      <c r="E45" s="19">
        <v>0</v>
      </c>
      <c r="F45" s="19">
        <v>1</v>
      </c>
      <c r="G45" s="19">
        <v>1</v>
      </c>
      <c r="H45" s="19">
        <v>0</v>
      </c>
      <c r="I45" s="19">
        <v>1</v>
      </c>
      <c r="J45" s="19">
        <v>0</v>
      </c>
      <c r="K45" s="19">
        <v>1</v>
      </c>
      <c r="L45" s="19">
        <v>1</v>
      </c>
      <c r="M45" s="19">
        <v>1</v>
      </c>
      <c r="N45" s="990">
        <f>SUM(D45:M45)/$C$4</f>
        <v>0.7</v>
      </c>
      <c r="O45" s="198"/>
    </row>
    <row r="46" spans="1:23" s="121" customFormat="1" x14ac:dyDescent="0.2">
      <c r="A46" s="991"/>
      <c r="B46" s="394" t="s">
        <v>335</v>
      </c>
      <c r="C46" s="138"/>
      <c r="D46" s="602"/>
      <c r="E46" s="352"/>
      <c r="F46" s="353"/>
      <c r="G46" s="353"/>
      <c r="H46" s="353"/>
      <c r="I46" s="353"/>
      <c r="J46" s="353"/>
      <c r="K46" s="353"/>
      <c r="L46" s="353"/>
      <c r="M46" s="353"/>
      <c r="N46" s="490"/>
      <c r="O46" s="198"/>
      <c r="P46" s="195"/>
      <c r="Q46" s="195"/>
      <c r="R46" s="195"/>
      <c r="S46" s="195"/>
      <c r="T46" s="195"/>
      <c r="U46" s="195"/>
      <c r="V46" s="196"/>
      <c r="W46" s="196"/>
    </row>
    <row r="47" spans="1:23" s="121" customFormat="1" x14ac:dyDescent="0.2">
      <c r="A47" s="991"/>
      <c r="B47" s="394"/>
      <c r="C47" s="138"/>
      <c r="D47" s="236"/>
      <c r="E47" s="204"/>
      <c r="F47" s="227"/>
      <c r="G47" s="227"/>
      <c r="H47" s="227"/>
      <c r="I47" s="227"/>
      <c r="J47" s="227"/>
      <c r="K47" s="227"/>
      <c r="L47" s="227"/>
      <c r="M47" s="227"/>
      <c r="N47" s="251"/>
      <c r="O47" s="198"/>
      <c r="P47" s="195"/>
      <c r="Q47" s="195"/>
      <c r="R47" s="195"/>
      <c r="S47" s="195"/>
      <c r="T47" s="195"/>
      <c r="U47" s="195"/>
      <c r="V47" s="196"/>
      <c r="W47" s="196"/>
    </row>
    <row r="48" spans="1:23" x14ac:dyDescent="0.2">
      <c r="A48" s="991">
        <v>12</v>
      </c>
      <c r="B48" s="394" t="s">
        <v>336</v>
      </c>
      <c r="C48" s="138" t="s">
        <v>337</v>
      </c>
      <c r="D48" s="19">
        <v>1</v>
      </c>
      <c r="E48" s="19">
        <v>0</v>
      </c>
      <c r="F48" s="19">
        <v>1</v>
      </c>
      <c r="G48" s="19">
        <v>1</v>
      </c>
      <c r="H48" s="19">
        <v>0</v>
      </c>
      <c r="I48" s="19">
        <v>1</v>
      </c>
      <c r="J48" s="19">
        <v>0</v>
      </c>
      <c r="K48" s="19">
        <v>1</v>
      </c>
      <c r="L48" s="19">
        <v>1</v>
      </c>
      <c r="M48" s="19">
        <v>1</v>
      </c>
      <c r="N48" s="990">
        <f>SUM(D48:M48)/$C$4</f>
        <v>0.7</v>
      </c>
      <c r="O48" s="198"/>
    </row>
    <row r="49" spans="1:23" x14ac:dyDescent="0.2">
      <c r="A49" s="991"/>
      <c r="B49" s="187" t="s">
        <v>338</v>
      </c>
      <c r="C49" s="138"/>
      <c r="D49" s="238"/>
      <c r="E49" s="210"/>
      <c r="F49" s="229"/>
      <c r="G49" s="229"/>
      <c r="H49" s="229"/>
      <c r="I49" s="229"/>
      <c r="J49" s="229"/>
      <c r="K49" s="229"/>
      <c r="L49" s="229"/>
      <c r="M49" s="229"/>
      <c r="N49" s="254"/>
      <c r="O49" s="198"/>
    </row>
    <row r="50" spans="1:23" s="121" customFormat="1" x14ac:dyDescent="0.2">
      <c r="A50" s="991"/>
      <c r="B50" s="394"/>
      <c r="C50" s="138"/>
      <c r="D50" s="236"/>
      <c r="E50" s="204"/>
      <c r="F50" s="227"/>
      <c r="G50" s="227"/>
      <c r="H50" s="227"/>
      <c r="I50" s="227"/>
      <c r="J50" s="227"/>
      <c r="K50" s="227"/>
      <c r="L50" s="227"/>
      <c r="M50" s="227"/>
      <c r="N50" s="251"/>
      <c r="O50" s="198"/>
      <c r="P50" s="195"/>
      <c r="Q50" s="195"/>
      <c r="R50" s="195"/>
      <c r="S50" s="195"/>
      <c r="T50" s="195"/>
      <c r="U50" s="195"/>
      <c r="V50" s="196"/>
      <c r="W50" s="196"/>
    </row>
    <row r="51" spans="1:23" s="121" customFormat="1" x14ac:dyDescent="0.2">
      <c r="A51" s="991">
        <v>13</v>
      </c>
      <c r="B51" s="394" t="s">
        <v>339</v>
      </c>
      <c r="C51" s="138" t="s">
        <v>340</v>
      </c>
      <c r="D51" s="19">
        <v>1</v>
      </c>
      <c r="E51" s="19">
        <v>0</v>
      </c>
      <c r="F51" s="19">
        <v>1</v>
      </c>
      <c r="G51" s="19">
        <v>1</v>
      </c>
      <c r="H51" s="19">
        <v>0</v>
      </c>
      <c r="I51" s="19">
        <v>1</v>
      </c>
      <c r="J51" s="19">
        <v>0</v>
      </c>
      <c r="K51" s="19">
        <v>1</v>
      </c>
      <c r="L51" s="19">
        <v>1</v>
      </c>
      <c r="M51" s="19">
        <v>0</v>
      </c>
      <c r="N51" s="990">
        <f>SUM(D51:M51)/$C$4</f>
        <v>0.6</v>
      </c>
      <c r="O51" s="198"/>
      <c r="P51" s="195"/>
      <c r="Q51" s="195"/>
      <c r="R51" s="195"/>
      <c r="S51" s="195"/>
      <c r="T51" s="195"/>
      <c r="U51" s="195"/>
      <c r="V51" s="196"/>
      <c r="W51" s="196"/>
    </row>
    <row r="52" spans="1:23" s="121" customFormat="1" x14ac:dyDescent="0.2">
      <c r="A52" s="991"/>
      <c r="B52" s="394" t="s">
        <v>341</v>
      </c>
      <c r="C52" s="138"/>
      <c r="D52" s="602"/>
      <c r="E52" s="352"/>
      <c r="F52" s="353"/>
      <c r="G52" s="353"/>
      <c r="H52" s="353"/>
      <c r="I52" s="353"/>
      <c r="J52" s="353"/>
      <c r="K52" s="353"/>
      <c r="L52" s="353"/>
      <c r="M52" s="353"/>
      <c r="N52" s="490"/>
      <c r="O52" s="198"/>
      <c r="P52" s="195"/>
      <c r="Q52" s="195"/>
      <c r="R52" s="195"/>
      <c r="S52" s="195"/>
      <c r="T52" s="195"/>
      <c r="U52" s="195"/>
      <c r="V52" s="196"/>
      <c r="W52" s="196"/>
    </row>
    <row r="53" spans="1:23" s="121" customFormat="1" x14ac:dyDescent="0.2">
      <c r="A53" s="991"/>
      <c r="B53" s="394"/>
      <c r="C53" s="138"/>
      <c r="D53" s="602"/>
      <c r="E53" s="352"/>
      <c r="F53" s="353"/>
      <c r="G53" s="353"/>
      <c r="H53" s="353"/>
      <c r="I53" s="353"/>
      <c r="J53" s="353"/>
      <c r="K53" s="353"/>
      <c r="L53" s="353"/>
      <c r="M53" s="353"/>
      <c r="N53" s="490"/>
      <c r="O53" s="198"/>
      <c r="P53" s="195"/>
      <c r="Q53" s="195"/>
      <c r="R53" s="195"/>
      <c r="S53" s="195"/>
      <c r="T53" s="195"/>
      <c r="U53" s="195"/>
      <c r="V53" s="196"/>
      <c r="W53" s="196"/>
    </row>
    <row r="54" spans="1:23" x14ac:dyDescent="0.2">
      <c r="A54" s="991">
        <v>14</v>
      </c>
      <c r="B54" s="394" t="s">
        <v>342</v>
      </c>
      <c r="C54" s="138" t="s">
        <v>343</v>
      </c>
      <c r="D54" s="19">
        <v>1</v>
      </c>
      <c r="E54" s="19">
        <v>0</v>
      </c>
      <c r="F54" s="19">
        <v>1</v>
      </c>
      <c r="G54" s="19">
        <v>1</v>
      </c>
      <c r="H54" s="19">
        <v>0</v>
      </c>
      <c r="I54" s="19">
        <v>1</v>
      </c>
      <c r="J54" s="19">
        <v>0</v>
      </c>
      <c r="K54" s="19">
        <v>1</v>
      </c>
      <c r="L54" s="19">
        <v>1</v>
      </c>
      <c r="M54" s="19">
        <v>1</v>
      </c>
      <c r="N54" s="990">
        <f>SUM(D54:M54)/$C$4</f>
        <v>0.7</v>
      </c>
      <c r="O54" s="198"/>
    </row>
    <row r="55" spans="1:23" x14ac:dyDescent="0.2">
      <c r="A55" s="991"/>
      <c r="B55" s="394" t="s">
        <v>344</v>
      </c>
      <c r="C55" s="138"/>
      <c r="D55" s="602"/>
      <c r="E55" s="352"/>
      <c r="F55" s="353"/>
      <c r="G55" s="353"/>
      <c r="H55" s="353"/>
      <c r="I55" s="353"/>
      <c r="J55" s="353"/>
      <c r="K55" s="353"/>
      <c r="L55" s="353"/>
      <c r="M55" s="353"/>
      <c r="N55" s="490"/>
      <c r="O55" s="198"/>
    </row>
    <row r="56" spans="1:23" x14ac:dyDescent="0.2">
      <c r="A56" s="991"/>
      <c r="B56" s="394" t="s">
        <v>345</v>
      </c>
      <c r="C56" s="138"/>
      <c r="D56" s="236"/>
      <c r="E56" s="204"/>
      <c r="F56" s="227"/>
      <c r="G56" s="227"/>
      <c r="H56" s="227"/>
      <c r="I56" s="227"/>
      <c r="J56" s="227"/>
      <c r="K56" s="227"/>
      <c r="L56" s="227"/>
      <c r="M56" s="227"/>
      <c r="N56" s="251"/>
      <c r="O56" s="198"/>
    </row>
    <row r="57" spans="1:23" s="121" customFormat="1" x14ac:dyDescent="0.2">
      <c r="A57" s="991"/>
      <c r="B57" s="394"/>
      <c r="C57" s="138"/>
      <c r="D57" s="236"/>
      <c r="E57" s="204"/>
      <c r="F57" s="227"/>
      <c r="G57" s="227"/>
      <c r="H57" s="227"/>
      <c r="I57" s="227"/>
      <c r="J57" s="227"/>
      <c r="K57" s="227"/>
      <c r="L57" s="227"/>
      <c r="M57" s="227"/>
      <c r="N57" s="251"/>
      <c r="O57" s="198"/>
      <c r="P57" s="195"/>
      <c r="Q57" s="195"/>
      <c r="R57" s="195"/>
      <c r="S57" s="195"/>
      <c r="T57" s="195"/>
      <c r="U57" s="195"/>
      <c r="V57" s="196"/>
      <c r="W57" s="196"/>
    </row>
    <row r="58" spans="1:23" s="121" customFormat="1" x14ac:dyDescent="0.2">
      <c r="A58" s="991">
        <v>15</v>
      </c>
      <c r="B58" s="394" t="s">
        <v>346</v>
      </c>
      <c r="C58" s="202" t="s">
        <v>347</v>
      </c>
      <c r="D58" s="19">
        <v>1</v>
      </c>
      <c r="E58" s="19">
        <v>0</v>
      </c>
      <c r="F58" s="19">
        <v>1</v>
      </c>
      <c r="G58" s="19">
        <v>1</v>
      </c>
      <c r="H58" s="19">
        <v>0</v>
      </c>
      <c r="I58" s="19">
        <v>1</v>
      </c>
      <c r="J58" s="19">
        <v>0</v>
      </c>
      <c r="K58" s="19">
        <v>1</v>
      </c>
      <c r="L58" s="19">
        <v>1</v>
      </c>
      <c r="M58" s="19">
        <v>1</v>
      </c>
      <c r="N58" s="990">
        <f>SUM(D58:M58)/$C$4</f>
        <v>0.7</v>
      </c>
      <c r="O58" s="198"/>
      <c r="P58" s="195"/>
      <c r="Q58" s="195"/>
      <c r="R58" s="195"/>
      <c r="S58" s="195"/>
      <c r="T58" s="195"/>
      <c r="U58" s="195"/>
      <c r="V58" s="196"/>
      <c r="W58" s="196"/>
    </row>
    <row r="59" spans="1:23" s="121" customFormat="1" x14ac:dyDescent="0.2">
      <c r="A59" s="991"/>
      <c r="B59" s="394" t="s">
        <v>348</v>
      </c>
      <c r="C59" s="138" t="s">
        <v>349</v>
      </c>
      <c r="D59" s="19">
        <v>1</v>
      </c>
      <c r="E59" s="19">
        <v>0</v>
      </c>
      <c r="F59" s="19">
        <v>1</v>
      </c>
      <c r="G59" s="19">
        <v>1</v>
      </c>
      <c r="H59" s="19">
        <v>0</v>
      </c>
      <c r="I59" s="19">
        <v>1</v>
      </c>
      <c r="J59" s="19">
        <v>0</v>
      </c>
      <c r="K59" s="19">
        <v>1</v>
      </c>
      <c r="L59" s="19">
        <v>1</v>
      </c>
      <c r="M59" s="19">
        <v>1</v>
      </c>
      <c r="N59" s="990">
        <f>SUM(D59:M59)/$C$4</f>
        <v>0.7</v>
      </c>
      <c r="O59" s="198"/>
      <c r="P59" s="195"/>
      <c r="Q59" s="195"/>
      <c r="R59" s="195"/>
      <c r="S59" s="195"/>
      <c r="T59" s="195"/>
      <c r="U59" s="195"/>
      <c r="V59" s="196"/>
      <c r="W59" s="196"/>
    </row>
    <row r="60" spans="1:23" s="121" customFormat="1" ht="15" customHeight="1" x14ac:dyDescent="0.2">
      <c r="A60" s="991"/>
      <c r="B60" s="394"/>
      <c r="C60" s="138"/>
      <c r="D60" s="236"/>
      <c r="E60" s="204"/>
      <c r="F60" s="227"/>
      <c r="G60" s="227"/>
      <c r="H60" s="227"/>
      <c r="I60" s="227"/>
      <c r="J60" s="227"/>
      <c r="K60" s="227"/>
      <c r="L60" s="227"/>
      <c r="M60" s="227"/>
      <c r="N60" s="251"/>
      <c r="O60" s="198"/>
      <c r="P60" s="195"/>
      <c r="Q60" s="195"/>
      <c r="R60" s="195"/>
      <c r="S60" s="195"/>
      <c r="T60" s="195"/>
      <c r="U60" s="195"/>
      <c r="V60" s="196"/>
      <c r="W60" s="196"/>
    </row>
    <row r="61" spans="1:23" x14ac:dyDescent="0.2">
      <c r="A61" s="991">
        <v>16</v>
      </c>
      <c r="B61" s="394" t="s">
        <v>350</v>
      </c>
      <c r="C61" s="138" t="s">
        <v>351</v>
      </c>
      <c r="D61" s="19">
        <v>1</v>
      </c>
      <c r="E61" s="19">
        <v>0</v>
      </c>
      <c r="F61" s="19">
        <v>1</v>
      </c>
      <c r="G61" s="19">
        <v>1</v>
      </c>
      <c r="H61" s="19">
        <v>0</v>
      </c>
      <c r="I61" s="19">
        <v>1</v>
      </c>
      <c r="J61" s="19">
        <v>0</v>
      </c>
      <c r="K61" s="19">
        <v>1</v>
      </c>
      <c r="L61" s="19">
        <v>1</v>
      </c>
      <c r="M61" s="19">
        <v>1</v>
      </c>
      <c r="N61" s="990">
        <f>SUM(D61:M61)/$C$4</f>
        <v>0.7</v>
      </c>
      <c r="O61" s="198"/>
    </row>
    <row r="62" spans="1:23" x14ac:dyDescent="0.2">
      <c r="A62" s="991"/>
      <c r="B62" s="220" t="s">
        <v>352</v>
      </c>
      <c r="C62" s="138"/>
      <c r="D62" s="239"/>
      <c r="E62" s="211"/>
      <c r="F62" s="230"/>
      <c r="G62" s="230"/>
      <c r="H62" s="230"/>
      <c r="I62" s="230"/>
      <c r="J62" s="230"/>
      <c r="K62" s="230"/>
      <c r="L62" s="230"/>
      <c r="M62" s="230"/>
      <c r="N62" s="255"/>
      <c r="O62" s="198"/>
    </row>
    <row r="63" spans="1:23" x14ac:dyDescent="0.2">
      <c r="A63" s="991"/>
      <c r="B63" s="394"/>
      <c r="C63" s="138"/>
      <c r="D63" s="602"/>
      <c r="E63" s="352"/>
      <c r="F63" s="353"/>
      <c r="G63" s="353"/>
      <c r="H63" s="353"/>
      <c r="I63" s="353"/>
      <c r="J63" s="353"/>
      <c r="K63" s="353"/>
      <c r="L63" s="353"/>
      <c r="M63" s="353"/>
      <c r="N63" s="490"/>
      <c r="O63" s="198"/>
    </row>
    <row r="64" spans="1:23" x14ac:dyDescent="0.2">
      <c r="A64" s="991">
        <v>17</v>
      </c>
      <c r="B64" s="394" t="s">
        <v>353</v>
      </c>
      <c r="C64" s="138" t="s">
        <v>354</v>
      </c>
      <c r="D64" s="19">
        <v>1</v>
      </c>
      <c r="E64" s="19">
        <v>0</v>
      </c>
      <c r="F64" s="19">
        <v>1</v>
      </c>
      <c r="G64" s="19">
        <v>1</v>
      </c>
      <c r="H64" s="19">
        <v>0</v>
      </c>
      <c r="I64" s="19">
        <v>1</v>
      </c>
      <c r="J64" s="19">
        <v>0</v>
      </c>
      <c r="K64" s="19">
        <v>1</v>
      </c>
      <c r="L64" s="19">
        <v>1</v>
      </c>
      <c r="M64" s="19">
        <v>1</v>
      </c>
      <c r="N64" s="990">
        <f>SUM(D64:M64)/$C$4</f>
        <v>0.7</v>
      </c>
      <c r="O64" s="198"/>
    </row>
    <row r="65" spans="1:23" x14ac:dyDescent="0.2">
      <c r="A65" s="459"/>
      <c r="B65" s="394" t="s">
        <v>355</v>
      </c>
      <c r="C65" s="138"/>
      <c r="D65" s="236"/>
      <c r="E65" s="204"/>
      <c r="F65" s="227"/>
      <c r="G65" s="227"/>
      <c r="H65" s="227"/>
      <c r="I65" s="227"/>
      <c r="J65" s="227"/>
      <c r="K65" s="227"/>
      <c r="L65" s="227"/>
      <c r="M65" s="227"/>
      <c r="N65" s="251"/>
      <c r="O65" s="198"/>
    </row>
    <row r="66" spans="1:23" s="121" customFormat="1" x14ac:dyDescent="0.2">
      <c r="A66" s="459"/>
      <c r="B66" s="394" t="s">
        <v>356</v>
      </c>
      <c r="C66" s="138"/>
      <c r="D66" s="236"/>
      <c r="E66" s="204"/>
      <c r="F66" s="227"/>
      <c r="G66" s="227"/>
      <c r="H66" s="227"/>
      <c r="I66" s="227"/>
      <c r="J66" s="227"/>
      <c r="K66" s="227"/>
      <c r="L66" s="227"/>
      <c r="M66" s="227"/>
      <c r="N66" s="251"/>
      <c r="O66" s="198"/>
      <c r="P66" s="195"/>
      <c r="Q66" s="195"/>
      <c r="R66" s="195"/>
      <c r="S66" s="195"/>
      <c r="T66" s="195"/>
      <c r="U66" s="195"/>
      <c r="V66" s="196"/>
      <c r="W66" s="196"/>
    </row>
    <row r="67" spans="1:23" x14ac:dyDescent="0.2">
      <c r="A67" s="459"/>
      <c r="B67" s="394"/>
      <c r="C67" s="138"/>
      <c r="D67" s="602"/>
      <c r="E67" s="352"/>
      <c r="F67" s="353"/>
      <c r="G67" s="353"/>
      <c r="H67" s="353"/>
      <c r="I67" s="353"/>
      <c r="J67" s="353"/>
      <c r="K67" s="353"/>
      <c r="L67" s="353"/>
      <c r="M67" s="353"/>
      <c r="N67" s="490"/>
      <c r="O67" s="198"/>
    </row>
    <row r="68" spans="1:23" x14ac:dyDescent="0.2">
      <c r="A68" s="459">
        <v>18</v>
      </c>
      <c r="B68" s="394" t="s">
        <v>357</v>
      </c>
      <c r="C68" s="138" t="s">
        <v>358</v>
      </c>
      <c r="D68" s="19">
        <v>0</v>
      </c>
      <c r="E68" s="19">
        <v>0</v>
      </c>
      <c r="F68" s="19">
        <v>0</v>
      </c>
      <c r="G68" s="19">
        <v>1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</v>
      </c>
      <c r="N68" s="990">
        <f>SUM(D68:M68)/$C$4</f>
        <v>0.2</v>
      </c>
      <c r="O68" s="198"/>
    </row>
    <row r="69" spans="1:23" x14ac:dyDescent="0.2">
      <c r="A69" s="459"/>
      <c r="B69" s="394" t="s">
        <v>359</v>
      </c>
      <c r="C69" s="138"/>
      <c r="D69" s="602"/>
      <c r="E69" s="352"/>
      <c r="F69" s="353"/>
      <c r="G69" s="353"/>
      <c r="H69" s="353"/>
      <c r="I69" s="353"/>
      <c r="J69" s="353"/>
      <c r="K69" s="353"/>
      <c r="L69" s="353"/>
      <c r="M69" s="353"/>
      <c r="N69" s="490"/>
      <c r="O69" s="198"/>
    </row>
    <row r="70" spans="1:23" x14ac:dyDescent="0.2">
      <c r="A70" s="459"/>
      <c r="B70" s="394"/>
      <c r="C70" s="345"/>
      <c r="D70" s="602"/>
      <c r="E70" s="352"/>
      <c r="F70" s="353"/>
      <c r="G70" s="353"/>
      <c r="H70" s="353"/>
      <c r="I70" s="353"/>
      <c r="J70" s="353"/>
      <c r="K70" s="353"/>
      <c r="L70" s="353"/>
      <c r="M70" s="353"/>
      <c r="N70" s="490"/>
      <c r="O70" s="198"/>
    </row>
    <row r="71" spans="1:23" x14ac:dyDescent="0.2">
      <c r="A71" s="991">
        <v>19</v>
      </c>
      <c r="B71" s="394" t="s">
        <v>360</v>
      </c>
      <c r="C71" s="345"/>
      <c r="D71" s="19">
        <v>1</v>
      </c>
      <c r="E71" s="19">
        <v>1</v>
      </c>
      <c r="F71" s="19">
        <v>1</v>
      </c>
      <c r="G71" s="19">
        <v>1</v>
      </c>
      <c r="H71" s="19">
        <v>1</v>
      </c>
      <c r="I71" s="19">
        <v>1</v>
      </c>
      <c r="J71" s="19">
        <v>1</v>
      </c>
      <c r="K71" s="19">
        <v>1</v>
      </c>
      <c r="L71" s="19">
        <v>0</v>
      </c>
      <c r="M71" s="19">
        <v>1</v>
      </c>
      <c r="N71" s="990">
        <f>IF(AVERAGE(D71:M71)&gt;=0.8,1,0)</f>
        <v>1</v>
      </c>
      <c r="O71" s="258">
        <f>AVERAGE(D71:M71)</f>
        <v>0.9</v>
      </c>
    </row>
    <row r="72" spans="1:23" x14ac:dyDescent="0.2">
      <c r="A72" s="991"/>
      <c r="B72" s="748" t="s">
        <v>361</v>
      </c>
      <c r="C72" s="345"/>
      <c r="D72" s="240"/>
      <c r="E72" s="125"/>
      <c r="F72" s="231"/>
      <c r="G72" s="231"/>
      <c r="H72" s="231"/>
      <c r="I72" s="231"/>
      <c r="J72" s="231"/>
      <c r="K72" s="231"/>
      <c r="L72" s="231"/>
      <c r="M72" s="231"/>
      <c r="N72" s="256"/>
      <c r="O72" s="198"/>
    </row>
    <row r="73" spans="1:23" s="121" customFormat="1" x14ac:dyDescent="0.2">
      <c r="A73" s="459"/>
      <c r="B73" s="394"/>
      <c r="C73" s="345"/>
      <c r="D73" s="602"/>
      <c r="E73" s="352"/>
      <c r="F73" s="353"/>
      <c r="G73" s="353"/>
      <c r="H73" s="353"/>
      <c r="I73" s="353"/>
      <c r="J73" s="353"/>
      <c r="K73" s="353"/>
      <c r="L73" s="353"/>
      <c r="M73" s="353"/>
      <c r="N73" s="490"/>
      <c r="O73" s="198"/>
      <c r="P73" s="195"/>
      <c r="Q73" s="195"/>
      <c r="R73" s="195"/>
      <c r="S73" s="195"/>
      <c r="T73" s="195"/>
      <c r="U73" s="195"/>
      <c r="V73" s="196"/>
      <c r="W73" s="196"/>
    </row>
    <row r="74" spans="1:23" x14ac:dyDescent="0.2">
      <c r="A74" s="991">
        <v>20</v>
      </c>
      <c r="B74" s="394" t="s">
        <v>362</v>
      </c>
      <c r="C74" s="345"/>
      <c r="D74" s="19">
        <v>1</v>
      </c>
      <c r="E74" s="19">
        <v>0</v>
      </c>
      <c r="F74" s="19">
        <v>1</v>
      </c>
      <c r="G74" s="19">
        <v>0</v>
      </c>
      <c r="H74" s="19">
        <v>0</v>
      </c>
      <c r="I74" s="19">
        <v>1</v>
      </c>
      <c r="J74" s="19">
        <v>0</v>
      </c>
      <c r="K74" s="19">
        <v>1</v>
      </c>
      <c r="L74" s="19">
        <v>1</v>
      </c>
      <c r="M74" s="19">
        <v>1</v>
      </c>
      <c r="N74" s="990">
        <f>IF(AVERAGE(D74:M74)&gt;=0.8,1,0)</f>
        <v>0</v>
      </c>
      <c r="O74" s="258">
        <f>AVERAGE(D74:M74)</f>
        <v>0.6</v>
      </c>
    </row>
    <row r="75" spans="1:23" x14ac:dyDescent="0.2">
      <c r="A75" s="991"/>
      <c r="B75" s="748" t="s">
        <v>363</v>
      </c>
      <c r="C75" s="345"/>
      <c r="D75" s="998"/>
      <c r="E75" s="873"/>
      <c r="F75" s="739"/>
      <c r="G75" s="739"/>
      <c r="H75" s="739"/>
      <c r="I75" s="739"/>
      <c r="J75" s="739"/>
      <c r="K75" s="739"/>
      <c r="L75" s="739"/>
      <c r="M75" s="739"/>
      <c r="N75" s="999"/>
      <c r="O75" s="198"/>
    </row>
    <row r="76" spans="1:23" x14ac:dyDescent="0.2">
      <c r="A76" s="991"/>
      <c r="B76" s="748" t="s">
        <v>364</v>
      </c>
      <c r="C76" s="716"/>
      <c r="D76" s="998"/>
      <c r="E76" s="873"/>
      <c r="F76" s="739"/>
      <c r="G76" s="739"/>
      <c r="H76" s="739"/>
      <c r="I76" s="739"/>
      <c r="J76" s="739"/>
      <c r="K76" s="739"/>
      <c r="L76" s="739"/>
      <c r="M76" s="739"/>
      <c r="N76" s="999"/>
      <c r="O76" s="198"/>
    </row>
    <row r="77" spans="1:23" ht="15.75" x14ac:dyDescent="0.3">
      <c r="A77" s="991"/>
      <c r="B77" s="394" t="s">
        <v>365</v>
      </c>
      <c r="C77" s="345"/>
      <c r="D77" s="602"/>
      <c r="E77" s="352"/>
      <c r="F77" s="353"/>
      <c r="G77" s="353"/>
      <c r="H77" s="353"/>
      <c r="I77" s="353"/>
      <c r="J77" s="353"/>
      <c r="K77" s="353"/>
      <c r="L77" s="353"/>
      <c r="M77" s="353"/>
      <c r="N77" s="490"/>
      <c r="O77" s="198"/>
    </row>
    <row r="78" spans="1:23" x14ac:dyDescent="0.2">
      <c r="A78" s="459"/>
      <c r="B78" s="748" t="s">
        <v>366</v>
      </c>
      <c r="C78" s="716"/>
      <c r="D78" s="998"/>
      <c r="E78" s="873"/>
      <c r="F78" s="739"/>
      <c r="G78" s="739"/>
      <c r="H78" s="739"/>
      <c r="I78" s="739"/>
      <c r="J78" s="739"/>
      <c r="K78" s="739"/>
      <c r="L78" s="739"/>
      <c r="M78" s="739"/>
      <c r="N78" s="999"/>
      <c r="O78" s="198"/>
    </row>
    <row r="79" spans="1:23" x14ac:dyDescent="0.2">
      <c r="A79" s="459"/>
      <c r="B79" s="748" t="s">
        <v>367</v>
      </c>
      <c r="C79" s="716"/>
      <c r="D79" s="998"/>
      <c r="E79" s="873"/>
      <c r="F79" s="739"/>
      <c r="G79" s="739"/>
      <c r="H79" s="739"/>
      <c r="I79" s="739"/>
      <c r="J79" s="739"/>
      <c r="K79" s="739"/>
      <c r="L79" s="739"/>
      <c r="M79" s="739"/>
      <c r="N79" s="999"/>
      <c r="O79" s="198"/>
    </row>
    <row r="80" spans="1:23" x14ac:dyDescent="0.2">
      <c r="A80" s="459"/>
      <c r="B80" s="394" t="s">
        <v>368</v>
      </c>
      <c r="C80" s="200"/>
      <c r="D80" s="234"/>
      <c r="E80" s="201"/>
      <c r="F80" s="225"/>
      <c r="G80" s="225"/>
      <c r="H80" s="225"/>
      <c r="I80" s="225"/>
      <c r="J80" s="225"/>
      <c r="K80" s="225"/>
      <c r="L80" s="225"/>
      <c r="M80" s="225"/>
      <c r="N80" s="249"/>
      <c r="O80" s="198"/>
    </row>
    <row r="81" spans="1:23" s="294" customFormat="1" x14ac:dyDescent="0.2">
      <c r="A81" s="991">
        <v>21</v>
      </c>
      <c r="B81" s="394" t="s">
        <v>369</v>
      </c>
      <c r="C81" s="345"/>
      <c r="D81" s="19">
        <v>1</v>
      </c>
      <c r="E81" s="19">
        <v>1</v>
      </c>
      <c r="F81" s="19">
        <v>0</v>
      </c>
      <c r="G81" s="19">
        <v>1</v>
      </c>
      <c r="H81" s="19">
        <v>0</v>
      </c>
      <c r="I81" s="19">
        <v>1</v>
      </c>
      <c r="J81" s="19">
        <v>1</v>
      </c>
      <c r="K81" s="19">
        <v>0</v>
      </c>
      <c r="L81" s="19">
        <v>1</v>
      </c>
      <c r="M81" s="19">
        <v>1</v>
      </c>
      <c r="N81" s="990">
        <f>IF(AVERAGE(D81:M81)&gt;=0.8,1,0)</f>
        <v>0</v>
      </c>
      <c r="O81" s="258">
        <f>AVERAGE(D81:M81)</f>
        <v>0.7</v>
      </c>
      <c r="P81" s="212"/>
      <c r="Q81" s="212"/>
      <c r="R81" s="212"/>
      <c r="S81" s="212"/>
      <c r="T81" s="212"/>
      <c r="U81" s="212"/>
      <c r="V81" s="301"/>
      <c r="W81" s="301"/>
    </row>
    <row r="82" spans="1:23" s="294" customFormat="1" ht="15.75" x14ac:dyDescent="0.3">
      <c r="A82" s="991"/>
      <c r="B82" s="221"/>
      <c r="C82" s="213"/>
      <c r="D82" s="241"/>
      <c r="E82" s="214"/>
      <c r="F82" s="232"/>
      <c r="G82" s="232"/>
      <c r="H82" s="232"/>
      <c r="I82" s="232"/>
      <c r="J82" s="232"/>
      <c r="K82" s="232"/>
      <c r="L82" s="232"/>
      <c r="M82" s="232"/>
      <c r="N82" s="257"/>
      <c r="O82" s="261"/>
      <c r="P82" s="212"/>
      <c r="Q82" s="212"/>
      <c r="R82" s="212"/>
      <c r="S82" s="212"/>
      <c r="T82" s="212"/>
      <c r="U82" s="212"/>
      <c r="V82" s="301"/>
      <c r="W82" s="301"/>
    </row>
    <row r="83" spans="1:23" s="294" customFormat="1" x14ac:dyDescent="0.2">
      <c r="A83" s="991">
        <v>22</v>
      </c>
      <c r="B83" s="394" t="s">
        <v>370</v>
      </c>
      <c r="C83" s="345"/>
      <c r="D83" s="19">
        <v>1</v>
      </c>
      <c r="E83" s="19">
        <v>0</v>
      </c>
      <c r="F83" s="19">
        <v>1</v>
      </c>
      <c r="G83" s="19">
        <v>0</v>
      </c>
      <c r="H83" s="19">
        <v>0</v>
      </c>
      <c r="I83" s="19">
        <v>1</v>
      </c>
      <c r="J83" s="19">
        <v>0</v>
      </c>
      <c r="K83" s="19">
        <v>1</v>
      </c>
      <c r="L83" s="19">
        <v>1</v>
      </c>
      <c r="M83" s="19">
        <v>1</v>
      </c>
      <c r="N83" s="990">
        <f>IF(AVERAGE(D83:M83)&gt;=0.8,1,0)</f>
        <v>0</v>
      </c>
      <c r="O83" s="258">
        <f>AVERAGE(D83:M83)</f>
        <v>0.6</v>
      </c>
      <c r="P83" s="212"/>
      <c r="Q83" s="212"/>
      <c r="R83" s="212"/>
      <c r="S83" s="212"/>
      <c r="T83" s="212"/>
      <c r="U83" s="212"/>
      <c r="V83" s="301"/>
      <c r="W83" s="301"/>
    </row>
    <row r="84" spans="1:23" s="294" customFormat="1" x14ac:dyDescent="0.2">
      <c r="A84" s="991"/>
      <c r="B84" s="222"/>
      <c r="C84" s="215"/>
      <c r="D84" s="234"/>
      <c r="E84" s="201"/>
      <c r="F84" s="225"/>
      <c r="G84" s="225"/>
      <c r="H84" s="225"/>
      <c r="I84" s="225"/>
      <c r="J84" s="225"/>
      <c r="K84" s="225"/>
      <c r="L84" s="225"/>
      <c r="M84" s="225"/>
      <c r="N84" s="249"/>
      <c r="O84" s="261"/>
      <c r="P84" s="212"/>
      <c r="Q84" s="212"/>
      <c r="R84" s="212"/>
      <c r="S84" s="212"/>
      <c r="T84" s="212"/>
      <c r="U84" s="212"/>
      <c r="V84" s="301"/>
      <c r="W84" s="301"/>
    </row>
    <row r="85" spans="1:23" x14ac:dyDescent="0.2">
      <c r="A85" s="991">
        <v>23</v>
      </c>
      <c r="B85" s="394" t="s">
        <v>371</v>
      </c>
      <c r="C85" s="345"/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1</v>
      </c>
      <c r="L85" s="19">
        <v>0</v>
      </c>
      <c r="M85" s="19">
        <v>1</v>
      </c>
      <c r="N85" s="990">
        <f>IF(AVERAGE(D85:M85)&gt;=0.8,1,0)</f>
        <v>0</v>
      </c>
      <c r="O85" s="258">
        <f>AVERAGE(D85:M85)</f>
        <v>0.2</v>
      </c>
    </row>
    <row r="86" spans="1:23" x14ac:dyDescent="0.2">
      <c r="A86" s="991"/>
      <c r="B86" s="394" t="s">
        <v>372</v>
      </c>
      <c r="C86" s="345"/>
      <c r="D86" s="602"/>
      <c r="E86" s="352"/>
      <c r="F86" s="353"/>
      <c r="G86" s="353"/>
      <c r="H86" s="353"/>
      <c r="I86" s="353"/>
      <c r="J86" s="353"/>
      <c r="K86" s="353"/>
      <c r="L86" s="353"/>
      <c r="M86" s="353"/>
      <c r="N86" s="490"/>
      <c r="O86" s="198"/>
    </row>
    <row r="87" spans="1:23" ht="15.75" x14ac:dyDescent="0.3">
      <c r="A87" s="991"/>
      <c r="B87" s="221" t="s">
        <v>373</v>
      </c>
      <c r="C87" s="213"/>
      <c r="D87" s="241"/>
      <c r="E87" s="214"/>
      <c r="F87" s="232"/>
      <c r="G87" s="232"/>
      <c r="H87" s="232"/>
      <c r="I87" s="232"/>
      <c r="J87" s="232"/>
      <c r="K87" s="232"/>
      <c r="L87" s="232"/>
      <c r="M87" s="232"/>
      <c r="N87" s="257"/>
      <c r="O87" s="198"/>
    </row>
    <row r="88" spans="1:23" ht="15.75" x14ac:dyDescent="0.3">
      <c r="A88" s="991"/>
      <c r="B88" s="221" t="s">
        <v>374</v>
      </c>
      <c r="C88" s="213"/>
      <c r="D88" s="241"/>
      <c r="E88" s="214"/>
      <c r="F88" s="232"/>
      <c r="G88" s="232"/>
      <c r="H88" s="232"/>
      <c r="I88" s="232"/>
      <c r="J88" s="232"/>
      <c r="K88" s="232"/>
      <c r="L88" s="232"/>
      <c r="M88" s="232"/>
      <c r="N88" s="257"/>
      <c r="O88" s="198"/>
    </row>
    <row r="89" spans="1:23" ht="15.75" x14ac:dyDescent="0.3">
      <c r="A89" s="991"/>
      <c r="B89" s="223" t="s">
        <v>375</v>
      </c>
      <c r="C89" s="200"/>
      <c r="D89" s="234"/>
      <c r="E89" s="201"/>
      <c r="F89" s="225"/>
      <c r="G89" s="225"/>
      <c r="H89" s="225"/>
      <c r="I89" s="225"/>
      <c r="J89" s="225"/>
      <c r="K89" s="225"/>
      <c r="L89" s="225"/>
      <c r="M89" s="225"/>
      <c r="N89" s="249"/>
      <c r="O89" s="198"/>
    </row>
    <row r="90" spans="1:23" ht="15.75" x14ac:dyDescent="0.3">
      <c r="A90" s="991"/>
      <c r="B90" s="223" t="s">
        <v>376</v>
      </c>
      <c r="C90" s="200"/>
      <c r="D90" s="234"/>
      <c r="E90" s="201"/>
      <c r="F90" s="225"/>
      <c r="G90" s="225"/>
      <c r="H90" s="225"/>
      <c r="I90" s="225"/>
      <c r="J90" s="225"/>
      <c r="K90" s="225"/>
      <c r="L90" s="225"/>
      <c r="M90" s="225"/>
      <c r="N90" s="249"/>
      <c r="O90" s="198"/>
    </row>
    <row r="91" spans="1:23" ht="15.75" x14ac:dyDescent="0.3">
      <c r="A91" s="991"/>
      <c r="B91" s="221" t="s">
        <v>377</v>
      </c>
      <c r="C91" s="213"/>
      <c r="D91" s="241"/>
      <c r="E91" s="214"/>
      <c r="F91" s="232"/>
      <c r="G91" s="232"/>
      <c r="H91" s="232"/>
      <c r="I91" s="232"/>
      <c r="J91" s="232"/>
      <c r="K91" s="232"/>
      <c r="L91" s="232"/>
      <c r="M91" s="232"/>
      <c r="N91" s="257"/>
      <c r="O91" s="198"/>
    </row>
    <row r="92" spans="1:23" s="525" customFormat="1" ht="15.75" x14ac:dyDescent="0.3">
      <c r="A92" s="669">
        <v>24</v>
      </c>
      <c r="B92" s="670" t="s">
        <v>378</v>
      </c>
      <c r="C92" s="671"/>
      <c r="D92" s="539">
        <v>1</v>
      </c>
      <c r="E92" s="539">
        <v>0</v>
      </c>
      <c r="F92" s="539">
        <v>0</v>
      </c>
      <c r="G92" s="539">
        <v>0</v>
      </c>
      <c r="H92" s="539">
        <v>0</v>
      </c>
      <c r="I92" s="539">
        <v>0</v>
      </c>
      <c r="J92" s="539">
        <v>0</v>
      </c>
      <c r="K92" s="539">
        <v>1</v>
      </c>
      <c r="L92" s="539">
        <v>1</v>
      </c>
      <c r="M92" s="539">
        <v>1</v>
      </c>
      <c r="N92" s="672">
        <f>IF(AVERAGE(D92:M92)&gt;=0.8,1,0)</f>
        <v>0</v>
      </c>
      <c r="O92" s="523">
        <f>AVERAGE(D92:M92)</f>
        <v>0.4</v>
      </c>
      <c r="P92" s="524"/>
      <c r="Q92" s="524"/>
      <c r="R92" s="524"/>
      <c r="S92" s="524"/>
      <c r="T92" s="524"/>
      <c r="U92" s="524"/>
      <c r="V92" s="524"/>
      <c r="W92" s="524"/>
    </row>
    <row r="93" spans="1:23" x14ac:dyDescent="0.2">
      <c r="A93" s="991"/>
      <c r="B93" s="394"/>
      <c r="C93" s="345"/>
      <c r="D93" s="602"/>
      <c r="E93" s="352"/>
      <c r="F93" s="353"/>
      <c r="G93" s="353"/>
      <c r="H93" s="353"/>
      <c r="I93" s="353"/>
      <c r="J93" s="353"/>
      <c r="K93" s="353"/>
      <c r="L93" s="353"/>
      <c r="M93" s="353"/>
      <c r="N93" s="247">
        <f>AVERAGE(N85,N83,N81,N74,N71,N94)</f>
        <v>0.16666666666666666</v>
      </c>
      <c r="O93" s="198" t="s">
        <v>379</v>
      </c>
    </row>
    <row r="94" spans="1:23" x14ac:dyDescent="0.2">
      <c r="A94" s="991">
        <v>25</v>
      </c>
      <c r="B94" s="394" t="s">
        <v>380</v>
      </c>
      <c r="C94" s="345"/>
      <c r="D94" s="19">
        <v>1</v>
      </c>
      <c r="E94" s="19">
        <v>0</v>
      </c>
      <c r="F94" s="19">
        <v>1</v>
      </c>
      <c r="G94" s="19">
        <v>0</v>
      </c>
      <c r="H94" s="19">
        <v>0</v>
      </c>
      <c r="I94" s="19">
        <v>1</v>
      </c>
      <c r="J94" s="19">
        <v>0</v>
      </c>
      <c r="K94" s="19">
        <v>1</v>
      </c>
      <c r="L94" s="19">
        <v>0</v>
      </c>
      <c r="M94" s="19">
        <v>0</v>
      </c>
      <c r="N94" s="990">
        <f>IF(AVERAGE(D94:M94)&gt;=0.8,1,0)</f>
        <v>0</v>
      </c>
      <c r="O94" s="198"/>
    </row>
    <row r="95" spans="1:23" x14ac:dyDescent="0.2">
      <c r="A95" s="459"/>
      <c r="B95" s="394" t="s">
        <v>381</v>
      </c>
      <c r="C95" s="136"/>
      <c r="D95" s="236"/>
      <c r="E95" s="204"/>
      <c r="F95" s="227"/>
      <c r="G95" s="227"/>
      <c r="H95" s="227"/>
      <c r="I95" s="227"/>
      <c r="J95" s="227"/>
      <c r="K95" s="227"/>
      <c r="L95" s="227"/>
      <c r="M95" s="227"/>
      <c r="N95" s="251"/>
      <c r="O95" s="198"/>
    </row>
    <row r="96" spans="1:23" ht="15" thickBot="1" x14ac:dyDescent="0.25">
      <c r="A96" s="1000"/>
      <c r="B96" s="1001"/>
      <c r="C96" s="1002"/>
      <c r="D96" s="1003"/>
      <c r="E96" s="1004"/>
      <c r="F96" s="1005"/>
      <c r="G96" s="1005"/>
      <c r="H96" s="1005"/>
      <c r="I96" s="1005"/>
      <c r="J96" s="1005"/>
      <c r="K96" s="1005"/>
      <c r="L96" s="1005"/>
      <c r="M96" s="1005"/>
      <c r="N96" s="1006"/>
      <c r="O96" s="198"/>
    </row>
    <row r="97" spans="1:23" s="294" customFormat="1" x14ac:dyDescent="0.2">
      <c r="A97" s="118"/>
      <c r="B97" s="394" t="s">
        <v>382</v>
      </c>
      <c r="C97" s="345"/>
      <c r="D97" s="602"/>
      <c r="E97" s="352"/>
      <c r="F97" s="353"/>
      <c r="G97" s="353"/>
      <c r="H97" s="353"/>
      <c r="I97" s="353"/>
      <c r="J97" s="353"/>
      <c r="K97" s="353"/>
      <c r="L97" s="353"/>
      <c r="M97" s="353"/>
      <c r="N97" s="490"/>
      <c r="O97" s="261"/>
      <c r="P97" s="212"/>
      <c r="Q97" s="212"/>
      <c r="R97" s="212"/>
      <c r="S97" s="212"/>
      <c r="T97" s="212"/>
      <c r="U97" s="212"/>
      <c r="V97" s="301"/>
      <c r="W97" s="301"/>
    </row>
    <row r="98" spans="1:23" x14ac:dyDescent="0.2">
      <c r="A98" s="118"/>
      <c r="B98" s="394"/>
      <c r="C98" s="345"/>
      <c r="D98" s="602"/>
      <c r="E98" s="352"/>
      <c r="F98" s="353"/>
      <c r="G98" s="353"/>
      <c r="H98" s="353"/>
      <c r="I98" s="353"/>
      <c r="J98" s="353"/>
      <c r="K98" s="353"/>
      <c r="L98" s="353"/>
      <c r="M98" s="353"/>
      <c r="N98" s="490"/>
      <c r="O98" s="198"/>
    </row>
    <row r="99" spans="1:23" x14ac:dyDescent="0.2">
      <c r="A99" s="118"/>
      <c r="B99" s="394"/>
      <c r="C99" s="345"/>
      <c r="D99" s="602"/>
      <c r="E99" s="352"/>
      <c r="F99" s="353"/>
      <c r="G99" s="353"/>
      <c r="H99" s="353"/>
      <c r="I99" s="353"/>
      <c r="J99" s="353"/>
      <c r="K99" s="353"/>
      <c r="L99" s="353"/>
      <c r="M99" s="353"/>
      <c r="N99" s="490"/>
      <c r="O99" s="198"/>
    </row>
    <row r="100" spans="1:23" x14ac:dyDescent="0.2">
      <c r="A100" s="118"/>
      <c r="B100" s="394"/>
      <c r="C100" s="345"/>
      <c r="D100" s="602"/>
      <c r="E100" s="352"/>
      <c r="F100" s="353"/>
      <c r="G100" s="353"/>
      <c r="H100" s="353"/>
      <c r="I100" s="353"/>
      <c r="J100" s="353"/>
      <c r="K100" s="353"/>
      <c r="L100" s="353"/>
      <c r="M100" s="353"/>
      <c r="N100" s="490"/>
      <c r="O100" s="198"/>
    </row>
    <row r="101" spans="1:23" x14ac:dyDescent="0.2">
      <c r="A101" s="118"/>
      <c r="B101" s="394"/>
      <c r="C101" s="345"/>
      <c r="D101" s="602"/>
      <c r="E101" s="352"/>
      <c r="F101" s="353"/>
      <c r="G101" s="353"/>
      <c r="H101" s="353"/>
      <c r="I101" s="353"/>
      <c r="J101" s="353"/>
      <c r="K101" s="353"/>
      <c r="L101" s="353"/>
      <c r="M101" s="353"/>
      <c r="N101" s="490"/>
      <c r="O101" s="198"/>
    </row>
    <row r="102" spans="1:23" x14ac:dyDescent="0.2">
      <c r="A102" s="118"/>
      <c r="B102" s="394"/>
      <c r="C102" s="345"/>
      <c r="D102" s="602"/>
      <c r="E102" s="352"/>
      <c r="F102" s="353"/>
      <c r="G102" s="353"/>
      <c r="H102" s="353"/>
      <c r="I102" s="353"/>
      <c r="J102" s="353"/>
      <c r="K102" s="353"/>
      <c r="L102" s="353"/>
      <c r="M102" s="353"/>
      <c r="N102" s="490"/>
      <c r="O102" s="198"/>
    </row>
    <row r="103" spans="1:23" x14ac:dyDescent="0.2">
      <c r="A103" s="118"/>
      <c r="B103" s="394"/>
      <c r="C103" s="345"/>
      <c r="D103" s="602"/>
      <c r="E103" s="352"/>
      <c r="F103" s="353"/>
      <c r="G103" s="353"/>
      <c r="H103" s="353"/>
      <c r="I103" s="353"/>
      <c r="J103" s="353"/>
      <c r="K103" s="353"/>
      <c r="L103" s="353"/>
      <c r="M103" s="353"/>
      <c r="N103" s="490"/>
      <c r="O103" s="198"/>
    </row>
    <row r="104" spans="1:23" x14ac:dyDescent="0.2">
      <c r="A104" s="118"/>
      <c r="B104" s="394"/>
      <c r="C104" s="345"/>
      <c r="D104" s="602"/>
      <c r="E104" s="352"/>
      <c r="F104" s="353"/>
      <c r="G104" s="353"/>
      <c r="H104" s="353"/>
      <c r="I104" s="353"/>
      <c r="J104" s="353"/>
      <c r="K104" s="353"/>
      <c r="L104" s="353"/>
      <c r="M104" s="353"/>
      <c r="N104" s="490"/>
      <c r="O104" s="198"/>
    </row>
    <row r="105" spans="1:23" x14ac:dyDescent="0.2">
      <c r="A105" s="118"/>
      <c r="B105" s="394"/>
      <c r="C105" s="345"/>
      <c r="D105" s="602"/>
      <c r="E105" s="352"/>
      <c r="F105" s="353"/>
      <c r="G105" s="353"/>
      <c r="H105" s="353"/>
      <c r="I105" s="353"/>
      <c r="J105" s="353"/>
      <c r="K105" s="353"/>
      <c r="L105" s="353"/>
      <c r="M105" s="353"/>
      <c r="N105" s="490"/>
      <c r="O105" s="198"/>
    </row>
    <row r="106" spans="1:23" x14ac:dyDescent="0.2">
      <c r="A106" s="118"/>
      <c r="B106" s="394"/>
      <c r="C106" s="345"/>
      <c r="D106" s="602"/>
      <c r="E106" s="352"/>
      <c r="F106" s="353"/>
      <c r="G106" s="353"/>
      <c r="H106" s="353"/>
      <c r="I106" s="353"/>
      <c r="J106" s="353"/>
      <c r="K106" s="353"/>
      <c r="L106" s="353"/>
      <c r="M106" s="353"/>
      <c r="N106" s="490"/>
      <c r="O106" s="198"/>
    </row>
    <row r="107" spans="1:23" x14ac:dyDescent="0.2">
      <c r="A107" s="118"/>
      <c r="B107" s="394"/>
      <c r="C107" s="345"/>
      <c r="D107" s="602"/>
      <c r="E107" s="352"/>
      <c r="F107" s="353"/>
      <c r="G107" s="353"/>
      <c r="H107" s="353"/>
      <c r="I107" s="353"/>
      <c r="J107" s="353"/>
      <c r="K107" s="353"/>
      <c r="L107" s="353"/>
      <c r="M107" s="353"/>
      <c r="N107" s="490"/>
      <c r="O107" s="198"/>
    </row>
    <row r="108" spans="1:23" x14ac:dyDescent="0.2">
      <c r="A108" s="118"/>
      <c r="B108" s="394"/>
      <c r="C108" s="345"/>
      <c r="D108" s="602"/>
      <c r="E108" s="352"/>
      <c r="F108" s="353"/>
      <c r="G108" s="353"/>
      <c r="H108" s="353"/>
      <c r="I108" s="353"/>
      <c r="J108" s="353"/>
      <c r="K108" s="353"/>
      <c r="L108" s="353"/>
      <c r="M108" s="353"/>
      <c r="N108" s="490"/>
      <c r="O108" s="198"/>
    </row>
    <row r="109" spans="1:23" x14ac:dyDescent="0.2">
      <c r="A109" s="118"/>
      <c r="B109" s="394"/>
      <c r="C109" s="345"/>
      <c r="D109" s="602"/>
      <c r="E109" s="352"/>
      <c r="F109" s="353"/>
      <c r="G109" s="353"/>
      <c r="H109" s="353"/>
      <c r="I109" s="353"/>
      <c r="J109" s="353"/>
      <c r="K109" s="353"/>
      <c r="L109" s="353"/>
      <c r="M109" s="353"/>
      <c r="N109" s="490"/>
      <c r="O109" s="198"/>
    </row>
    <row r="110" spans="1:23" x14ac:dyDescent="0.2">
      <c r="A110" s="118"/>
      <c r="B110" s="394"/>
      <c r="C110" s="345"/>
      <c r="D110" s="602"/>
      <c r="E110" s="352"/>
      <c r="F110" s="353"/>
      <c r="G110" s="353"/>
      <c r="H110" s="353"/>
      <c r="I110" s="353"/>
      <c r="J110" s="353"/>
      <c r="K110" s="353"/>
      <c r="L110" s="353"/>
      <c r="M110" s="353"/>
      <c r="N110" s="490"/>
      <c r="O110" s="198"/>
    </row>
    <row r="111" spans="1:23" x14ac:dyDescent="0.2">
      <c r="A111" s="118"/>
      <c r="B111" s="394"/>
      <c r="C111" s="345"/>
      <c r="D111" s="602"/>
      <c r="E111" s="352"/>
      <c r="F111" s="353"/>
      <c r="G111" s="353"/>
      <c r="H111" s="353"/>
      <c r="I111" s="353"/>
      <c r="J111" s="353"/>
      <c r="K111" s="353"/>
      <c r="L111" s="353"/>
      <c r="M111" s="353"/>
      <c r="N111" s="490"/>
      <c r="O111" s="198"/>
    </row>
    <row r="112" spans="1:23" x14ac:dyDescent="0.2">
      <c r="A112" s="118"/>
      <c r="B112" s="394"/>
      <c r="C112" s="345"/>
      <c r="D112" s="602"/>
      <c r="E112" s="352"/>
      <c r="F112" s="353"/>
      <c r="G112" s="353"/>
      <c r="H112" s="353"/>
      <c r="I112" s="353"/>
      <c r="J112" s="353"/>
      <c r="K112" s="353"/>
      <c r="L112" s="353"/>
      <c r="M112" s="353"/>
      <c r="N112" s="490"/>
      <c r="O112" s="198"/>
    </row>
    <row r="113" spans="4:15" x14ac:dyDescent="0.2">
      <c r="D113" s="602"/>
      <c r="E113" s="352"/>
      <c r="F113" s="353"/>
      <c r="G113" s="353"/>
      <c r="H113" s="353"/>
      <c r="I113" s="353"/>
      <c r="J113" s="353"/>
      <c r="K113" s="353"/>
      <c r="L113" s="353"/>
      <c r="M113" s="353"/>
      <c r="N113" s="490"/>
      <c r="O113" s="198"/>
    </row>
    <row r="114" spans="4:15" x14ac:dyDescent="0.2">
      <c r="D114" s="602"/>
      <c r="E114" s="352"/>
      <c r="F114" s="353"/>
      <c r="G114" s="353"/>
      <c r="H114" s="353"/>
      <c r="I114" s="353"/>
      <c r="J114" s="353"/>
      <c r="K114" s="353"/>
      <c r="L114" s="353"/>
      <c r="M114" s="353"/>
      <c r="N114" s="490"/>
      <c r="O114" s="198"/>
    </row>
    <row r="115" spans="4:15" x14ac:dyDescent="0.2">
      <c r="D115" s="602"/>
      <c r="E115" s="352"/>
      <c r="F115" s="353"/>
      <c r="G115" s="353"/>
      <c r="H115" s="353"/>
      <c r="I115" s="353"/>
      <c r="J115" s="353"/>
      <c r="K115" s="353"/>
      <c r="L115" s="353"/>
      <c r="M115" s="353"/>
      <c r="N115" s="490"/>
      <c r="O115" s="198"/>
    </row>
    <row r="116" spans="4:15" x14ac:dyDescent="0.2">
      <c r="D116" s="602"/>
      <c r="E116" s="352"/>
      <c r="F116" s="353"/>
      <c r="G116" s="353"/>
      <c r="H116" s="353"/>
      <c r="I116" s="353"/>
      <c r="J116" s="353"/>
      <c r="K116" s="353"/>
      <c r="L116" s="353"/>
      <c r="M116" s="353"/>
      <c r="N116" s="490"/>
      <c r="O116" s="198"/>
    </row>
  </sheetData>
  <protectedRanges>
    <protectedRange sqref="D7:M7" name="ช่วง1_1"/>
  </protectedRanges>
  <mergeCells count="6">
    <mergeCell ref="A1:N1"/>
    <mergeCell ref="A2:N2"/>
    <mergeCell ref="A3:N3"/>
    <mergeCell ref="A5:A6"/>
    <mergeCell ref="B5:B6"/>
    <mergeCell ref="D5:M5"/>
  </mergeCells>
  <phoneticPr fontId="41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N93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31EF11"/>
  </sheetPr>
  <dimension ref="A2:K17"/>
  <sheetViews>
    <sheetView zoomScale="120" zoomScaleNormal="120" workbookViewId="0">
      <selection activeCell="B14" sqref="B14"/>
    </sheetView>
  </sheetViews>
  <sheetFormatPr defaultRowHeight="12.75" x14ac:dyDescent="0.2"/>
  <cols>
    <col min="1" max="1" width="4.140625" customWidth="1"/>
    <col min="2" max="2" width="100" bestFit="1" customWidth="1"/>
    <col min="3" max="3" width="6" style="37" customWidth="1"/>
    <col min="4" max="8" width="13.42578125" customWidth="1"/>
    <col min="9" max="9" width="12.140625" style="37" customWidth="1"/>
    <col min="10" max="10" width="9.140625" style="38"/>
  </cols>
  <sheetData>
    <row r="2" spans="1:11" x14ac:dyDescent="0.2">
      <c r="A2" s="1127"/>
      <c r="B2" s="1127"/>
      <c r="C2" s="1127"/>
      <c r="D2" s="13"/>
    </row>
    <row r="3" spans="1:11" x14ac:dyDescent="0.2">
      <c r="A3" s="1127" t="s">
        <v>383</v>
      </c>
      <c r="B3" s="1127"/>
      <c r="C3" s="1127"/>
      <c r="D3" s="1127"/>
      <c r="E3" s="39"/>
    </row>
    <row r="4" spans="1:11" x14ac:dyDescent="0.2">
      <c r="A4" s="1128" t="s">
        <v>384</v>
      </c>
      <c r="B4" s="1128"/>
      <c r="C4" s="1128"/>
      <c r="D4" s="1128"/>
    </row>
    <row r="5" spans="1:11" x14ac:dyDescent="0.2">
      <c r="A5" s="13"/>
      <c r="B5" s="1007" t="s">
        <v>385</v>
      </c>
      <c r="C5" s="142">
        <f>K8</f>
        <v>5</v>
      </c>
      <c r="D5" s="13" t="s">
        <v>386</v>
      </c>
    </row>
    <row r="6" spans="1:11" x14ac:dyDescent="0.2">
      <c r="A6" s="1110" t="s">
        <v>286</v>
      </c>
      <c r="B6" s="1110" t="s">
        <v>287</v>
      </c>
      <c r="C6" s="1110" t="s">
        <v>288</v>
      </c>
      <c r="D6" s="1129" t="s">
        <v>181</v>
      </c>
      <c r="E6" s="1129"/>
      <c r="F6" s="1129"/>
      <c r="G6" s="1129"/>
      <c r="H6" s="1129"/>
      <c r="I6" s="1008" t="s">
        <v>94</v>
      </c>
      <c r="J6" s="40"/>
    </row>
    <row r="7" spans="1:11" x14ac:dyDescent="0.2">
      <c r="A7" s="1111"/>
      <c r="B7" s="1111"/>
      <c r="C7" s="1111"/>
      <c r="D7" s="851">
        <v>1</v>
      </c>
      <c r="E7" s="851">
        <v>2</v>
      </c>
      <c r="F7" s="851">
        <v>3</v>
      </c>
      <c r="G7" s="851">
        <v>4</v>
      </c>
      <c r="H7" s="851">
        <v>5</v>
      </c>
      <c r="I7" s="41" t="s">
        <v>182</v>
      </c>
      <c r="J7" s="40"/>
    </row>
    <row r="8" spans="1:11" x14ac:dyDescent="0.2">
      <c r="A8" s="1009">
        <v>1</v>
      </c>
      <c r="B8" s="530" t="s">
        <v>387</v>
      </c>
      <c r="C8" s="42" t="s">
        <v>388</v>
      </c>
      <c r="D8" s="1010">
        <v>1</v>
      </c>
      <c r="E8" s="1010">
        <v>1</v>
      </c>
      <c r="F8" s="1010">
        <v>1</v>
      </c>
      <c r="G8" s="1010">
        <v>1</v>
      </c>
      <c r="H8" s="1010">
        <v>0</v>
      </c>
      <c r="I8" s="27">
        <f>IF(Hospital!$C$6=3,"na",IF(Hospital!$C$6=1,J8))</f>
        <v>0.8</v>
      </c>
      <c r="J8" s="44">
        <f>SUM(D8:H8)/C5</f>
        <v>0.8</v>
      </c>
      <c r="K8" s="38">
        <f>COUNT(D8:H8)</f>
        <v>5</v>
      </c>
    </row>
    <row r="9" spans="1:11" x14ac:dyDescent="0.2">
      <c r="A9" s="15"/>
      <c r="B9" s="15" t="s">
        <v>389</v>
      </c>
      <c r="C9" s="45"/>
      <c r="D9" s="20"/>
      <c r="E9" s="46"/>
      <c r="F9" s="46"/>
      <c r="G9" s="46"/>
      <c r="H9" s="46"/>
      <c r="I9" s="1011"/>
      <c r="J9" s="40"/>
    </row>
    <row r="10" spans="1:11" x14ac:dyDescent="0.2">
      <c r="A10" s="15"/>
      <c r="B10" s="15"/>
      <c r="C10" s="45"/>
      <c r="D10" s="20"/>
      <c r="E10" s="46"/>
      <c r="F10" s="46"/>
      <c r="G10" s="46"/>
      <c r="H10" s="46"/>
      <c r="I10" s="1011"/>
      <c r="J10" s="40"/>
    </row>
    <row r="11" spans="1:11" x14ac:dyDescent="0.2">
      <c r="A11" s="1012">
        <v>2</v>
      </c>
      <c r="B11" s="923" t="s">
        <v>390</v>
      </c>
      <c r="C11" s="45" t="s">
        <v>391</v>
      </c>
      <c r="D11" s="1010">
        <v>1</v>
      </c>
      <c r="E11" s="1010">
        <v>1</v>
      </c>
      <c r="F11" s="1010">
        <v>1</v>
      </c>
      <c r="G11" s="1010">
        <v>1</v>
      </c>
      <c r="H11" s="1010">
        <v>0</v>
      </c>
      <c r="I11" s="27">
        <f>IF(Hospital!$C$6=3,"na",IF(Hospital!$C$6=1,J11))</f>
        <v>0.8</v>
      </c>
      <c r="J11" s="44">
        <f>SUM(D11:H11)/C5</f>
        <v>0.8</v>
      </c>
    </row>
    <row r="12" spans="1:11" x14ac:dyDescent="0.2">
      <c r="A12" s="35"/>
      <c r="B12" s="15" t="s">
        <v>392</v>
      </c>
      <c r="C12" s="47"/>
      <c r="D12" s="20"/>
      <c r="E12" s="46"/>
      <c r="F12" s="46"/>
      <c r="G12" s="46"/>
      <c r="H12" s="46"/>
      <c r="I12" s="1011"/>
      <c r="J12" s="40"/>
    </row>
    <row r="13" spans="1:11" x14ac:dyDescent="0.2">
      <c r="A13" s="1012"/>
      <c r="B13" s="15"/>
      <c r="C13" s="45"/>
      <c r="D13" s="20"/>
      <c r="E13" s="46"/>
      <c r="F13" s="46"/>
      <c r="G13" s="46"/>
      <c r="H13" s="46"/>
      <c r="I13" s="1011"/>
      <c r="J13" s="40"/>
    </row>
    <row r="14" spans="1:11" x14ac:dyDescent="0.2">
      <c r="A14" s="1012">
        <v>3</v>
      </c>
      <c r="B14" s="15" t="s">
        <v>393</v>
      </c>
      <c r="C14" s="45" t="s">
        <v>394</v>
      </c>
      <c r="D14" s="1010">
        <v>1</v>
      </c>
      <c r="E14" s="1010">
        <v>1</v>
      </c>
      <c r="F14" s="1010">
        <v>1</v>
      </c>
      <c r="G14" s="1010">
        <v>1</v>
      </c>
      <c r="H14" s="1010">
        <v>1</v>
      </c>
      <c r="I14" s="27">
        <f>IF(Hospital!$C$6=3,"na",IF(Hospital!$C$6=1,J14))</f>
        <v>1</v>
      </c>
      <c r="J14" s="44">
        <f>SUM(D14:H14)/C5</f>
        <v>1</v>
      </c>
    </row>
    <row r="15" spans="1:11" x14ac:dyDescent="0.2">
      <c r="A15" s="1012"/>
      <c r="B15" s="15" t="s">
        <v>395</v>
      </c>
      <c r="C15" s="1012"/>
      <c r="D15" s="20"/>
      <c r="E15" s="46"/>
      <c r="F15" s="46"/>
      <c r="G15" s="46"/>
      <c r="H15" s="46"/>
      <c r="I15" s="851"/>
      <c r="J15" s="40"/>
    </row>
    <row r="16" spans="1:11" x14ac:dyDescent="0.2">
      <c r="A16" s="1013"/>
      <c r="B16" s="1014"/>
      <c r="C16" s="1013"/>
      <c r="D16" s="20"/>
      <c r="E16" s="46"/>
      <c r="F16" s="46"/>
      <c r="G16" s="46"/>
      <c r="H16" s="46"/>
      <c r="I16" s="851"/>
      <c r="J16" s="40"/>
    </row>
    <row r="17" spans="10:10" x14ac:dyDescent="0.2">
      <c r="J17" s="48"/>
    </row>
  </sheetData>
  <protectedRanges>
    <protectedRange sqref="E3" name="Range1_1"/>
  </protectedRanges>
  <mergeCells count="7">
    <mergeCell ref="A2:C2"/>
    <mergeCell ref="A3:D3"/>
    <mergeCell ref="A4:D4"/>
    <mergeCell ref="A6:A7"/>
    <mergeCell ref="B6:B7"/>
    <mergeCell ref="C6:C7"/>
    <mergeCell ref="D6:H6"/>
  </mergeCells>
  <phoneticPr fontId="4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indexed="10"/>
  </sheetPr>
  <dimension ref="A1:M86"/>
  <sheetViews>
    <sheetView topLeftCell="A56" workbookViewId="0">
      <pane xSplit="1" topLeftCell="B1" activePane="topRight" state="frozen"/>
      <selection activeCell="J38" sqref="J38"/>
      <selection pane="topRight" activeCell="E89" sqref="E89:F89"/>
    </sheetView>
  </sheetViews>
  <sheetFormatPr defaultColWidth="9.140625" defaultRowHeight="12.75" x14ac:dyDescent="0.2"/>
  <cols>
    <col min="1" max="1" width="57.140625" style="581" customWidth="1"/>
    <col min="2" max="7" width="7" style="572" customWidth="1"/>
    <col min="8" max="8" width="6.42578125" style="572" customWidth="1"/>
    <col min="9" max="9" width="5.42578125" style="572" customWidth="1"/>
    <col min="10" max="10" width="5.85546875" style="572" customWidth="1"/>
    <col min="11" max="11" width="6.140625" style="572" customWidth="1"/>
    <col min="12" max="12" width="7.85546875" style="633" customWidth="1"/>
    <col min="13" max="13" width="9.140625" style="631"/>
    <col min="14" max="16384" width="9.140625" style="572"/>
  </cols>
  <sheetData>
    <row r="1" spans="1:13" x14ac:dyDescent="0.2">
      <c r="A1" s="588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630"/>
      <c r="M1" s="1015"/>
    </row>
    <row r="2" spans="1:13" ht="15.75" x14ac:dyDescent="0.25">
      <c r="A2" s="632" t="s">
        <v>396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M2" s="1015"/>
    </row>
    <row r="3" spans="1:13" x14ac:dyDescent="0.2">
      <c r="A3" s="145"/>
      <c r="B3" s="578"/>
      <c r="C3" s="578"/>
      <c r="D3" s="578"/>
      <c r="E3" s="578"/>
      <c r="F3" s="578"/>
      <c r="G3" s="578"/>
      <c r="H3" s="578"/>
      <c r="I3" s="578"/>
      <c r="J3" s="578"/>
      <c r="K3" s="578"/>
      <c r="M3" s="1015"/>
    </row>
    <row r="4" spans="1:13" ht="15" x14ac:dyDescent="0.2">
      <c r="A4" s="634" t="s">
        <v>397</v>
      </c>
      <c r="B4" s="578"/>
      <c r="C4" s="578"/>
      <c r="D4" s="578"/>
      <c r="E4" s="578"/>
      <c r="F4" s="1016" t="s">
        <v>398</v>
      </c>
      <c r="G4" s="578"/>
      <c r="H4" s="578"/>
      <c r="I4" s="578"/>
      <c r="J4" s="578"/>
      <c r="K4" s="578"/>
      <c r="M4" s="1015"/>
    </row>
    <row r="5" spans="1:13" x14ac:dyDescent="0.2">
      <c r="A5" s="635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636"/>
      <c r="M5" s="1015"/>
    </row>
    <row r="6" spans="1:13" x14ac:dyDescent="0.2">
      <c r="A6" s="1130" t="s">
        <v>92</v>
      </c>
      <c r="B6" s="1132" t="s">
        <v>181</v>
      </c>
      <c r="C6" s="1132"/>
      <c r="D6" s="1132"/>
      <c r="E6" s="1132"/>
      <c r="F6" s="1132"/>
      <c r="G6" s="1132"/>
      <c r="H6" s="1132"/>
      <c r="I6" s="1132"/>
      <c r="J6" s="1132"/>
      <c r="K6" s="1132"/>
      <c r="L6" s="852" t="s">
        <v>94</v>
      </c>
      <c r="M6" s="1015"/>
    </row>
    <row r="7" spans="1:13" x14ac:dyDescent="0.2">
      <c r="A7" s="1131"/>
      <c r="B7" s="852">
        <v>1</v>
      </c>
      <c r="C7" s="852">
        <v>2</v>
      </c>
      <c r="D7" s="852">
        <v>3</v>
      </c>
      <c r="E7" s="852">
        <v>4</v>
      </c>
      <c r="F7" s="852">
        <v>5</v>
      </c>
      <c r="G7" s="852">
        <v>6</v>
      </c>
      <c r="H7" s="852">
        <v>7</v>
      </c>
      <c r="I7" s="852">
        <v>8</v>
      </c>
      <c r="J7" s="852">
        <v>9</v>
      </c>
      <c r="K7" s="852">
        <v>10</v>
      </c>
      <c r="L7" s="290" t="s">
        <v>182</v>
      </c>
      <c r="M7" s="1015"/>
    </row>
    <row r="8" spans="1:13" x14ac:dyDescent="0.2">
      <c r="A8" s="588" t="s">
        <v>399</v>
      </c>
      <c r="B8" s="49">
        <v>1</v>
      </c>
      <c r="C8" s="49">
        <v>1</v>
      </c>
      <c r="D8" s="49">
        <v>1</v>
      </c>
      <c r="E8" s="49">
        <v>1</v>
      </c>
      <c r="F8" s="49">
        <v>1</v>
      </c>
      <c r="G8" s="49">
        <v>1</v>
      </c>
      <c r="H8" s="49">
        <v>1</v>
      </c>
      <c r="I8" s="49"/>
      <c r="J8" s="49"/>
      <c r="K8" s="49"/>
      <c r="L8" s="637">
        <f>IF(AVERAGE(B8:K8)&gt;=0.8,1,0)</f>
        <v>1</v>
      </c>
      <c r="M8" s="1015">
        <f>AVERAGE(B8:K8)</f>
        <v>1</v>
      </c>
    </row>
    <row r="9" spans="1:13" x14ac:dyDescent="0.2">
      <c r="A9" s="581" t="s">
        <v>400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852"/>
      <c r="M9" s="1015"/>
    </row>
    <row r="10" spans="1:13" x14ac:dyDescent="0.2"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852"/>
      <c r="M10" s="1015"/>
    </row>
    <row r="11" spans="1:13" x14ac:dyDescent="0.2">
      <c r="A11" s="581" t="s">
        <v>401</v>
      </c>
      <c r="B11" s="49">
        <v>1</v>
      </c>
      <c r="C11" s="49">
        <v>1</v>
      </c>
      <c r="D11" s="49">
        <v>1</v>
      </c>
      <c r="E11" s="49">
        <v>1</v>
      </c>
      <c r="F11" s="49">
        <v>1</v>
      </c>
      <c r="G11" s="49">
        <v>1</v>
      </c>
      <c r="H11" s="49">
        <v>1</v>
      </c>
      <c r="I11" s="49"/>
      <c r="J11" s="49"/>
      <c r="K11" s="49"/>
      <c r="L11" s="637">
        <f>IF(AVERAGE(C11:K11)&gt;=0.8,1,0)</f>
        <v>1</v>
      </c>
      <c r="M11" s="1015">
        <f>AVERAGE(C11:K11)</f>
        <v>1</v>
      </c>
    </row>
    <row r="12" spans="1:13" x14ac:dyDescent="0.2">
      <c r="A12" s="455" t="s">
        <v>402</v>
      </c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852"/>
      <c r="M12" s="1015"/>
    </row>
    <row r="13" spans="1:13" x14ac:dyDescent="0.2"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852"/>
      <c r="M13" s="1015"/>
    </row>
    <row r="14" spans="1:13" x14ac:dyDescent="0.2">
      <c r="B14" s="593"/>
      <c r="C14" s="593"/>
      <c r="D14" s="593"/>
      <c r="E14" s="593"/>
      <c r="F14" s="593"/>
      <c r="G14" s="593"/>
      <c r="H14" s="593"/>
      <c r="I14" s="593"/>
      <c r="J14" s="593"/>
      <c r="K14" s="593"/>
      <c r="L14" s="852"/>
      <c r="M14" s="1015"/>
    </row>
    <row r="15" spans="1:13" x14ac:dyDescent="0.2">
      <c r="B15" s="593"/>
      <c r="C15" s="593"/>
      <c r="D15" s="593"/>
      <c r="E15" s="593"/>
      <c r="F15" s="593"/>
      <c r="G15" s="593"/>
      <c r="H15" s="593"/>
      <c r="I15" s="593"/>
      <c r="J15" s="593"/>
      <c r="K15" s="593"/>
      <c r="L15" s="852"/>
      <c r="M15" s="1015"/>
    </row>
    <row r="16" spans="1:13" x14ac:dyDescent="0.2">
      <c r="A16" s="581" t="s">
        <v>403</v>
      </c>
      <c r="B16" s="49">
        <v>1</v>
      </c>
      <c r="C16" s="49">
        <v>1</v>
      </c>
      <c r="D16" s="49">
        <v>0</v>
      </c>
      <c r="E16" s="49">
        <v>1</v>
      </c>
      <c r="F16" s="49">
        <v>1</v>
      </c>
      <c r="G16" s="49">
        <v>1</v>
      </c>
      <c r="H16" s="49">
        <v>1</v>
      </c>
      <c r="I16" s="49"/>
      <c r="J16" s="49"/>
      <c r="K16" s="49"/>
      <c r="L16" s="637">
        <f>IF(AVERAGE(B16:K16)&gt;=0.8,1,0)</f>
        <v>1</v>
      </c>
      <c r="M16" s="1015">
        <f>AVERAGE(B16:K16)</f>
        <v>0.8571428571428571</v>
      </c>
    </row>
    <row r="17" spans="1:13" x14ac:dyDescent="0.2"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852"/>
      <c r="M17" s="1015"/>
    </row>
    <row r="18" spans="1:13" x14ac:dyDescent="0.2">
      <c r="A18" s="638" t="s">
        <v>404</v>
      </c>
      <c r="B18" s="49">
        <v>0</v>
      </c>
      <c r="C18" s="49">
        <v>0</v>
      </c>
      <c r="D18" s="49">
        <v>1</v>
      </c>
      <c r="E18" s="49">
        <v>1</v>
      </c>
      <c r="F18" s="49">
        <v>1</v>
      </c>
      <c r="G18" s="49">
        <v>1</v>
      </c>
      <c r="H18" s="49">
        <v>1</v>
      </c>
      <c r="I18" s="49"/>
      <c r="J18" s="49"/>
      <c r="K18" s="49"/>
      <c r="L18" s="637">
        <f>IF(AVERAGE(B18:K18)&gt;=0.8,1,0)</f>
        <v>0</v>
      </c>
      <c r="M18" s="1015">
        <f>AVERAGE(B18:K18)</f>
        <v>0.7142857142857143</v>
      </c>
    </row>
    <row r="19" spans="1:13" x14ac:dyDescent="0.2">
      <c r="A19" s="639" t="s">
        <v>405</v>
      </c>
      <c r="B19" s="593"/>
      <c r="C19" s="593"/>
      <c r="D19" s="593"/>
      <c r="E19" s="593"/>
      <c r="F19" s="593"/>
      <c r="G19" s="593"/>
      <c r="H19" s="593"/>
      <c r="I19" s="593"/>
      <c r="J19" s="593"/>
      <c r="K19" s="593"/>
      <c r="L19" s="852"/>
      <c r="M19" s="1015"/>
    </row>
    <row r="20" spans="1:13" x14ac:dyDescent="0.2">
      <c r="A20" s="640" t="s">
        <v>406</v>
      </c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852"/>
      <c r="M20" s="1015"/>
    </row>
    <row r="21" spans="1:13" x14ac:dyDescent="0.2">
      <c r="A21" s="639" t="s">
        <v>407</v>
      </c>
      <c r="B21" s="593"/>
      <c r="C21" s="593"/>
      <c r="D21" s="593"/>
      <c r="E21" s="593"/>
      <c r="F21" s="593"/>
      <c r="G21" s="593"/>
      <c r="H21" s="593"/>
      <c r="I21" s="593"/>
      <c r="J21" s="593"/>
      <c r="K21" s="593"/>
      <c r="L21" s="852"/>
      <c r="M21" s="1015"/>
    </row>
    <row r="22" spans="1:13" x14ac:dyDescent="0.2">
      <c r="B22" s="593"/>
      <c r="C22" s="593"/>
      <c r="D22" s="593"/>
      <c r="E22" s="593"/>
      <c r="F22" s="593"/>
      <c r="G22" s="593"/>
      <c r="H22" s="593"/>
      <c r="I22" s="593"/>
      <c r="J22" s="593"/>
      <c r="K22" s="593"/>
      <c r="L22" s="852"/>
      <c r="M22" s="1015"/>
    </row>
    <row r="23" spans="1:13" x14ac:dyDescent="0.2">
      <c r="A23" s="638" t="s">
        <v>408</v>
      </c>
      <c r="B23" s="49">
        <v>1</v>
      </c>
      <c r="C23" s="49">
        <v>1</v>
      </c>
      <c r="D23" s="49">
        <v>1</v>
      </c>
      <c r="E23" s="49">
        <v>1</v>
      </c>
      <c r="F23" s="49">
        <v>1</v>
      </c>
      <c r="G23" s="49">
        <v>1</v>
      </c>
      <c r="H23" s="49">
        <v>1</v>
      </c>
      <c r="I23" s="49"/>
      <c r="J23" s="49"/>
      <c r="K23" s="49"/>
      <c r="L23" s="637">
        <f>IF(AVERAGE(B23:K23)&gt;=0.8,1,0)</f>
        <v>1</v>
      </c>
      <c r="M23" s="1015">
        <f>AVERAGE(B23:K23)</f>
        <v>1</v>
      </c>
    </row>
    <row r="24" spans="1:13" x14ac:dyDescent="0.2">
      <c r="A24" s="1017" t="s">
        <v>409</v>
      </c>
      <c r="B24" s="593"/>
      <c r="C24" s="593"/>
      <c r="D24" s="593"/>
      <c r="E24" s="593"/>
      <c r="F24" s="593"/>
      <c r="G24" s="593"/>
      <c r="H24" s="593"/>
      <c r="I24" s="593"/>
      <c r="J24" s="593"/>
      <c r="K24" s="593"/>
      <c r="L24" s="852"/>
      <c r="M24" s="1015"/>
    </row>
    <row r="25" spans="1:13" x14ac:dyDescent="0.2">
      <c r="A25" s="1017" t="s">
        <v>410</v>
      </c>
      <c r="B25" s="593"/>
      <c r="C25" s="593"/>
      <c r="D25" s="593"/>
      <c r="E25" s="593"/>
      <c r="F25" s="593"/>
      <c r="G25" s="593"/>
      <c r="H25" s="593"/>
      <c r="I25" s="593"/>
      <c r="J25" s="593"/>
      <c r="K25" s="593"/>
      <c r="L25" s="852"/>
      <c r="M25" s="1015"/>
    </row>
    <row r="26" spans="1:13" x14ac:dyDescent="0.2">
      <c r="A26" s="1017" t="s">
        <v>411</v>
      </c>
      <c r="B26" s="593"/>
      <c r="C26" s="593"/>
      <c r="D26" s="593"/>
      <c r="E26" s="593"/>
      <c r="F26" s="593"/>
      <c r="G26" s="593"/>
      <c r="H26" s="593"/>
      <c r="I26" s="593"/>
      <c r="J26" s="593"/>
      <c r="K26" s="593"/>
      <c r="L26" s="852"/>
      <c r="M26" s="1015"/>
    </row>
    <row r="27" spans="1:13" x14ac:dyDescent="0.2">
      <c r="A27" s="394"/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852"/>
      <c r="M27" s="1015"/>
    </row>
    <row r="28" spans="1:13" x14ac:dyDescent="0.2">
      <c r="A28" s="638" t="s">
        <v>412</v>
      </c>
      <c r="B28" s="49">
        <v>1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49">
        <v>1</v>
      </c>
      <c r="I28" s="49"/>
      <c r="J28" s="49"/>
      <c r="K28" s="49"/>
      <c r="L28" s="637">
        <f>IF(AVERAGE(B28:K28)&gt;=0.8,1,0)</f>
        <v>1</v>
      </c>
      <c r="M28" s="1015">
        <f>AVERAGE(B28:K28)</f>
        <v>1</v>
      </c>
    </row>
    <row r="29" spans="1:13" x14ac:dyDescent="0.2">
      <c r="A29" s="1017" t="s">
        <v>413</v>
      </c>
      <c r="B29" s="657"/>
      <c r="C29" s="657"/>
      <c r="D29" s="657"/>
      <c r="E29" s="657"/>
      <c r="F29" s="657"/>
      <c r="G29" s="657"/>
      <c r="H29" s="657"/>
      <c r="I29" s="657"/>
      <c r="J29" s="657"/>
      <c r="K29" s="657"/>
      <c r="L29" s="852"/>
      <c r="M29" s="1015"/>
    </row>
    <row r="30" spans="1:13" x14ac:dyDescent="0.2">
      <c r="A30" s="1017" t="s">
        <v>414</v>
      </c>
      <c r="B30" s="593"/>
      <c r="C30" s="593"/>
      <c r="D30" s="593"/>
      <c r="E30" s="593"/>
      <c r="F30" s="593"/>
      <c r="G30" s="593"/>
      <c r="H30" s="593"/>
      <c r="I30" s="593"/>
      <c r="J30" s="593"/>
      <c r="K30" s="593"/>
      <c r="L30" s="852"/>
      <c r="M30" s="1015"/>
    </row>
    <row r="31" spans="1:13" x14ac:dyDescent="0.2">
      <c r="A31" s="1017" t="s">
        <v>415</v>
      </c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852"/>
      <c r="M31" s="1015"/>
    </row>
    <row r="32" spans="1:13" x14ac:dyDescent="0.2">
      <c r="A32" s="394"/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852"/>
      <c r="M32" s="1015"/>
    </row>
    <row r="33" spans="1:13" x14ac:dyDescent="0.2">
      <c r="A33" s="638" t="s">
        <v>416</v>
      </c>
      <c r="B33" s="49">
        <v>0</v>
      </c>
      <c r="C33" s="49">
        <v>0</v>
      </c>
      <c r="D33" s="49">
        <v>1</v>
      </c>
      <c r="E33" s="49">
        <v>1</v>
      </c>
      <c r="F33" s="49">
        <v>1</v>
      </c>
      <c r="G33" s="49">
        <v>1</v>
      </c>
      <c r="H33" s="49">
        <v>1</v>
      </c>
      <c r="I33" s="49"/>
      <c r="J33" s="49"/>
      <c r="K33" s="49"/>
      <c r="L33" s="637">
        <f>IF(AVERAGE(B33:K33)&gt;=0.8,1,0)</f>
        <v>0</v>
      </c>
      <c r="M33" s="1015">
        <f>AVERAGE(B33:K33)</f>
        <v>0.7142857142857143</v>
      </c>
    </row>
    <row r="34" spans="1:13" x14ac:dyDescent="0.2">
      <c r="A34" s="641" t="s">
        <v>417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42"/>
      <c r="M34" s="1015"/>
    </row>
    <row r="35" spans="1:13" x14ac:dyDescent="0.2">
      <c r="A35" s="643" t="s">
        <v>418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593"/>
      <c r="L35" s="852"/>
      <c r="M35" s="1015"/>
    </row>
    <row r="36" spans="1:13" x14ac:dyDescent="0.2">
      <c r="A36" s="644" t="s">
        <v>419</v>
      </c>
      <c r="B36" s="49">
        <v>1</v>
      </c>
      <c r="C36" s="49">
        <v>1</v>
      </c>
      <c r="D36" s="49">
        <v>1</v>
      </c>
      <c r="E36" s="49">
        <v>1</v>
      </c>
      <c r="F36" s="49">
        <v>1</v>
      </c>
      <c r="G36" s="49">
        <v>1</v>
      </c>
      <c r="H36" s="49">
        <v>1</v>
      </c>
      <c r="I36" s="49"/>
      <c r="J36" s="49"/>
      <c r="K36" s="49"/>
      <c r="L36" s="637">
        <f>IF(AVERAGE(B36:K36)&gt;=0.8,1,0)</f>
        <v>1</v>
      </c>
      <c r="M36" s="1015">
        <f>AVERAGE(B36:K36)</f>
        <v>1</v>
      </c>
    </row>
    <row r="37" spans="1:13" x14ac:dyDescent="0.2">
      <c r="A37" s="645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7"/>
      <c r="M37" s="1015"/>
    </row>
    <row r="38" spans="1:13" x14ac:dyDescent="0.2">
      <c r="A38" s="638" t="s">
        <v>420</v>
      </c>
      <c r="M38" s="1015"/>
    </row>
    <row r="39" spans="1:13" x14ac:dyDescent="0.2">
      <c r="A39" s="648" t="s">
        <v>421</v>
      </c>
      <c r="B39" s="593"/>
      <c r="C39" s="593"/>
      <c r="D39" s="593"/>
      <c r="E39" s="593"/>
      <c r="F39" s="593"/>
      <c r="G39" s="593"/>
      <c r="H39" s="593"/>
      <c r="I39" s="593"/>
      <c r="J39" s="593"/>
      <c r="K39" s="593"/>
      <c r="L39" s="852"/>
      <c r="M39" s="1015"/>
    </row>
    <row r="40" spans="1:13" x14ac:dyDescent="0.2">
      <c r="A40" s="648" t="s">
        <v>422</v>
      </c>
      <c r="B40" s="49">
        <v>0</v>
      </c>
      <c r="C40" s="49">
        <v>0</v>
      </c>
      <c r="D40" s="49">
        <v>1</v>
      </c>
      <c r="E40" s="49">
        <v>0</v>
      </c>
      <c r="F40" s="49">
        <v>1</v>
      </c>
      <c r="G40" s="49">
        <v>0</v>
      </c>
      <c r="H40" s="49">
        <v>0</v>
      </c>
      <c r="I40" s="49"/>
      <c r="J40" s="49"/>
      <c r="K40" s="49"/>
      <c r="L40" s="637">
        <f>IF(AVERAGE(B40:K40)&gt;=0.8,1,0)</f>
        <v>0</v>
      </c>
      <c r="M40" s="1015">
        <f>AVERAGE(B40:K40)</f>
        <v>0.2857142857142857</v>
      </c>
    </row>
    <row r="41" spans="1:13" x14ac:dyDescent="0.2">
      <c r="A41" s="649" t="s">
        <v>423</v>
      </c>
      <c r="B41" s="593"/>
      <c r="C41" s="593"/>
      <c r="D41" s="593"/>
      <c r="E41" s="593"/>
      <c r="F41" s="593"/>
      <c r="G41" s="593"/>
      <c r="H41" s="593"/>
      <c r="I41" s="593"/>
      <c r="J41" s="593"/>
      <c r="K41" s="593"/>
      <c r="L41" s="852"/>
      <c r="M41" s="1015"/>
    </row>
    <row r="42" spans="1:13" x14ac:dyDescent="0.2">
      <c r="A42" s="427"/>
      <c r="B42" s="593"/>
      <c r="C42" s="593"/>
      <c r="D42" s="593"/>
      <c r="E42" s="593"/>
      <c r="F42" s="593"/>
      <c r="G42" s="593"/>
      <c r="H42" s="593"/>
      <c r="I42" s="593"/>
      <c r="J42" s="593"/>
      <c r="K42" s="593"/>
      <c r="L42" s="852"/>
      <c r="M42" s="1015"/>
    </row>
    <row r="43" spans="1:13" x14ac:dyDescent="0.2">
      <c r="A43" s="1018" t="s">
        <v>424</v>
      </c>
      <c r="B43" s="49">
        <v>0</v>
      </c>
      <c r="C43" s="49">
        <v>0</v>
      </c>
      <c r="D43" s="49">
        <v>1</v>
      </c>
      <c r="E43" s="49">
        <v>0</v>
      </c>
      <c r="F43" s="49">
        <v>1</v>
      </c>
      <c r="G43" s="49">
        <v>0</v>
      </c>
      <c r="H43" s="49">
        <v>0</v>
      </c>
      <c r="I43" s="49"/>
      <c r="J43" s="49"/>
      <c r="K43" s="49"/>
      <c r="L43" s="637">
        <f>IF(AVERAGE(B43:K43)&gt;=0.8,1,0)</f>
        <v>0</v>
      </c>
      <c r="M43" s="1015">
        <f>AVERAGE(B43:K43)</f>
        <v>0.2857142857142857</v>
      </c>
    </row>
    <row r="44" spans="1:13" x14ac:dyDescent="0.2">
      <c r="A44" s="649" t="s">
        <v>425</v>
      </c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852"/>
      <c r="M44" s="1015"/>
    </row>
    <row r="45" spans="1:13" x14ac:dyDescent="0.2">
      <c r="A45" s="427"/>
      <c r="B45" s="593"/>
      <c r="C45" s="593"/>
      <c r="D45" s="593"/>
      <c r="E45" s="593"/>
      <c r="F45" s="593"/>
      <c r="G45" s="593"/>
      <c r="H45" s="593"/>
      <c r="I45" s="593"/>
      <c r="J45" s="593"/>
      <c r="K45" s="593"/>
      <c r="L45" s="852"/>
      <c r="M45" s="1015"/>
    </row>
    <row r="46" spans="1:13" x14ac:dyDescent="0.2">
      <c r="A46" s="645" t="s">
        <v>426</v>
      </c>
      <c r="B46" s="49">
        <v>1</v>
      </c>
      <c r="C46" s="49">
        <v>1</v>
      </c>
      <c r="D46" s="49">
        <v>1</v>
      </c>
      <c r="E46" s="49">
        <v>1</v>
      </c>
      <c r="F46" s="49">
        <v>1</v>
      </c>
      <c r="G46" s="49">
        <v>1</v>
      </c>
      <c r="H46" s="49">
        <v>1</v>
      </c>
      <c r="I46" s="49"/>
      <c r="J46" s="49"/>
      <c r="K46" s="49"/>
      <c r="L46" s="637">
        <f>IF(AVERAGE(B46:K46)&gt;=0.8,1,0)</f>
        <v>1</v>
      </c>
      <c r="M46" s="1015">
        <f>AVERAGE(B46:K46)</f>
        <v>1</v>
      </c>
    </row>
    <row r="47" spans="1:13" x14ac:dyDescent="0.2">
      <c r="A47" s="336" t="s">
        <v>427</v>
      </c>
      <c r="B47" s="657"/>
      <c r="C47" s="657"/>
      <c r="D47" s="657"/>
      <c r="E47" s="657"/>
      <c r="F47" s="657"/>
      <c r="G47" s="657"/>
      <c r="H47" s="657"/>
      <c r="I47" s="657"/>
      <c r="J47" s="657"/>
      <c r="K47" s="657"/>
      <c r="L47" s="852"/>
      <c r="M47" s="1015"/>
    </row>
    <row r="48" spans="1:13" x14ac:dyDescent="0.2">
      <c r="A48" s="645"/>
      <c r="B48" s="593"/>
      <c r="C48" s="593"/>
      <c r="D48" s="593"/>
      <c r="E48" s="593"/>
      <c r="F48" s="593"/>
      <c r="G48" s="593"/>
      <c r="H48" s="593"/>
      <c r="I48" s="593"/>
      <c r="J48" s="593"/>
      <c r="K48" s="593"/>
      <c r="L48" s="852"/>
      <c r="M48" s="1015"/>
    </row>
    <row r="49" spans="1:13" x14ac:dyDescent="0.2">
      <c r="A49" s="645" t="s">
        <v>428</v>
      </c>
      <c r="B49" s="49">
        <v>1</v>
      </c>
      <c r="C49" s="49">
        <v>1</v>
      </c>
      <c r="D49" s="49">
        <v>1</v>
      </c>
      <c r="E49" s="49">
        <v>1</v>
      </c>
      <c r="F49" s="49">
        <v>1</v>
      </c>
      <c r="G49" s="49">
        <v>0</v>
      </c>
      <c r="H49" s="49">
        <v>1</v>
      </c>
      <c r="I49" s="49"/>
      <c r="J49" s="49"/>
      <c r="K49" s="49"/>
      <c r="L49" s="637">
        <f>IF(AVERAGE(B49:K49)&gt;=0.8,1,0)</f>
        <v>1</v>
      </c>
      <c r="M49" s="1015">
        <f>AVERAGE(B49:K49)</f>
        <v>0.8571428571428571</v>
      </c>
    </row>
    <row r="50" spans="1:13" x14ac:dyDescent="0.2">
      <c r="A50" s="336" t="s">
        <v>429</v>
      </c>
      <c r="B50" s="593"/>
      <c r="C50" s="593"/>
      <c r="D50" s="593"/>
      <c r="E50" s="593"/>
      <c r="F50" s="593"/>
      <c r="G50" s="593"/>
      <c r="H50" s="593"/>
      <c r="I50" s="593"/>
      <c r="J50" s="593"/>
      <c r="K50" s="593"/>
      <c r="L50" s="852"/>
      <c r="M50" s="1015"/>
    </row>
    <row r="51" spans="1:13" ht="12.2" customHeight="1" x14ac:dyDescent="0.2">
      <c r="A51" s="336" t="s">
        <v>430</v>
      </c>
      <c r="B51" s="593"/>
      <c r="C51" s="593"/>
      <c r="D51" s="593"/>
      <c r="E51" s="593"/>
      <c r="F51" s="593"/>
      <c r="G51" s="593"/>
      <c r="H51" s="593"/>
      <c r="I51" s="593"/>
      <c r="J51" s="593"/>
      <c r="K51" s="593"/>
      <c r="L51" s="852"/>
      <c r="M51" s="1015"/>
    </row>
    <row r="52" spans="1:13" x14ac:dyDescent="0.2">
      <c r="A52" s="427"/>
      <c r="B52" s="593"/>
      <c r="C52" s="593"/>
      <c r="D52" s="593"/>
      <c r="E52" s="593"/>
      <c r="F52" s="593"/>
      <c r="G52" s="593"/>
      <c r="H52" s="593"/>
      <c r="I52" s="593"/>
      <c r="J52" s="593"/>
      <c r="K52" s="593"/>
      <c r="L52" s="852"/>
      <c r="M52" s="1015"/>
    </row>
    <row r="53" spans="1:13" x14ac:dyDescent="0.2">
      <c r="A53" s="645" t="s">
        <v>431</v>
      </c>
      <c r="B53" s="49">
        <v>1</v>
      </c>
      <c r="C53" s="49">
        <v>1</v>
      </c>
      <c r="D53" s="49">
        <v>1</v>
      </c>
      <c r="E53" s="49">
        <v>1</v>
      </c>
      <c r="F53" s="49">
        <v>1</v>
      </c>
      <c r="G53" s="49">
        <v>1</v>
      </c>
      <c r="H53" s="49">
        <v>1</v>
      </c>
      <c r="I53" s="49"/>
      <c r="J53" s="49"/>
      <c r="K53" s="49"/>
      <c r="L53" s="637">
        <f>IF(AVERAGE(B53:K53)&gt;=0.8,1,0)</f>
        <v>1</v>
      </c>
      <c r="M53" s="1015">
        <f>AVERAGE(B53:K53)</f>
        <v>1</v>
      </c>
    </row>
    <row r="54" spans="1:13" x14ac:dyDescent="0.2">
      <c r="A54" s="336" t="s">
        <v>432</v>
      </c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852"/>
      <c r="M54" s="1015"/>
    </row>
    <row r="55" spans="1:13" x14ac:dyDescent="0.2">
      <c r="B55" s="593"/>
      <c r="C55" s="593"/>
      <c r="D55" s="593"/>
      <c r="E55" s="593"/>
      <c r="F55" s="593"/>
      <c r="G55" s="593"/>
      <c r="H55" s="593"/>
      <c r="I55" s="593"/>
      <c r="J55" s="593"/>
      <c r="K55" s="593"/>
      <c r="L55" s="852"/>
      <c r="M55" s="1015"/>
    </row>
    <row r="56" spans="1:13" s="118" customFormat="1" x14ac:dyDescent="0.2">
      <c r="A56" s="645" t="s">
        <v>433</v>
      </c>
      <c r="B56" s="49">
        <v>1</v>
      </c>
      <c r="C56" s="49">
        <v>1</v>
      </c>
      <c r="D56" s="49">
        <v>1</v>
      </c>
      <c r="E56" s="49">
        <v>1</v>
      </c>
      <c r="F56" s="49">
        <v>1</v>
      </c>
      <c r="G56" s="49">
        <v>1</v>
      </c>
      <c r="H56" s="49">
        <v>1</v>
      </c>
      <c r="I56" s="49"/>
      <c r="J56" s="49"/>
      <c r="K56" s="49"/>
      <c r="L56" s="637">
        <f>IF(AVERAGE(B56:K56)&gt;=0.8,1,0)</f>
        <v>1</v>
      </c>
      <c r="M56" s="1015">
        <f>AVERAGE(B56:K56)</f>
        <v>1</v>
      </c>
    </row>
    <row r="57" spans="1:13" x14ac:dyDescent="0.2">
      <c r="A57" s="650" t="s">
        <v>434</v>
      </c>
      <c r="B57" s="593"/>
      <c r="C57" s="593"/>
      <c r="D57" s="593"/>
      <c r="E57" s="593"/>
      <c r="F57" s="593"/>
      <c r="G57" s="593"/>
      <c r="H57" s="593"/>
      <c r="I57" s="593"/>
      <c r="J57" s="593"/>
      <c r="K57" s="593"/>
      <c r="L57" s="852"/>
      <c r="M57" s="1015"/>
    </row>
    <row r="58" spans="1:13" x14ac:dyDescent="0.2">
      <c r="A58" s="651"/>
      <c r="B58" s="593"/>
      <c r="C58" s="593"/>
      <c r="D58" s="593"/>
      <c r="E58" s="593"/>
      <c r="F58" s="593"/>
      <c r="G58" s="593"/>
      <c r="H58" s="593"/>
      <c r="I58" s="593"/>
      <c r="J58" s="593"/>
      <c r="K58" s="593"/>
      <c r="L58" s="852"/>
      <c r="M58" s="1015"/>
    </row>
    <row r="59" spans="1:13" x14ac:dyDescent="0.2">
      <c r="A59" s="427" t="s">
        <v>435</v>
      </c>
      <c r="B59" s="49">
        <v>1</v>
      </c>
      <c r="C59" s="49">
        <v>1</v>
      </c>
      <c r="D59" s="49">
        <v>1</v>
      </c>
      <c r="E59" s="49">
        <v>1</v>
      </c>
      <c r="F59" s="49">
        <v>1</v>
      </c>
      <c r="G59" s="49">
        <v>1</v>
      </c>
      <c r="H59" s="49">
        <v>1</v>
      </c>
      <c r="I59" s="49"/>
      <c r="J59" s="49"/>
      <c r="K59" s="49"/>
      <c r="L59" s="637">
        <f>IF(AVERAGE(B59:K59)&gt;=0.8,1,0)</f>
        <v>1</v>
      </c>
      <c r="M59" s="1015">
        <f>AVERAGE(B59:K59)</f>
        <v>1</v>
      </c>
    </row>
    <row r="60" spans="1:13" x14ac:dyDescent="0.2">
      <c r="A60" s="336" t="s">
        <v>436</v>
      </c>
      <c r="B60" s="593"/>
      <c r="C60" s="593"/>
      <c r="D60" s="593"/>
      <c r="E60" s="593"/>
      <c r="F60" s="593"/>
      <c r="G60" s="593"/>
      <c r="H60" s="593"/>
      <c r="I60" s="593"/>
      <c r="J60" s="593"/>
      <c r="K60" s="593"/>
      <c r="L60" s="852"/>
      <c r="M60" s="1015"/>
    </row>
    <row r="61" spans="1:13" x14ac:dyDescent="0.2">
      <c r="A61" s="336" t="s">
        <v>437</v>
      </c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852"/>
      <c r="M61" s="1015"/>
    </row>
    <row r="62" spans="1:13" x14ac:dyDescent="0.2">
      <c r="A62" s="336" t="s">
        <v>438</v>
      </c>
      <c r="B62" s="593"/>
      <c r="C62" s="593"/>
      <c r="D62" s="593"/>
      <c r="E62" s="593"/>
      <c r="F62" s="593"/>
      <c r="G62" s="593"/>
      <c r="H62" s="593"/>
      <c r="I62" s="593"/>
      <c r="J62" s="593"/>
      <c r="K62" s="593"/>
      <c r="L62" s="852"/>
      <c r="M62" s="1015"/>
    </row>
    <row r="63" spans="1:13" x14ac:dyDescent="0.2">
      <c r="A63" s="336" t="s">
        <v>439</v>
      </c>
      <c r="B63" s="593"/>
      <c r="C63" s="593"/>
      <c r="D63" s="593"/>
      <c r="E63" s="593"/>
      <c r="F63" s="593"/>
      <c r="G63" s="593"/>
      <c r="H63" s="593"/>
      <c r="I63" s="593"/>
      <c r="J63" s="593"/>
      <c r="K63" s="593"/>
      <c r="L63" s="852"/>
      <c r="M63" s="1015"/>
    </row>
    <row r="64" spans="1:13" x14ac:dyDescent="0.2">
      <c r="A64" s="336" t="s">
        <v>440</v>
      </c>
      <c r="B64" s="593"/>
      <c r="C64" s="593"/>
      <c r="D64" s="593"/>
      <c r="E64" s="593"/>
      <c r="F64" s="593"/>
      <c r="G64" s="593"/>
      <c r="H64" s="593"/>
      <c r="I64" s="593"/>
      <c r="J64" s="593"/>
      <c r="K64" s="593"/>
      <c r="L64" s="852"/>
      <c r="M64" s="1015"/>
    </row>
    <row r="65" spans="1:13" x14ac:dyDescent="0.2">
      <c r="A65" s="336" t="s">
        <v>441</v>
      </c>
      <c r="B65" s="593"/>
      <c r="C65" s="593"/>
      <c r="D65" s="593"/>
      <c r="E65" s="593"/>
      <c r="F65" s="593"/>
      <c r="G65" s="593"/>
      <c r="H65" s="593"/>
      <c r="I65" s="593"/>
      <c r="J65" s="593"/>
      <c r="K65" s="593"/>
      <c r="L65" s="852"/>
      <c r="M65" s="1015"/>
    </row>
    <row r="66" spans="1:13" x14ac:dyDescent="0.2">
      <c r="A66" s="336" t="s">
        <v>442</v>
      </c>
      <c r="B66" s="593"/>
      <c r="C66" s="593"/>
      <c r="D66" s="593"/>
      <c r="E66" s="593"/>
      <c r="F66" s="593"/>
      <c r="G66" s="593"/>
      <c r="H66" s="593"/>
      <c r="I66" s="593"/>
      <c r="J66" s="593"/>
      <c r="K66" s="593"/>
      <c r="L66" s="852"/>
      <c r="M66" s="1015"/>
    </row>
    <row r="67" spans="1:13" x14ac:dyDescent="0.2">
      <c r="A67" s="336" t="s">
        <v>443</v>
      </c>
      <c r="B67" s="593"/>
      <c r="C67" s="593"/>
      <c r="D67" s="593"/>
      <c r="E67" s="593"/>
      <c r="F67" s="593"/>
      <c r="G67" s="593"/>
      <c r="H67" s="593"/>
      <c r="I67" s="593"/>
      <c r="J67" s="593"/>
      <c r="K67" s="593"/>
      <c r="L67" s="852"/>
      <c r="M67" s="1015"/>
    </row>
    <row r="68" spans="1:13" x14ac:dyDescent="0.2">
      <c r="A68" s="336" t="s">
        <v>444</v>
      </c>
      <c r="B68" s="593"/>
      <c r="C68" s="593"/>
      <c r="D68" s="593"/>
      <c r="E68" s="593"/>
      <c r="F68" s="593"/>
      <c r="G68" s="593"/>
      <c r="H68" s="593"/>
      <c r="I68" s="593"/>
      <c r="J68" s="593"/>
      <c r="K68" s="593"/>
      <c r="L68" s="852"/>
      <c r="M68" s="1015"/>
    </row>
    <row r="69" spans="1:13" x14ac:dyDescent="0.2">
      <c r="A69" s="336"/>
      <c r="B69" s="593"/>
      <c r="C69" s="593"/>
      <c r="D69" s="593"/>
      <c r="E69" s="593"/>
      <c r="F69" s="593"/>
      <c r="G69" s="593"/>
      <c r="H69" s="593"/>
      <c r="I69" s="593"/>
      <c r="J69" s="593"/>
      <c r="K69" s="593"/>
      <c r="L69" s="852"/>
      <c r="M69" s="1015"/>
    </row>
    <row r="70" spans="1:13" x14ac:dyDescent="0.2">
      <c r="A70" s="652" t="s">
        <v>251</v>
      </c>
      <c r="B70" s="527">
        <v>0</v>
      </c>
      <c r="C70" s="527">
        <v>0</v>
      </c>
      <c r="D70" s="527">
        <v>1</v>
      </c>
      <c r="E70" s="527">
        <v>0</v>
      </c>
      <c r="F70" s="527">
        <v>0</v>
      </c>
      <c r="G70" s="527">
        <v>0</v>
      </c>
      <c r="H70" s="527">
        <v>0</v>
      </c>
      <c r="I70" s="527"/>
      <c r="J70" s="527"/>
      <c r="K70" s="527"/>
      <c r="L70" s="653">
        <f>IF(AVERAGE(B70:K70)&gt;=0.3,1,0)</f>
        <v>0</v>
      </c>
      <c r="M70" s="654">
        <f t="shared" ref="M70" si="0">AVERAGE(B70:K70)</f>
        <v>0.14285714285714285</v>
      </c>
    </row>
    <row r="71" spans="1:13" x14ac:dyDescent="0.2">
      <c r="A71" s="1019" t="s">
        <v>445</v>
      </c>
      <c r="B71" s="655"/>
      <c r="C71" s="655"/>
      <c r="D71" s="655"/>
      <c r="E71" s="655"/>
      <c r="F71" s="655"/>
      <c r="G71" s="655"/>
      <c r="H71" s="655"/>
      <c r="I71" s="655"/>
      <c r="J71" s="655"/>
      <c r="K71" s="655"/>
      <c r="L71" s="637">
        <f>SUM(L8:L70)</f>
        <v>11</v>
      </c>
      <c r="M71" s="1015">
        <f>AVERAGE(M8:M70)</f>
        <v>0.8035714285714286</v>
      </c>
    </row>
    <row r="72" spans="1:13" x14ac:dyDescent="0.2">
      <c r="A72" s="656"/>
      <c r="M72" s="1015"/>
    </row>
    <row r="73" spans="1:13" x14ac:dyDescent="0.2">
      <c r="A73" s="336"/>
      <c r="M73" s="1015"/>
    </row>
    <row r="74" spans="1:13" x14ac:dyDescent="0.2">
      <c r="A74" s="673" t="s">
        <v>280</v>
      </c>
      <c r="B74" s="674"/>
      <c r="M74" s="1015"/>
    </row>
    <row r="75" spans="1:13" x14ac:dyDescent="0.2">
      <c r="A75" s="675" t="str">
        <f>$A$23</f>
        <v xml:space="preserve"> 5. ท่านทราบหรือไม่ว่าภาวะโภชนาการของลูกเป็นอย่างไร</v>
      </c>
      <c r="B75" s="676">
        <f>$L$23</f>
        <v>1</v>
      </c>
      <c r="M75" s="1015"/>
    </row>
    <row r="76" spans="1:13" x14ac:dyDescent="0.2">
      <c r="A76" s="675" t="str">
        <f>$A$28</f>
        <v xml:space="preserve"> 6. ท่านทราบหรือไม่ว่าพัฒนาการของลูกเป็นอย่างไร</v>
      </c>
      <c r="B76" s="676">
        <f>$L$28</f>
        <v>1</v>
      </c>
      <c r="M76" s="1015"/>
    </row>
    <row r="77" spans="1:13" x14ac:dyDescent="0.2">
      <c r="A77" s="675" t="str">
        <f>$A$33</f>
        <v xml:space="preserve"> 7. เจ้าหน้าที่สอนและสาธิตการดูแลสุขภาพช่องปากลูกหรือไม่</v>
      </c>
      <c r="B77" s="676">
        <f>$L$33</f>
        <v>0</v>
      </c>
      <c r="M77" s="1015"/>
    </row>
    <row r="78" spans="1:13" x14ac:dyDescent="0.2">
      <c r="A78" s="675" t="str">
        <f>$A$36</f>
        <v xml:space="preserve"> 8. ท่านทราบหรือไม่ว่าวันนี้ลูกรับวัคซีนอะไร  </v>
      </c>
      <c r="B78" s="676">
        <f>$L$36</f>
        <v>1</v>
      </c>
      <c r="M78" s="1015"/>
    </row>
    <row r="79" spans="1:13" x14ac:dyDescent="0.2">
      <c r="A79" s="677" t="str">
        <f>$A$40</f>
        <v xml:space="preserve"> 1)  การเลี้ยงลูกด้วยนมแม่ อย่างเดียว 6 เดือน </v>
      </c>
      <c r="B79" s="676">
        <f>$L$40</f>
        <v>0</v>
      </c>
      <c r="M79" s="1015"/>
    </row>
    <row r="80" spans="1:13" x14ac:dyDescent="0.2">
      <c r="A80" s="1020" t="str">
        <f>$A$43</f>
        <v xml:space="preserve"> 2) การให้อาหารตามวัย</v>
      </c>
      <c r="B80" s="676">
        <f>$L$43</f>
        <v>0</v>
      </c>
      <c r="M80" s="1015"/>
    </row>
    <row r="81" spans="1:2" x14ac:dyDescent="0.2">
      <c r="A81" s="678" t="str">
        <f>$A$46</f>
        <v xml:space="preserve"> 3)  การประเมินการเจริญเติบโตในสมุดบันทึกสุขภาพฯ</v>
      </c>
      <c r="B81" s="676">
        <f>$L$46</f>
        <v>1</v>
      </c>
    </row>
    <row r="82" spans="1:2" x14ac:dyDescent="0.2">
      <c r="A82" s="678" t="str">
        <f>$A$49</f>
        <v xml:space="preserve"> 4) การประเมินพัฒนาการเด็กในสมุดบันทึกสุขภาพแม่ละเด็ก</v>
      </c>
      <c r="B82" s="676">
        <f>$L$49</f>
        <v>1</v>
      </c>
    </row>
    <row r="83" spans="1:2" x14ac:dyDescent="0.2">
      <c r="A83" s="678" t="str">
        <f>$A$53</f>
        <v xml:space="preserve"> 5)  การดูแลหลังการได้รับวัคซีน</v>
      </c>
      <c r="B83" s="676">
        <f>$L$53</f>
        <v>1</v>
      </c>
    </row>
    <row r="84" spans="1:2" x14ac:dyDescent="0.2">
      <c r="A84" s="678" t="str">
        <f>$A$56</f>
        <v xml:space="preserve"> 6) ประโยชน์ของสื่อเพื่อส่งเสริมพัฒนาการเด็ก(นิทาน ของเล่น)</v>
      </c>
      <c r="B84" s="676">
        <f>$L$56</f>
        <v>1</v>
      </c>
    </row>
    <row r="85" spans="1:2" x14ac:dyDescent="0.2">
      <c r="A85" s="679" t="str">
        <f>$A$59</f>
        <v xml:space="preserve"> 7) การป้องกันอุบัติเหตุที่พบบ่อยในเด็กตามวัย </v>
      </c>
      <c r="B85" s="680">
        <f>$L$59</f>
        <v>1</v>
      </c>
    </row>
    <row r="86" spans="1:2" x14ac:dyDescent="0.2">
      <c r="B86" s="572">
        <f>SUM(B75:B85)/11</f>
        <v>0.72727272727272729</v>
      </c>
    </row>
  </sheetData>
  <mergeCells count="2">
    <mergeCell ref="A6:A7"/>
    <mergeCell ref="B6:K6"/>
  </mergeCells>
  <phoneticPr fontId="41" type="noConversion"/>
  <pageMargins left="0.75" right="0.75" top="1" bottom="1" header="0.5" footer="0.5"/>
  <pageSetup paperSize="9" orientation="landscape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25</vt:i4>
      </vt:variant>
    </vt:vector>
  </HeadingPairs>
  <TitlesOfParts>
    <vt:vector size="25" baseType="lpstr">
      <vt:lpstr>Hospital</vt:lpstr>
      <vt:lpstr>BF</vt:lpstr>
      <vt:lpstr>Train</vt:lpstr>
      <vt:lpstr>Observe</vt:lpstr>
      <vt:lpstr>interview</vt:lpstr>
      <vt:lpstr>interview_anc</vt:lpstr>
      <vt:lpstr>interview_pp</vt:lpstr>
      <vt:lpstr>interview_NICU</vt:lpstr>
      <vt:lpstr>Interview_wbc</vt:lpstr>
      <vt:lpstr>Lead</vt:lpstr>
      <vt:lpstr>ANC</vt:lpstr>
      <vt:lpstr>PP</vt:lpstr>
      <vt:lpstr>LR</vt:lpstr>
      <vt:lpstr>NICU</vt:lpstr>
      <vt:lpstr>WBC</vt:lpstr>
      <vt:lpstr>PS</vt:lpstr>
      <vt:lpstr>club</vt:lpstr>
      <vt:lpstr>result</vt:lpstr>
      <vt:lpstr>กราฟresult</vt:lpstr>
      <vt:lpstr>กราฟสรุป</vt:lpstr>
      <vt:lpstr>กราฟนมแม่</vt:lpstr>
      <vt:lpstr>summary</vt:lpstr>
      <vt:lpstr>กราฟผลลัพธ์</vt:lpstr>
      <vt:lpstr>conclude</vt:lpstr>
      <vt:lpstr>BFH</vt:lpstr>
    </vt:vector>
  </TitlesOfParts>
  <Company>ss12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</dc:creator>
  <cp:lastModifiedBy>Veena</cp:lastModifiedBy>
  <cp:revision/>
  <dcterms:created xsi:type="dcterms:W3CDTF">2008-08-30T07:50:59Z</dcterms:created>
  <dcterms:modified xsi:type="dcterms:W3CDTF">2017-01-10T08:44:20Z</dcterms:modified>
</cp:coreProperties>
</file>